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5515" windowHeight="13740" tabRatio="728"/>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AIFP.ASSP!$T$6:$T$63</definedName>
    <definedName name="_xlnm._FilterDatabase" localSheetId="3" hidden="1">CDCI!$A$4:$IS$7</definedName>
    <definedName name="_xlnm._FilterDatabase" localSheetId="2" hidden="1">'CPP - Citi'!$B$4:$F$5</definedName>
    <definedName name="_xlnm._FilterDatabase" localSheetId="0" hidden="1">'Transactions Report - CPP'!$A$16:$R$2042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AIFP.ASSP!$A$1:$W$156</definedName>
    <definedName name="_xlnm.Print_Area" localSheetId="8">AIG!$A$1:$R$75</definedName>
    <definedName name="_xlnm.Print_Area" localSheetId="3">CDCI!$A$1:$N$110</definedName>
    <definedName name="_xlnm.Print_Area" localSheetId="2">'CPP - Citi'!$B$1:$I$23</definedName>
    <definedName name="_xlnm.Print_Area" localSheetId="1">'CPP Footnotes'!$A$1:$B$117</definedName>
    <definedName name="_xlnm.Print_Area" localSheetId="11">PPIP!$A$1:$X$237</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CPP'!$A$1:$R$2042</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32" i="83" l="1"/>
  <c r="N92" i="80" l="1"/>
  <c r="N76" i="80"/>
  <c r="F9" i="85" l="1"/>
  <c r="N29" i="80"/>
  <c r="U61" i="81"/>
  <c r="U66" i="81"/>
  <c r="N78" i="80"/>
  <c r="N39" i="80"/>
  <c r="X220" i="84"/>
  <c r="U67" i="81"/>
  <c r="F9" i="82"/>
  <c r="I8" i="80"/>
  <c r="I5" i="80"/>
  <c r="I6" i="80"/>
  <c r="N6" i="80" s="1"/>
  <c r="I7" i="80"/>
  <c r="I10" i="80"/>
  <c r="I11" i="80"/>
  <c r="I12" i="80"/>
  <c r="I13" i="80"/>
  <c r="I15" i="80"/>
  <c r="I16" i="80"/>
  <c r="I17" i="80"/>
  <c r="I19" i="80"/>
  <c r="I20" i="80"/>
  <c r="I21" i="80"/>
  <c r="I26" i="80"/>
  <c r="I27" i="80"/>
  <c r="I28" i="80"/>
  <c r="I53" i="80"/>
  <c r="I54" i="80"/>
  <c r="I55" i="80"/>
  <c r="I56" i="80"/>
  <c r="I57" i="80"/>
  <c r="I58" i="80"/>
  <c r="I59" i="80"/>
  <c r="I60" i="80"/>
  <c r="I61" i="80"/>
  <c r="I62" i="80"/>
  <c r="I63" i="80"/>
  <c r="I92" i="80"/>
  <c r="M94" i="80" s="1"/>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2" i="83"/>
  <c r="U147" i="81"/>
  <c r="N147" i="81"/>
  <c r="D147" i="81"/>
  <c r="P144" i="81"/>
  <c r="P140" i="81"/>
  <c r="G34" i="81"/>
  <c r="G66" i="81" s="1"/>
  <c r="N85" i="80"/>
  <c r="N83" i="80"/>
  <c r="N72" i="80"/>
  <c r="N71" i="80"/>
  <c r="N57" i="80"/>
  <c r="N48" i="80"/>
  <c r="N40" i="80"/>
  <c r="N34" i="80"/>
  <c r="N32" i="80"/>
  <c r="O14" i="62"/>
  <c r="U29" i="49"/>
  <c r="I10" i="62"/>
  <c r="I41" i="41"/>
  <c r="L38" i="41"/>
  <c r="Q41" i="41" s="1"/>
  <c r="E38" i="41"/>
  <c r="R38" i="41"/>
  <c r="R8" i="49"/>
  <c r="F9" i="53"/>
  <c r="F5" i="53"/>
  <c r="F10" i="53"/>
  <c r="L8" i="49"/>
  <c r="H8" i="49"/>
  <c r="O68" i="81" l="1"/>
</calcChain>
</file>

<file path=xl/sharedStrings.xml><?xml version="1.0" encoding="utf-8"?>
<sst xmlns="http://schemas.openxmlformats.org/spreadsheetml/2006/main" count="9786" uniqueCount="2153">
  <si>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</si>
  <si>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</si>
  <si>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</si>
  <si>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</si>
  <si>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</si>
  <si>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</si>
  <si>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</si>
  <si>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</si>
  <si>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</si>
  <si>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</si>
  <si>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</si>
  <si>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</si>
  <si>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</si>
  <si>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</si>
  <si>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</si>
  <si>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</si>
  <si>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</si>
  <si>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</si>
  <si>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</si>
  <si>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</si>
  <si>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</si>
  <si>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</si>
  <si>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</si>
  <si>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</si>
  <si>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</si>
  <si>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</si>
  <si>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</si>
  <si>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</si>
  <si>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</si>
  <si>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</si>
  <si>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</si>
  <si>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</si>
  <si>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</si>
  <si>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</si>
  <si>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</si>
  <si>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</si>
  <si>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</si>
  <si>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</si>
  <si>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</si>
  <si>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</si>
  <si>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</si>
  <si>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</si>
  <si>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</si>
  <si>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</si>
  <si>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</si>
  <si>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</si>
  <si>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</si>
  <si>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</si>
  <si>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</si>
  <si>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</si>
  <si>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</si>
  <si>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</si>
  <si>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</si>
  <si>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</si>
  <si>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</si>
  <si>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</si>
  <si>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</si>
  <si>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</si>
  <si>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</si>
  <si>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</si>
  <si>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</si>
  <si>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</si>
  <si>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</si>
  <si>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</si>
  <si>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</si>
  <si>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</si>
  <si>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</si>
  <si>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</si>
  <si>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</si>
  <si>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</si>
  <si>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</si>
  <si>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</si>
  <si>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</si>
  <si>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</si>
  <si>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</si>
  <si>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</si>
  <si>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</si>
  <si>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</si>
  <si>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</si>
  <si>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</si>
  <si>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</si>
  <si>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</si>
  <si>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</si>
  <si>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</si>
  <si>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</si>
  <si>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</si>
  <si>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</si>
  <si>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</si>
  <si>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</si>
  <si>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</si>
  <si>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</si>
  <si>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</si>
  <si>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</si>
  <si>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</si>
  <si>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</si>
  <si>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</si>
  <si>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</si>
  <si>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</si>
  <si>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</si>
  <si>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</si>
  <si>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</si>
  <si>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</si>
  <si>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</si>
  <si>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</si>
  <si>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</si>
  <si>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</si>
  <si>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</si>
  <si>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</si>
  <si>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</si>
  <si>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</si>
  <si>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</si>
  <si>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</si>
  <si>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</si>
  <si>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</si>
  <si>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</si>
  <si>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</si>
  <si>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</si>
  <si>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</si>
  <si>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</si>
  <si>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</si>
  <si>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</si>
  <si>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</si>
  <si>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</si>
  <si>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</si>
  <si>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</si>
  <si>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</si>
  <si>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</si>
  <si>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</si>
  <si>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</si>
  <si>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</si>
  <si>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</si>
  <si>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</si>
  <si>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</si>
  <si>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</si>
  <si>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</si>
  <si>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</si>
  <si>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</si>
  <si>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</si>
  <si>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</si>
  <si>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</si>
  <si>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</si>
  <si>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</si>
  <si>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</si>
  <si>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</si>
  <si>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</si>
  <si>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</si>
  <si>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</si>
  <si>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</si>
  <si>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</si>
  <si>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</si>
  <si>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</si>
  <si>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</si>
  <si>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</si>
  <si>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</si>
  <si>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</si>
  <si>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</si>
  <si>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</si>
  <si>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</si>
  <si>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</si>
  <si>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</si>
  <si>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</si>
  <si>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</si>
  <si>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</si>
  <si>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</si>
  <si>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</si>
  <si>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</si>
  <si>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</si>
  <si>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</si>
  <si>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</si>
  <si>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</si>
  <si>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</si>
  <si>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</si>
  <si>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</si>
  <si>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</si>
  <si>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</si>
  <si>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</si>
  <si>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</si>
  <si>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</si>
  <si>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</si>
  <si>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</si>
  <si>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</si>
  <si>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</si>
  <si>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</si>
  <si>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</si>
  <si>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</si>
  <si>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</si>
  <si>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</si>
  <si>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</si>
  <si>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</si>
  <si>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</si>
  <si>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</si>
  <si>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</si>
  <si>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</si>
  <si>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</si>
  <si>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</si>
  <si>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</si>
  <si>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</si>
  <si>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</si>
  <si>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</si>
  <si>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</si>
  <si>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</si>
  <si>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</si>
  <si>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</si>
  <si>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</si>
  <si>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</si>
  <si>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</si>
  <si>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</si>
  <si>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</si>
  <si>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</si>
  <si>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</si>
  <si>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</si>
  <si>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</si>
  <si>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</si>
  <si>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</si>
  <si>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</si>
  <si>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</si>
  <si>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</si>
  <si>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</si>
  <si>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</si>
  <si>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</si>
  <si>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</si>
  <si>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</si>
  <si>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</si>
  <si>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</si>
  <si>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</si>
  <si>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</si>
  <si>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</si>
  <si>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</si>
  <si>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</si>
  <si>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</si>
  <si>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</si>
  <si>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</si>
  <si>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</si>
  <si>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</si>
  <si>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</si>
  <si>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</si>
  <si>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</si>
  <si>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</si>
  <si>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</si>
  <si>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</si>
  <si>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</si>
  <si>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</si>
  <si>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</si>
  <si>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</si>
  <si>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</si>
  <si>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</si>
  <si>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</si>
  <si>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</si>
  <si>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</si>
  <si>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</si>
  <si>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</si>
  <si>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</si>
  <si>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</si>
  <si>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</si>
  <si>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</si>
  <si>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</si>
  <si>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</si>
  <si>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</si>
  <si>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</si>
  <si>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</si>
  <si>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</si>
  <si>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</si>
  <si>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</si>
  <si>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</si>
  <si>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</si>
  <si>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</si>
  <si>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</si>
  <si>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</si>
  <si>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</si>
  <si>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</si>
  <si>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</si>
  <si>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</si>
  <si>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</si>
  <si>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</si>
  <si>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</si>
  <si>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</si>
  <si>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</si>
  <si>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</si>
  <si>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</si>
  <si>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</si>
  <si>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</si>
  <si>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</si>
  <si>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</si>
  <si>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</si>
  <si>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</si>
  <si>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</si>
  <si>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</si>
  <si>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</si>
  <si>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</si>
  <si>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</si>
  <si>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</si>
  <si>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</si>
  <si>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</si>
  <si>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</si>
  <si>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</si>
  <si>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</si>
  <si>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</si>
  <si>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</si>
  <si>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</si>
  <si>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</si>
  <si>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</si>
  <si>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</si>
  <si>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</si>
  <si>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</si>
  <si>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</si>
  <si>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</si>
  <si>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</si>
  <si>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</si>
  <si>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</si>
  <si>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</si>
  <si>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</si>
  <si>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</si>
  <si>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</si>
  <si>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</si>
  <si>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</si>
  <si>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</si>
  <si>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</si>
  <si>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</si>
  <si>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</si>
  <si>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</si>
  <si>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</si>
  <si>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</si>
  <si>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</si>
  <si>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</si>
  <si>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</si>
  <si>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</si>
  <si>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</si>
  <si>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</si>
  <si>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</si>
  <si>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</si>
  <si>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</si>
  <si>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</si>
  <si>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</si>
  <si>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</si>
  <si>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</si>
  <si>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</si>
  <si>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</si>
  <si>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</si>
  <si>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</si>
  <si>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</si>
  <si>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</si>
  <si>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</si>
  <si>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</si>
  <si>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</si>
  <si>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</si>
  <si>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</si>
  <si>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</si>
  <si>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</si>
  <si>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</si>
  <si>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</si>
  <si>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</si>
  <si>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</si>
  <si>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</si>
  <si>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</si>
  <si>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</si>
  <si>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</si>
  <si>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</si>
  <si>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</si>
  <si>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</si>
  <si>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</si>
  <si>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</si>
  <si>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</si>
  <si>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</si>
  <si>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</si>
  <si>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</si>
  <si>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</si>
  <si>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</si>
  <si>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</si>
  <si>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</si>
  <si>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</si>
  <si>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</si>
  <si>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</si>
  <si>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</si>
  <si>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</si>
  <si>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</si>
  <si>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</si>
  <si>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</si>
  <si>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</si>
  <si>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</si>
  <si>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</si>
  <si>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</si>
  <si>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</si>
  <si>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</si>
  <si>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</si>
  <si>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</si>
  <si>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</si>
  <si>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</si>
  <si>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</si>
  <si>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</si>
  <si>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</si>
  <si>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</si>
  <si>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</si>
  <si>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</si>
  <si>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</si>
  <si>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</si>
  <si>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</si>
  <si>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</si>
  <si>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</si>
  <si>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</si>
  <si>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</si>
  <si>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</si>
  <si>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</si>
  <si>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</si>
  <si>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</si>
  <si>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</si>
  <si>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</si>
  <si>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</si>
  <si>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</si>
  <si>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</si>
  <si>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</si>
  <si>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</si>
  <si>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</si>
  <si>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</si>
  <si>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</si>
  <si>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</si>
  <si>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</si>
  <si>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</si>
  <si>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</si>
  <si>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</si>
  <si>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</si>
  <si>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</si>
  <si>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</si>
  <si>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</si>
  <si>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</si>
  <si>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</si>
  <si>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</si>
  <si>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</si>
  <si>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</si>
  <si>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</si>
  <si>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</si>
  <si>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</si>
  <si>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</si>
  <si>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</si>
  <si>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</si>
  <si>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</si>
  <si>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</si>
  <si>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</si>
  <si>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</si>
  <si>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</si>
  <si>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</si>
  <si>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</si>
  <si>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</si>
  <si>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</si>
  <si>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</si>
  <si>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</si>
  <si>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</si>
  <si>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</si>
  <si>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</si>
  <si>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</si>
  <si>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</si>
  <si>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</si>
  <si>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</si>
  <si>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</si>
  <si>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</si>
  <si>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</si>
  <si>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</si>
  <si>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</si>
  <si>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</si>
  <si>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</si>
  <si>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</si>
  <si>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</si>
  <si>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</si>
  <si>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</si>
  <si>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</si>
  <si>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</si>
  <si>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</si>
  <si>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</si>
  <si>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</si>
  <si>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</si>
  <si>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</si>
  <si>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</si>
  <si>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</si>
  <si>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</si>
  <si>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</si>
  <si>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</si>
  <si>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</si>
  <si>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</si>
  <si>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</si>
  <si>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</si>
  <si>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</si>
  <si>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</si>
  <si>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</si>
  <si>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</si>
  <si>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</si>
  <si>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</si>
  <si>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</si>
  <si>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</si>
  <si>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</si>
  <si>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</si>
  <si>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</si>
  <si>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</si>
  <si>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</si>
  <si>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</si>
  <si>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</si>
  <si>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</si>
  <si>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</si>
  <si>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</si>
  <si>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</si>
  <si>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</si>
  <si>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</si>
  <si>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</si>
  <si>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</si>
  <si>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</si>
  <si>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</si>
  <si>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</si>
  <si>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</si>
  <si>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</si>
  <si>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</si>
  <si>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</si>
  <si>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</si>
  <si>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</si>
  <si>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</si>
  <si>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</si>
  <si>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</si>
  <si>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</si>
  <si>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</si>
  <si>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</si>
  <si>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</si>
  <si>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</si>
  <si>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</si>
  <si>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</si>
  <si>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</si>
  <si>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</si>
  <si>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</si>
  <si>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</si>
  <si>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</si>
  <si>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</si>
  <si>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</si>
  <si>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</si>
  <si>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</si>
  <si>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</si>
  <si>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</si>
  <si>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</si>
  <si>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</si>
  <si>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</si>
  <si>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</si>
  <si>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</si>
  <si>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</si>
  <si>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</si>
  <si>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</si>
  <si>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</si>
  <si>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</si>
  <si>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</si>
  <si>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</si>
  <si>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</si>
  <si>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</si>
  <si>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</si>
  <si>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</si>
  <si>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</si>
  <si>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</si>
  <si>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</si>
  <si>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</si>
  <si>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</si>
  <si>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</si>
  <si>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</si>
  <si>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</si>
  <si>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</si>
  <si>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</si>
  <si>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</si>
  <si>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</si>
  <si>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</si>
  <si>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</si>
  <si>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</si>
  <si>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</si>
  <si>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</si>
  <si>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</si>
  <si>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</si>
  <si>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</si>
  <si>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</si>
  <si>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</si>
  <si>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</si>
  <si>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</si>
  <si>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</si>
  <si>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</si>
  <si>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</si>
  <si>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</si>
  <si>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</si>
  <si>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</si>
  <si>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</si>
  <si>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</si>
  <si>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</si>
  <si>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</si>
  <si>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</si>
  <si>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</si>
  <si>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</si>
  <si>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</si>
  <si>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</si>
  <si>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</si>
  <si>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</si>
  <si>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</si>
  <si>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</si>
  <si>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</si>
  <si>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</si>
  <si>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</si>
  <si>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</si>
  <si>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</si>
  <si>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</si>
  <si>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</si>
  <si>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</si>
  <si>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</si>
  <si>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</si>
  <si>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</si>
  <si>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</si>
  <si>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</si>
  <si>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</si>
  <si>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</si>
  <si>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</si>
  <si>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</si>
  <si>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</si>
  <si>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</si>
  <si>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</si>
  <si>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</si>
  <si>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</si>
  <si>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</si>
  <si>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</si>
  <si>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</si>
  <si>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</si>
  <si>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</si>
  <si>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</si>
  <si>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</si>
  <si>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</si>
  <si>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</si>
  <si>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</si>
  <si>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</si>
  <si>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</si>
  <si>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</si>
  <si>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</si>
  <si>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</si>
  <si>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</si>
  <si>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</si>
  <si>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</si>
  <si>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</si>
  <si>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</si>
  <si>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</si>
  <si>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</si>
  <si>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</si>
  <si>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</si>
  <si>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</si>
  <si>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</si>
  <si>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</si>
  <si>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</si>
  <si>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</si>
  <si>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</si>
  <si>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</si>
  <si>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</si>
  <si>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</si>
  <si>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</si>
  <si>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</si>
  <si>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</si>
  <si>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</si>
  <si>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</si>
  <si>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</si>
  <si>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</si>
  <si>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</si>
  <si>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</si>
  <si>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</si>
  <si>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</si>
  <si>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</si>
  <si>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</si>
  <si>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</si>
  <si>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</si>
  <si>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</si>
  <si>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</si>
  <si>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</si>
  <si>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</si>
  <si>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</si>
  <si>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</si>
  <si>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</si>
  <si>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</si>
  <si>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</si>
  <si>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</si>
  <si>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</si>
  <si>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</si>
  <si>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</si>
  <si>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</si>
  <si>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</si>
  <si>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</si>
  <si>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</si>
  <si>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</si>
  <si>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</si>
  <si>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</si>
  <si>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</si>
  <si>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</si>
  <si>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</si>
  <si>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</si>
  <si>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</si>
  <si>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</si>
  <si>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</si>
  <si>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</si>
  <si>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</si>
  <si>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</si>
  <si>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</si>
  <si>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</si>
  <si>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</si>
  <si>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</si>
  <si>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</si>
  <si>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</si>
  <si>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</si>
  <si>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</si>
  <si>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</si>
  <si>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</si>
  <si>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</si>
  <si>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</si>
  <si>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</si>
  <si>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</si>
  <si>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</si>
  <si>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</si>
  <si>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</si>
  <si>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</si>
  <si>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</si>
  <si>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</si>
  <si>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</si>
  <si>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</si>
  <si>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</si>
  <si>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</si>
  <si>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</si>
  <si>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</si>
  <si>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</si>
  <si>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</si>
  <si>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</si>
  <si>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</si>
  <si>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</si>
  <si>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</si>
  <si>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</si>
  <si>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</si>
  <si>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</si>
  <si>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</si>
  <si>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</si>
  <si>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</si>
  <si>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</si>
  <si>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</si>
  <si>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</si>
  <si>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</si>
  <si>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</si>
  <si>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</si>
  <si>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</si>
  <si>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</si>
  <si>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</si>
  <si>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</si>
  <si>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</si>
  <si>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</si>
  <si>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</si>
  <si>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</si>
  <si>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</si>
  <si>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</si>
  <si>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</si>
  <si>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</si>
  <si>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</si>
  <si>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</si>
  <si>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</si>
  <si>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</si>
  <si>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</si>
  <si>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</si>
  <si>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</si>
  <si>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</si>
  <si>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</si>
  <si>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</si>
  <si>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</si>
  <si>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</si>
  <si>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</si>
  <si>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</si>
  <si>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</si>
  <si>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</si>
  <si>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</si>
  <si>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</si>
  <si>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</si>
  <si>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</si>
  <si>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</si>
  <si>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</si>
  <si>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</si>
  <si>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</si>
  <si>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</si>
  <si>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</si>
  <si>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</si>
  <si>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</si>
  <si>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</si>
  <si>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</si>
  <si>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</si>
  <si>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</si>
  <si>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</si>
  <si>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</si>
  <si>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</si>
  <si>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</si>
  <si>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</si>
  <si>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</si>
  <si>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</si>
  <si>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</si>
  <si>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</si>
  <si>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</si>
  <si>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</si>
  <si>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</si>
  <si>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</si>
  <si>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</si>
  <si>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</si>
  <si>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</si>
  <si>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</si>
  <si>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</si>
  <si>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</si>
  <si>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</si>
  <si>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</si>
  <si>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</si>
  <si>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</si>
  <si>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</si>
  <si>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</si>
  <si>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</si>
  <si>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</si>
  <si>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</si>
  <si>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</si>
  <si>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</si>
  <si>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</si>
  <si>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</si>
  <si>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</si>
  <si>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</si>
  <si>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</si>
  <si>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</si>
  <si>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</si>
  <si>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</si>
  <si>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</si>
  <si>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</si>
  <si>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</si>
  <si>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</si>
  <si>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</si>
  <si>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</si>
  <si>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</si>
  <si>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</si>
  <si>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</si>
  <si>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</si>
  <si>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</si>
  <si>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</si>
  <si>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</si>
  <si>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</si>
  <si>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</si>
  <si>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</si>
  <si>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</si>
  <si>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</si>
  <si>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</si>
  <si>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</si>
  <si>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</si>
  <si>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</si>
  <si>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</si>
  <si>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</si>
  <si>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</si>
  <si>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</si>
  <si>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</si>
  <si>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</si>
  <si>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</si>
  <si>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</si>
  <si>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</si>
  <si>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</si>
  <si>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</si>
  <si>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</si>
  <si>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</si>
  <si>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</si>
  <si>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</si>
  <si>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</si>
  <si>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</si>
  <si>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</si>
  <si>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</si>
  <si>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</si>
  <si>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</si>
  <si>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</si>
  <si>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</si>
  <si>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</si>
  <si>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</si>
  <si>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</si>
  <si>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</si>
  <si>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</si>
  <si>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</si>
  <si>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</si>
  <si>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</si>
  <si>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</si>
  <si>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</si>
  <si>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</si>
  <si>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</si>
  <si>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</si>
  <si>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</si>
  <si>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</si>
  <si>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</si>
  <si>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</si>
  <si>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</si>
  <si>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</si>
  <si>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</si>
  <si>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</si>
  <si>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</si>
  <si>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</si>
  <si>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</si>
  <si>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</si>
  <si>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</si>
  <si>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</si>
  <si>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</si>
  <si>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</si>
  <si>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</si>
  <si>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</si>
  <si>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</si>
  <si>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</si>
  <si>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</si>
  <si>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</si>
  <si>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</si>
  <si>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</si>
  <si>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</si>
  <si>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</si>
  <si>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</si>
  <si>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</si>
  <si>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</si>
  <si>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</si>
  <si>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</si>
  <si>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</si>
  <si>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</si>
  <si>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</si>
  <si>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</si>
  <si>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</si>
  <si>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</si>
  <si>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</si>
  <si>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</si>
  <si>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</si>
  <si>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</si>
  <si>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</si>
  <si>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</si>
  <si>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</si>
  <si>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</si>
  <si>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</si>
  <si>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</si>
  <si>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</si>
  <si>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</si>
  <si>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</si>
  <si>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</si>
  <si>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</si>
  <si>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</si>
  <si>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</si>
  <si>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</si>
  <si>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</si>
  <si>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</si>
  <si>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</si>
  <si>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</si>
  <si>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</si>
  <si>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</si>
  <si>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</si>
  <si>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</si>
  <si>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</si>
  <si>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</si>
  <si>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</si>
  <si>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</si>
  <si>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</si>
  <si>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</si>
  <si>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</si>
  <si>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</si>
  <si>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</si>
  <si>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</si>
  <si>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</si>
  <si>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</si>
  <si>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</si>
  <si>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</si>
  <si>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</si>
  <si>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</si>
  <si>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</si>
  <si>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</si>
  <si>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</si>
  <si>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</si>
  <si>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</si>
  <si>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</si>
  <si>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</si>
  <si>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</si>
  <si>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</si>
  <si>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</si>
  <si>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</si>
  <si>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</si>
  <si>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</si>
  <si>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</si>
  <si>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</si>
  <si>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</si>
  <si>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</si>
  <si>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</si>
  <si>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</si>
  <si>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</si>
  <si>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</si>
  <si>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</si>
  <si>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</si>
  <si>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</si>
  <si>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</si>
  <si>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</si>
  <si>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</si>
  <si>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</si>
  <si>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</si>
  <si>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</si>
  <si>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</si>
  <si>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</si>
  <si>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</si>
  <si>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</si>
  <si>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</si>
  <si>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</si>
  <si>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</si>
  <si>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</si>
  <si>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</si>
  <si>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</si>
  <si>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</si>
  <si>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</si>
  <si>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</si>
  <si>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</si>
  <si>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</si>
  <si>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</si>
  <si>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</si>
  <si>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</si>
  <si>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</si>
  <si>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</si>
  <si>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</si>
  <si>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</si>
  <si>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</si>
  <si>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</si>
  <si>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</si>
  <si>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</si>
  <si>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</si>
  <si>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</si>
  <si>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</si>
  <si>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</si>
  <si>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</si>
  <si>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</si>
  <si>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</si>
  <si>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</si>
  <si>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</si>
  <si>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</si>
  <si>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</si>
  <si>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</si>
  <si>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</si>
  <si>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</si>
  <si>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</si>
  <si>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</si>
  <si>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</si>
  <si>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</si>
  <si>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</si>
  <si>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</si>
  <si>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</si>
  <si>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</si>
  <si>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</si>
  <si>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</si>
  <si>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</si>
  <si>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</si>
  <si>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</si>
  <si>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</si>
  <si>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</si>
  <si>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</si>
  <si>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</si>
  <si>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</si>
  <si>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</si>
  <si>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</si>
  <si>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</si>
  <si>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</si>
  <si>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</si>
  <si>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</si>
  <si>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</si>
  <si>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</si>
  <si>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</si>
  <si>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</si>
  <si>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</si>
  <si>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</si>
  <si>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</si>
  <si>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</si>
  <si>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</si>
  <si>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</si>
  <si>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</si>
  <si>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</si>
  <si>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</si>
  <si>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</si>
  <si>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</si>
  <si>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</si>
  <si>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</si>
  <si>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</si>
  <si>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</si>
  <si>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</si>
  <si>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</si>
  <si>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</si>
  <si>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</si>
  <si>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</si>
  <si>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</si>
  <si>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</si>
  <si>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</si>
  <si>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</si>
  <si>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</si>
  <si>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</si>
  <si>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</si>
  <si>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</si>
  <si>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</si>
  <si>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</si>
  <si>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</si>
  <si>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</si>
  <si>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</si>
  <si>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</si>
  <si>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</si>
  <si>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</si>
  <si>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</si>
  <si>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</si>
  <si>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</si>
  <si>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</si>
  <si>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</si>
  <si>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</si>
  <si>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</si>
  <si>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</si>
  <si>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</si>
  <si>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</si>
  <si>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</si>
  <si>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</si>
  <si>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</si>
  <si>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</si>
  <si>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</si>
  <si>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</si>
  <si>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</si>
  <si>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</si>
  <si>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</si>
  <si>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</si>
  <si>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</si>
  <si>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</si>
  <si>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</si>
  <si>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</si>
  <si>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</si>
  <si>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</si>
  <si>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</si>
  <si>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</si>
  <si>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</si>
  <si>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</si>
  <si>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</si>
  <si>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</si>
  <si>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</si>
  <si>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</si>
  <si>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</si>
  <si>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</si>
  <si>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</si>
  <si>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</si>
  <si>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</si>
  <si>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</si>
  <si>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</si>
  <si>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</si>
  <si>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</si>
  <si>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</si>
  <si>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</si>
  <si>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</si>
  <si>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</si>
  <si>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</si>
  <si>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</si>
  <si>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</si>
  <si>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</si>
  <si>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</si>
  <si>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</si>
  <si>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</si>
  <si>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</si>
  <si>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</si>
  <si>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</si>
  <si>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</si>
  <si>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</si>
  <si>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</si>
  <si>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</si>
  <si>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</si>
  <si>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</si>
  <si>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</si>
  <si>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</si>
  <si>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</si>
  <si>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</si>
  <si>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</si>
  <si>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</si>
  <si>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</si>
  <si>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</si>
  <si>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</si>
  <si>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</si>
  <si>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</si>
  <si>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</si>
  <si>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</si>
  <si>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</si>
  <si>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</si>
  <si>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</si>
  <si>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</si>
  <si>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</si>
  <si>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</si>
  <si>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</si>
  <si>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</si>
  <si>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</si>
  <si>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</si>
  <si>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</si>
  <si>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</si>
  <si>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</si>
  <si>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</si>
  <si>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</si>
  <si>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</si>
  <si>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</si>
  <si>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</si>
  <si>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</si>
  <si>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</si>
  <si>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</si>
  <si>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</si>
  <si>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</si>
  <si>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</si>
  <si>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</si>
  <si>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</si>
  <si>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</si>
  <si>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</si>
  <si>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</si>
  <si>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</si>
  <si>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</si>
  <si>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</si>
  <si>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</si>
  <si>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</si>
  <si>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</si>
  <si>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</si>
  <si>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</si>
  <si>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</si>
  <si>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</si>
  <si>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</si>
  <si>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</si>
  <si>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</si>
  <si>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</si>
  <si>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</si>
  <si>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</si>
  <si>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</si>
  <si>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</si>
  <si>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</si>
  <si>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</si>
  <si>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</si>
  <si>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</si>
  <si>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</si>
  <si>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</si>
  <si>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</si>
  <si>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</si>
  <si>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</si>
  <si>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</si>
  <si>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</si>
  <si>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</si>
  <si>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</si>
  <si>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</si>
  <si>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</si>
  <si>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</si>
  <si>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</si>
  <si>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</si>
  <si>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</si>
  <si>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</si>
  <si>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</si>
  <si>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</si>
  <si>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</si>
  <si>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</si>
  <si>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</si>
  <si>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</si>
  <si>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</si>
  <si>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</si>
  <si>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</si>
  <si>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</si>
  <si>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</si>
  <si>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</si>
  <si>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</si>
  <si>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</si>
  <si>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</si>
  <si>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</si>
  <si>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</si>
  <si>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</si>
  <si>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</si>
  <si>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</si>
  <si>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</si>
  <si>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</si>
  <si>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</si>
  <si>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</si>
  <si>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</si>
  <si>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</si>
  <si>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</si>
  <si>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</si>
  <si>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</si>
  <si>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</si>
  <si>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</si>
  <si>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</si>
  <si>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</si>
  <si>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</si>
  <si>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</si>
  <si>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</si>
  <si>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</si>
  <si>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</si>
  <si>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</si>
  <si>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</si>
  <si>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</si>
  <si>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</si>
  <si>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</si>
  <si>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</si>
  <si>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</si>
  <si>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</si>
  <si>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</si>
  <si>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</si>
  <si>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</si>
  <si>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</si>
  <si>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</si>
  <si>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</si>
  <si>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</si>
  <si>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</si>
  <si>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</si>
  <si>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</si>
  <si>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</si>
  <si>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</si>
  <si>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</si>
  <si>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</si>
  <si>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</si>
  <si>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</si>
  <si>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</si>
  <si>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</si>
  <si>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</si>
  <si>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</si>
  <si>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</si>
  <si>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</si>
  <si>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</si>
  <si>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</si>
  <si>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</si>
  <si>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</si>
  <si>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</si>
  <si>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</si>
  <si>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</si>
  <si>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</si>
  <si>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</si>
  <si>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</si>
  <si>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</si>
  <si>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</si>
  <si>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</si>
  <si>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</si>
  <si>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</si>
  <si>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</si>
  <si>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</si>
  <si>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</si>
  <si>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</si>
  <si>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</si>
  <si>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</si>
  <si>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</si>
  <si>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</si>
  <si>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</si>
  <si>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</si>
  <si>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</si>
  <si>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</si>
  <si>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</si>
  <si>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</si>
  <si>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</si>
  <si>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</si>
  <si>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</si>
  <si>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</si>
  <si>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</si>
  <si>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</si>
  <si>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</si>
  <si>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</si>
  <si>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</si>
  <si>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</si>
  <si>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</si>
  <si>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</si>
  <si>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</si>
  <si>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</si>
  <si>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</si>
  <si>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</si>
  <si>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</si>
  <si>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</si>
  <si>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</si>
  <si>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</si>
  <si>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</si>
  <si>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</si>
  <si>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</si>
  <si>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</si>
  <si>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</si>
  <si>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</si>
  <si>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</si>
  <si>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</si>
  <si>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</si>
  <si>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</si>
  <si>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</si>
  <si>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</si>
  <si>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</si>
  <si>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</si>
  <si>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</si>
  <si>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</si>
  <si>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</si>
  <si>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</si>
  <si>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</si>
  <si>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</si>
  <si>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</si>
  <si>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</si>
  <si>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</si>
  <si>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</si>
  <si>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</si>
  <si>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</si>
  <si>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</si>
  <si>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</si>
  <si>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</si>
  <si>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</si>
  <si>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</si>
  <si>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</si>
  <si>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</si>
  <si>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</si>
  <si>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</si>
  <si>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</si>
  <si>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</si>
  <si>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</si>
  <si>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</si>
  <si>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</si>
  <si>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</si>
  <si>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</si>
  <si>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</si>
  <si>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</si>
  <si>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</si>
  <si>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</si>
  <si>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</si>
  <si>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</si>
  <si>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</si>
  <si>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</si>
  <si>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</si>
  <si>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</si>
  <si>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</si>
  <si>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</si>
  <si>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</si>
  <si>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</si>
  <si>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</si>
  <si>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</si>
  <si>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</si>
  <si>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</si>
  <si>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</si>
  <si>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</si>
  <si>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</si>
  <si>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</si>
  <si>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</si>
  <si>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</si>
  <si>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</si>
  <si>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</si>
  <si>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</si>
  <si>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</si>
  <si>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</si>
  <si>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</si>
  <si>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</si>
  <si>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</si>
  <si>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</si>
  <si>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</si>
  <si>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</si>
  <si>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</si>
  <si>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</si>
  <si>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</si>
  <si>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</si>
  <si>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</si>
  <si>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</si>
  <si>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</si>
  <si>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</si>
  <si>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</si>
  <si>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</si>
  <si>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</si>
  <si>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</si>
  <si>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</si>
  <si>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</si>
  <si>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</si>
  <si>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</si>
  <si>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</si>
  <si>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</si>
  <si>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</si>
  <si>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</si>
  <si>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</si>
  <si>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</si>
  <si>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</si>
  <si>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</si>
  <si>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</si>
  <si>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</si>
  <si>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</si>
  <si>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</si>
  <si>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</si>
  <si>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</si>
  <si>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</si>
  <si>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</si>
  <si>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</si>
  <si>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</si>
  <si>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</si>
  <si>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</si>
  <si>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</si>
  <si>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</si>
  <si>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</si>
  <si>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</si>
  <si>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</si>
  <si>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</si>
  <si>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</si>
  <si>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</si>
  <si>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</si>
  <si>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</si>
  <si>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</si>
  <si>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</si>
  <si>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</si>
  <si>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</si>
  <si>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</si>
  <si>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</si>
  <si>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</si>
  <si>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</si>
  <si>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</si>
  <si>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</si>
  <si>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</si>
  <si>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</si>
  <si>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</si>
  <si>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</si>
  <si>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</si>
  <si>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</si>
  <si>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</si>
  <si>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</si>
  <si>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</si>
  <si>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</si>
  <si>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</si>
  <si>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</si>
  <si>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</si>
  <si>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</si>
  <si>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</si>
  <si>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</si>
  <si>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</si>
  <si>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</si>
  <si>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</si>
  <si>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</si>
  <si>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</si>
  <si>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</si>
  <si>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</si>
  <si>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</si>
  <si>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</si>
  <si>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</si>
  <si>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</si>
  <si>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</si>
  <si>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</si>
  <si>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</si>
  <si>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</si>
  <si>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</si>
  <si>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</si>
  <si>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</si>
  <si>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</si>
  <si>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</si>
  <si>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</si>
  <si>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</si>
  <si>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</si>
  <si>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</si>
  <si>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</si>
  <si>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</si>
  <si>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</si>
  <si>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</si>
  <si>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</si>
  <si>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</si>
  <si>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</si>
  <si>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</si>
  <si>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</si>
  <si>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</si>
  <si>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</si>
  <si>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</si>
  <si>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</si>
  <si>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</si>
  <si>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</si>
  <si>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</si>
  <si>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</si>
  <si>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</si>
  <si>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</si>
  <si>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</si>
  <si>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</si>
  <si>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</si>
  <si>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</si>
  <si>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</si>
  <si>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</si>
  <si>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</si>
  <si>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</si>
  <si>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</si>
  <si>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</si>
  <si>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</si>
  <si>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</si>
  <si>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</si>
  <si>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</si>
  <si>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</si>
  <si>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</si>
  <si>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</si>
  <si>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</si>
  <si>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</si>
  <si>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</si>
  <si>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</si>
  <si>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</si>
  <si>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</si>
  <si>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</si>
  <si>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</si>
  <si>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</si>
  <si>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</si>
  <si>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</si>
  <si>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</si>
  <si>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</si>
  <si>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</si>
  <si>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</si>
  <si>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</si>
  <si>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</si>
  <si>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</si>
  <si>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</si>
  <si>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</si>
  <si>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</si>
  <si>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</si>
  <si>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</si>
  <si>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</si>
  <si>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</si>
  <si>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</si>
  <si>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</si>
  <si>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</si>
  <si>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</si>
  <si>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</si>
  <si>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</si>
  <si>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</si>
  <si>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</si>
  <si>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</si>
  <si>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</si>
  <si>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</si>
  <si>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</si>
  <si>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</si>
  <si>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</si>
  <si>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</si>
  <si>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</si>
  <si>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</si>
  <si>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</si>
  <si>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</si>
  <si>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</si>
  <si>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</si>
  <si>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</si>
  <si>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</si>
  <si>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</si>
  <si>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</si>
  <si>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</si>
  <si>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</si>
  <si>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</si>
  <si>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</si>
  <si>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</si>
  <si>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</si>
  <si>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</si>
  <si>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</si>
  <si>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</si>
  <si>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</si>
  <si>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</si>
  <si>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</si>
  <si>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</si>
  <si>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</si>
  <si>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</si>
  <si>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</si>
  <si>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</si>
  <si>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</si>
  <si>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</si>
  <si>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</si>
  <si>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</si>
  <si>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</si>
  <si>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</si>
  <si>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</si>
  <si>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</si>
  <si>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</si>
  <si>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</si>
  <si>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</si>
  <si>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</si>
  <si>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</si>
  <si>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</si>
  <si>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</si>
  <si>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</si>
  <si>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</si>
  <si>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</si>
  <si>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</si>
  <si>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</si>
  <si>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</si>
  <si>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</si>
  <si>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</si>
  <si>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</si>
  <si>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</si>
  <si>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</si>
  <si>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</si>
  <si>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</si>
  <si>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</si>
  <si>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</si>
  <si>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</si>
  <si>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</si>
  <si>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</si>
  <si>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</si>
  <si>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</si>
  <si>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</si>
  <si>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</si>
  <si>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</si>
  <si>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</si>
  <si>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</si>
  <si>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</si>
  <si>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</si>
  <si>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</si>
  <si>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</si>
  <si>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</si>
  <si>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</si>
  <si>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</si>
  <si>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</si>
  <si>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</si>
  <si>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</si>
  <si>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</si>
  <si>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</si>
  <si>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</si>
  <si>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</si>
  <si>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</si>
  <si>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</si>
  <si>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</si>
  <si>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</si>
  <si>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</si>
  <si>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</si>
  <si>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</si>
  <si>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</si>
  <si>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</si>
  <si>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</si>
  <si>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</si>
  <si>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</si>
  <si>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</si>
  <si>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</si>
  <si>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</si>
  <si>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</si>
  <si>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</si>
  <si>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</si>
  <si>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</si>
  <si>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</si>
  <si>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</si>
  <si>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</si>
  <si>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</si>
  <si>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</si>
  <si>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</si>
  <si>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</si>
  <si>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</si>
  <si>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</si>
  <si>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</si>
  <si>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</si>
  <si>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</si>
  <si>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</si>
  <si>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</si>
  <si>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</si>
  <si>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</si>
  <si>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</si>
  <si>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</si>
  <si>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</si>
  <si>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</si>
  <si>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</si>
  <si>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</si>
  <si>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</si>
  <si>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</si>
  <si>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</si>
  <si>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</si>
  <si>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</si>
  <si>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</si>
  <si>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</si>
  <si>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</si>
  <si>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</si>
  <si>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</si>
  <si>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</si>
  <si>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</si>
  <si>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</si>
  <si>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</si>
  <si>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</si>
  <si>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</si>
  <si>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</si>
  <si>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</si>
  <si>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</si>
  <si>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</si>
  <si>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</si>
  <si>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</si>
  <si>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</si>
  <si>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</si>
  <si>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</si>
  <si>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</si>
  <si>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</si>
  <si>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</si>
  <si>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</si>
  <si>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</si>
  <si>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</si>
  <si>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</si>
  <si>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</si>
  <si>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</si>
  <si>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</si>
  <si>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</si>
  <si>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</si>
  <si>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</si>
  <si>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</si>
  <si>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</si>
  <si>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</si>
  <si>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</si>
  <si>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</si>
  <si>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</si>
  <si>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</si>
  <si>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</si>
  <si>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</si>
  <si>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</si>
  <si>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</si>
  <si>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</si>
  <si>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</si>
  <si>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</si>
  <si>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</si>
  <si>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</si>
  <si>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</si>
  <si>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</si>
  <si>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</si>
  <si>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</si>
  <si>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</si>
  <si>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</si>
  <si>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</si>
  <si>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</si>
  <si>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</si>
  <si>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</si>
  <si>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</si>
  <si>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</si>
  <si>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</si>
  <si>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</si>
  <si>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</si>
  <si>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</si>
  <si>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</si>
  <si>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</si>
  <si>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</si>
  <si>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</si>
  <si>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</si>
  <si>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</si>
  <si>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</si>
  <si>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</si>
  <si>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</si>
  <si>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</si>
  <si>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</si>
  <si>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</si>
  <si>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</si>
  <si>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</si>
  <si>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</si>
  <si>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</si>
  <si>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</si>
  <si>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</si>
  <si>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</si>
  <si>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</si>
  <si>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</si>
  <si>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</si>
  <si>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</si>
  <si>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</si>
  <si>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</si>
  <si>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</si>
  <si>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</si>
  <si>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</si>
  <si>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</si>
  <si>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</si>
  <si>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</si>
  <si>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</si>
  <si>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</si>
  <si>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</si>
  <si>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</si>
  <si>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</si>
  <si>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</si>
  <si>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</si>
  <si>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</si>
  <si>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</si>
  <si>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</si>
  <si>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</si>
  <si>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</si>
  <si>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</si>
  <si>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</si>
  <si>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</si>
  <si>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</si>
  <si>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</si>
  <si>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</si>
  <si>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</si>
  <si>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</si>
  <si>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</si>
  <si>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</si>
  <si>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</si>
  <si>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</si>
  <si>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</si>
  <si>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</si>
  <si>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</si>
  <si>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</si>
  <si>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</si>
  <si>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</si>
  <si>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</si>
  <si>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</si>
  <si>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</si>
  <si>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</si>
  <si>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</si>
  <si>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</si>
  <si>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</si>
  <si>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</si>
  <si>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</si>
  <si>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</si>
  <si>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</si>
  <si>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</si>
  <si>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</si>
  <si>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</si>
  <si>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</si>
  <si>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</si>
  <si>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</si>
  <si>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</si>
  <si>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</si>
  <si>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</si>
  <si>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</si>
  <si>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</si>
  <si>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</si>
  <si>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</si>
  <si>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</si>
  <si>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</si>
  <si>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</si>
  <si>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</si>
  <si>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</si>
  <si>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</si>
  <si>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</si>
  <si>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</si>
  <si>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</si>
  <si>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</si>
  <si>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</si>
  <si>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</si>
  <si>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</si>
  <si>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</si>
  <si>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</si>
  <si>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</si>
  <si>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</si>
  <si>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</si>
  <si>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</si>
  <si>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</si>
  <si>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</si>
  <si>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</si>
  <si>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</si>
  <si>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</si>
  <si>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</si>
  <si>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</si>
  <si>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</si>
  <si>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</si>
  <si>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</si>
  <si>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</si>
  <si>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</si>
  <si>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</si>
  <si>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</si>
  <si>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</si>
  <si>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</si>
  <si>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</si>
  <si>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</si>
  <si>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</si>
  <si>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</si>
  <si>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</si>
  <si>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</si>
  <si>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</si>
  <si>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</si>
  <si>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</si>
  <si>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</si>
  <si>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</si>
  <si>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</si>
  <si>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</si>
  <si>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</si>
  <si>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</si>
  <si>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</si>
  <si>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</si>
  <si>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</si>
  <si>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</si>
  <si>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</si>
  <si>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</si>
  <si>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</si>
  <si>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</si>
  <si>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</si>
  <si>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</si>
  <si>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</si>
  <si>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</si>
  <si>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</si>
  <si>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</si>
  <si>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</si>
  <si>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</si>
  <si>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</si>
  <si>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</si>
  <si>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</si>
  <si>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</si>
  <si>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</si>
  <si>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</si>
  <si>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</si>
  <si>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</si>
  <si>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</si>
  <si>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</si>
  <si>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</si>
  <si>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</si>
  <si>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</si>
  <si>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</si>
  <si>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</si>
  <si>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</si>
  <si>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</si>
  <si>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</si>
  <si>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</si>
  <si>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</si>
  <si>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</si>
  <si>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</si>
  <si>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</si>
  <si>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</si>
  <si>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</si>
  <si>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</si>
  <si>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</si>
  <si>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</si>
  <si>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</si>
  <si>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</si>
  <si>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</si>
  <si>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</si>
  <si>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</si>
  <si>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</si>
  <si>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</si>
  <si>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</si>
  <si>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</si>
  <si>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</si>
  <si>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</si>
  <si>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</si>
  <si>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</si>
  <si>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</si>
  <si>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</si>
  <si>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</si>
  <si>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</si>
  <si>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</si>
  <si>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</si>
  <si>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</si>
  <si>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</si>
  <si>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</si>
  <si>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</si>
  <si>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</si>
  <si>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</si>
  <si>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</si>
  <si>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</si>
  <si>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</si>
  <si>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</si>
  <si>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</si>
  <si>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</si>
  <si>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</si>
  <si>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</si>
  <si>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</si>
  <si>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</si>
  <si>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</si>
  <si>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</si>
  <si>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</si>
  <si>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</si>
  <si>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</si>
  <si>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</si>
  <si>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</si>
  <si>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</si>
  <si>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</si>
  <si>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</si>
  <si>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</si>
  <si>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</si>
  <si>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</si>
  <si>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</si>
  <si>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</si>
  <si>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</si>
  <si>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</si>
  <si>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</si>
  <si>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</si>
  <si>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</si>
  <si>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</si>
  <si>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</si>
  <si>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</si>
  <si>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</si>
  <si>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</si>
  <si>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</si>
  <si>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</si>
  <si>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</si>
  <si>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</si>
  <si>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</si>
  <si>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</si>
  <si>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</si>
  <si>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</si>
  <si>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</si>
  <si>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</si>
  <si>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</si>
  <si>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</si>
  <si>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</si>
  <si>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</si>
  <si>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</si>
  <si>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</si>
  <si>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</si>
  <si>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</si>
  <si>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</si>
  <si>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</si>
  <si>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</si>
  <si>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</si>
  <si>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</si>
  <si>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</si>
  <si>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</si>
  <si>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</si>
  <si>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</si>
  <si>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</si>
  <si>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</si>
  <si>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</si>
  <si>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</si>
  <si>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</si>
  <si>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</si>
  <si>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</si>
  <si>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</si>
  <si>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</si>
  <si>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</si>
  <si>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</si>
  <si>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</si>
  <si>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</si>
  <si>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</si>
  <si>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</si>
  <si>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</si>
  <si>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</si>
  <si>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</si>
  <si>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</si>
  <si>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</si>
  <si>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</si>
  <si>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</si>
  <si>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</si>
  <si>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</si>
  <si>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</si>
  <si>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</si>
  <si>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</si>
  <si>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</si>
  <si>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</si>
  <si>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</si>
  <si>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</si>
  <si>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</si>
  <si>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</si>
  <si>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</si>
  <si>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</si>
  <si>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</si>
  <si>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</si>
  <si>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</si>
  <si>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</si>
  <si>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</si>
  <si>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</si>
  <si>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</si>
  <si>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</si>
  <si>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</si>
  <si>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</si>
  <si>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</si>
  <si>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</si>
  <si>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</si>
  <si>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</si>
  <si>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</si>
  <si>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</si>
  <si>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</si>
  <si>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</si>
  <si>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</si>
  <si>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</si>
  <si>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</si>
  <si>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</si>
  <si>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</si>
  <si>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</si>
  <si>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</si>
  <si>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</si>
  <si>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</si>
  <si>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</si>
  <si>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</si>
  <si>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</si>
  <si>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</si>
  <si>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</si>
  <si>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</si>
  <si>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</si>
  <si>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</si>
  <si>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</si>
  <si>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</si>
  <si>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</si>
  <si>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</si>
  <si>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</si>
  <si>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</si>
  <si>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</si>
  <si>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</si>
  <si>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</si>
  <si>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</si>
  <si>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</si>
  <si>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</si>
  <si>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</si>
  <si>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</si>
  <si>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</si>
  <si>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</si>
  <si>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</si>
  <si>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</si>
  <si>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</si>
  <si>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</si>
  <si>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</si>
  <si>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10/ On 10/31/2014, Treasury completed the exchange of the Union Settlement Federal Credit Union note held by Treasury for 295,000 shares of Union Settlement Federal Credit Union senior subordinated securities, pursuant to the terms of the merger agreement between Treasury and Union Settlement entered into on 4/1/2014. Accrued dividends were paid on the date of the exchange.</t>
  </si>
  <si>
    <t>8, 116</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</si>
  <si>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</si>
  <si>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</si>
  <si>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xxx, pursuant to which Treasury agreed to sell its warrant  to xxx at a discount subject to the satisfaction of the conditions specified in the agreement.  The sale was completed on 10/31/2014.</t>
  </si>
  <si>
    <t>For Period Ending November 6,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</si>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</sst>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theme="0"/>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263">
    <xf numFmtId="0" fontId="0" fillId="0" borderId="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66" fillId="2"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66" fillId="3"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66" fillId="4"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6"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66" fillId="5"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7"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66" fillId="6"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66" fillId="7"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66" fillId="8"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0"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66" fillId="9"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1"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66" fillId="10"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66" fillId="5"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3"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66" fillId="8"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4"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66" fillId="11"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5" fillId="35" borderId="0" applyNumberFormat="0" applyBorder="0" applyAlignment="0" applyProtection="0"/>
    <xf numFmtId="0" fontId="106" fillId="36"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106" fillId="37"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106" fillId="38"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106" fillId="39"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106" fillId="4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106" fillId="4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06" fillId="42"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106" fillId="43"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106" fillId="4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106" fillId="45"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106" fillId="46"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106" fillId="47"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107" fillId="48"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108" fillId="49" borderId="75"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83" fillId="20" borderId="1" applyNumberFormat="0" applyAlignment="0" applyProtection="0"/>
    <xf numFmtId="0" fontId="109" fillId="50" borderId="76"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0" fontId="84" fillId="21" borderId="2" applyNumberFormat="0" applyAlignment="0" applyProtection="0"/>
    <xf numFmtId="43" fontId="75" fillId="0" borderId="0" applyFont="0" applyFill="0" applyBorder="0" applyAlignment="0" applyProtection="0"/>
    <xf numFmtId="44" fontId="75" fillId="0" borderId="0" applyFont="0" applyFill="0" applyBorder="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7" fillId="0" borderId="0" applyNumberFormat="0" applyFill="0" applyBorder="0" applyAlignment="0" applyProtection="0">
      <alignment vertical="top"/>
      <protection locked="0"/>
    </xf>
    <xf numFmtId="0" fontId="111" fillId="51"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112" fillId="0" borderId="77"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87" fillId="0" borderId="3" applyNumberFormat="0" applyFill="0" applyAlignment="0" applyProtection="0"/>
    <xf numFmtId="0" fontId="113" fillId="0" borderId="78"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88" fillId="0" borderId="4" applyNumberFormat="0" applyFill="0" applyAlignment="0" applyProtection="0"/>
    <xf numFmtId="0" fontId="114" fillId="0" borderId="79"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15" fillId="52" borderId="75"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90" fillId="7" borderId="1" applyNumberFormat="0" applyAlignment="0" applyProtection="0"/>
    <xf numFmtId="0" fontId="116" fillId="0" borderId="80"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91" fillId="0" borderId="6" applyNumberFormat="0" applyFill="0" applyAlignment="0" applyProtection="0"/>
    <xf numFmtId="0" fontId="117" fillId="53"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66" fillId="0" borderId="0"/>
    <xf numFmtId="0" fontId="66" fillId="0" borderId="0"/>
    <xf numFmtId="0" fontId="66" fillId="0" borderId="0"/>
    <xf numFmtId="0" fontId="66"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63" fillId="0" borderId="0"/>
    <xf numFmtId="0" fontId="63" fillId="0" borderId="0"/>
    <xf numFmtId="0" fontId="63" fillId="0" borderId="0"/>
    <xf numFmtId="0" fontId="61" fillId="0" borderId="0"/>
    <xf numFmtId="0" fontId="61" fillId="0" borderId="0"/>
    <xf numFmtId="0" fontId="61" fillId="0" borderId="0"/>
    <xf numFmtId="0" fontId="61" fillId="0" borderId="0"/>
    <xf numFmtId="0" fontId="61" fillId="0" borderId="0"/>
    <xf numFmtId="0" fontId="105" fillId="0" borderId="0"/>
    <xf numFmtId="0" fontId="105" fillId="0" borderId="0"/>
    <xf numFmtId="0" fontId="105" fillId="0" borderId="0"/>
    <xf numFmtId="0" fontId="105" fillId="0" borderId="0"/>
    <xf numFmtId="0" fontId="66" fillId="0" borderId="0"/>
    <xf numFmtId="0" fontId="61" fillId="0" borderId="0"/>
    <xf numFmtId="0" fontId="61" fillId="0" borderId="0"/>
    <xf numFmtId="0" fontId="61" fillId="0" borderId="0"/>
    <xf numFmtId="0" fontId="61" fillId="0" borderId="0"/>
    <xf numFmtId="0" fontId="61"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66" fillId="0" borderId="0"/>
    <xf numFmtId="0" fontId="66"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78" fillId="0" borderId="0"/>
    <xf numFmtId="0" fontId="75" fillId="0" borderId="0"/>
    <xf numFmtId="0" fontId="75" fillId="0" borderId="0"/>
    <xf numFmtId="0" fontId="7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105" fillId="0" borderId="0"/>
    <xf numFmtId="0" fontId="105" fillId="0" borderId="0"/>
    <xf numFmtId="0" fontId="105" fillId="0" borderId="0"/>
    <xf numFmtId="0" fontId="66" fillId="0" borderId="0"/>
    <xf numFmtId="0" fontId="73" fillId="54" borderId="81" applyNumberFormat="0" applyFont="0" applyAlignment="0" applyProtection="0"/>
    <xf numFmtId="0" fontId="69" fillId="54" borderId="81"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3"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7" fillId="54" borderId="81" applyNumberFormat="0" applyFont="0" applyAlignment="0" applyProtection="0"/>
    <xf numFmtId="0" fontId="74" fillId="54" borderId="81" applyNumberFormat="0" applyFont="0" applyAlignment="0" applyProtection="0"/>
    <xf numFmtId="0" fontId="74"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4"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4"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4"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4"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18" fillId="49" borderId="82"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93" fillId="20" borderId="8" applyNumberFormat="0" applyAlignment="0" applyProtection="0"/>
    <xf numFmtId="0" fontId="11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20" fillId="0" borderId="83"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121"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8" fillId="0" borderId="0"/>
    <xf numFmtId="0" fontId="59" fillId="0" borderId="0"/>
    <xf numFmtId="0" fontId="59" fillId="0" borderId="0"/>
    <xf numFmtId="0" fontId="59" fillId="0" borderId="0"/>
    <xf numFmtId="0" fontId="59" fillId="0" borderId="0"/>
    <xf numFmtId="0" fontId="59" fillId="0" borderId="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3"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3"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81" fillId="12" borderId="0" applyNumberFormat="0" applyBorder="0" applyAlignment="0" applyProtection="0"/>
    <xf numFmtId="0" fontId="59" fillId="11" borderId="0" applyNumberFormat="0" applyBorder="0" applyAlignment="0" applyProtection="0"/>
    <xf numFmtId="0" fontId="59" fillId="8" borderId="0" applyNumberFormat="0" applyBorder="0" applyAlignment="0" applyProtection="0"/>
    <xf numFmtId="0" fontId="59" fillId="5" borderId="0" applyNumberFormat="0" applyBorder="0" applyAlignment="0" applyProtection="0"/>
    <xf numFmtId="0" fontId="59" fillId="10" borderId="0" applyNumberFormat="0" applyBorder="0" applyAlignment="0" applyProtection="0"/>
    <xf numFmtId="0" fontId="59" fillId="9" borderId="0" applyNumberFormat="0" applyBorder="0" applyAlignment="0" applyProtection="0"/>
    <xf numFmtId="0" fontId="59" fillId="8" borderId="0" applyNumberFormat="0" applyBorder="0" applyAlignment="0" applyProtection="0"/>
    <xf numFmtId="0" fontId="59" fillId="7"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4" borderId="0" applyNumberFormat="0" applyBorder="0" applyAlignment="0" applyProtection="0"/>
    <xf numFmtId="0" fontId="59" fillId="3"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81" fillId="9"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3" borderId="0" applyNumberFormat="0" applyBorder="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7" borderId="0" applyNumberFormat="0" applyBorder="0" applyAlignment="0" applyProtection="0"/>
    <xf numFmtId="0" fontId="59" fillId="6"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59" fillId="5" borderId="0" applyNumberFormat="0" applyBorder="0" applyAlignment="0" applyProtection="0"/>
    <xf numFmtId="0" fontId="59" fillId="4" borderId="0" applyNumberFormat="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 borderId="0" applyNumberFormat="0" applyBorder="0" applyAlignment="0" applyProtection="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59" fillId="2" borderId="0" applyNumberFormat="0" applyBorder="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9" borderId="0" applyNumberFormat="0" applyBorder="0" applyAlignment="0" applyProtection="0"/>
    <xf numFmtId="0" fontId="82" fillId="3" borderId="0" applyNumberFormat="0" applyBorder="0" applyAlignment="0" applyProtection="0"/>
    <xf numFmtId="0" fontId="83" fillId="20" borderId="1" applyNumberFormat="0" applyAlignment="0" applyProtection="0"/>
    <xf numFmtId="0" fontId="84" fillId="21" borderId="2" applyNumberFormat="0" applyAlignment="0" applyProtection="0"/>
    <xf numFmtId="0" fontId="85" fillId="0" borderId="0" applyNumberFormat="0" applyFill="0" applyBorder="0" applyAlignment="0" applyProtection="0"/>
    <xf numFmtId="0" fontId="86" fillId="4" borderId="0" applyNumberFormat="0" applyBorder="0" applyAlignment="0" applyProtection="0"/>
    <xf numFmtId="0" fontId="87" fillId="0" borderId="3" applyNumberFormat="0" applyFill="0" applyAlignment="0" applyProtection="0"/>
    <xf numFmtId="0" fontId="88" fillId="0" borderId="4" applyNumberFormat="0" applyFill="0" applyAlignment="0" applyProtection="0"/>
    <xf numFmtId="0" fontId="89" fillId="0" borderId="5" applyNumberFormat="0" applyFill="0" applyAlignment="0" applyProtection="0"/>
    <xf numFmtId="0" fontId="89" fillId="0" borderId="0" applyNumberFormat="0" applyFill="0" applyBorder="0" applyAlignment="0" applyProtection="0"/>
    <xf numFmtId="0" fontId="90" fillId="7" borderId="1" applyNumberFormat="0" applyAlignment="0" applyProtection="0"/>
    <xf numFmtId="0" fontId="91" fillId="0" borderId="6" applyNumberFormat="0" applyFill="0" applyAlignment="0" applyProtection="0"/>
    <xf numFmtId="0" fontId="92" fillId="22" borderId="0" applyNumberFormat="0" applyBorder="0" applyAlignment="0" applyProtection="0"/>
    <xf numFmtId="0" fontId="59" fillId="0" borderId="0"/>
    <xf numFmtId="0" fontId="59" fillId="23" borderId="7" applyNumberFormat="0" applyFont="0" applyAlignment="0" applyProtection="0"/>
    <xf numFmtId="0" fontId="93" fillId="20" borderId="8" applyNumberFormat="0" applyAlignment="0" applyProtection="0"/>
    <xf numFmtId="0" fontId="94" fillId="0" borderId="0" applyNumberFormat="0" applyFill="0" applyBorder="0" applyAlignment="0" applyProtection="0"/>
    <xf numFmtId="0" fontId="95" fillId="0" borderId="9" applyNumberFormat="0" applyFill="0" applyAlignment="0" applyProtection="0"/>
    <xf numFmtId="0" fontId="96" fillId="0" borderId="0" applyNumberFormat="0" applyFill="0" applyBorder="0" applyAlignment="0" applyProtection="0"/>
    <xf numFmtId="0" fontId="53" fillId="0" borderId="0"/>
    <xf numFmtId="0" fontId="53" fillId="0" borderId="0"/>
    <xf numFmtId="0" fontId="59" fillId="0" borderId="0"/>
    <xf numFmtId="0" fontId="53" fillId="0" borderId="0"/>
    <xf numFmtId="0" fontId="52" fillId="0" borderId="0"/>
    <xf numFmtId="0" fontId="51" fillId="0" borderId="0"/>
    <xf numFmtId="0" fontId="51"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43" fontId="39" fillId="0" borderId="0" applyFont="0" applyFill="0" applyBorder="0" applyAlignment="0" applyProtection="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5" fillId="0" borderId="0"/>
    <xf numFmtId="44"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2" fillId="0" borderId="0"/>
    <xf numFmtId="44" fontId="32" fillId="0" borderId="0" applyFont="0" applyFill="0" applyBorder="0" applyAlignment="0" applyProtection="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7" fillId="0" borderId="0"/>
    <xf numFmtId="0" fontId="27" fillId="0" borderId="0"/>
    <xf numFmtId="43" fontId="27" fillId="0" borderId="0" applyFont="0" applyFill="0" applyBorder="0" applyAlignment="0" applyProtection="0"/>
    <xf numFmtId="0" fontId="75" fillId="0" borderId="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5" borderId="0" applyNumberFormat="0" applyBorder="0" applyAlignment="0" applyProtection="0"/>
    <xf numFmtId="0" fontId="59" fillId="8" borderId="0" applyNumberFormat="0" applyBorder="0" applyAlignment="0" applyProtection="0"/>
    <xf numFmtId="0" fontId="59" fillId="11" borderId="0" applyNumberFormat="0" applyBorder="0" applyAlignment="0" applyProtection="0"/>
    <xf numFmtId="44" fontId="132" fillId="0" borderId="0" applyFont="0" applyFill="0" applyBorder="0" applyAlignment="0" applyProtection="0"/>
    <xf numFmtId="43" fontId="133" fillId="0" borderId="0" applyFont="0" applyFill="0" applyBorder="0" applyAlignment="0" applyProtection="0"/>
    <xf numFmtId="9" fontId="134" fillId="0" borderId="0" applyFont="0" applyFill="0" applyBorder="0" applyAlignment="0" applyProtection="0"/>
    <xf numFmtId="0" fontId="26" fillId="0" borderId="0"/>
    <xf numFmtId="0" fontId="26" fillId="0" borderId="0"/>
    <xf numFmtId="0" fontId="25" fillId="0" borderId="0"/>
    <xf numFmtId="43" fontId="25" fillId="0" borderId="0" applyFont="0" applyFill="0" applyBorder="0" applyAlignment="0" applyProtection="0"/>
    <xf numFmtId="0" fontId="24" fillId="0" borderId="0"/>
    <xf numFmtId="0" fontId="75" fillId="0" borderId="0"/>
    <xf numFmtId="43" fontId="59" fillId="0" borderId="0" applyFont="0" applyFill="0" applyBorder="0" applyAlignment="0" applyProtection="0"/>
    <xf numFmtId="43" fontId="75" fillId="0" borderId="0" applyFont="0" applyFill="0" applyBorder="0" applyAlignment="0" applyProtection="0"/>
    <xf numFmtId="44" fontId="59" fillId="0" borderId="0" applyFont="0" applyFill="0" applyBorder="0" applyAlignment="0" applyProtection="0"/>
    <xf numFmtId="44" fontId="75" fillId="0" borderId="0" applyFont="0" applyFill="0" applyBorder="0" applyAlignment="0" applyProtection="0"/>
    <xf numFmtId="0" fontId="75" fillId="0" borderId="0"/>
    <xf numFmtId="0" fontId="75" fillId="0" borderId="0"/>
    <xf numFmtId="0" fontId="24" fillId="0" borderId="0"/>
    <xf numFmtId="0" fontId="137" fillId="0" borderId="0"/>
    <xf numFmtId="9" fontId="75" fillId="0" borderId="0" applyFont="0" applyFill="0" applyBorder="0" applyAlignment="0" applyProtection="0"/>
    <xf numFmtId="0" fontId="75" fillId="0" borderId="0"/>
    <xf numFmtId="9" fontId="75" fillId="0" borderId="0" applyFont="0" applyFill="0" applyBorder="0" applyAlignment="0" applyProtection="0"/>
    <xf numFmtId="0" fontId="23" fillId="0" borderId="0"/>
    <xf numFmtId="0" fontId="75" fillId="0" borderId="0"/>
    <xf numFmtId="43" fontId="75" fillId="0" borderId="0" applyFont="0" applyFill="0" applyBorder="0" applyAlignment="0" applyProtection="0"/>
    <xf numFmtId="43" fontId="23" fillId="0" borderId="0" applyFont="0" applyFill="0" applyBorder="0" applyAlignment="0" applyProtection="0"/>
    <xf numFmtId="44" fontId="75" fillId="0" borderId="0" applyFont="0" applyFill="0" applyBorder="0" applyAlignment="0" applyProtection="0"/>
    <xf numFmtId="44" fontId="23" fillId="0" borderId="0" applyFont="0" applyFill="0" applyBorder="0" applyAlignment="0" applyProtection="0"/>
    <xf numFmtId="0" fontId="75" fillId="0" borderId="0"/>
    <xf numFmtId="0" fontId="75" fillId="0" borderId="0"/>
    <xf numFmtId="0" fontId="75" fillId="0" borderId="0"/>
    <xf numFmtId="0" fontId="143" fillId="0" borderId="0"/>
    <xf numFmtId="0" fontId="22" fillId="0" borderId="0"/>
    <xf numFmtId="0" fontId="145" fillId="0" borderId="0"/>
    <xf numFmtId="0" fontId="21" fillId="0" borderId="0"/>
    <xf numFmtId="0" fontId="20" fillId="0" borderId="0"/>
    <xf numFmtId="0" fontId="20" fillId="0" borderId="0"/>
    <xf numFmtId="0" fontId="143" fillId="0" borderId="0"/>
    <xf numFmtId="0" fontId="19" fillId="0" borderId="0"/>
    <xf numFmtId="0" fontId="18" fillId="24" borderId="0" applyNumberFormat="0" applyBorder="0" applyAlignment="0" applyProtection="0"/>
    <xf numFmtId="0" fontId="18"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0" borderId="0"/>
    <xf numFmtId="0" fontId="59" fillId="0" borderId="0"/>
    <xf numFmtId="0" fontId="59" fillId="0" borderId="0"/>
    <xf numFmtId="0" fontId="59" fillId="0" borderId="0"/>
    <xf numFmtId="0" fontId="18" fillId="0" borderId="0"/>
    <xf numFmtId="0" fontId="18" fillId="0" borderId="0"/>
    <xf numFmtId="0" fontId="18" fillId="0" borderId="0"/>
    <xf numFmtId="0" fontId="18" fillId="0" borderId="0"/>
    <xf numFmtId="0" fontId="18" fillId="0" borderId="0"/>
    <xf numFmtId="0" fontId="59" fillId="0" borderId="0"/>
    <xf numFmtId="0" fontId="59" fillId="0" borderId="0"/>
    <xf numFmtId="0" fontId="59" fillId="0" borderId="0"/>
    <xf numFmtId="0" fontId="5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54" borderId="81" applyNumberFormat="0" applyFont="0" applyAlignment="0" applyProtection="0"/>
    <xf numFmtId="0" fontId="59"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18"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75" fillId="0" borderId="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1"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51" fillId="0" borderId="0" applyNumberFormat="0" applyFill="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3" fillId="20" borderId="130" applyNumberFormat="0" applyAlignment="0" applyProtection="0"/>
    <xf numFmtId="0" fontId="83" fillId="20" borderId="130" applyNumberFormat="0" applyAlignment="0" applyProtection="0"/>
    <xf numFmtId="0" fontId="83" fillId="20" borderId="130" applyNumberFormat="0" applyAlignment="0" applyProtection="0"/>
    <xf numFmtId="0" fontId="83" fillId="20" borderId="130" applyNumberFormat="0" applyAlignment="0" applyProtection="0"/>
    <xf numFmtId="0" fontId="83" fillId="20" borderId="130" applyNumberFormat="0" applyAlignment="0" applyProtection="0"/>
    <xf numFmtId="0" fontId="83" fillId="20" borderId="130" applyNumberFormat="0" applyAlignment="0" applyProtection="0"/>
    <xf numFmtId="0" fontId="83" fillId="20" borderId="130" applyNumberFormat="0" applyAlignment="0" applyProtection="0"/>
    <xf numFmtId="0" fontId="83" fillId="20" borderId="130" applyNumberFormat="0" applyAlignment="0" applyProtection="0"/>
    <xf numFmtId="0" fontId="83" fillId="20" borderId="130" applyNumberFormat="0" applyAlignment="0" applyProtection="0"/>
    <xf numFmtId="0" fontId="83" fillId="20" borderId="130" applyNumberFormat="0" applyAlignment="0" applyProtection="0"/>
    <xf numFmtId="0" fontId="83" fillId="20" borderId="130" applyNumberFormat="0" applyAlignment="0" applyProtection="0"/>
    <xf numFmtId="0" fontId="83" fillId="20" borderId="130" applyNumberFormat="0" applyAlignment="0" applyProtection="0"/>
    <xf numFmtId="0" fontId="83" fillId="20" borderId="130" applyNumberFormat="0" applyAlignment="0" applyProtection="0"/>
    <xf numFmtId="0" fontId="90" fillId="7" borderId="130" applyNumberFormat="0" applyAlignment="0" applyProtection="0"/>
    <xf numFmtId="0" fontId="90" fillId="7" borderId="130" applyNumberFormat="0" applyAlignment="0" applyProtection="0"/>
    <xf numFmtId="0" fontId="90" fillId="7" borderId="130" applyNumberFormat="0" applyAlignment="0" applyProtection="0"/>
    <xf numFmtId="0" fontId="90" fillId="7" borderId="130" applyNumberFormat="0" applyAlignment="0" applyProtection="0"/>
    <xf numFmtId="0" fontId="90" fillId="7" borderId="130" applyNumberFormat="0" applyAlignment="0" applyProtection="0"/>
    <xf numFmtId="0" fontId="90" fillId="7" borderId="130" applyNumberFormat="0" applyAlignment="0" applyProtection="0"/>
    <xf numFmtId="0" fontId="90" fillId="7" borderId="130" applyNumberFormat="0" applyAlignment="0" applyProtection="0"/>
    <xf numFmtId="0" fontId="90" fillId="7" borderId="130" applyNumberFormat="0" applyAlignment="0" applyProtection="0"/>
    <xf numFmtId="0" fontId="90" fillId="7" borderId="130" applyNumberFormat="0" applyAlignment="0" applyProtection="0"/>
    <xf numFmtId="0" fontId="90" fillId="7" borderId="130" applyNumberFormat="0" applyAlignment="0" applyProtection="0"/>
    <xf numFmtId="0" fontId="90" fillId="7" borderId="130" applyNumberFormat="0" applyAlignment="0" applyProtection="0"/>
    <xf numFmtId="0" fontId="90" fillId="7" borderId="130" applyNumberFormat="0" applyAlignment="0" applyProtection="0"/>
    <xf numFmtId="0" fontId="90" fillId="7" borderId="13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93" fillId="20" borderId="132" applyNumberFormat="0" applyAlignment="0" applyProtection="0"/>
    <xf numFmtId="0" fontId="93" fillId="20" borderId="132" applyNumberFormat="0" applyAlignment="0" applyProtection="0"/>
    <xf numFmtId="0" fontId="93" fillId="20" borderId="132" applyNumberFormat="0" applyAlignment="0" applyProtection="0"/>
    <xf numFmtId="0" fontId="93" fillId="20" borderId="132" applyNumberFormat="0" applyAlignment="0" applyProtection="0"/>
    <xf numFmtId="0" fontId="93" fillId="20" borderId="132" applyNumberFormat="0" applyAlignment="0" applyProtection="0"/>
    <xf numFmtId="0" fontId="93" fillId="20" borderId="132" applyNumberFormat="0" applyAlignment="0" applyProtection="0"/>
    <xf numFmtId="0" fontId="93" fillId="20" borderId="132" applyNumberFormat="0" applyAlignment="0" applyProtection="0"/>
    <xf numFmtId="0" fontId="93" fillId="20" borderId="132" applyNumberFormat="0" applyAlignment="0" applyProtection="0"/>
    <xf numFmtId="0" fontId="93" fillId="20" borderId="132" applyNumberFormat="0" applyAlignment="0" applyProtection="0"/>
    <xf numFmtId="0" fontId="93" fillId="20" borderId="132" applyNumberFormat="0" applyAlignment="0" applyProtection="0"/>
    <xf numFmtId="0" fontId="93" fillId="20" borderId="132" applyNumberFormat="0" applyAlignment="0" applyProtection="0"/>
    <xf numFmtId="0" fontId="93" fillId="20" borderId="132" applyNumberFormat="0" applyAlignment="0" applyProtection="0"/>
    <xf numFmtId="0" fontId="93" fillId="20" borderId="132" applyNumberFormat="0" applyAlignment="0" applyProtection="0"/>
    <xf numFmtId="0" fontId="95" fillId="0" borderId="133" applyNumberFormat="0" applyFill="0" applyAlignment="0" applyProtection="0"/>
    <xf numFmtId="0" fontId="95" fillId="0" borderId="133" applyNumberFormat="0" applyFill="0" applyAlignment="0" applyProtection="0"/>
    <xf numFmtId="0" fontId="95" fillId="0" borderId="133" applyNumberFormat="0" applyFill="0" applyAlignment="0" applyProtection="0"/>
    <xf numFmtId="0" fontId="95" fillId="0" borderId="133" applyNumberFormat="0" applyFill="0" applyAlignment="0" applyProtection="0"/>
    <xf numFmtId="0" fontId="95" fillId="0" borderId="133" applyNumberFormat="0" applyFill="0" applyAlignment="0" applyProtection="0"/>
    <xf numFmtId="0" fontId="95" fillId="0" borderId="133" applyNumberFormat="0" applyFill="0" applyAlignment="0" applyProtection="0"/>
    <xf numFmtId="0" fontId="95" fillId="0" borderId="133" applyNumberFormat="0" applyFill="0" applyAlignment="0" applyProtection="0"/>
    <xf numFmtId="0" fontId="95" fillId="0" borderId="133" applyNumberFormat="0" applyFill="0" applyAlignment="0" applyProtection="0"/>
    <xf numFmtId="0" fontId="95" fillId="0" borderId="133" applyNumberFormat="0" applyFill="0" applyAlignment="0" applyProtection="0"/>
    <xf numFmtId="0" fontId="95" fillId="0" borderId="133" applyNumberFormat="0" applyFill="0" applyAlignment="0" applyProtection="0"/>
    <xf numFmtId="0" fontId="95" fillId="0" borderId="133" applyNumberFormat="0" applyFill="0" applyAlignment="0" applyProtection="0"/>
    <xf numFmtId="0" fontId="95" fillId="0" borderId="133" applyNumberFormat="0" applyFill="0" applyAlignment="0" applyProtection="0"/>
    <xf numFmtId="0" fontId="95" fillId="0" borderId="133" applyNumberFormat="0" applyFill="0" applyAlignment="0" applyProtection="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83" fillId="20" borderId="130" applyNumberFormat="0" applyAlignment="0" applyProtection="0"/>
    <xf numFmtId="0" fontId="90" fillId="7" borderId="130" applyNumberFormat="0" applyAlignment="0" applyProtection="0"/>
    <xf numFmtId="0" fontId="59" fillId="23" borderId="131" applyNumberFormat="0" applyFont="0" applyAlignment="0" applyProtection="0"/>
    <xf numFmtId="0" fontId="93" fillId="20" borderId="132" applyNumberFormat="0" applyAlignment="0" applyProtection="0"/>
    <xf numFmtId="0" fontId="95" fillId="0" borderId="13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59" fillId="23" borderId="1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cellStyleXfs>
  <cellXfs count="1966">
    <xf numFmtId="0" fontId="0" fillId="0" borderId="0" xfId="0"/>
    <xf numFmtId="14" fontId="79" fillId="0" borderId="14" xfId="2858" applyNumberFormat="1" applyFont="1" applyFill="1" applyBorder="1" applyAlignment="1">
      <alignment horizontal="center"/>
    </xf>
    <xf numFmtId="0" fontId="79" fillId="0" borderId="0" xfId="2858" applyFont="1" applyFill="1" applyBorder="1" applyAlignment="1"/>
    <xf numFmtId="0" fontId="79" fillId="0" borderId="24" xfId="2858" applyNumberFormat="1" applyFont="1" applyFill="1" applyBorder="1" applyAlignment="1">
      <alignment horizontal="center"/>
    </xf>
    <xf numFmtId="0" fontId="79" fillId="0" borderId="0" xfId="2858" applyFont="1" applyFill="1" applyBorder="1" applyAlignment="1">
      <alignment horizontal="center" wrapText="1"/>
    </xf>
    <xf numFmtId="0" fontId="79" fillId="0" borderId="0" xfId="2858" applyFont="1" applyFill="1" applyAlignment="1">
      <alignment horizontal="center"/>
    </xf>
    <xf numFmtId="164" fontId="76" fillId="0" borderId="0" xfId="2858" applyNumberFormat="1" applyFont="1" applyFill="1" applyBorder="1"/>
    <xf numFmtId="42" fontId="79" fillId="0" borderId="0" xfId="2858" applyNumberFormat="1" applyFont="1" applyFill="1" applyBorder="1" applyAlignment="1"/>
    <xf numFmtId="0" fontId="79" fillId="0" borderId="0" xfId="2858" applyFont="1" applyFill="1" applyBorder="1" applyAlignment="1">
      <alignment horizontal="right" wrapText="1"/>
    </xf>
    <xf numFmtId="164" fontId="79" fillId="0" borderId="0" xfId="2858" applyNumberFormat="1" applyFont="1" applyFill="1" applyBorder="1"/>
    <xf numFmtId="14" fontId="79" fillId="0" borderId="0" xfId="2858" applyNumberFormat="1" applyFont="1" applyFill="1" applyBorder="1" applyAlignment="1"/>
    <xf numFmtId="0" fontId="79" fillId="0" borderId="32" xfId="2858" applyFont="1" applyFill="1" applyBorder="1" applyAlignment="1">
      <alignment wrapText="1"/>
    </xf>
    <xf numFmtId="0" fontId="76" fillId="0" borderId="61" xfId="2858" applyFont="1" applyFill="1" applyBorder="1" applyAlignment="1">
      <alignment horizontal="center"/>
    </xf>
    <xf numFmtId="42" fontId="76" fillId="0" borderId="0" xfId="2858" applyNumberFormat="1" applyFont="1" applyFill="1" applyAlignment="1">
      <alignment horizontal="left"/>
    </xf>
    <xf numFmtId="0" fontId="76" fillId="0" borderId="0" xfId="2858" applyFont="1" applyFill="1" applyAlignment="1">
      <alignment horizontal="left"/>
    </xf>
    <xf numFmtId="42" fontId="76" fillId="0" borderId="0" xfId="2858" applyNumberFormat="1" applyFont="1" applyFill="1" applyBorder="1"/>
    <xf numFmtId="166" fontId="76" fillId="0" borderId="0" xfId="2858" applyNumberFormat="1" applyFont="1" applyFill="1" applyBorder="1" applyAlignment="1">
      <alignment horizontal="center" wrapText="1"/>
    </xf>
    <xf numFmtId="166" fontId="79" fillId="0" borderId="55" xfId="2858" quotePrefix="1" applyNumberFormat="1" applyFont="1" applyFill="1" applyBorder="1" applyAlignment="1">
      <alignment horizontal="center" vertical="center" wrapText="1"/>
    </xf>
    <xf numFmtId="166" fontId="79" fillId="0" borderId="16" xfId="2858" quotePrefix="1" applyNumberFormat="1" applyFont="1" applyFill="1" applyBorder="1" applyAlignment="1">
      <alignment horizontal="center" vertical="center" wrapText="1"/>
    </xf>
    <xf numFmtId="0" fontId="79" fillId="0" borderId="0" xfId="2858" applyFont="1" applyFill="1" applyBorder="1" applyAlignment="1">
      <alignment horizontal="left" vertical="top"/>
    </xf>
    <xf numFmtId="166" fontId="100" fillId="0" borderId="86" xfId="2660" applyNumberFormat="1" applyFont="1" applyFill="1" applyBorder="1"/>
    <xf numFmtId="166" fontId="100" fillId="0" borderId="48" xfId="2660" applyNumberFormat="1" applyFont="1" applyFill="1" applyBorder="1"/>
    <xf numFmtId="166" fontId="100" fillId="0" borderId="11" xfId="2660" applyNumberFormat="1" applyFont="1" applyFill="1" applyBorder="1"/>
    <xf numFmtId="166" fontId="98" fillId="0" borderId="86" xfId="2660" applyNumberFormat="1" applyFont="1" applyFill="1" applyBorder="1"/>
    <xf numFmtId="0" fontId="79" fillId="0" borderId="54" xfId="2858" applyFont="1" applyFill="1" applyBorder="1" applyAlignment="1">
      <alignment horizontal="left" wrapText="1"/>
    </xf>
    <xf numFmtId="42" fontId="79" fillId="0" borderId="39" xfId="2858" applyNumberFormat="1" applyFont="1" applyFill="1" applyBorder="1" applyAlignment="1">
      <alignment vertical="center"/>
    </xf>
    <xf numFmtId="0" fontId="79" fillId="0" borderId="25" xfId="2858" applyFont="1" applyFill="1" applyBorder="1" applyAlignment="1">
      <alignment horizontal="left" vertical="center" wrapText="1"/>
    </xf>
    <xf numFmtId="42" fontId="79" fillId="0" borderId="31" xfId="2858" applyNumberFormat="1" applyFont="1" applyFill="1" applyBorder="1" applyAlignment="1">
      <alignment vertical="center"/>
    </xf>
    <xf numFmtId="14" fontId="79" fillId="0" borderId="60" xfId="2858" quotePrefix="1" applyNumberFormat="1" applyFont="1" applyFill="1" applyBorder="1" applyAlignment="1">
      <alignment horizontal="center" vertical="center" wrapText="1"/>
    </xf>
    <xf numFmtId="0" fontId="79" fillId="0" borderId="0" xfId="2858" applyFont="1" applyFill="1" applyBorder="1" applyAlignment="1" applyProtection="1">
      <alignment wrapText="1"/>
      <protection locked="0"/>
    </xf>
    <xf numFmtId="165" fontId="100" fillId="0" borderId="12" xfId="2660" applyNumberFormat="1" applyFont="1" applyFill="1" applyBorder="1"/>
    <xf numFmtId="165" fontId="100" fillId="0" borderId="13" xfId="2660" applyNumberFormat="1" applyFont="1" applyFill="1" applyBorder="1" applyAlignment="1">
      <alignment horizontal="center"/>
    </xf>
    <xf numFmtId="0" fontId="79" fillId="0" borderId="14" xfId="2858" applyNumberFormat="1" applyFont="1" applyFill="1" applyBorder="1" applyAlignment="1">
      <alignment horizontal="center"/>
    </xf>
    <xf numFmtId="165" fontId="100" fillId="0" borderId="15" xfId="2660" applyNumberFormat="1" applyFont="1" applyFill="1" applyBorder="1"/>
    <xf numFmtId="0" fontId="79" fillId="0" borderId="50" xfId="2858" applyNumberFormat="1" applyFont="1" applyFill="1" applyBorder="1" applyAlignment="1">
      <alignment horizontal="center"/>
    </xf>
    <xf numFmtId="0" fontId="79" fillId="0" borderId="15" xfId="2858" applyFont="1" applyFill="1" applyBorder="1" applyAlignment="1">
      <alignment wrapText="1"/>
    </xf>
    <xf numFmtId="165" fontId="79" fillId="0" borderId="15" xfId="2660" applyNumberFormat="1" applyFont="1" applyFill="1" applyBorder="1"/>
    <xf numFmtId="165" fontId="79" fillId="0" borderId="15" xfId="2660" applyNumberFormat="1" applyFont="1" applyFill="1" applyBorder="1" applyAlignment="1">
      <alignment vertical="center"/>
    </xf>
    <xf numFmtId="15" fontId="79" fillId="0" borderId="15" xfId="2858" applyNumberFormat="1" applyFont="1" applyFill="1" applyBorder="1"/>
    <xf numFmtId="15" fontId="79" fillId="0" borderId="15" xfId="2858" applyNumberFormat="1" applyFont="1" applyFill="1" applyBorder="1" applyAlignment="1">
      <alignment wrapText="1"/>
    </xf>
    <xf numFmtId="15" fontId="79" fillId="0" borderId="16" xfId="2858" applyNumberFormat="1" applyFont="1" applyFill="1" applyBorder="1" applyAlignment="1">
      <alignment horizontal="center"/>
    </xf>
    <xf numFmtId="1" fontId="102" fillId="0" borderId="18" xfId="2858" applyNumberFormat="1" applyFont="1" applyFill="1" applyBorder="1" applyAlignment="1">
      <alignment horizontal="center"/>
    </xf>
    <xf numFmtId="0" fontId="79" fillId="0" borderId="16" xfId="2858" applyFont="1" applyFill="1" applyBorder="1" applyAlignment="1">
      <alignment horizontal="center"/>
    </xf>
    <xf numFmtId="0" fontId="79" fillId="0" borderId="0" xfId="2858" applyFont="1" applyFill="1" applyBorder="1" applyAlignment="1">
      <alignment vertical="center"/>
    </xf>
    <xf numFmtId="14" fontId="79" fillId="0" borderId="17" xfId="2858" applyNumberFormat="1" applyFont="1" applyFill="1" applyBorder="1" applyAlignment="1">
      <alignment horizontal="center"/>
    </xf>
    <xf numFmtId="15" fontId="79" fillId="0" borderId="21" xfId="2858" applyNumberFormat="1" applyFont="1" applyFill="1" applyBorder="1" applyAlignment="1">
      <alignment horizontal="center"/>
    </xf>
    <xf numFmtId="0" fontId="79" fillId="0" borderId="19" xfId="2858" applyNumberFormat="1" applyFont="1" applyFill="1" applyBorder="1" applyAlignment="1">
      <alignment horizontal="center"/>
    </xf>
    <xf numFmtId="15" fontId="79" fillId="0" borderId="36" xfId="2858" applyNumberFormat="1" applyFont="1" applyFill="1" applyBorder="1" applyAlignment="1">
      <alignment horizontal="center"/>
    </xf>
    <xf numFmtId="1" fontId="102" fillId="0" borderId="35" xfId="2858" applyNumberFormat="1" applyFont="1" applyFill="1" applyBorder="1" applyAlignment="1">
      <alignment horizontal="center"/>
    </xf>
    <xf numFmtId="14" fontId="79" fillId="0" borderId="10" xfId="2858" applyNumberFormat="1" applyFont="1" applyFill="1" applyBorder="1" applyAlignment="1">
      <alignment horizontal="center"/>
    </xf>
    <xf numFmtId="164" fontId="79" fillId="0" borderId="26" xfId="2659" applyNumberFormat="1" applyFont="1" applyFill="1" applyBorder="1"/>
    <xf numFmtId="0" fontId="79" fillId="0" borderId="17" xfId="2858" applyFont="1" applyFill="1" applyBorder="1" applyAlignment="1">
      <alignment horizontal="center"/>
    </xf>
    <xf numFmtId="164" fontId="79" fillId="0" borderId="18" xfId="2659" applyNumberFormat="1" applyFont="1" applyFill="1" applyBorder="1"/>
    <xf numFmtId="0" fontId="79" fillId="0" borderId="20" xfId="2858" applyFont="1" applyFill="1" applyBorder="1" applyAlignment="1">
      <alignment horizontal="center"/>
    </xf>
    <xf numFmtId="164" fontId="79" fillId="0" borderId="71" xfId="2659" applyNumberFormat="1" applyFont="1" applyFill="1" applyBorder="1"/>
    <xf numFmtId="164" fontId="79" fillId="0" borderId="23" xfId="2659" applyNumberFormat="1" applyFont="1" applyFill="1" applyBorder="1"/>
    <xf numFmtId="0" fontId="79" fillId="0" borderId="21" xfId="2858" applyFont="1" applyFill="1" applyBorder="1" applyAlignment="1">
      <alignment horizontal="center" wrapText="1"/>
    </xf>
    <xf numFmtId="1" fontId="102" fillId="0" borderId="23" xfId="2858" applyNumberFormat="1" applyFont="1" applyFill="1" applyBorder="1" applyAlignment="1">
      <alignment horizontal="center"/>
    </xf>
    <xf numFmtId="0" fontId="79" fillId="0" borderId="37" xfId="2858" applyFont="1" applyFill="1" applyBorder="1" applyAlignment="1">
      <alignment horizontal="center"/>
    </xf>
    <xf numFmtId="164" fontId="79" fillId="0" borderId="38" xfId="2659" applyNumberFormat="1" applyFont="1" applyFill="1" applyBorder="1"/>
    <xf numFmtId="164" fontId="79" fillId="0" borderId="35" xfId="2659" applyNumberFormat="1" applyFont="1" applyFill="1" applyBorder="1"/>
    <xf numFmtId="0" fontId="79" fillId="0" borderId="16" xfId="2858" applyFont="1" applyFill="1" applyBorder="1" applyAlignment="1" applyProtection="1">
      <alignment horizontal="center"/>
    </xf>
    <xf numFmtId="164" fontId="79" fillId="0" borderId="16" xfId="2659" applyNumberFormat="1" applyFont="1" applyFill="1" applyBorder="1"/>
    <xf numFmtId="42" fontId="79" fillId="0" borderId="16" xfId="2858" applyNumberFormat="1" applyFont="1" applyFill="1" applyBorder="1"/>
    <xf numFmtId="165" fontId="79" fillId="0" borderId="54" xfId="2660" applyNumberFormat="1" applyFont="1" applyFill="1" applyBorder="1"/>
    <xf numFmtId="0" fontId="79" fillId="0" borderId="21" xfId="2858" applyFont="1" applyFill="1" applyBorder="1" applyAlignment="1" applyProtection="1">
      <alignment horizontal="center"/>
    </xf>
    <xf numFmtId="164" fontId="79" fillId="0" borderId="21" xfId="2659" applyNumberFormat="1" applyFont="1" applyFill="1" applyBorder="1"/>
    <xf numFmtId="0" fontId="79" fillId="0" borderId="16" xfId="2858" applyFont="1" applyFill="1" applyBorder="1" applyAlignment="1" applyProtection="1">
      <alignment horizontal="center" vertical="center"/>
    </xf>
    <xf numFmtId="0" fontId="79" fillId="0" borderId="25" xfId="2858" applyFont="1" applyFill="1" applyBorder="1" applyAlignment="1">
      <alignment wrapText="1"/>
    </xf>
    <xf numFmtId="0" fontId="79" fillId="0" borderId="55" xfId="2858" applyFont="1" applyFill="1" applyBorder="1" applyAlignment="1">
      <alignment horizontal="center"/>
    </xf>
    <xf numFmtId="165" fontId="79" fillId="0" borderId="25" xfId="2660" applyNumberFormat="1" applyFont="1" applyFill="1" applyBorder="1"/>
    <xf numFmtId="0" fontId="79" fillId="0" borderId="55" xfId="2858" applyFont="1" applyFill="1" applyBorder="1" applyAlignment="1" applyProtection="1">
      <alignment horizontal="center"/>
    </xf>
    <xf numFmtId="0" fontId="79" fillId="0" borderId="55" xfId="2858" applyFont="1" applyFill="1" applyBorder="1" applyAlignment="1">
      <alignment horizontal="center" wrapText="1"/>
    </xf>
    <xf numFmtId="0" fontId="79" fillId="0" borderId="34" xfId="2858" applyFont="1" applyFill="1" applyBorder="1" applyAlignment="1">
      <alignment horizontal="center" wrapText="1"/>
    </xf>
    <xf numFmtId="1" fontId="102" fillId="0" borderId="56" xfId="2858" applyNumberFormat="1" applyFont="1" applyFill="1" applyBorder="1" applyAlignment="1">
      <alignment horizontal="center"/>
    </xf>
    <xf numFmtId="14" fontId="79" fillId="0" borderId="0" xfId="2858" applyNumberFormat="1" applyFont="1" applyFill="1" applyBorder="1" applyAlignment="1">
      <alignment horizontal="center"/>
    </xf>
    <xf numFmtId="165" fontId="79" fillId="0" borderId="0" xfId="2660" applyNumberFormat="1" applyFont="1" applyFill="1" applyBorder="1"/>
    <xf numFmtId="1" fontId="102" fillId="0" borderId="0" xfId="2858" applyNumberFormat="1" applyFont="1" applyFill="1" applyBorder="1" applyAlignment="1">
      <alignment horizontal="center"/>
    </xf>
    <xf numFmtId="164" fontId="79" fillId="0" borderId="0" xfId="2659" applyNumberFormat="1" applyFont="1" applyFill="1" applyBorder="1"/>
    <xf numFmtId="42" fontId="79" fillId="0" borderId="0" xfId="2858" applyNumberFormat="1" applyFont="1" applyFill="1" applyBorder="1"/>
    <xf numFmtId="0" fontId="79" fillId="0" borderId="0" xfId="2858" applyFont="1" applyFill="1" applyBorder="1" applyAlignment="1">
      <alignment horizontal="right"/>
    </xf>
    <xf numFmtId="42" fontId="79" fillId="0" borderId="21" xfId="2858" applyNumberFormat="1" applyFont="1" applyFill="1" applyBorder="1"/>
    <xf numFmtId="42" fontId="79" fillId="0" borderId="55" xfId="2858" applyNumberFormat="1" applyFont="1" applyFill="1" applyBorder="1"/>
    <xf numFmtId="42" fontId="76" fillId="0" borderId="0" xfId="2659" applyNumberFormat="1" applyFont="1" applyFill="1" applyBorder="1"/>
    <xf numFmtId="14" fontId="79" fillId="0" borderId="54" xfId="2858" applyNumberFormat="1" applyFont="1" applyFill="1" applyBorder="1" applyAlignment="1">
      <alignment horizontal="center"/>
    </xf>
    <xf numFmtId="0" fontId="79" fillId="0" borderId="23" xfId="2858" applyFont="1" applyFill="1" applyBorder="1" applyAlignment="1">
      <alignment horizontal="center" vertical="center" wrapText="1"/>
    </xf>
    <xf numFmtId="42" fontId="79" fillId="0" borderId="15" xfId="2858" applyNumberFormat="1" applyFont="1" applyFill="1" applyBorder="1" applyAlignment="1">
      <alignment horizontal="center" vertical="center" wrapText="1"/>
    </xf>
    <xf numFmtId="14" fontId="79" fillId="0" borderId="17" xfId="2858" quotePrefix="1" applyNumberFormat="1" applyFont="1" applyFill="1" applyBorder="1" applyAlignment="1">
      <alignment horizontal="center" vertical="center" wrapText="1"/>
    </xf>
    <xf numFmtId="42" fontId="79" fillId="0" borderId="33" xfId="2858" applyNumberFormat="1" applyFont="1" applyFill="1" applyBorder="1" applyAlignment="1">
      <alignment vertical="center" wrapText="1"/>
    </xf>
    <xf numFmtId="166" fontId="100" fillId="0" borderId="21" xfId="2660" quotePrefix="1" applyNumberFormat="1" applyFont="1" applyFill="1" applyBorder="1" applyAlignment="1">
      <alignment horizontal="center" vertical="center"/>
    </xf>
    <xf numFmtId="0" fontId="79" fillId="0" borderId="60" xfId="2858" quotePrefix="1" applyFont="1" applyFill="1" applyBorder="1" applyAlignment="1">
      <alignment horizontal="center" vertical="center" wrapText="1"/>
    </xf>
    <xf numFmtId="14" fontId="79" fillId="0" borderId="25" xfId="2858" applyNumberFormat="1" applyFont="1" applyFill="1" applyBorder="1" applyAlignment="1">
      <alignment horizontal="left" vertical="center" wrapText="1"/>
    </xf>
    <xf numFmtId="42" fontId="79" fillId="0" borderId="43" xfId="2858" applyNumberFormat="1" applyFont="1" applyFill="1" applyBorder="1" applyAlignment="1">
      <alignment vertical="center"/>
    </xf>
    <xf numFmtId="166" fontId="100" fillId="0" borderId="49" xfId="2660" quotePrefix="1" applyNumberFormat="1" applyFont="1" applyFill="1" applyBorder="1" applyAlignment="1">
      <alignment horizontal="center" vertical="center"/>
    </xf>
    <xf numFmtId="0" fontId="79" fillId="0" borderId="54" xfId="2858" applyFont="1" applyFill="1" applyBorder="1" applyAlignment="1">
      <alignment vertical="top" wrapText="1"/>
    </xf>
    <xf numFmtId="14" fontId="79" fillId="0" borderId="54" xfId="2858" applyNumberFormat="1" applyFont="1" applyFill="1" applyBorder="1" applyAlignment="1">
      <alignment vertical="center" wrapText="1"/>
    </xf>
    <xf numFmtId="0" fontId="79" fillId="0" borderId="15" xfId="2858" applyFont="1" applyFill="1" applyBorder="1" applyAlignment="1">
      <alignment vertical="top" wrapText="1"/>
    </xf>
    <xf numFmtId="14" fontId="79" fillId="0" borderId="15" xfId="2858" applyNumberFormat="1" applyFont="1" applyFill="1" applyBorder="1" applyAlignment="1">
      <alignment vertical="center" wrapText="1"/>
    </xf>
    <xf numFmtId="0" fontId="79" fillId="0" borderId="15" xfId="2858" quotePrefix="1" applyFont="1" applyFill="1" applyBorder="1" applyAlignment="1">
      <alignment horizontal="center" vertical="center" wrapText="1"/>
    </xf>
    <xf numFmtId="166" fontId="100" fillId="0" borderId="16" xfId="2660" quotePrefix="1" applyNumberFormat="1" applyFont="1" applyFill="1" applyBorder="1" applyAlignment="1">
      <alignment horizontal="center" vertical="center"/>
    </xf>
    <xf numFmtId="0" fontId="79" fillId="0" borderId="14" xfId="2858" applyFont="1" applyFill="1" applyBorder="1" applyAlignment="1">
      <alignment horizontal="center" vertical="center" wrapText="1"/>
    </xf>
    <xf numFmtId="0" fontId="79" fillId="0" borderId="40" xfId="2858" applyFont="1" applyFill="1" applyBorder="1" applyAlignment="1">
      <alignment vertical="center" wrapText="1"/>
    </xf>
    <xf numFmtId="14" fontId="79" fillId="0" borderId="40" xfId="2858" applyNumberFormat="1" applyFont="1" applyFill="1" applyBorder="1" applyAlignment="1">
      <alignment vertical="center" wrapText="1"/>
    </xf>
    <xf numFmtId="14" fontId="79" fillId="0" borderId="25" xfId="2858" applyNumberFormat="1" applyFont="1" applyFill="1" applyBorder="1" applyAlignment="1">
      <alignment vertical="center" wrapText="1"/>
    </xf>
    <xf numFmtId="0" fontId="79" fillId="0" borderId="25" xfId="2858" quotePrefix="1" applyFont="1" applyFill="1" applyBorder="1" applyAlignment="1">
      <alignment horizontal="center" vertical="center" wrapText="1"/>
    </xf>
    <xf numFmtId="166" fontId="100" fillId="0" borderId="55" xfId="2660" quotePrefix="1" applyNumberFormat="1" applyFont="1" applyFill="1" applyBorder="1" applyAlignment="1">
      <alignment horizontal="center" vertical="center"/>
    </xf>
    <xf numFmtId="14" fontId="79" fillId="0" borderId="28" xfId="2858" quotePrefix="1" applyNumberFormat="1" applyFont="1" applyFill="1" applyBorder="1" applyAlignment="1">
      <alignment horizontal="center" vertical="center" wrapText="1"/>
    </xf>
    <xf numFmtId="42" fontId="79" fillId="0" borderId="54" xfId="2858" quotePrefix="1" applyNumberFormat="1" applyFont="1" applyFill="1" applyBorder="1" applyAlignment="1">
      <alignment horizontal="right" vertical="center"/>
    </xf>
    <xf numFmtId="0" fontId="79" fillId="0" borderId="33" xfId="2858" quotePrefix="1" applyFont="1" applyFill="1" applyBorder="1" applyAlignment="1">
      <alignment horizontal="center" vertical="center" wrapText="1"/>
    </xf>
    <xf numFmtId="0" fontId="79" fillId="0" borderId="17" xfId="2858" quotePrefix="1" applyFont="1" applyFill="1" applyBorder="1" applyAlignment="1">
      <alignment horizontal="center" vertical="center" wrapText="1"/>
    </xf>
    <xf numFmtId="166" fontId="79" fillId="0" borderId="16" xfId="2858" applyNumberFormat="1" applyFont="1" applyFill="1" applyBorder="1" applyAlignment="1">
      <alignment horizontal="center" vertical="center" wrapText="1"/>
    </xf>
    <xf numFmtId="0" fontId="79" fillId="0" borderId="30" xfId="2858" applyFont="1" applyFill="1" applyBorder="1" applyAlignment="1">
      <alignment horizontal="center" vertical="top" wrapText="1"/>
    </xf>
    <xf numFmtId="0" fontId="79" fillId="0" borderId="0" xfId="2858" applyFont="1" applyFill="1" applyAlignment="1">
      <alignment vertical="center"/>
    </xf>
    <xf numFmtId="0" fontId="79" fillId="0" borderId="16" xfId="2858" applyFont="1" applyFill="1" applyBorder="1" applyAlignment="1">
      <alignment wrapText="1"/>
    </xf>
    <xf numFmtId="0" fontId="76" fillId="0" borderId="55" xfId="2858" applyNumberFormat="1" applyFont="1" applyFill="1" applyBorder="1" applyAlignment="1" applyProtection="1">
      <alignment horizontal="center" wrapText="1"/>
      <protection locked="0"/>
    </xf>
    <xf numFmtId="0" fontId="100" fillId="0" borderId="47" xfId="2660" applyNumberFormat="1" applyFont="1" applyFill="1" applyBorder="1" applyAlignment="1">
      <alignment horizontal="center" vertical="center"/>
    </xf>
    <xf numFmtId="165" fontId="100" fillId="0" borderId="0" xfId="2660" applyNumberFormat="1" applyFont="1" applyFill="1" applyBorder="1"/>
    <xf numFmtId="42" fontId="100" fillId="0" borderId="0" xfId="2660" applyNumberFormat="1" applyFont="1" applyFill="1" applyBorder="1" applyAlignment="1">
      <alignment horizontal="center" vertical="center"/>
    </xf>
    <xf numFmtId="42" fontId="100" fillId="0" borderId="0" xfId="2660" applyNumberFormat="1" applyFont="1" applyFill="1" applyBorder="1" applyAlignment="1" applyProtection="1">
      <alignment horizontal="center" wrapText="1"/>
      <protection locked="0"/>
    </xf>
    <xf numFmtId="165" fontId="76" fillId="0" borderId="0" xfId="2660" applyNumberFormat="1" applyFont="1" applyFill="1" applyBorder="1"/>
    <xf numFmtId="165" fontId="76" fillId="0" borderId="0" xfId="2660" applyNumberFormat="1" applyFont="1" applyFill="1" applyBorder="1" applyAlignment="1">
      <alignment wrapText="1"/>
    </xf>
    <xf numFmtId="165" fontId="76" fillId="0" borderId="0" xfId="2660" applyNumberFormat="1" applyFont="1" applyFill="1" applyBorder="1" applyAlignment="1"/>
    <xf numFmtId="42" fontId="79" fillId="0" borderId="0" xfId="2858" applyNumberFormat="1" applyFont="1" applyFill="1" applyBorder="1" applyAlignment="1">
      <alignment horizontal="center"/>
    </xf>
    <xf numFmtId="42" fontId="79" fillId="0" borderId="0" xfId="2858" applyNumberFormat="1" applyFont="1" applyFill="1" applyBorder="1" applyAlignment="1">
      <alignment horizontal="right"/>
    </xf>
    <xf numFmtId="42" fontId="76" fillId="0" borderId="0" xfId="2858" applyNumberFormat="1" applyFont="1" applyFill="1" applyBorder="1" applyAlignment="1">
      <alignment horizontal="center" wrapText="1"/>
    </xf>
    <xf numFmtId="165" fontId="76" fillId="0" borderId="0" xfId="2858" applyNumberFormat="1" applyFont="1" applyFill="1" applyBorder="1" applyAlignment="1">
      <alignment horizontal="left"/>
    </xf>
    <xf numFmtId="42" fontId="102" fillId="0" borderId="0" xfId="2858" applyNumberFormat="1" applyFont="1" applyFill="1" applyBorder="1" applyAlignment="1">
      <alignment horizontal="center"/>
    </xf>
    <xf numFmtId="42" fontId="79" fillId="0" borderId="0" xfId="2858" applyNumberFormat="1" applyFont="1" applyFill="1" applyBorder="1" applyAlignment="1">
      <alignment horizontal="center" wrapText="1"/>
    </xf>
    <xf numFmtId="14" fontId="79" fillId="0" borderId="0" xfId="2858" applyNumberFormat="1" applyFont="1" applyFill="1" applyBorder="1" applyAlignment="1">
      <alignment vertical="top"/>
    </xf>
    <xf numFmtId="14" fontId="79" fillId="0" borderId="0" xfId="2858" applyNumberFormat="1" applyFont="1" applyFill="1" applyBorder="1" applyAlignment="1">
      <alignment wrapText="1"/>
    </xf>
    <xf numFmtId="14" fontId="79" fillId="0" borderId="0" xfId="2858" applyNumberFormat="1" applyFont="1" applyFill="1" applyBorder="1" applyAlignment="1">
      <alignment horizontal="center" wrapText="1"/>
    </xf>
    <xf numFmtId="0" fontId="0" fillId="0" borderId="0" xfId="0" applyFill="1" applyAlignment="1">
      <alignment horizontal="center"/>
    </xf>
    <xf numFmtId="14" fontId="79" fillId="0" borderId="23" xfId="2858" applyNumberFormat="1" applyFont="1" applyFill="1" applyBorder="1" applyAlignment="1">
      <alignment horizontal="center" wrapText="1"/>
    </xf>
    <xf numFmtId="0" fontId="79" fillId="0" borderId="15" xfId="2858" applyFont="1" applyFill="1" applyBorder="1" applyAlignment="1"/>
    <xf numFmtId="0" fontId="76" fillId="0" borderId="48" xfId="2858" applyFont="1" applyFill="1" applyBorder="1" applyAlignment="1">
      <alignment horizontal="center" vertical="center" wrapText="1"/>
    </xf>
    <xf numFmtId="0" fontId="76" fillId="0" borderId="43" xfId="2858" applyFont="1" applyFill="1" applyBorder="1" applyAlignment="1">
      <alignment horizontal="center" vertical="center" wrapText="1"/>
    </xf>
    <xf numFmtId="0" fontId="76" fillId="0" borderId="49" xfId="2858" applyFont="1" applyFill="1" applyBorder="1" applyAlignment="1">
      <alignment horizontal="center" vertical="center" wrapText="1"/>
    </xf>
    <xf numFmtId="42" fontId="79" fillId="0" borderId="33" xfId="2858" applyNumberFormat="1" applyFont="1" applyFill="1" applyBorder="1" applyAlignment="1">
      <alignment vertical="center"/>
    </xf>
    <xf numFmtId="0" fontId="76" fillId="0" borderId="61" xfId="2858" applyFont="1" applyFill="1" applyBorder="1" applyAlignment="1">
      <alignment horizontal="center" vertical="center" wrapText="1"/>
    </xf>
    <xf numFmtId="0" fontId="79" fillId="0" borderId="71" xfId="2858" applyFont="1" applyFill="1" applyBorder="1" applyAlignment="1">
      <alignment horizontal="center" vertical="top" wrapText="1"/>
    </xf>
    <xf numFmtId="0" fontId="100" fillId="0" borderId="15" xfId="2660" applyNumberFormat="1" applyFont="1" applyFill="1" applyBorder="1" applyAlignment="1">
      <alignment horizontal="center" vertical="center"/>
    </xf>
    <xf numFmtId="165" fontId="100" fillId="0" borderId="16" xfId="2660" applyNumberFormat="1" applyFont="1" applyFill="1" applyBorder="1"/>
    <xf numFmtId="0" fontId="98" fillId="0" borderId="72" xfId="2660" applyNumberFormat="1" applyFont="1" applyFill="1" applyBorder="1" applyAlignment="1" applyProtection="1">
      <alignment horizontal="center" wrapText="1"/>
      <protection locked="0"/>
    </xf>
    <xf numFmtId="0" fontId="128" fillId="0" borderId="43" xfId="2858" applyNumberFormat="1" applyFont="1" applyFill="1" applyBorder="1" applyAlignment="1" applyProtection="1">
      <alignment horizontal="center" wrapText="1"/>
      <protection locked="0"/>
    </xf>
    <xf numFmtId="0" fontId="122" fillId="0" borderId="24" xfId="0" applyFont="1" applyFill="1" applyBorder="1" applyAlignment="1">
      <alignment horizontal="center"/>
    </xf>
    <xf numFmtId="165" fontId="79" fillId="0" borderId="0" xfId="2858" applyNumberFormat="1" applyFont="1" applyFill="1" applyBorder="1"/>
    <xf numFmtId="165" fontId="100" fillId="0" borderId="55" xfId="2660" quotePrefix="1" applyNumberFormat="1" applyFont="1" applyFill="1" applyBorder="1" applyAlignment="1">
      <alignment horizontal="center" vertical="center"/>
    </xf>
    <xf numFmtId="0" fontId="98" fillId="0" borderId="43" xfId="2660" applyNumberFormat="1" applyFont="1" applyFill="1" applyBorder="1" applyAlignment="1" applyProtection="1">
      <alignment horizontal="center" wrapText="1"/>
      <protection locked="0"/>
    </xf>
    <xf numFmtId="0" fontId="79" fillId="0" borderId="26" xfId="2858" applyFont="1" applyFill="1" applyBorder="1" applyAlignment="1">
      <alignment horizontal="center" vertical="center" wrapText="1"/>
    </xf>
    <xf numFmtId="0" fontId="79" fillId="0" borderId="34" xfId="2858" applyFont="1" applyFill="1" applyBorder="1" applyAlignment="1">
      <alignment horizontal="center" vertical="center" wrapText="1"/>
    </xf>
    <xf numFmtId="0" fontId="79" fillId="0" borderId="30" xfId="2858" applyFont="1" applyFill="1" applyBorder="1" applyAlignment="1">
      <alignment horizontal="center" vertical="center" wrapText="1"/>
    </xf>
    <xf numFmtId="0" fontId="79" fillId="0" borderId="32" xfId="2858" applyFont="1" applyFill="1" applyBorder="1" applyAlignment="1">
      <alignment vertical="center" wrapText="1"/>
    </xf>
    <xf numFmtId="0" fontId="79" fillId="0" borderId="26" xfId="2858" applyFont="1" applyFill="1" applyBorder="1" applyAlignment="1">
      <alignment vertical="center" wrapText="1"/>
    </xf>
    <xf numFmtId="49" fontId="79" fillId="0" borderId="55" xfId="2858" applyNumberFormat="1" applyFont="1" applyFill="1" applyBorder="1" applyAlignment="1">
      <alignment horizontal="center" vertical="center" wrapText="1"/>
    </xf>
    <xf numFmtId="14" fontId="79" fillId="0" borderId="12" xfId="2858" applyNumberFormat="1" applyFont="1" applyFill="1" applyBorder="1" applyAlignment="1">
      <alignment vertical="center" wrapText="1"/>
    </xf>
    <xf numFmtId="0" fontId="79" fillId="0" borderId="31" xfId="2858" applyFont="1" applyFill="1" applyBorder="1" applyAlignment="1">
      <alignment horizontal="center" vertical="center" wrapText="1"/>
    </xf>
    <xf numFmtId="0" fontId="79" fillId="0" borderId="59" xfId="2858" applyFont="1" applyFill="1" applyBorder="1" applyAlignment="1">
      <alignment horizontal="center" vertical="top" wrapText="1"/>
    </xf>
    <xf numFmtId="0" fontId="79" fillId="0" borderId="0" xfId="2858" applyNumberFormat="1" applyFont="1" applyFill="1" applyBorder="1" applyAlignment="1" applyProtection="1">
      <alignment horizontal="center" vertical="center" wrapText="1"/>
      <protection locked="0"/>
    </xf>
    <xf numFmtId="14" fontId="79" fillId="0" borderId="0" xfId="2858" applyNumberFormat="1" applyFont="1" applyFill="1" applyBorder="1" applyAlignment="1">
      <alignment horizontal="center" vertical="center"/>
    </xf>
    <xf numFmtId="0" fontId="79" fillId="0" borderId="63" xfId="2858" applyFont="1" applyFill="1" applyBorder="1" applyAlignment="1">
      <alignment vertical="center" wrapText="1"/>
    </xf>
    <xf numFmtId="14" fontId="79" fillId="0" borderId="63" xfId="2858" applyNumberFormat="1" applyFont="1" applyFill="1" applyBorder="1" applyAlignment="1">
      <alignment vertical="center" wrapText="1"/>
    </xf>
    <xf numFmtId="42" fontId="79" fillId="0" borderId="0" xfId="2858" applyNumberFormat="1" applyFont="1" applyFill="1" applyBorder="1" applyAlignment="1">
      <alignment vertical="center"/>
    </xf>
    <xf numFmtId="0" fontId="79" fillId="0" borderId="0" xfId="2858" applyFont="1" applyFill="1" applyBorder="1" applyAlignment="1">
      <alignment horizontal="center" vertical="center" wrapText="1"/>
    </xf>
    <xf numFmtId="42" fontId="79" fillId="0" borderId="63" xfId="2858" applyNumberFormat="1" applyFont="1" applyFill="1" applyBorder="1" applyAlignment="1">
      <alignment vertical="center"/>
    </xf>
    <xf numFmtId="0" fontId="79" fillId="0" borderId="63" xfId="2858" applyFont="1" applyFill="1" applyBorder="1" applyAlignment="1">
      <alignment horizontal="left" vertical="center" wrapText="1"/>
    </xf>
    <xf numFmtId="167" fontId="100" fillId="0" borderId="63" xfId="2660" quotePrefix="1" applyNumberFormat="1" applyFont="1" applyFill="1" applyBorder="1" applyAlignment="1">
      <alignment horizontal="center" vertical="center"/>
    </xf>
    <xf numFmtId="0" fontId="79" fillId="0" borderId="63" xfId="2858" quotePrefix="1" applyFont="1" applyFill="1" applyBorder="1" applyAlignment="1">
      <alignment horizontal="center" vertical="center" wrapText="1"/>
    </xf>
    <xf numFmtId="166" fontId="79" fillId="0" borderId="63" xfId="2858" quotePrefix="1" applyNumberFormat="1" applyFont="1" applyFill="1" applyBorder="1" applyAlignment="1">
      <alignment horizontal="left" vertical="center" wrapText="1"/>
    </xf>
    <xf numFmtId="166" fontId="100" fillId="0" borderId="63" xfId="2660" quotePrefix="1" applyNumberFormat="1" applyFont="1" applyFill="1" applyBorder="1" applyAlignment="1">
      <alignment horizontal="center" vertical="center"/>
    </xf>
    <xf numFmtId="0" fontId="79" fillId="0" borderId="0" xfId="2858" quotePrefix="1" applyFont="1" applyFill="1" applyBorder="1" applyAlignment="1">
      <alignment horizontal="center" vertical="center" wrapText="1"/>
    </xf>
    <xf numFmtId="166" fontId="76" fillId="0" borderId="0" xfId="2858" applyNumberFormat="1" applyFont="1" applyFill="1"/>
    <xf numFmtId="166" fontId="100" fillId="0" borderId="13" xfId="2660" applyNumberFormat="1" applyFont="1" applyFill="1" applyBorder="1" applyAlignment="1">
      <alignment horizontal="center" vertical="center"/>
    </xf>
    <xf numFmtId="14" fontId="79" fillId="0" borderId="58" xfId="2858" quotePrefix="1" applyNumberFormat="1" applyFont="1" applyFill="1" applyBorder="1" applyAlignment="1">
      <alignment horizontal="center" vertical="center" wrapText="1"/>
    </xf>
    <xf numFmtId="49" fontId="79" fillId="0" borderId="13" xfId="2858" applyNumberFormat="1" applyFont="1" applyFill="1" applyBorder="1" applyAlignment="1">
      <alignment horizontal="center" vertical="center" wrapText="1"/>
    </xf>
    <xf numFmtId="0" fontId="79" fillId="0" borderId="12" xfId="2858" applyFont="1" applyFill="1" applyBorder="1" applyAlignment="1">
      <alignment horizontal="left" vertical="center" wrapText="1"/>
    </xf>
    <xf numFmtId="42" fontId="98" fillId="0" borderId="0" xfId="3944" applyNumberFormat="1" applyFont="1" applyFill="1" applyBorder="1" applyAlignment="1">
      <alignment horizontal="center"/>
    </xf>
    <xf numFmtId="42" fontId="98" fillId="0" borderId="0" xfId="3944" applyNumberFormat="1" applyFont="1" applyFill="1" applyBorder="1" applyAlignment="1"/>
    <xf numFmtId="0" fontId="98" fillId="0" borderId="22" xfId="3944" applyFont="1" applyFill="1" applyBorder="1" applyAlignment="1" applyProtection="1">
      <alignment horizontal="center" wrapText="1"/>
      <protection locked="0"/>
    </xf>
    <xf numFmtId="0" fontId="98" fillId="0" borderId="24" xfId="3944" applyFont="1" applyFill="1" applyBorder="1" applyAlignment="1" applyProtection="1">
      <alignment horizontal="center" wrapText="1"/>
      <protection locked="0"/>
    </xf>
    <xf numFmtId="14" fontId="100" fillId="0" borderId="11" xfId="3944" applyNumberFormat="1" applyFont="1" applyFill="1" applyBorder="1" applyAlignment="1">
      <alignment horizontal="center"/>
    </xf>
    <xf numFmtId="14" fontId="100" fillId="0" borderId="64" xfId="3944" applyNumberFormat="1" applyFont="1" applyFill="1" applyBorder="1" applyAlignment="1">
      <alignment horizontal="center"/>
    </xf>
    <xf numFmtId="14" fontId="100" fillId="0" borderId="19" xfId="3944" applyNumberFormat="1" applyFont="1" applyFill="1" applyBorder="1" applyAlignment="1">
      <alignment horizontal="center"/>
    </xf>
    <xf numFmtId="14" fontId="100" fillId="0" borderId="14" xfId="3944" applyNumberFormat="1" applyFont="1" applyFill="1" applyBorder="1" applyAlignment="1">
      <alignment horizontal="center"/>
    </xf>
    <xf numFmtId="0" fontId="100" fillId="0" borderId="16" xfId="3944" applyFont="1" applyFill="1" applyBorder="1" applyAlignment="1">
      <alignment horizontal="center"/>
    </xf>
    <xf numFmtId="14" fontId="100" fillId="0" borderId="18" xfId="3946" applyNumberFormat="1" applyFont="1" applyFill="1" applyBorder="1" applyAlignment="1">
      <alignment horizontal="center"/>
    </xf>
    <xf numFmtId="14" fontId="100" fillId="0" borderId="18" xfId="3944" applyNumberFormat="1" applyFont="1" applyFill="1" applyBorder="1" applyAlignment="1">
      <alignment horizontal="center"/>
    </xf>
    <xf numFmtId="14" fontId="100" fillId="0" borderId="0" xfId="3944" applyNumberFormat="1" applyFont="1" applyFill="1" applyBorder="1" applyAlignment="1">
      <alignment horizontal="center"/>
    </xf>
    <xf numFmtId="0" fontId="100" fillId="0" borderId="0" xfId="3944" applyFont="1" applyFill="1" applyBorder="1"/>
    <xf numFmtId="0" fontId="100" fillId="0" borderId="0" xfId="3944" applyFont="1" applyFill="1" applyBorder="1" applyAlignment="1">
      <alignment wrapText="1"/>
    </xf>
    <xf numFmtId="0" fontId="100" fillId="0" borderId="0" xfId="3944" applyFont="1" applyFill="1" applyBorder="1" applyAlignment="1">
      <alignment horizontal="center"/>
    </xf>
    <xf numFmtId="14" fontId="100" fillId="0" borderId="0" xfId="3946" applyNumberFormat="1" applyFont="1" applyFill="1" applyBorder="1" applyAlignment="1">
      <alignment horizontal="center"/>
    </xf>
    <xf numFmtId="42" fontId="100" fillId="0" borderId="0" xfId="3946" applyNumberFormat="1" applyFont="1" applyFill="1" applyBorder="1" applyAlignment="1">
      <alignment horizontal="center" wrapText="1"/>
    </xf>
    <xf numFmtId="0" fontId="79" fillId="0" borderId="0" xfId="2858" applyFont="1" applyFill="1" applyBorder="1" applyAlignment="1" applyProtection="1">
      <alignment horizontal="center" wrapText="1"/>
      <protection locked="0"/>
    </xf>
    <xf numFmtId="0" fontId="79" fillId="0" borderId="0" xfId="2858" applyNumberFormat="1" applyFont="1" applyFill="1" applyBorder="1" applyAlignment="1">
      <alignment horizontal="center" wrapText="1"/>
    </xf>
    <xf numFmtId="165" fontId="98" fillId="0" borderId="12" xfId="2660" applyNumberFormat="1" applyFont="1" applyFill="1" applyBorder="1" applyAlignment="1" applyProtection="1">
      <alignment horizontal="center" wrapText="1"/>
      <protection locked="0"/>
    </xf>
    <xf numFmtId="165" fontId="76" fillId="0" borderId="0" xfId="2858" applyNumberFormat="1" applyFont="1" applyFill="1" applyBorder="1" applyAlignment="1">
      <alignment horizontal="center"/>
    </xf>
    <xf numFmtId="169" fontId="79" fillId="0" borderId="0" xfId="2858" applyNumberFormat="1" applyFont="1" applyFill="1" applyBorder="1"/>
    <xf numFmtId="10" fontId="79" fillId="0" borderId="0" xfId="2660" applyNumberFormat="1" applyFont="1" applyFill="1" applyBorder="1"/>
    <xf numFmtId="10" fontId="79" fillId="0" borderId="0" xfId="2858" applyNumberFormat="1" applyFont="1" applyFill="1" applyBorder="1" applyAlignment="1">
      <alignment horizontal="center"/>
    </xf>
    <xf numFmtId="170" fontId="79" fillId="0" borderId="0" xfId="2858" applyNumberFormat="1" applyFont="1" applyFill="1" applyBorder="1" applyAlignment="1">
      <alignment horizontal="center"/>
    </xf>
    <xf numFmtId="165" fontId="76" fillId="0" borderId="86" xfId="2660" applyNumberFormat="1" applyFont="1" applyFill="1" applyBorder="1"/>
    <xf numFmtId="165" fontId="76" fillId="0" borderId="86" xfId="2858" applyNumberFormat="1" applyFont="1" applyFill="1" applyBorder="1" applyAlignment="1">
      <alignment horizontal="left"/>
    </xf>
    <xf numFmtId="165" fontId="98" fillId="0" borderId="56" xfId="2660" applyNumberFormat="1" applyFont="1" applyFill="1" applyBorder="1" applyAlignment="1" applyProtection="1">
      <alignment horizontal="center" wrapText="1"/>
      <protection locked="0"/>
    </xf>
    <xf numFmtId="0" fontId="76" fillId="0" borderId="0" xfId="2858" applyFont="1" applyFill="1" applyBorder="1" applyAlignment="1"/>
    <xf numFmtId="164" fontId="79" fillId="0" borderId="0" xfId="2659" applyNumberFormat="1" applyFont="1" applyFill="1" applyBorder="1" applyAlignment="1">
      <alignment wrapText="1"/>
    </xf>
    <xf numFmtId="169" fontId="79" fillId="0" borderId="0" xfId="2858" applyNumberFormat="1" applyFont="1" applyFill="1" applyBorder="1" applyAlignment="1">
      <alignment wrapText="1"/>
    </xf>
    <xf numFmtId="15" fontId="79" fillId="0" borderId="17" xfId="2858" applyNumberFormat="1" applyFont="1" applyFill="1" applyBorder="1"/>
    <xf numFmtId="165" fontId="123" fillId="0" borderId="15" xfId="2858" applyNumberFormat="1" applyFont="1" applyFill="1" applyBorder="1"/>
    <xf numFmtId="165" fontId="123" fillId="0" borderId="15" xfId="2660" applyNumberFormat="1" applyFont="1" applyFill="1" applyBorder="1"/>
    <xf numFmtId="165" fontId="79" fillId="0" borderId="23" xfId="2660" applyNumberFormat="1" applyFont="1" applyFill="1" applyBorder="1"/>
    <xf numFmtId="15" fontId="79" fillId="0" borderId="10" xfId="2858" applyNumberFormat="1" applyFont="1" applyFill="1" applyBorder="1"/>
    <xf numFmtId="15" fontId="79" fillId="0" borderId="10" xfId="2858" applyNumberFormat="1" applyFont="1" applyFill="1" applyBorder="1" applyAlignment="1">
      <alignment wrapText="1"/>
    </xf>
    <xf numFmtId="165" fontId="123" fillId="0" borderId="10" xfId="2858" applyNumberFormat="1" applyFont="1" applyFill="1" applyBorder="1"/>
    <xf numFmtId="165" fontId="123" fillId="0" borderId="10" xfId="2660" applyNumberFormat="1" applyFont="1" applyFill="1" applyBorder="1"/>
    <xf numFmtId="164" fontId="79" fillId="0" borderId="15" xfId="2659" applyNumberFormat="1" applyFont="1" applyFill="1" applyBorder="1"/>
    <xf numFmtId="14" fontId="79" fillId="0" borderId="15" xfId="2858" applyNumberFormat="1" applyFont="1" applyFill="1" applyBorder="1" applyAlignment="1">
      <alignment horizontal="center" vertical="center" wrapText="1"/>
    </xf>
    <xf numFmtId="42" fontId="100" fillId="0" borderId="15" xfId="2660" applyNumberFormat="1" applyFont="1" applyFill="1" applyBorder="1" applyAlignment="1">
      <alignment horizontal="center" vertical="center"/>
    </xf>
    <xf numFmtId="0" fontId="100" fillId="0" borderId="21" xfId="3944" applyFont="1" applyFill="1" applyBorder="1" applyAlignment="1">
      <alignment horizontal="center"/>
    </xf>
    <xf numFmtId="14" fontId="100" fillId="0" borderId="23" xfId="3946" applyNumberFormat="1" applyFont="1" applyFill="1" applyBorder="1" applyAlignment="1">
      <alignment horizontal="center"/>
    </xf>
    <xf numFmtId="165" fontId="100" fillId="0" borderId="54" xfId="2660" applyNumberFormat="1" applyFont="1" applyFill="1" applyBorder="1"/>
    <xf numFmtId="165" fontId="100" fillId="0" borderId="21" xfId="2660" applyNumberFormat="1" applyFont="1" applyFill="1" applyBorder="1"/>
    <xf numFmtId="164" fontId="79" fillId="0" borderId="54" xfId="2659" applyNumberFormat="1" applyFont="1" applyFill="1" applyBorder="1"/>
    <xf numFmtId="0" fontId="79" fillId="0" borderId="54" xfId="2858" applyFont="1" applyFill="1" applyBorder="1" applyAlignment="1">
      <alignment wrapText="1"/>
    </xf>
    <xf numFmtId="165" fontId="123" fillId="0" borderId="54" xfId="2660" applyNumberFormat="1" applyFont="1" applyFill="1" applyBorder="1"/>
    <xf numFmtId="14" fontId="79" fillId="0" borderId="14" xfId="2858" applyNumberFormat="1" applyFont="1" applyFill="1" applyBorder="1" applyAlignment="1">
      <alignment horizontal="center" vertical="center" wrapText="1"/>
    </xf>
    <xf numFmtId="42" fontId="100" fillId="0" borderId="54" xfId="2660" applyNumberFormat="1" applyFont="1" applyFill="1" applyBorder="1" applyAlignment="1">
      <alignment horizontal="center" vertical="center"/>
    </xf>
    <xf numFmtId="0" fontId="79" fillId="0" borderId="36" xfId="2858" applyFont="1" applyFill="1" applyBorder="1" applyAlignment="1" applyProtection="1">
      <alignment horizontal="center"/>
    </xf>
    <xf numFmtId="164" fontId="79" fillId="0" borderId="10" xfId="2659" applyNumberFormat="1" applyFont="1" applyFill="1" applyBorder="1"/>
    <xf numFmtId="164" fontId="79" fillId="0" borderId="36" xfId="2659" applyNumberFormat="1" applyFont="1" applyFill="1" applyBorder="1"/>
    <xf numFmtId="0" fontId="79" fillId="0" borderId="10" xfId="2660" applyNumberFormat="1" applyFont="1" applyFill="1" applyBorder="1" applyAlignment="1">
      <alignment horizontal="center"/>
    </xf>
    <xf numFmtId="42" fontId="76" fillId="0" borderId="86" xfId="2858" applyNumberFormat="1" applyFont="1" applyFill="1" applyBorder="1" applyAlignment="1">
      <alignment wrapText="1"/>
    </xf>
    <xf numFmtId="0" fontId="0" fillId="0" borderId="0" xfId="0" applyFill="1"/>
    <xf numFmtId="165" fontId="79" fillId="0" borderId="10" xfId="2660" applyNumberFormat="1" applyFont="1" applyFill="1" applyBorder="1" applyAlignment="1">
      <alignment horizontal="center"/>
    </xf>
    <xf numFmtId="15" fontId="79" fillId="0" borderId="54" xfId="2858" applyNumberFormat="1" applyFont="1" applyFill="1" applyBorder="1"/>
    <xf numFmtId="15" fontId="79" fillId="0" borderId="54" xfId="2858" applyNumberFormat="1" applyFont="1" applyFill="1" applyBorder="1" applyAlignment="1">
      <alignment wrapText="1"/>
    </xf>
    <xf numFmtId="15" fontId="79" fillId="0" borderId="20" xfId="2858" applyNumberFormat="1" applyFont="1" applyFill="1" applyBorder="1"/>
    <xf numFmtId="165" fontId="123" fillId="0" borderId="54" xfId="2858" applyNumberFormat="1" applyFont="1" applyFill="1" applyBorder="1"/>
    <xf numFmtId="165" fontId="79" fillId="0" borderId="40" xfId="2660" applyNumberFormat="1" applyFont="1" applyFill="1" applyBorder="1"/>
    <xf numFmtId="14" fontId="79" fillId="0" borderId="40" xfId="2858" applyNumberFormat="1" applyFont="1" applyFill="1" applyBorder="1" applyAlignment="1">
      <alignment horizontal="center"/>
    </xf>
    <xf numFmtId="0" fontId="79" fillId="0" borderId="22" xfId="2858" applyFont="1" applyFill="1" applyBorder="1" applyAlignment="1" applyProtection="1">
      <alignment horizontal="center"/>
    </xf>
    <xf numFmtId="0" fontId="79" fillId="0" borderId="28" xfId="2858" applyFont="1" applyFill="1" applyBorder="1" applyAlignment="1">
      <alignment horizontal="center"/>
    </xf>
    <xf numFmtId="164" fontId="79" fillId="0" borderId="25" xfId="2659" applyNumberFormat="1" applyFont="1" applyFill="1" applyBorder="1"/>
    <xf numFmtId="164" fontId="79" fillId="0" borderId="55" xfId="2659" applyNumberFormat="1" applyFont="1" applyFill="1" applyBorder="1"/>
    <xf numFmtId="0" fontId="76" fillId="0" borderId="72" xfId="2858" applyFont="1" applyFill="1" applyBorder="1" applyAlignment="1">
      <alignment wrapText="1"/>
    </xf>
    <xf numFmtId="0" fontId="104" fillId="0" borderId="87" xfId="2858" applyFont="1" applyFill="1" applyBorder="1" applyAlignment="1">
      <alignment horizontal="center" wrapText="1"/>
    </xf>
    <xf numFmtId="0" fontId="79" fillId="0" borderId="19" xfId="2858" applyFont="1" applyFill="1" applyBorder="1" applyAlignment="1">
      <alignment horizontal="center" wrapText="1"/>
    </xf>
    <xf numFmtId="14" fontId="79" fillId="0" borderId="54" xfId="2858" applyNumberFormat="1" applyFont="1" applyFill="1" applyBorder="1" applyAlignment="1">
      <alignment horizontal="center" wrapText="1"/>
    </xf>
    <xf numFmtId="0" fontId="79" fillId="0" borderId="23" xfId="2858" applyFont="1" applyFill="1" applyBorder="1" applyAlignment="1">
      <alignment horizontal="center" wrapText="1"/>
    </xf>
    <xf numFmtId="42" fontId="79" fillId="0" borderId="54" xfId="2858" applyNumberFormat="1" applyFont="1" applyFill="1" applyBorder="1" applyAlignment="1">
      <alignment wrapText="1"/>
    </xf>
    <xf numFmtId="14" fontId="79" fillId="0" borderId="20" xfId="2858" applyNumberFormat="1" applyFont="1" applyFill="1" applyBorder="1" applyAlignment="1">
      <alignment horizontal="center" wrapText="1"/>
    </xf>
    <xf numFmtId="0" fontId="102" fillId="0" borderId="23" xfId="2858" applyFont="1" applyFill="1" applyBorder="1" applyAlignment="1">
      <alignment wrapText="1"/>
    </xf>
    <xf numFmtId="42" fontId="79" fillId="0" borderId="21" xfId="2858" applyNumberFormat="1" applyFont="1" applyFill="1" applyBorder="1" applyAlignment="1">
      <alignment wrapText="1"/>
    </xf>
    <xf numFmtId="0" fontId="79" fillId="0" borderId="59" xfId="2858" applyFont="1" applyFill="1" applyBorder="1" applyAlignment="1">
      <alignment horizontal="center" wrapText="1"/>
    </xf>
    <xf numFmtId="0" fontId="79" fillId="0" borderId="24" xfId="2858" applyFont="1" applyFill="1" applyBorder="1" applyAlignment="1">
      <alignment horizontal="center" wrapText="1"/>
    </xf>
    <xf numFmtId="14" fontId="79" fillId="0" borderId="25" xfId="2858" applyNumberFormat="1" applyFont="1" applyFill="1" applyBorder="1" applyAlignment="1">
      <alignment horizontal="center" wrapText="1"/>
    </xf>
    <xf numFmtId="0" fontId="79" fillId="0" borderId="25" xfId="2858" applyFont="1" applyFill="1" applyBorder="1" applyAlignment="1">
      <alignment horizontal="left" wrapText="1"/>
    </xf>
    <xf numFmtId="0" fontId="79" fillId="0" borderId="56" xfId="2858" applyFont="1" applyFill="1" applyBorder="1" applyAlignment="1">
      <alignment horizontal="center" wrapText="1"/>
    </xf>
    <xf numFmtId="42" fontId="79" fillId="0" borderId="25" xfId="2858" applyNumberFormat="1" applyFont="1" applyFill="1" applyBorder="1" applyAlignment="1">
      <alignment wrapText="1"/>
    </xf>
    <xf numFmtId="14" fontId="79" fillId="0" borderId="28" xfId="2858" applyNumberFormat="1" applyFont="1" applyFill="1" applyBorder="1" applyAlignment="1">
      <alignment horizontal="center" wrapText="1"/>
    </xf>
    <xf numFmtId="0" fontId="102" fillId="0" borderId="56" xfId="2858" applyNumberFormat="1" applyFont="1" applyFill="1" applyBorder="1" applyAlignment="1">
      <alignment vertical="top" wrapText="1"/>
    </xf>
    <xf numFmtId="42" fontId="79" fillId="0" borderId="55" xfId="2858" applyNumberFormat="1" applyFont="1" applyFill="1" applyBorder="1" applyAlignment="1">
      <alignment wrapText="1"/>
    </xf>
    <xf numFmtId="0" fontId="79" fillId="0" borderId="70" xfId="2858" applyFont="1" applyFill="1" applyBorder="1" applyAlignment="1">
      <alignment horizontal="center" wrapText="1"/>
    </xf>
    <xf numFmtId="14" fontId="79" fillId="0" borderId="56" xfId="2858" applyNumberFormat="1" applyFont="1" applyFill="1" applyBorder="1" applyAlignment="1">
      <alignment horizontal="center" wrapText="1"/>
    </xf>
    <xf numFmtId="14" fontId="79" fillId="0" borderId="57" xfId="2858" applyNumberFormat="1" applyFont="1" applyFill="1" applyBorder="1" applyAlignment="1">
      <alignment horizontal="center" wrapText="1"/>
    </xf>
    <xf numFmtId="42" fontId="79" fillId="0" borderId="0" xfId="2858" applyNumberFormat="1" applyFont="1" applyFill="1" applyAlignment="1">
      <alignment wrapText="1"/>
    </xf>
    <xf numFmtId="0" fontId="76" fillId="0" borderId="86" xfId="2858" applyFont="1" applyFill="1" applyBorder="1" applyAlignment="1">
      <alignment wrapText="1"/>
    </xf>
    <xf numFmtId="0" fontId="76" fillId="0" borderId="0" xfId="2858" applyFont="1" applyFill="1" applyAlignment="1">
      <alignment wrapText="1"/>
    </xf>
    <xf numFmtId="42" fontId="79" fillId="0" borderId="86" xfId="2858" applyNumberFormat="1" applyFont="1" applyFill="1" applyBorder="1" applyAlignment="1">
      <alignment wrapText="1"/>
    </xf>
    <xf numFmtId="165" fontId="128" fillId="0" borderId="86" xfId="2660" applyNumberFormat="1" applyFont="1" applyFill="1" applyBorder="1" applyAlignment="1">
      <alignment horizontal="center" wrapText="1"/>
    </xf>
    <xf numFmtId="43" fontId="79" fillId="0" borderId="0" xfId="2858" applyNumberFormat="1" applyFont="1" applyFill="1" applyBorder="1" applyAlignment="1" applyProtection="1">
      <alignment wrapText="1"/>
      <protection locked="0"/>
    </xf>
    <xf numFmtId="44" fontId="79" fillId="0" borderId="0" xfId="2858" applyNumberFormat="1" applyFont="1" applyFill="1" applyBorder="1" applyAlignment="1" applyProtection="1">
      <alignment wrapText="1"/>
      <protection locked="0"/>
    </xf>
    <xf numFmtId="0" fontId="79" fillId="0" borderId="21" xfId="2858" applyFont="1" applyFill="1" applyBorder="1" applyAlignment="1">
      <alignment horizontal="center"/>
    </xf>
    <xf numFmtId="15" fontId="79" fillId="0" borderId="28" xfId="2858" applyNumberFormat="1" applyFont="1" applyFill="1" applyBorder="1"/>
    <xf numFmtId="165" fontId="123" fillId="0" borderId="25" xfId="2660" applyNumberFormat="1" applyFont="1" applyFill="1" applyBorder="1"/>
    <xf numFmtId="15" fontId="79" fillId="0" borderId="17" xfId="2858" applyNumberFormat="1" applyFont="1" applyFill="1" applyBorder="1" applyAlignment="1">
      <alignment vertical="center"/>
    </xf>
    <xf numFmtId="165" fontId="123" fillId="0" borderId="15" xfId="2660" applyNumberFormat="1" applyFont="1" applyFill="1" applyBorder="1" applyAlignment="1">
      <alignment vertical="center"/>
    </xf>
    <xf numFmtId="14" fontId="79" fillId="0" borderId="98" xfId="2858" applyNumberFormat="1" applyFont="1" applyFill="1" applyBorder="1" applyAlignment="1">
      <alignment horizontal="center" vertical="center"/>
    </xf>
    <xf numFmtId="0" fontId="79" fillId="0" borderId="99" xfId="2858" applyFont="1" applyFill="1" applyBorder="1" applyAlignment="1">
      <alignment horizontal="left" vertical="center" wrapText="1"/>
    </xf>
    <xf numFmtId="42" fontId="79" fillId="0" borderId="99" xfId="2858" applyNumberFormat="1" applyFont="1" applyFill="1" applyBorder="1" applyAlignment="1">
      <alignment vertical="center"/>
    </xf>
    <xf numFmtId="0" fontId="79" fillId="0" borderId="99" xfId="2858" applyFont="1" applyFill="1" applyBorder="1" applyAlignment="1">
      <alignment horizontal="center" vertical="center"/>
    </xf>
    <xf numFmtId="0" fontId="79" fillId="0" borderId="100" xfId="2858" applyFont="1" applyFill="1" applyBorder="1" applyAlignment="1">
      <alignment horizontal="center" vertical="top"/>
    </xf>
    <xf numFmtId="42" fontId="79" fillId="0" borderId="107" xfId="2858" applyNumberFormat="1" applyFont="1" applyFill="1" applyBorder="1" applyAlignment="1">
      <alignment vertical="center"/>
    </xf>
    <xf numFmtId="14" fontId="79" fillId="0" borderId="18" xfId="2858" quotePrefix="1" applyNumberFormat="1" applyFont="1" applyFill="1" applyBorder="1" applyAlignment="1">
      <alignment horizontal="center" vertical="center" wrapText="1"/>
    </xf>
    <xf numFmtId="14" fontId="79" fillId="0" borderId="41" xfId="2858" quotePrefix="1" applyNumberFormat="1" applyFont="1" applyFill="1" applyBorder="1" applyAlignment="1">
      <alignment horizontal="center" vertical="center" wrapText="1"/>
    </xf>
    <xf numFmtId="14" fontId="98" fillId="0" borderId="0" xfId="3965" applyNumberFormat="1" applyFont="1" applyFill="1" applyBorder="1" applyAlignment="1"/>
    <xf numFmtId="0" fontId="98" fillId="0" borderId="0" xfId="3965" applyNumberFormat="1" applyFont="1" applyFill="1" applyBorder="1" applyAlignment="1"/>
    <xf numFmtId="0" fontId="98" fillId="0" borderId="12" xfId="3965" applyFont="1" applyFill="1" applyBorder="1" applyAlignment="1" applyProtection="1">
      <alignment horizontal="center" wrapText="1"/>
      <protection locked="0"/>
    </xf>
    <xf numFmtId="0" fontId="98" fillId="0" borderId="13" xfId="3965" applyFont="1" applyFill="1" applyBorder="1" applyAlignment="1" applyProtection="1">
      <alignment horizontal="center" wrapText="1"/>
      <protection locked="0"/>
    </xf>
    <xf numFmtId="14" fontId="100" fillId="0" borderId="37" xfId="3965" applyNumberFormat="1" applyFont="1" applyFill="1" applyBorder="1" applyAlignment="1">
      <alignment horizontal="center" vertical="center" wrapText="1"/>
    </xf>
    <xf numFmtId="0" fontId="130" fillId="0" borderId="15" xfId="3965" applyNumberFormat="1" applyFont="1" applyFill="1" applyBorder="1" applyAlignment="1">
      <alignment horizontal="center" vertical="top" wrapText="1"/>
    </xf>
    <xf numFmtId="168" fontId="100" fillId="0" borderId="10" xfId="3965" applyNumberFormat="1" applyFont="1" applyFill="1" applyBorder="1" applyAlignment="1">
      <alignment horizontal="center" vertical="center" wrapText="1"/>
    </xf>
    <xf numFmtId="169" fontId="100" fillId="0" borderId="10" xfId="3966" applyNumberFormat="1" applyFont="1" applyFill="1" applyBorder="1" applyAlignment="1">
      <alignment horizontal="center" vertical="center" wrapText="1"/>
    </xf>
    <xf numFmtId="42" fontId="100" fillId="0" borderId="36" xfId="3965" applyNumberFormat="1" applyFont="1" applyFill="1" applyBorder="1" applyAlignment="1">
      <alignment horizontal="center" vertical="center" wrapText="1"/>
    </xf>
    <xf numFmtId="169" fontId="79" fillId="0" borderId="0" xfId="2659" applyNumberFormat="1" applyFont="1" applyFill="1" applyBorder="1" applyAlignment="1" applyProtection="1">
      <alignment wrapText="1"/>
      <protection locked="0"/>
    </xf>
    <xf numFmtId="14" fontId="100" fillId="0" borderId="14" xfId="3965" applyNumberFormat="1" applyFont="1" applyFill="1" applyBorder="1" applyAlignment="1">
      <alignment horizontal="center" vertical="center" wrapText="1"/>
    </xf>
    <xf numFmtId="168" fontId="100" fillId="0" borderId="15" xfId="3965" applyNumberFormat="1" applyFont="1" applyFill="1" applyBorder="1" applyAlignment="1">
      <alignment horizontal="center" vertical="center" wrapText="1"/>
    </xf>
    <xf numFmtId="169" fontId="100" fillId="0" borderId="15" xfId="3966" applyNumberFormat="1" applyFont="1" applyFill="1" applyBorder="1" applyAlignment="1">
      <alignment horizontal="center" vertical="center" wrapText="1"/>
    </xf>
    <xf numFmtId="165" fontId="100" fillId="0" borderId="16" xfId="3965" applyNumberFormat="1" applyFont="1" applyFill="1" applyBorder="1" applyAlignment="1">
      <alignment horizontal="center" vertical="center" wrapText="1"/>
    </xf>
    <xf numFmtId="44" fontId="79" fillId="0" borderId="0" xfId="2660" applyFont="1" applyFill="1" applyBorder="1" applyAlignment="1" applyProtection="1">
      <alignment wrapText="1"/>
      <protection locked="0"/>
    </xf>
    <xf numFmtId="14" fontId="98" fillId="0" borderId="0" xfId="3965" applyNumberFormat="1" applyFont="1" applyFill="1" applyBorder="1" applyAlignment="1">
      <alignment horizontal="center" vertical="center" wrapText="1"/>
    </xf>
    <xf numFmtId="164" fontId="98" fillId="0" borderId="86" xfId="3965" applyNumberFormat="1" applyFont="1" applyFill="1" applyBorder="1" applyAlignment="1">
      <alignment vertical="center" wrapText="1"/>
    </xf>
    <xf numFmtId="14" fontId="100" fillId="0" borderId="0" xfId="3965" applyNumberFormat="1" applyFont="1" applyFill="1" applyBorder="1" applyAlignment="1">
      <alignment horizontal="center" vertical="center" wrapText="1"/>
    </xf>
    <xf numFmtId="8" fontId="80" fillId="0" borderId="0" xfId="2858" applyNumberFormat="1" applyFont="1" applyFill="1"/>
    <xf numFmtId="44" fontId="80" fillId="0" borderId="0" xfId="2858" applyNumberFormat="1" applyFont="1" applyFill="1"/>
    <xf numFmtId="164" fontId="100" fillId="0" borderId="0" xfId="3965" applyNumberFormat="1" applyFont="1" applyFill="1" applyBorder="1" applyAlignment="1">
      <alignment horizontal="center" vertical="center" wrapText="1"/>
    </xf>
    <xf numFmtId="0" fontId="79" fillId="0" borderId="0" xfId="2858" applyNumberFormat="1" applyFont="1" applyFill="1" applyBorder="1" applyAlignment="1">
      <alignment horizontal="center"/>
    </xf>
    <xf numFmtId="0" fontId="79" fillId="0" borderId="0" xfId="2858" applyFont="1" applyFill="1" applyBorder="1" applyAlignment="1">
      <alignment horizontal="center"/>
    </xf>
    <xf numFmtId="0" fontId="79" fillId="0" borderId="0" xfId="2858" applyNumberFormat="1" applyFont="1" applyFill="1" applyBorder="1" applyAlignment="1">
      <alignment wrapText="1"/>
    </xf>
    <xf numFmtId="0" fontId="79" fillId="0" borderId="0" xfId="2858" applyFont="1" applyFill="1" applyBorder="1" applyAlignment="1">
      <alignment wrapText="1"/>
    </xf>
    <xf numFmtId="0" fontId="79" fillId="0" borderId="0" xfId="2858" applyFont="1" applyFill="1" applyBorder="1"/>
    <xf numFmtId="14" fontId="100" fillId="0" borderId="19" xfId="3965" applyNumberFormat="1" applyFont="1" applyFill="1" applyBorder="1" applyAlignment="1">
      <alignment horizontal="center" vertical="center" wrapText="1"/>
    </xf>
    <xf numFmtId="0" fontId="130" fillId="0" borderId="54" xfId="3965" applyNumberFormat="1" applyFont="1" applyFill="1" applyBorder="1" applyAlignment="1">
      <alignment horizontal="center" vertical="top" wrapText="1"/>
    </xf>
    <xf numFmtId="168" fontId="100" fillId="0" borderId="54" xfId="3965" applyNumberFormat="1" applyFont="1" applyFill="1" applyBorder="1" applyAlignment="1">
      <alignment horizontal="center" vertical="center" wrapText="1"/>
    </xf>
    <xf numFmtId="169" fontId="100" fillId="0" borderId="54" xfId="3966" applyNumberFormat="1" applyFont="1" applyFill="1" applyBorder="1" applyAlignment="1">
      <alignment horizontal="center" vertical="center" wrapText="1"/>
    </xf>
    <xf numFmtId="165" fontId="100" fillId="0" borderId="21" xfId="3965" applyNumberFormat="1" applyFont="1" applyFill="1" applyBorder="1" applyAlignment="1">
      <alignment horizontal="center" vertical="center" wrapText="1"/>
    </xf>
    <xf numFmtId="14" fontId="100" fillId="0" borderId="24" xfId="3965" applyNumberFormat="1" applyFont="1" applyFill="1" applyBorder="1" applyAlignment="1">
      <alignment horizontal="center" vertical="center" wrapText="1"/>
    </xf>
    <xf numFmtId="0" fontId="130" fillId="0" borderId="25" xfId="3965" applyNumberFormat="1" applyFont="1" applyFill="1" applyBorder="1" applyAlignment="1">
      <alignment horizontal="center" vertical="top" wrapText="1"/>
    </xf>
    <xf numFmtId="168" fontId="100" fillId="0" borderId="25" xfId="3965" applyNumberFormat="1" applyFont="1" applyFill="1" applyBorder="1" applyAlignment="1">
      <alignment horizontal="center" vertical="center" wrapText="1"/>
    </xf>
    <xf numFmtId="169" fontId="100" fillId="0" borderId="25" xfId="3966" applyNumberFormat="1" applyFont="1" applyFill="1" applyBorder="1" applyAlignment="1">
      <alignment horizontal="center" vertical="center" wrapText="1"/>
    </xf>
    <xf numFmtId="165" fontId="100" fillId="0" borderId="55" xfId="3965" applyNumberFormat="1" applyFont="1" applyFill="1" applyBorder="1" applyAlignment="1">
      <alignment horizontal="center" vertical="center" wrapText="1"/>
    </xf>
    <xf numFmtId="0" fontId="100" fillId="0" borderId="15" xfId="2660" applyNumberFormat="1" applyFont="1" applyFill="1" applyBorder="1" applyAlignment="1">
      <alignment horizontal="left" vertical="center"/>
    </xf>
    <xf numFmtId="167" fontId="79" fillId="0" borderId="21" xfId="2858" quotePrefix="1" applyNumberFormat="1" applyFont="1" applyFill="1" applyBorder="1" applyAlignment="1">
      <alignment horizontal="center" vertical="center" wrapText="1"/>
    </xf>
    <xf numFmtId="0" fontId="79" fillId="0" borderId="43" xfId="2858" applyFont="1" applyFill="1" applyBorder="1" applyAlignment="1">
      <alignment vertical="center" wrapText="1"/>
    </xf>
    <xf numFmtId="14" fontId="79" fillId="0" borderId="43" xfId="2858" applyNumberFormat="1" applyFont="1" applyFill="1" applyBorder="1" applyAlignment="1">
      <alignment vertical="center" wrapText="1"/>
    </xf>
    <xf numFmtId="0" fontId="79" fillId="0" borderId="61" xfId="2858" applyFont="1" applyFill="1" applyBorder="1" applyAlignment="1">
      <alignment horizontal="center" vertical="center" wrapText="1"/>
    </xf>
    <xf numFmtId="0" fontId="79" fillId="0" borderId="70" xfId="2858" applyFont="1" applyFill="1" applyBorder="1" applyAlignment="1">
      <alignment horizontal="center" vertical="top" wrapText="1"/>
    </xf>
    <xf numFmtId="0" fontId="79" fillId="0" borderId="43" xfId="2858" quotePrefix="1" applyFont="1" applyFill="1" applyBorder="1" applyAlignment="1">
      <alignment horizontal="center" vertical="center" wrapText="1"/>
    </xf>
    <xf numFmtId="14" fontId="79" fillId="0" borderId="62" xfId="2858" quotePrefix="1" applyNumberFormat="1" applyFont="1" applyFill="1" applyBorder="1" applyAlignment="1">
      <alignment horizontal="center" vertical="center" wrapText="1"/>
    </xf>
    <xf numFmtId="0" fontId="79" fillId="0" borderId="13" xfId="2858" applyFont="1" applyFill="1" applyBorder="1" applyAlignment="1">
      <alignment horizontal="center" vertical="center" wrapText="1"/>
    </xf>
    <xf numFmtId="0" fontId="79" fillId="0" borderId="26" xfId="2858" applyFont="1" applyFill="1" applyBorder="1" applyAlignment="1">
      <alignment horizontal="center" vertical="top" wrapText="1"/>
    </xf>
    <xf numFmtId="14" fontId="79" fillId="0" borderId="12" xfId="2858" applyNumberFormat="1" applyFont="1" applyFill="1" applyBorder="1" applyAlignment="1" applyProtection="1">
      <alignment horizontal="center" vertical="center" wrapText="1"/>
      <protection locked="0"/>
    </xf>
    <xf numFmtId="0" fontId="79" fillId="0" borderId="12" xfId="2858" applyFont="1" applyFill="1" applyBorder="1" applyAlignment="1">
      <alignment horizontal="left" wrapText="1"/>
    </xf>
    <xf numFmtId="14" fontId="100" fillId="0" borderId="24" xfId="3944" applyNumberFormat="1" applyFont="1" applyFill="1" applyBorder="1" applyAlignment="1">
      <alignment horizontal="center"/>
    </xf>
    <xf numFmtId="0" fontId="100" fillId="0" borderId="25" xfId="2660" applyNumberFormat="1" applyFont="1" applyFill="1" applyBorder="1" applyAlignment="1">
      <alignment horizontal="center" vertical="center"/>
    </xf>
    <xf numFmtId="0" fontId="100" fillId="0" borderId="55" xfId="3944" applyFont="1" applyFill="1" applyBorder="1" applyAlignment="1">
      <alignment horizontal="center"/>
    </xf>
    <xf numFmtId="14" fontId="100" fillId="0" borderId="56" xfId="3946" applyNumberFormat="1" applyFont="1" applyFill="1" applyBorder="1" applyAlignment="1">
      <alignment horizontal="center"/>
    </xf>
    <xf numFmtId="42" fontId="100" fillId="0" borderId="25" xfId="2660" applyNumberFormat="1" applyFont="1" applyFill="1" applyBorder="1" applyAlignment="1">
      <alignment horizontal="center" vertical="center"/>
    </xf>
    <xf numFmtId="165" fontId="100" fillId="0" borderId="55" xfId="2660" applyNumberFormat="1" applyFont="1" applyFill="1" applyBorder="1"/>
    <xf numFmtId="0" fontId="79" fillId="0" borderId="24" xfId="2858" applyNumberFormat="1" applyFont="1" applyFill="1" applyBorder="1" applyAlignment="1">
      <alignment horizontal="center" vertical="center"/>
    </xf>
    <xf numFmtId="9" fontId="79" fillId="0" borderId="0" xfId="2858" applyNumberFormat="1" applyFont="1" applyFill="1"/>
    <xf numFmtId="0" fontId="76" fillId="0" borderId="0" xfId="2858" applyFont="1" applyFill="1"/>
    <xf numFmtId="0" fontId="76" fillId="0" borderId="48" xfId="2858" applyFont="1" applyFill="1" applyBorder="1" applyAlignment="1">
      <alignment horizontal="center"/>
    </xf>
    <xf numFmtId="0" fontId="76" fillId="0" borderId="43" xfId="2858" applyFont="1" applyFill="1" applyBorder="1" applyAlignment="1">
      <alignment horizontal="center"/>
    </xf>
    <xf numFmtId="0" fontId="79" fillId="0" borderId="31" xfId="2858" applyFont="1" applyFill="1" applyBorder="1" applyAlignment="1">
      <alignment horizontal="left" wrapText="1"/>
    </xf>
    <xf numFmtId="8" fontId="79" fillId="0" borderId="0" xfId="2858" applyNumberFormat="1" applyFont="1" applyFill="1" applyAlignment="1">
      <alignment wrapText="1"/>
    </xf>
    <xf numFmtId="42" fontId="79" fillId="0" borderId="0" xfId="2858" applyNumberFormat="1" applyFont="1" applyFill="1" applyAlignment="1">
      <alignment horizontal="center" wrapText="1"/>
    </xf>
    <xf numFmtId="10" fontId="79" fillId="0" borderId="0" xfId="2858" applyNumberFormat="1" applyFont="1" applyFill="1" applyAlignment="1">
      <alignment horizontal="center" wrapText="1"/>
    </xf>
    <xf numFmtId="44" fontId="79" fillId="0" borderId="0" xfId="2858" applyNumberFormat="1" applyFont="1" applyFill="1" applyAlignment="1">
      <alignment wrapText="1"/>
    </xf>
    <xf numFmtId="0" fontId="79" fillId="0" borderId="33" xfId="2858" applyFont="1" applyFill="1" applyBorder="1" applyAlignment="1">
      <alignment horizontal="center" wrapText="1"/>
    </xf>
    <xf numFmtId="0" fontId="76" fillId="0" borderId="49" xfId="2858" applyFont="1" applyFill="1" applyBorder="1" applyAlignment="1">
      <alignment horizontal="center" wrapText="1"/>
    </xf>
    <xf numFmtId="0" fontId="79" fillId="0" borderId="60" xfId="2858" applyFont="1" applyFill="1" applyBorder="1" applyAlignment="1">
      <alignment horizontal="center" wrapText="1"/>
    </xf>
    <xf numFmtId="165" fontId="79" fillId="0" borderId="21" xfId="2858" applyNumberFormat="1" applyFont="1" applyFill="1" applyBorder="1" applyAlignment="1">
      <alignment wrapText="1"/>
    </xf>
    <xf numFmtId="0" fontId="79" fillId="0" borderId="30" xfId="2858" applyFont="1" applyFill="1" applyBorder="1" applyAlignment="1">
      <alignment horizontal="center"/>
    </xf>
    <xf numFmtId="0" fontId="79" fillId="0" borderId="116" xfId="2858" applyFont="1" applyFill="1" applyBorder="1" applyAlignment="1">
      <alignment horizontal="center" vertical="center"/>
    </xf>
    <xf numFmtId="0" fontId="79" fillId="0" borderId="15" xfId="2858" quotePrefix="1" applyFont="1" applyFill="1" applyBorder="1" applyAlignment="1">
      <alignment horizontal="left" vertical="center" wrapText="1"/>
    </xf>
    <xf numFmtId="0" fontId="79" fillId="0" borderId="36" xfId="2858" applyFont="1" applyFill="1" applyBorder="1"/>
    <xf numFmtId="165" fontId="100" fillId="0" borderId="15" xfId="2660" quotePrefix="1" applyNumberFormat="1" applyFont="1" applyFill="1" applyBorder="1" applyAlignment="1">
      <alignment horizontal="center" vertical="center"/>
    </xf>
    <xf numFmtId="166" fontId="100" fillId="0" borderId="15" xfId="2660" quotePrefix="1" applyNumberFormat="1" applyFont="1" applyFill="1" applyBorder="1" applyAlignment="1">
      <alignment horizontal="center" vertical="center"/>
    </xf>
    <xf numFmtId="166" fontId="79" fillId="0" borderId="40" xfId="2858" applyNumberFormat="1" applyFont="1" applyFill="1" applyBorder="1" applyAlignment="1"/>
    <xf numFmtId="166" fontId="79" fillId="0" borderId="10" xfId="2858" applyNumberFormat="1" applyFont="1" applyFill="1" applyBorder="1" applyAlignment="1"/>
    <xf numFmtId="166" fontId="79" fillId="0" borderId="15" xfId="2858" applyNumberFormat="1" applyFont="1" applyFill="1" applyBorder="1" applyAlignment="1"/>
    <xf numFmtId="166" fontId="100" fillId="0" borderId="25" xfId="2660" quotePrefix="1" applyNumberFormat="1" applyFont="1" applyFill="1" applyBorder="1" applyAlignment="1">
      <alignment horizontal="center" vertical="center"/>
    </xf>
    <xf numFmtId="166" fontId="100" fillId="0" borderId="12" xfId="2660" applyNumberFormat="1" applyFont="1" applyFill="1" applyBorder="1" applyAlignment="1">
      <alignment horizontal="center" vertical="center"/>
    </xf>
    <xf numFmtId="166" fontId="100" fillId="0" borderId="12" xfId="2660" quotePrefix="1" applyNumberFormat="1" applyFont="1" applyFill="1" applyBorder="1" applyAlignment="1">
      <alignment horizontal="center" vertical="center"/>
    </xf>
    <xf numFmtId="0" fontId="79" fillId="0" borderId="29" xfId="2858" applyFont="1" applyFill="1" applyBorder="1" applyAlignment="1">
      <alignment horizontal="center" vertical="top" wrapText="1"/>
    </xf>
    <xf numFmtId="166" fontId="79" fillId="0" borderId="0" xfId="2858" applyNumberFormat="1" applyFont="1" applyFill="1"/>
    <xf numFmtId="0" fontId="100" fillId="0" borderId="33" xfId="2660" quotePrefix="1" applyNumberFormat="1" applyFont="1" applyFill="1" applyBorder="1" applyAlignment="1">
      <alignment horizontal="left" vertical="center"/>
    </xf>
    <xf numFmtId="0" fontId="100" fillId="0" borderId="32" xfId="2660" quotePrefix="1" applyNumberFormat="1" applyFont="1" applyFill="1" applyBorder="1" applyAlignment="1">
      <alignment horizontal="left" vertical="center"/>
    </xf>
    <xf numFmtId="0" fontId="79" fillId="0" borderId="54" xfId="2858" applyNumberFormat="1" applyFont="1" applyFill="1" applyBorder="1" applyAlignment="1">
      <alignment horizontal="left" wrapText="1"/>
    </xf>
    <xf numFmtId="0" fontId="79" fillId="0" borderId="15" xfId="2858" applyNumberFormat="1" applyFont="1" applyFill="1" applyBorder="1" applyAlignment="1">
      <alignment horizontal="left" vertical="center" wrapText="1"/>
    </xf>
    <xf numFmtId="0" fontId="79" fillId="0" borderId="33" xfId="2858" applyNumberFormat="1" applyFont="1" applyFill="1" applyBorder="1" applyAlignment="1">
      <alignment horizontal="left" vertical="center" wrapText="1"/>
    </xf>
    <xf numFmtId="0" fontId="79" fillId="0" borderId="42" xfId="2858" applyNumberFormat="1" applyFont="1" applyFill="1" applyBorder="1" applyAlignment="1">
      <alignment horizontal="left" vertical="center" wrapText="1"/>
    </xf>
    <xf numFmtId="0" fontId="79" fillId="0" borderId="12" xfId="2858" applyNumberFormat="1" applyFont="1" applyFill="1" applyBorder="1" applyAlignment="1">
      <alignment horizontal="left" vertical="center" wrapText="1"/>
    </xf>
    <xf numFmtId="0" fontId="100" fillId="0" borderId="32" xfId="2660" applyNumberFormat="1" applyFont="1" applyFill="1" applyBorder="1" applyAlignment="1">
      <alignment horizontal="left" vertical="center" wrapText="1"/>
    </xf>
    <xf numFmtId="0" fontId="100" fillId="0" borderId="34" xfId="2660" applyNumberFormat="1" applyFont="1" applyFill="1" applyBorder="1" applyAlignment="1">
      <alignment horizontal="center" vertical="center"/>
    </xf>
    <xf numFmtId="0" fontId="100" fillId="0" borderId="31" xfId="2660" applyNumberFormat="1" applyFont="1" applyFill="1" applyBorder="1" applyAlignment="1">
      <alignment horizontal="center" vertical="center"/>
    </xf>
    <xf numFmtId="0" fontId="100" fillId="0" borderId="32" xfId="2660" applyNumberFormat="1" applyFont="1" applyFill="1" applyBorder="1" applyAlignment="1">
      <alignment horizontal="center" vertical="center"/>
    </xf>
    <xf numFmtId="0" fontId="79" fillId="0" borderId="61" xfId="2858" applyNumberFormat="1" applyFont="1" applyFill="1" applyBorder="1" applyAlignment="1">
      <alignment horizontal="center" vertical="center"/>
    </xf>
    <xf numFmtId="14" fontId="79" fillId="0" borderId="20" xfId="2858" quotePrefix="1" applyNumberFormat="1" applyFont="1" applyFill="1" applyBorder="1" applyAlignment="1">
      <alignment horizontal="center" vertical="center" wrapText="1"/>
    </xf>
    <xf numFmtId="166" fontId="100" fillId="0" borderId="40" xfId="2660" quotePrefix="1" applyNumberFormat="1" applyFont="1" applyFill="1" applyBorder="1" applyAlignment="1">
      <alignment horizontal="center" vertical="center"/>
    </xf>
    <xf numFmtId="167" fontId="100" fillId="0" borderId="55" xfId="2660" quotePrefix="1" applyNumberFormat="1" applyFont="1" applyFill="1" applyBorder="1" applyAlignment="1">
      <alignment horizontal="center" vertical="center"/>
    </xf>
    <xf numFmtId="166" fontId="76" fillId="0" borderId="96" xfId="2858" applyNumberFormat="1" applyFont="1" applyFill="1" applyBorder="1"/>
    <xf numFmtId="0" fontId="76" fillId="0" borderId="31" xfId="3981" applyFont="1" applyFill="1" applyBorder="1" applyAlignment="1">
      <alignment horizontal="centerContinuous"/>
    </xf>
    <xf numFmtId="0" fontId="76" fillId="0" borderId="46" xfId="3981" applyFont="1" applyFill="1" applyBorder="1" applyAlignment="1">
      <alignment horizontal="centerContinuous"/>
    </xf>
    <xf numFmtId="0" fontId="76" fillId="0" borderId="47" xfId="3981" applyFont="1" applyFill="1" applyBorder="1" applyAlignment="1">
      <alignment horizontal="centerContinuous"/>
    </xf>
    <xf numFmtId="0" fontId="76" fillId="0" borderId="25" xfId="3981" applyFont="1" applyFill="1" applyBorder="1" applyAlignment="1">
      <alignment horizontal="center"/>
    </xf>
    <xf numFmtId="0" fontId="76" fillId="0" borderId="40" xfId="3981" applyFont="1" applyFill="1" applyBorder="1" applyAlignment="1">
      <alignment horizontal="center" wrapText="1"/>
    </xf>
    <xf numFmtId="0" fontId="76" fillId="0" borderId="40" xfId="3981" applyFont="1" applyFill="1" applyBorder="1" applyAlignment="1">
      <alignment horizontal="center"/>
    </xf>
    <xf numFmtId="0" fontId="76" fillId="0" borderId="28" xfId="3981" applyFont="1" applyFill="1" applyBorder="1" applyAlignment="1" applyProtection="1">
      <alignment horizontal="center" wrapText="1"/>
      <protection locked="0"/>
    </xf>
    <xf numFmtId="0" fontId="76" fillId="0" borderId="10" xfId="3981" applyFont="1" applyFill="1" applyBorder="1" applyAlignment="1" applyProtection="1">
      <alignment horizontal="center" wrapText="1"/>
      <protection locked="0"/>
    </xf>
    <xf numFmtId="0" fontId="76" fillId="0" borderId="36" xfId="3981" applyFont="1" applyFill="1" applyBorder="1" applyAlignment="1">
      <alignment horizontal="center" wrapText="1"/>
    </xf>
    <xf numFmtId="14" fontId="79" fillId="0" borderId="58" xfId="3981" applyNumberFormat="1" applyFont="1" applyFill="1" applyBorder="1" applyAlignment="1">
      <alignment horizontal="center"/>
    </xf>
    <xf numFmtId="14" fontId="79" fillId="0" borderId="12" xfId="3981" applyNumberFormat="1" applyFont="1" applyFill="1" applyBorder="1" applyAlignment="1">
      <alignment horizontal="center"/>
    </xf>
    <xf numFmtId="42" fontId="79" fillId="0" borderId="12" xfId="3981" applyNumberFormat="1" applyFont="1" applyFill="1" applyBorder="1"/>
    <xf numFmtId="0" fontId="79" fillId="0" borderId="13" xfId="3981" applyFont="1" applyFill="1" applyBorder="1" applyAlignment="1">
      <alignment horizontal="center"/>
    </xf>
    <xf numFmtId="14" fontId="79" fillId="0" borderId="34" xfId="3981" applyNumberFormat="1" applyFont="1" applyFill="1" applyBorder="1" applyAlignment="1">
      <alignment horizontal="center" vertical="center"/>
    </xf>
    <xf numFmtId="0" fontId="79" fillId="0" borderId="25" xfId="3981" applyFont="1" applyFill="1" applyBorder="1" applyAlignment="1">
      <alignment vertical="center"/>
    </xf>
    <xf numFmtId="0" fontId="79" fillId="0" borderId="34" xfId="3981" applyFont="1" applyFill="1" applyBorder="1" applyAlignment="1">
      <alignment vertical="center"/>
    </xf>
    <xf numFmtId="0" fontId="79" fillId="0" borderId="25" xfId="3981" applyFont="1" applyFill="1" applyBorder="1" applyAlignment="1">
      <alignment horizontal="center" vertical="center"/>
    </xf>
    <xf numFmtId="0" fontId="79" fillId="0" borderId="57" xfId="3981" applyFont="1" applyFill="1" applyBorder="1" applyAlignment="1">
      <alignment horizontal="center" vertical="center" wrapText="1"/>
    </xf>
    <xf numFmtId="42" fontId="79" fillId="0" borderId="34" xfId="3981" applyNumberFormat="1" applyFont="1" applyFill="1" applyBorder="1" applyAlignment="1">
      <alignment vertical="center"/>
    </xf>
    <xf numFmtId="0" fontId="79" fillId="0" borderId="34" xfId="3981" applyFont="1" applyFill="1" applyBorder="1" applyAlignment="1">
      <alignment horizontal="center" vertical="center"/>
    </xf>
    <xf numFmtId="0" fontId="79" fillId="0" borderId="57" xfId="3981" applyFont="1" applyFill="1" applyBorder="1" applyAlignment="1">
      <alignment horizontal="center" vertical="center"/>
    </xf>
    <xf numFmtId="14" fontId="79" fillId="0" borderId="0" xfId="3981" applyNumberFormat="1" applyFont="1" applyFill="1" applyBorder="1" applyAlignment="1">
      <alignment horizontal="center"/>
    </xf>
    <xf numFmtId="0" fontId="79" fillId="0" borderId="0" xfId="3981" applyFont="1" applyFill="1" applyBorder="1"/>
    <xf numFmtId="0" fontId="79" fillId="0" borderId="0" xfId="3981" applyFont="1" applyFill="1" applyBorder="1" applyAlignment="1">
      <alignment horizontal="center"/>
    </xf>
    <xf numFmtId="0" fontId="79" fillId="0" borderId="0" xfId="3981" applyFont="1" applyFill="1" applyBorder="1" applyAlignment="1">
      <alignment horizontal="center" wrapText="1"/>
    </xf>
    <xf numFmtId="0" fontId="79" fillId="0" borderId="0" xfId="3981" applyFont="1" applyFill="1" applyBorder="1" applyAlignment="1">
      <alignment vertical="center" wrapText="1"/>
    </xf>
    <xf numFmtId="42" fontId="79" fillId="0" borderId="0" xfId="3981" applyNumberFormat="1" applyFont="1" applyFill="1" applyBorder="1"/>
    <xf numFmtId="6" fontId="79" fillId="0" borderId="0" xfId="3981" applyNumberFormat="1" applyFont="1" applyFill="1" applyBorder="1"/>
    <xf numFmtId="14" fontId="79" fillId="0" borderId="0" xfId="3981" applyNumberFormat="1" applyFont="1" applyFill="1" applyBorder="1"/>
    <xf numFmtId="0" fontId="76" fillId="0" borderId="24" xfId="3982" applyFont="1" applyFill="1" applyBorder="1" applyAlignment="1" applyProtection="1">
      <alignment horizontal="center" wrapText="1"/>
      <protection locked="0"/>
    </xf>
    <xf numFmtId="0" fontId="76" fillId="0" borderId="25" xfId="3982" applyFont="1" applyFill="1" applyBorder="1" applyAlignment="1" applyProtection="1">
      <alignment wrapText="1"/>
      <protection locked="0"/>
    </xf>
    <xf numFmtId="14" fontId="76" fillId="0" borderId="55" xfId="3981" applyNumberFormat="1" applyFont="1" applyFill="1" applyBorder="1" applyAlignment="1">
      <alignment horizontal="center" wrapText="1"/>
    </xf>
    <xf numFmtId="10" fontId="79" fillId="0" borderId="16" xfId="2858" quotePrefix="1" applyNumberFormat="1" applyFont="1" applyFill="1" applyBorder="1" applyAlignment="1">
      <alignment horizontal="center" vertical="center" wrapText="1"/>
    </xf>
    <xf numFmtId="42" fontId="100" fillId="0" borderId="33" xfId="3946" applyNumberFormat="1" applyFont="1" applyFill="1" applyBorder="1" applyAlignment="1">
      <alignment horizontal="center" wrapText="1"/>
    </xf>
    <xf numFmtId="42" fontId="100" fillId="0" borderId="32" xfId="3946" applyNumberFormat="1" applyFont="1" applyFill="1" applyBorder="1" applyAlignment="1">
      <alignment horizontal="center" wrapText="1"/>
    </xf>
    <xf numFmtId="165" fontId="76" fillId="0" borderId="0" xfId="2660" applyNumberFormat="1" applyFont="1" applyFill="1" applyBorder="1" applyAlignment="1">
      <alignment horizontal="center" wrapText="1"/>
    </xf>
    <xf numFmtId="0" fontId="76" fillId="0" borderId="0" xfId="2858" applyFont="1" applyFill="1" applyBorder="1" applyAlignment="1">
      <alignment horizontal="right" vertical="top" wrapText="1"/>
    </xf>
    <xf numFmtId="42" fontId="98" fillId="0" borderId="0" xfId="2660" applyNumberFormat="1" applyFont="1" applyFill="1" applyBorder="1" applyAlignment="1" applyProtection="1">
      <alignment horizontal="center" wrapText="1"/>
      <protection locked="0"/>
    </xf>
    <xf numFmtId="0" fontId="79" fillId="0" borderId="0" xfId="2858" applyNumberFormat="1" applyFont="1" applyFill="1" applyBorder="1" applyAlignment="1">
      <alignment vertical="center" wrapText="1"/>
    </xf>
    <xf numFmtId="0" fontId="98" fillId="0" borderId="25" xfId="3944" applyNumberFormat="1" applyFont="1" applyFill="1" applyBorder="1" applyAlignment="1" applyProtection="1">
      <alignment horizontal="center" wrapText="1"/>
      <protection locked="0"/>
    </xf>
    <xf numFmtId="165" fontId="100" fillId="0" borderId="13" xfId="2660" applyNumberFormat="1" applyFont="1" applyFill="1" applyBorder="1"/>
    <xf numFmtId="165" fontId="0" fillId="0" borderId="0" xfId="0" applyNumberFormat="1" applyFill="1"/>
    <xf numFmtId="165" fontId="100" fillId="0" borderId="25" xfId="2660" applyNumberFormat="1" applyFont="1" applyFill="1" applyBorder="1"/>
    <xf numFmtId="0" fontId="98" fillId="0" borderId="0" xfId="3944" applyFont="1" applyFill="1" applyBorder="1" applyAlignment="1">
      <alignment horizontal="center"/>
    </xf>
    <xf numFmtId="0" fontId="76" fillId="0" borderId="0" xfId="2858" applyFont="1" applyFill="1" applyBorder="1" applyAlignment="1">
      <alignment horizontal="right" vertical="top"/>
    </xf>
    <xf numFmtId="0" fontId="76" fillId="0" borderId="0" xfId="2858" applyFont="1" applyFill="1" applyBorder="1" applyAlignment="1">
      <alignment vertical="top"/>
    </xf>
    <xf numFmtId="42" fontId="98" fillId="0" borderId="0" xfId="2660" applyNumberFormat="1" applyFont="1" applyFill="1" applyBorder="1" applyAlignment="1" applyProtection="1">
      <alignment horizontal="right"/>
      <protection locked="0"/>
    </xf>
    <xf numFmtId="165" fontId="76" fillId="0" borderId="0" xfId="2660" applyNumberFormat="1" applyFont="1" applyFill="1" applyBorder="1" applyAlignment="1">
      <alignment horizontal="right"/>
    </xf>
    <xf numFmtId="0" fontId="76" fillId="0" borderId="0" xfId="2660" applyNumberFormat="1" applyFont="1" applyFill="1" applyBorder="1" applyAlignment="1">
      <alignment horizontal="right"/>
    </xf>
    <xf numFmtId="165" fontId="100" fillId="0" borderId="23" xfId="3997" applyNumberFormat="1" applyFont="1" applyFill="1" applyBorder="1" applyAlignment="1">
      <alignment horizontal="center"/>
    </xf>
    <xf numFmtId="165" fontId="100" fillId="0" borderId="18" xfId="3997" applyNumberFormat="1" applyFont="1" applyFill="1" applyBorder="1" applyAlignment="1">
      <alignment horizontal="center"/>
    </xf>
    <xf numFmtId="44" fontId="98" fillId="0" borderId="0" xfId="3997" applyFont="1" applyFill="1" applyBorder="1" applyAlignment="1">
      <alignment horizontal="center"/>
    </xf>
    <xf numFmtId="14" fontId="100" fillId="0" borderId="47" xfId="2660" applyNumberFormat="1" applyFont="1" applyFill="1" applyBorder="1" applyAlignment="1">
      <alignment horizontal="center"/>
    </xf>
    <xf numFmtId="165" fontId="100" fillId="0" borderId="23" xfId="2660" applyNumberFormat="1" applyFont="1" applyFill="1" applyBorder="1" applyAlignment="1">
      <alignment horizontal="center"/>
    </xf>
    <xf numFmtId="42" fontId="79" fillId="0" borderId="31" xfId="2858" applyNumberFormat="1" applyFont="1" applyFill="1" applyBorder="1" applyAlignment="1">
      <alignment horizontal="center" wrapText="1"/>
    </xf>
    <xf numFmtId="42" fontId="79" fillId="0" borderId="54" xfId="2858" applyNumberFormat="1" applyFont="1" applyFill="1" applyBorder="1" applyAlignment="1">
      <alignment horizontal="center" wrapText="1"/>
    </xf>
    <xf numFmtId="14" fontId="79" fillId="0" borderId="18" xfId="3944" applyNumberFormat="1" applyFont="1" applyFill="1" applyBorder="1" applyAlignment="1">
      <alignment horizontal="center"/>
    </xf>
    <xf numFmtId="165" fontId="79" fillId="0" borderId="18" xfId="3997" applyNumberFormat="1" applyFont="1" applyFill="1" applyBorder="1" applyAlignment="1">
      <alignment horizontal="center"/>
    </xf>
    <xf numFmtId="42" fontId="79" fillId="0" borderId="32" xfId="3946" applyNumberFormat="1" applyFont="1" applyFill="1" applyBorder="1" applyAlignment="1">
      <alignment horizontal="center" wrapText="1"/>
    </xf>
    <xf numFmtId="14" fontId="79" fillId="0" borderId="54" xfId="2858" applyNumberFormat="1" applyFont="1" applyFill="1" applyBorder="1" applyAlignment="1">
      <alignment horizontal="left" vertical="center" wrapText="1"/>
    </xf>
    <xf numFmtId="0" fontId="79" fillId="0" borderId="61" xfId="2858" applyNumberFormat="1" applyFont="1" applyFill="1" applyBorder="1" applyAlignment="1">
      <alignment horizontal="left" vertical="center"/>
    </xf>
    <xf numFmtId="0" fontId="79" fillId="0" borderId="15" xfId="2858" applyNumberFormat="1" applyFont="1" applyFill="1" applyBorder="1" applyAlignment="1">
      <alignment vertical="center" wrapText="1"/>
    </xf>
    <xf numFmtId="0" fontId="79" fillId="0" borderId="54" xfId="2858" applyNumberFormat="1" applyFont="1" applyFill="1" applyBorder="1" applyAlignment="1">
      <alignment vertical="center" wrapText="1"/>
    </xf>
    <xf numFmtId="0" fontId="79" fillId="0" borderId="32" xfId="2858" applyNumberFormat="1" applyFont="1" applyFill="1" applyBorder="1" applyAlignment="1">
      <alignment vertical="center" wrapText="1"/>
    </xf>
    <xf numFmtId="0" fontId="79" fillId="0" borderId="33" xfId="2858" quotePrefix="1" applyNumberFormat="1" applyFont="1" applyFill="1" applyBorder="1" applyAlignment="1">
      <alignment horizontal="left" vertical="center" wrapText="1"/>
    </xf>
    <xf numFmtId="0" fontId="79" fillId="0" borderId="32" xfId="2858" quotePrefix="1" applyNumberFormat="1" applyFont="1" applyFill="1" applyBorder="1" applyAlignment="1">
      <alignment horizontal="left" vertical="center" wrapText="1"/>
    </xf>
    <xf numFmtId="0" fontId="79" fillId="0" borderId="32" xfId="2858" applyNumberFormat="1" applyFont="1" applyFill="1" applyBorder="1" applyAlignment="1">
      <alignment horizontal="left" vertical="center" wrapText="1"/>
    </xf>
    <xf numFmtId="0" fontId="79" fillId="0" borderId="34" xfId="2858" applyNumberFormat="1" applyFont="1" applyFill="1" applyBorder="1" applyAlignment="1">
      <alignment horizontal="left" vertical="center" wrapText="1"/>
    </xf>
    <xf numFmtId="0" fontId="79" fillId="0" borderId="60" xfId="2858" applyNumberFormat="1" applyFont="1" applyFill="1" applyBorder="1" applyAlignment="1">
      <alignment horizontal="left" vertical="center" wrapText="1"/>
    </xf>
    <xf numFmtId="0" fontId="79" fillId="0" borderId="0" xfId="2858" applyNumberFormat="1" applyFont="1" applyFill="1" applyBorder="1" applyAlignment="1">
      <alignment horizontal="center"/>
    </xf>
    <xf numFmtId="0" fontId="100" fillId="0" borderId="18" xfId="2660" applyNumberFormat="1" applyFont="1" applyFill="1" applyBorder="1" applyAlignment="1">
      <alignment horizontal="center" vertical="center"/>
    </xf>
    <xf numFmtId="14" fontId="100" fillId="0" borderId="15" xfId="3944" applyNumberFormat="1" applyFont="1" applyFill="1" applyBorder="1" applyAlignment="1">
      <alignment horizontal="center"/>
    </xf>
    <xf numFmtId="0" fontId="79" fillId="0" borderId="14" xfId="2858" applyNumberFormat="1" applyFont="1" applyFill="1" applyBorder="1" applyAlignment="1">
      <alignment horizontal="center" wrapText="1"/>
    </xf>
    <xf numFmtId="0" fontId="79" fillId="0" borderId="47" xfId="2858" applyFont="1" applyFill="1" applyBorder="1" applyAlignment="1">
      <alignment horizontal="center"/>
    </xf>
    <xf numFmtId="14" fontId="79" fillId="0" borderId="40" xfId="2858" applyNumberFormat="1" applyFont="1" applyFill="1" applyBorder="1" applyAlignment="1">
      <alignment horizontal="left" vertical="center" wrapText="1"/>
    </xf>
    <xf numFmtId="0" fontId="79" fillId="0" borderId="40" xfId="2858" quotePrefix="1" applyFont="1" applyFill="1" applyBorder="1" applyAlignment="1">
      <alignment horizontal="left" vertical="center" wrapText="1"/>
    </xf>
    <xf numFmtId="14" fontId="79" fillId="0" borderId="0" xfId="2858" quotePrefix="1" applyNumberFormat="1" applyFont="1" applyFill="1" applyBorder="1" applyAlignment="1">
      <alignment horizontal="center" vertical="center" wrapText="1"/>
    </xf>
    <xf numFmtId="44" fontId="79" fillId="0" borderId="55" xfId="2660" applyFont="1" applyFill="1" applyBorder="1" applyAlignment="1">
      <alignment horizontal="center" vertical="center" wrapText="1"/>
    </xf>
    <xf numFmtId="0" fontId="79" fillId="0" borderId="25" xfId="2858" quotePrefix="1" applyFont="1" applyFill="1" applyBorder="1" applyAlignment="1">
      <alignment horizontal="left" vertical="center" wrapText="1"/>
    </xf>
    <xf numFmtId="44" fontId="0" fillId="0" borderId="0" xfId="3997" applyFont="1" applyFill="1"/>
    <xf numFmtId="14" fontId="100" fillId="0" borderId="56" xfId="3944" applyNumberFormat="1" applyFont="1" applyFill="1" applyBorder="1" applyAlignment="1">
      <alignment horizontal="center"/>
    </xf>
    <xf numFmtId="165" fontId="100" fillId="0" borderId="56" xfId="3997" applyNumberFormat="1" applyFont="1" applyFill="1" applyBorder="1" applyAlignment="1">
      <alignment horizontal="center"/>
    </xf>
    <xf numFmtId="42" fontId="100" fillId="0" borderId="34" xfId="3946" applyNumberFormat="1" applyFont="1" applyFill="1" applyBorder="1" applyAlignment="1">
      <alignment horizontal="center" wrapText="1"/>
    </xf>
    <xf numFmtId="44" fontId="0" fillId="0" borderId="0" xfId="3997" applyNumberFormat="1" applyFont="1" applyFill="1"/>
    <xf numFmtId="0" fontId="79" fillId="0" borderId="0" xfId="2858" applyFont="1" applyFill="1" applyBorder="1" applyAlignment="1">
      <alignment horizontal="center"/>
    </xf>
    <xf numFmtId="0" fontId="79" fillId="0" borderId="0" xfId="2858" applyFont="1" applyFill="1" applyBorder="1" applyAlignment="1">
      <alignment wrapText="1"/>
    </xf>
    <xf numFmtId="0" fontId="79" fillId="0" borderId="0" xfId="2858" applyFont="1" applyFill="1" applyBorder="1"/>
    <xf numFmtId="0" fontId="100" fillId="0" borderId="54" xfId="2660" applyNumberFormat="1" applyFont="1" applyFill="1" applyBorder="1" applyAlignment="1">
      <alignment horizontal="center" vertical="center"/>
    </xf>
    <xf numFmtId="0" fontId="76" fillId="0" borderId="0" xfId="2858" applyFont="1" applyFill="1" applyBorder="1" applyAlignment="1">
      <alignment horizontal="center" wrapText="1"/>
    </xf>
    <xf numFmtId="42" fontId="76" fillId="0" borderId="86" xfId="2858" applyNumberFormat="1" applyFont="1" applyFill="1" applyBorder="1"/>
    <xf numFmtId="14" fontId="98" fillId="0" borderId="0" xfId="3944" applyNumberFormat="1" applyFont="1" applyFill="1" applyBorder="1" applyAlignment="1">
      <alignment horizontal="center"/>
    </xf>
    <xf numFmtId="0" fontId="98" fillId="0" borderId="57" xfId="3944" applyFont="1" applyFill="1" applyBorder="1" applyAlignment="1" applyProtection="1">
      <alignment horizontal="center" wrapText="1"/>
      <protection locked="0"/>
    </xf>
    <xf numFmtId="0" fontId="98" fillId="0" borderId="56" xfId="3944" applyFont="1" applyFill="1" applyBorder="1" applyAlignment="1" applyProtection="1">
      <alignment horizontal="center" wrapText="1"/>
      <protection locked="0"/>
    </xf>
    <xf numFmtId="0" fontId="79" fillId="0" borderId="0" xfId="0" applyFont="1" applyFill="1"/>
    <xf numFmtId="42" fontId="100" fillId="0" borderId="15" xfId="3946" applyNumberFormat="1" applyFont="1" applyFill="1" applyBorder="1" applyAlignment="1">
      <alignment horizontal="center" wrapText="1"/>
    </xf>
    <xf numFmtId="42" fontId="100" fillId="0" borderId="54" xfId="3946" applyNumberFormat="1" applyFont="1" applyFill="1" applyBorder="1" applyAlignment="1">
      <alignment horizontal="center" wrapText="1"/>
    </xf>
    <xf numFmtId="42" fontId="100" fillId="0" borderId="25" xfId="3946" applyNumberFormat="1" applyFont="1" applyFill="1" applyBorder="1" applyAlignment="1">
      <alignment horizontal="center" wrapText="1"/>
    </xf>
    <xf numFmtId="0" fontId="76" fillId="0" borderId="0" xfId="0" applyFont="1" applyFill="1"/>
    <xf numFmtId="42" fontId="76" fillId="0" borderId="0" xfId="2858" applyNumberFormat="1" applyFont="1" applyFill="1" applyBorder="1" applyAlignment="1">
      <alignment horizontal="center" vertical="top"/>
    </xf>
    <xf numFmtId="165" fontId="79" fillId="0" borderId="31" xfId="2858" applyNumberFormat="1" applyFont="1" applyFill="1" applyBorder="1" applyAlignment="1"/>
    <xf numFmtId="165" fontId="79" fillId="0" borderId="13" xfId="2858" applyNumberFormat="1" applyFont="1" applyFill="1" applyBorder="1" applyAlignment="1"/>
    <xf numFmtId="14" fontId="79" fillId="0" borderId="20" xfId="2858" applyNumberFormat="1" applyFont="1" applyFill="1" applyBorder="1" applyAlignment="1">
      <alignment horizontal="center"/>
    </xf>
    <xf numFmtId="44" fontId="79" fillId="0" borderId="0" xfId="3997" applyFont="1" applyFill="1" applyAlignment="1">
      <alignment wrapText="1"/>
    </xf>
    <xf numFmtId="42" fontId="79" fillId="0" borderId="86" xfId="2858" applyNumberFormat="1" applyFont="1" applyFill="1" applyBorder="1" applyAlignment="1">
      <alignment vertical="center" wrapText="1"/>
    </xf>
    <xf numFmtId="0" fontId="79" fillId="0" borderId="54" xfId="2858" quotePrefix="1" applyFont="1" applyFill="1" applyBorder="1" applyAlignment="1">
      <alignment horizontal="left" vertical="center" wrapText="1"/>
    </xf>
    <xf numFmtId="0" fontId="76" fillId="0" borderId="0" xfId="2858" applyFont="1" applyFill="1" applyAlignment="1">
      <alignment horizontal="right"/>
    </xf>
    <xf numFmtId="0" fontId="79" fillId="0" borderId="41" xfId="2858" applyNumberFormat="1" applyFont="1" applyFill="1" applyBorder="1" applyAlignment="1">
      <alignment horizontal="left" vertical="center" wrapText="1"/>
    </xf>
    <xf numFmtId="14" fontId="79" fillId="0" borderId="48" xfId="2858" applyNumberFormat="1" applyFont="1" applyFill="1" applyBorder="1" applyAlignment="1">
      <alignment horizontal="center" vertical="center" wrapText="1"/>
    </xf>
    <xf numFmtId="0" fontId="79" fillId="0" borderId="87" xfId="2858" applyNumberFormat="1" applyFont="1" applyFill="1" applyBorder="1" applyAlignment="1">
      <alignment horizontal="left" vertical="center" wrapText="1"/>
    </xf>
    <xf numFmtId="166" fontId="100" fillId="0" borderId="43" xfId="2660" quotePrefix="1" applyNumberFormat="1" applyFont="1" applyFill="1" applyBorder="1" applyAlignment="1">
      <alignment horizontal="center" vertical="center"/>
    </xf>
    <xf numFmtId="0" fontId="100" fillId="0" borderId="42" xfId="2660" applyNumberFormat="1" applyFont="1" applyFill="1" applyBorder="1" applyAlignment="1">
      <alignment horizontal="left" vertical="center" wrapText="1"/>
    </xf>
    <xf numFmtId="0" fontId="79" fillId="0" borderId="0" xfId="2858" applyFont="1" applyFill="1" applyBorder="1" applyAlignment="1">
      <alignment horizontal="left" vertical="center"/>
    </xf>
    <xf numFmtId="0" fontId="79" fillId="0" borderId="0" xfId="2858" applyFont="1" applyFill="1" applyBorder="1" applyAlignment="1">
      <alignment horizontal="left" vertical="center" wrapText="1"/>
    </xf>
    <xf numFmtId="169" fontId="79" fillId="0" borderId="0" xfId="3983" applyNumberFormat="1" applyFont="1" applyFill="1" applyBorder="1" applyAlignment="1">
      <alignment horizontal="center" vertical="center"/>
    </xf>
    <xf numFmtId="165" fontId="79" fillId="0" borderId="0" xfId="2858" applyNumberFormat="1" applyFont="1" applyFill="1" applyBorder="1" applyAlignment="1">
      <alignment horizontal="center" vertical="center"/>
    </xf>
    <xf numFmtId="9" fontId="79" fillId="0" borderId="0" xfId="2858" applyNumberFormat="1" applyFont="1" applyFill="1" applyBorder="1" applyAlignment="1">
      <alignment horizontal="center" vertical="center"/>
    </xf>
    <xf numFmtId="0" fontId="102" fillId="0" borderId="0" xfId="2858" applyFont="1" applyFill="1" applyBorder="1" applyAlignment="1">
      <alignment horizontal="center" vertical="center"/>
    </xf>
    <xf numFmtId="169" fontId="79" fillId="0" borderId="0" xfId="3998" applyNumberFormat="1" applyFont="1" applyFill="1"/>
    <xf numFmtId="9" fontId="79" fillId="0" borderId="0" xfId="3999" applyNumberFormat="1" applyFont="1" applyFill="1"/>
    <xf numFmtId="14" fontId="79" fillId="0" borderId="11" xfId="2858" applyNumberFormat="1" applyFont="1" applyFill="1" applyBorder="1" applyAlignment="1">
      <alignment horizontal="center"/>
    </xf>
    <xf numFmtId="0" fontId="79" fillId="0" borderId="12" xfId="2858" applyFont="1" applyFill="1" applyBorder="1" applyAlignment="1"/>
    <xf numFmtId="0" fontId="79" fillId="0" borderId="13" xfId="2858" applyFont="1" applyFill="1" applyBorder="1" applyAlignment="1">
      <alignment horizontal="center"/>
    </xf>
    <xf numFmtId="166" fontId="79" fillId="0" borderId="47" xfId="3997" applyNumberFormat="1" applyFont="1" applyFill="1" applyBorder="1" applyAlignment="1">
      <alignment horizontal="center"/>
    </xf>
    <xf numFmtId="0" fontId="102" fillId="0" borderId="13" xfId="2858" applyFont="1" applyFill="1" applyBorder="1" applyAlignment="1">
      <alignment horizontal="center"/>
    </xf>
    <xf numFmtId="9" fontId="79" fillId="0" borderId="0" xfId="3999" applyFont="1" applyFill="1"/>
    <xf numFmtId="10" fontId="79" fillId="0" borderId="0" xfId="3999" applyNumberFormat="1" applyFont="1" applyFill="1"/>
    <xf numFmtId="0" fontId="76" fillId="0" borderId="42" xfId="2858" applyFont="1" applyFill="1" applyBorder="1" applyAlignment="1">
      <alignment horizontal="center"/>
    </xf>
    <xf numFmtId="3" fontId="79" fillId="0" borderId="18" xfId="3998" applyNumberFormat="1" applyFont="1" applyFill="1" applyBorder="1" applyAlignment="1">
      <alignment horizontal="center" vertical="center" wrapText="1"/>
    </xf>
    <xf numFmtId="9" fontId="79" fillId="0" borderId="18" xfId="2858" applyNumberFormat="1" applyFont="1" applyFill="1" applyBorder="1" applyAlignment="1">
      <alignment horizontal="center" vertical="center"/>
    </xf>
    <xf numFmtId="9" fontId="79" fillId="0" borderId="35" xfId="2858" applyNumberFormat="1" applyFont="1" applyFill="1" applyBorder="1" applyAlignment="1">
      <alignment horizontal="center" vertical="center"/>
    </xf>
    <xf numFmtId="3" fontId="79" fillId="0" borderId="0" xfId="2858" applyNumberFormat="1" applyFont="1" applyFill="1"/>
    <xf numFmtId="14" fontId="79" fillId="0" borderId="15" xfId="2858" applyNumberFormat="1" applyFont="1" applyFill="1" applyBorder="1" applyAlignment="1">
      <alignment horizontal="center"/>
    </xf>
    <xf numFmtId="0" fontId="79" fillId="0" borderId="10" xfId="2858" quotePrefix="1" applyFont="1" applyFill="1" applyBorder="1" applyAlignment="1">
      <alignment horizontal="left" vertical="center" wrapText="1"/>
    </xf>
    <xf numFmtId="14" fontId="79" fillId="0" borderId="10" xfId="2858" applyNumberFormat="1" applyFont="1" applyFill="1" applyBorder="1" applyAlignment="1">
      <alignment horizontal="left" vertical="center" wrapText="1"/>
    </xf>
    <xf numFmtId="14" fontId="79" fillId="0" borderId="51" xfId="2858" quotePrefix="1" applyNumberFormat="1" applyFont="1" applyFill="1" applyBorder="1" applyAlignment="1">
      <alignment horizontal="center" vertical="center" wrapText="1"/>
    </xf>
    <xf numFmtId="0" fontId="79" fillId="0" borderId="39" xfId="2858" applyNumberFormat="1" applyFont="1" applyFill="1" applyBorder="1" applyAlignment="1">
      <alignment horizontal="left" vertical="center" wrapText="1"/>
    </xf>
    <xf numFmtId="15" fontId="79" fillId="0" borderId="51" xfId="2858" applyNumberFormat="1" applyFont="1" applyFill="1" applyBorder="1"/>
    <xf numFmtId="14" fontId="79" fillId="0" borderId="37" xfId="2858" applyNumberFormat="1" applyFont="1" applyFill="1" applyBorder="1" applyAlignment="1">
      <alignment horizontal="center"/>
    </xf>
    <xf numFmtId="0" fontId="79" fillId="0" borderId="0" xfId="2858" applyFont="1" applyFill="1" applyBorder="1" applyAlignment="1">
      <alignment horizontal="center" vertical="center"/>
    </xf>
    <xf numFmtId="9" fontId="79" fillId="0" borderId="24" xfId="2858" applyNumberFormat="1" applyFont="1" applyFill="1" applyBorder="1" applyAlignment="1">
      <alignment horizontal="center" vertical="center"/>
    </xf>
    <xf numFmtId="14" fontId="79" fillId="0" borderId="25" xfId="2858" applyNumberFormat="1" applyFont="1" applyFill="1" applyBorder="1" applyAlignment="1">
      <alignment horizontal="center"/>
    </xf>
    <xf numFmtId="42" fontId="76" fillId="0" borderId="16" xfId="2858" applyNumberFormat="1" applyFont="1" applyFill="1" applyBorder="1" applyAlignment="1">
      <alignment horizontal="center"/>
    </xf>
    <xf numFmtId="0" fontId="76" fillId="0" borderId="15" xfId="2858" applyFont="1" applyFill="1" applyBorder="1" applyAlignment="1">
      <alignment horizontal="center"/>
    </xf>
    <xf numFmtId="42" fontId="76" fillId="0" borderId="15" xfId="2858" applyNumberFormat="1" applyFont="1" applyFill="1" applyBorder="1" applyAlignment="1">
      <alignment horizontal="center"/>
    </xf>
    <xf numFmtId="166" fontId="79" fillId="0" borderId="86" xfId="2858" applyNumberFormat="1" applyFont="1" applyFill="1" applyBorder="1"/>
    <xf numFmtId="0" fontId="79" fillId="0" borderId="10" xfId="2858" applyFont="1" applyFill="1" applyBorder="1" applyAlignment="1">
      <alignment vertical="center" wrapText="1"/>
    </xf>
    <xf numFmtId="0" fontId="79" fillId="0" borderId="0" xfId="2858" applyFont="1" applyFill="1"/>
    <xf numFmtId="0" fontId="79" fillId="0" borderId="0" xfId="2858" applyFont="1" applyFill="1" applyAlignment="1">
      <alignment wrapText="1"/>
    </xf>
    <xf numFmtId="0" fontId="79" fillId="0" borderId="12" xfId="2858" applyFont="1" applyFill="1" applyBorder="1" applyAlignment="1">
      <alignment vertical="center" wrapText="1"/>
    </xf>
    <xf numFmtId="0" fontId="79" fillId="0" borderId="15" xfId="2858" applyFont="1" applyFill="1" applyBorder="1" applyAlignment="1">
      <alignment vertical="center" wrapText="1"/>
    </xf>
    <xf numFmtId="0" fontId="76" fillId="0" borderId="61" xfId="2858" applyFont="1" applyFill="1" applyBorder="1" applyAlignment="1">
      <alignment horizontal="center" wrapText="1"/>
    </xf>
    <xf numFmtId="0" fontId="76" fillId="0" borderId="43" xfId="2858" applyFont="1" applyFill="1" applyBorder="1" applyAlignment="1">
      <alignment horizontal="center" wrapText="1"/>
    </xf>
    <xf numFmtId="0" fontId="76" fillId="0" borderId="72" xfId="2858" applyFont="1" applyFill="1" applyBorder="1" applyAlignment="1">
      <alignment horizontal="center" wrapText="1"/>
    </xf>
    <xf numFmtId="0" fontId="79" fillId="0" borderId="10" xfId="2858" applyFont="1" applyFill="1" applyBorder="1" applyAlignment="1">
      <alignment horizontal="center" vertical="center" wrapText="1"/>
    </xf>
    <xf numFmtId="0" fontId="76" fillId="0" borderId="70" xfId="2858" applyFont="1" applyFill="1" applyBorder="1" applyAlignment="1">
      <alignment horizontal="center" wrapText="1"/>
    </xf>
    <xf numFmtId="0" fontId="76" fillId="0" borderId="48" xfId="2858" applyFont="1" applyFill="1" applyBorder="1" applyAlignment="1">
      <alignment horizontal="center" wrapText="1"/>
    </xf>
    <xf numFmtId="0" fontId="76" fillId="0" borderId="0" xfId="2858" applyFont="1" applyFill="1" applyAlignment="1">
      <alignment horizontal="center" wrapText="1"/>
    </xf>
    <xf numFmtId="0" fontId="79" fillId="0" borderId="0" xfId="2858" applyFont="1" applyFill="1" applyAlignment="1">
      <alignment horizontal="center" wrapText="1"/>
    </xf>
    <xf numFmtId="0" fontId="76" fillId="0" borderId="88" xfId="2858" applyFont="1" applyFill="1" applyBorder="1" applyAlignment="1">
      <alignment horizontal="center" wrapText="1"/>
    </xf>
    <xf numFmtId="0" fontId="76" fillId="0" borderId="45" xfId="2858" applyFont="1" applyFill="1" applyBorder="1" applyAlignment="1">
      <alignment horizontal="center" wrapText="1"/>
    </xf>
    <xf numFmtId="0" fontId="79" fillId="0" borderId="48" xfId="2858" applyFont="1" applyFill="1" applyBorder="1" applyAlignment="1">
      <alignment wrapText="1"/>
    </xf>
    <xf numFmtId="0" fontId="79" fillId="0" borderId="43" xfId="2858" applyFont="1" applyFill="1" applyBorder="1" applyAlignment="1">
      <alignment wrapText="1"/>
    </xf>
    <xf numFmtId="0" fontId="79" fillId="0" borderId="49" xfId="2858" applyFont="1" applyFill="1" applyBorder="1" applyAlignment="1">
      <alignment wrapText="1"/>
    </xf>
    <xf numFmtId="0" fontId="79" fillId="0" borderId="61" xfId="2858" applyFont="1" applyFill="1" applyBorder="1" applyAlignment="1">
      <alignment wrapText="1"/>
    </xf>
    <xf numFmtId="0" fontId="79" fillId="0" borderId="70" xfId="2858" applyFont="1" applyFill="1" applyBorder="1" applyAlignment="1">
      <alignment wrapText="1"/>
    </xf>
    <xf numFmtId="0" fontId="79" fillId="0" borderId="14" xfId="2858" applyFont="1" applyFill="1" applyBorder="1" applyAlignment="1">
      <alignment wrapText="1"/>
    </xf>
    <xf numFmtId="0" fontId="79" fillId="0" borderId="26" xfId="2858" applyFont="1" applyFill="1" applyBorder="1" applyAlignment="1">
      <alignment wrapText="1"/>
    </xf>
    <xf numFmtId="14" fontId="79" fillId="0" borderId="35" xfId="2858" applyNumberFormat="1" applyFont="1" applyFill="1" applyBorder="1" applyAlignment="1">
      <alignment horizontal="center" vertical="center" wrapText="1"/>
    </xf>
    <xf numFmtId="0" fontId="79" fillId="0" borderId="35" xfId="2858" applyFont="1" applyFill="1" applyBorder="1" applyAlignment="1">
      <alignment horizontal="center" vertical="center" wrapText="1"/>
    </xf>
    <xf numFmtId="42" fontId="79" fillId="0" borderId="39" xfId="2858" applyNumberFormat="1" applyFont="1" applyFill="1" applyBorder="1" applyAlignment="1">
      <alignment vertical="center" wrapText="1"/>
    </xf>
    <xf numFmtId="0" fontId="79" fillId="0" borderId="50" xfId="2858" applyFont="1" applyFill="1" applyBorder="1" applyAlignment="1">
      <alignment vertical="center" wrapText="1"/>
    </xf>
    <xf numFmtId="0" fontId="79" fillId="0" borderId="11" xfId="2858" applyFont="1" applyFill="1" applyBorder="1" applyAlignment="1">
      <alignment horizontal="center" vertical="center" wrapText="1"/>
    </xf>
    <xf numFmtId="14" fontId="79" fillId="0" borderId="12" xfId="2858" applyNumberFormat="1" applyFont="1" applyFill="1" applyBorder="1" applyAlignment="1">
      <alignment horizontal="center" vertical="center" wrapText="1"/>
    </xf>
    <xf numFmtId="42" fontId="79" fillId="0" borderId="12" xfId="2858" applyNumberFormat="1" applyFont="1" applyFill="1" applyBorder="1" applyAlignment="1">
      <alignment vertical="center" wrapText="1"/>
    </xf>
    <xf numFmtId="42" fontId="79" fillId="0" borderId="13" xfId="2858" applyNumberFormat="1" applyFont="1" applyFill="1" applyBorder="1" applyAlignment="1">
      <alignment vertical="center" wrapText="1"/>
    </xf>
    <xf numFmtId="0" fontId="79" fillId="0" borderId="14" xfId="0" applyFont="1" applyFill="1" applyBorder="1" applyAlignment="1">
      <alignment horizontal="center" vertical="center" wrapText="1"/>
    </xf>
    <xf numFmtId="14" fontId="79" fillId="0" borderId="15" xfId="0" applyNumberFormat="1" applyFont="1" applyFill="1" applyBorder="1" applyAlignment="1">
      <alignment horizontal="center" vertical="center" wrapText="1"/>
    </xf>
    <xf numFmtId="0" fontId="79" fillId="0" borderId="15" xfId="0" applyFont="1" applyFill="1" applyBorder="1" applyAlignment="1">
      <alignment vertical="center" wrapText="1"/>
    </xf>
    <xf numFmtId="42" fontId="79" fillId="0" borderId="15" xfId="0" applyNumberFormat="1" applyFont="1" applyFill="1" applyBorder="1" applyAlignment="1">
      <alignment vertical="center" wrapText="1"/>
    </xf>
    <xf numFmtId="0" fontId="79" fillId="0" borderId="32" xfId="0" applyFont="1" applyFill="1" applyBorder="1" applyAlignment="1">
      <alignment vertical="center" wrapText="1"/>
    </xf>
    <xf numFmtId="166" fontId="100" fillId="0" borderId="16" xfId="2660" applyNumberFormat="1" applyFont="1" applyFill="1" applyBorder="1" applyAlignment="1">
      <alignment vertical="center"/>
    </xf>
    <xf numFmtId="0" fontId="79" fillId="0" borderId="52" xfId="0" applyFont="1" applyFill="1" applyBorder="1" applyAlignment="1">
      <alignment horizontal="center" vertical="center" wrapText="1"/>
    </xf>
    <xf numFmtId="14" fontId="79" fillId="0" borderId="40" xfId="0" applyNumberFormat="1" applyFont="1" applyFill="1" applyBorder="1" applyAlignment="1">
      <alignment horizontal="center" vertical="center" wrapText="1"/>
    </xf>
    <xf numFmtId="0" fontId="79" fillId="0" borderId="40" xfId="0" applyFont="1" applyFill="1" applyBorder="1" applyAlignment="1">
      <alignment vertical="center" wrapText="1"/>
    </xf>
    <xf numFmtId="165" fontId="79" fillId="0" borderId="40" xfId="0" applyNumberFormat="1" applyFont="1" applyFill="1" applyBorder="1" applyAlignment="1">
      <alignment vertical="center" wrapText="1"/>
    </xf>
    <xf numFmtId="0" fontId="79" fillId="0" borderId="42" xfId="0" applyFont="1" applyFill="1" applyBorder="1" applyAlignment="1">
      <alignment vertical="center" wrapText="1"/>
    </xf>
    <xf numFmtId="166" fontId="100" fillId="0" borderId="22" xfId="2660" applyNumberFormat="1" applyFont="1" applyFill="1" applyBorder="1" applyAlignment="1">
      <alignment vertical="center"/>
    </xf>
    <xf numFmtId="42" fontId="79" fillId="0" borderId="10" xfId="2858" applyNumberFormat="1" applyFont="1" applyFill="1" applyBorder="1" applyAlignment="1">
      <alignment vertical="center" wrapText="1"/>
    </xf>
    <xf numFmtId="0" fontId="79" fillId="0" borderId="36" xfId="2858" applyFont="1" applyFill="1" applyBorder="1" applyAlignment="1">
      <alignment vertical="center" wrapText="1"/>
    </xf>
    <xf numFmtId="0" fontId="79" fillId="0" borderId="14" xfId="2858" applyFont="1" applyFill="1" applyBorder="1" applyAlignment="1">
      <alignment vertical="center" wrapText="1"/>
    </xf>
    <xf numFmtId="0" fontId="79" fillId="0" borderId="16" xfId="2858" applyFont="1" applyFill="1" applyBorder="1" applyAlignment="1">
      <alignment vertical="center" wrapText="1"/>
    </xf>
    <xf numFmtId="0" fontId="79" fillId="0" borderId="48" xfId="2858" applyFont="1" applyFill="1" applyBorder="1" applyAlignment="1">
      <alignment horizontal="center" vertical="center" wrapText="1"/>
    </xf>
    <xf numFmtId="14" fontId="79" fillId="0" borderId="43" xfId="2858" applyNumberFormat="1" applyFont="1" applyFill="1" applyBorder="1" applyAlignment="1">
      <alignment horizontal="center" vertical="center" wrapText="1"/>
    </xf>
    <xf numFmtId="44" fontId="79" fillId="0" borderId="43" xfId="3997" applyFont="1" applyFill="1" applyBorder="1" applyAlignment="1">
      <alignment vertical="center" wrapText="1"/>
    </xf>
    <xf numFmtId="166" fontId="100" fillId="0" borderId="55" xfId="2660" applyNumberFormat="1" applyFont="1" applyFill="1" applyBorder="1" applyAlignment="1">
      <alignment vertical="center"/>
    </xf>
    <xf numFmtId="44" fontId="79" fillId="0" borderId="0" xfId="3997" applyFont="1" applyFill="1" applyBorder="1" applyAlignment="1" applyProtection="1">
      <alignment wrapText="1"/>
      <protection locked="0"/>
    </xf>
    <xf numFmtId="0" fontId="79" fillId="0" borderId="0" xfId="2858" applyFont="1" applyFill="1"/>
    <xf numFmtId="0" fontId="76" fillId="0" borderId="0" xfId="2858" applyFont="1" applyFill="1" applyBorder="1" applyAlignment="1">
      <alignment horizontal="center" wrapText="1"/>
    </xf>
    <xf numFmtId="42" fontId="76" fillId="0" borderId="86" xfId="2858" applyNumberFormat="1" applyFont="1" applyFill="1" applyBorder="1"/>
    <xf numFmtId="0" fontId="76" fillId="0" borderId="0" xfId="2858" applyFont="1" applyFill="1" applyAlignment="1">
      <alignment horizontal="center"/>
    </xf>
    <xf numFmtId="0" fontId="76" fillId="0" borderId="34" xfId="2858" applyFont="1" applyFill="1" applyBorder="1" applyAlignment="1">
      <alignment horizontal="center"/>
    </xf>
    <xf numFmtId="0" fontId="79" fillId="0" borderId="25" xfId="2858" applyFont="1" applyFill="1" applyBorder="1" applyAlignment="1">
      <alignment horizontal="center" vertical="center"/>
    </xf>
    <xf numFmtId="0" fontId="79" fillId="0" borderId="0" xfId="2858" applyFont="1" applyFill="1" applyAlignment="1">
      <alignment horizontal="center" wrapText="1"/>
    </xf>
    <xf numFmtId="0" fontId="0" fillId="0" borderId="0" xfId="0" applyFill="1" applyBorder="1"/>
    <xf numFmtId="14" fontId="79" fillId="0" borderId="54" xfId="3981" applyNumberFormat="1" applyFont="1" applyFill="1" applyBorder="1" applyAlignment="1">
      <alignment horizontal="center" vertical="center"/>
    </xf>
    <xf numFmtId="14" fontId="76" fillId="0" borderId="65" xfId="3981" applyNumberFormat="1" applyFont="1" applyFill="1" applyBorder="1" applyAlignment="1">
      <alignment horizontal="center" vertical="center" wrapText="1"/>
    </xf>
    <xf numFmtId="14" fontId="76" fillId="0" borderId="88" xfId="3981" applyNumberFormat="1" applyFont="1" applyFill="1" applyBorder="1" applyAlignment="1">
      <alignment horizontal="center" vertical="center"/>
    </xf>
    <xf numFmtId="14" fontId="76" fillId="0" borderId="94" xfId="3981" applyNumberFormat="1" applyFont="1" applyFill="1" applyBorder="1" applyAlignment="1">
      <alignment horizontal="center" vertical="center"/>
    </xf>
    <xf numFmtId="14" fontId="79" fillId="0" borderId="19" xfId="3981" applyNumberFormat="1" applyFont="1" applyFill="1" applyBorder="1" applyAlignment="1">
      <alignment horizontal="center" vertical="center"/>
    </xf>
    <xf numFmtId="44" fontId="79" fillId="0" borderId="13" xfId="3981" applyNumberFormat="1" applyFont="1" applyFill="1" applyBorder="1" applyAlignment="1">
      <alignment vertical="center"/>
    </xf>
    <xf numFmtId="14" fontId="79" fillId="0" borderId="24" xfId="2858" applyNumberFormat="1" applyFont="1" applyFill="1" applyBorder="1" applyAlignment="1">
      <alignment horizontal="center" vertical="center"/>
    </xf>
    <xf numFmtId="44" fontId="79" fillId="0" borderId="55" xfId="2858" applyNumberFormat="1" applyFont="1" applyFill="1" applyBorder="1" applyAlignment="1">
      <alignment vertical="center"/>
    </xf>
    <xf numFmtId="166" fontId="79" fillId="0" borderId="16" xfId="2858" applyNumberFormat="1" applyFont="1" applyFill="1" applyBorder="1" applyAlignment="1">
      <alignment vertical="center"/>
    </xf>
    <xf numFmtId="165" fontId="79" fillId="0" borderId="15" xfId="2858" applyNumberFormat="1" applyFont="1" applyFill="1" applyBorder="1" applyAlignment="1">
      <alignment vertical="center"/>
    </xf>
    <xf numFmtId="42" fontId="79" fillId="0" borderId="15" xfId="2858" applyNumberFormat="1" applyFont="1" applyFill="1" applyBorder="1" applyAlignment="1">
      <alignment horizontal="center" vertical="center"/>
    </xf>
    <xf numFmtId="42" fontId="79" fillId="0" borderId="25" xfId="2858" applyNumberFormat="1" applyFont="1" applyFill="1" applyBorder="1" applyAlignment="1">
      <alignment horizontal="center" vertical="center"/>
    </xf>
    <xf numFmtId="3" fontId="100" fillId="0" borderId="10" xfId="2659" applyNumberFormat="1" applyFont="1" applyFill="1" applyBorder="1" applyAlignment="1">
      <alignment horizontal="center" vertical="center" wrapText="1"/>
    </xf>
    <xf numFmtId="0" fontId="79" fillId="0" borderId="14" xfId="2858" applyNumberFormat="1" applyFont="1" applyFill="1" applyBorder="1" applyAlignment="1">
      <alignment horizontal="center" vertical="center"/>
    </xf>
    <xf numFmtId="166" fontId="79" fillId="0" borderId="22" xfId="2858" applyNumberFormat="1" applyFont="1" applyFill="1" applyBorder="1" applyAlignment="1">
      <alignment vertical="center"/>
    </xf>
    <xf numFmtId="0" fontId="79" fillId="0" borderId="36" xfId="2858" applyFont="1" applyFill="1" applyBorder="1" applyAlignment="1">
      <alignment horizontal="center" vertical="center" wrapText="1"/>
    </xf>
    <xf numFmtId="0" fontId="79" fillId="0" borderId="21" xfId="2858" applyFont="1" applyFill="1" applyBorder="1" applyAlignment="1">
      <alignment horizontal="center" vertical="center" wrapText="1"/>
    </xf>
    <xf numFmtId="166" fontId="76" fillId="0" borderId="86" xfId="2858" applyNumberFormat="1" applyFont="1" applyFill="1" applyBorder="1"/>
    <xf numFmtId="164" fontId="79" fillId="0" borderId="0" xfId="2858" applyNumberFormat="1" applyFont="1" applyFill="1"/>
    <xf numFmtId="42" fontId="79" fillId="0" borderId="0" xfId="2858" applyNumberFormat="1" applyFont="1" applyFill="1"/>
    <xf numFmtId="41" fontId="79" fillId="0" borderId="0" xfId="2858" applyNumberFormat="1" applyFont="1" applyFill="1"/>
    <xf numFmtId="0" fontId="76" fillId="0" borderId="25" xfId="2858" applyFont="1" applyFill="1" applyBorder="1"/>
    <xf numFmtId="0" fontId="76" fillId="0" borderId="25" xfId="2858" applyFont="1" applyFill="1" applyBorder="1" applyAlignment="1">
      <alignment horizontal="center"/>
    </xf>
    <xf numFmtId="0" fontId="76" fillId="0" borderId="24" xfId="2858" applyFont="1" applyFill="1" applyBorder="1" applyAlignment="1">
      <alignment horizontal="center"/>
    </xf>
    <xf numFmtId="0" fontId="76" fillId="0" borderId="57" xfId="2858" applyFont="1" applyFill="1" applyBorder="1" applyAlignment="1">
      <alignment horizontal="center"/>
    </xf>
    <xf numFmtId="42" fontId="76" fillId="0" borderId="55" xfId="2858" applyNumberFormat="1" applyFont="1" applyFill="1" applyBorder="1" applyAlignment="1">
      <alignment horizontal="center"/>
    </xf>
    <xf numFmtId="42" fontId="76" fillId="0" borderId="24" xfId="2858" applyNumberFormat="1" applyFont="1" applyFill="1" applyBorder="1" applyAlignment="1">
      <alignment horizontal="center"/>
    </xf>
    <xf numFmtId="42" fontId="76" fillId="0" borderId="56" xfId="2858" applyNumberFormat="1" applyFont="1" applyFill="1" applyBorder="1" applyAlignment="1">
      <alignment horizontal="center"/>
    </xf>
    <xf numFmtId="42" fontId="76" fillId="0" borderId="70" xfId="2858" applyNumberFormat="1" applyFont="1" applyFill="1" applyBorder="1" applyAlignment="1">
      <alignment horizontal="center"/>
    </xf>
    <xf numFmtId="0" fontId="79" fillId="0" borderId="66" xfId="2858" applyFont="1" applyFill="1" applyBorder="1" applyAlignment="1">
      <alignment horizontal="center"/>
    </xf>
    <xf numFmtId="14" fontId="79" fillId="0" borderId="67" xfId="2858" applyNumberFormat="1" applyFont="1" applyFill="1" applyBorder="1" applyAlignment="1">
      <alignment horizontal="center"/>
    </xf>
    <xf numFmtId="0" fontId="79" fillId="0" borderId="67" xfId="2858" applyFont="1" applyFill="1" applyBorder="1" applyAlignment="1">
      <alignment horizontal="left"/>
    </xf>
    <xf numFmtId="0" fontId="79" fillId="0" borderId="67" xfId="2858" applyFont="1" applyFill="1" applyBorder="1" applyAlignment="1">
      <alignment horizontal="center"/>
    </xf>
    <xf numFmtId="0" fontId="79" fillId="0" borderId="67" xfId="2858" applyFont="1" applyFill="1" applyBorder="1" applyAlignment="1">
      <alignment horizontal="center" wrapText="1"/>
    </xf>
    <xf numFmtId="42" fontId="79" fillId="0" borderId="67" xfId="2858" applyNumberFormat="1" applyFont="1" applyFill="1" applyBorder="1" applyAlignment="1">
      <alignment horizontal="center"/>
    </xf>
    <xf numFmtId="0" fontId="79" fillId="0" borderId="68" xfId="2858" applyFont="1" applyFill="1" applyBorder="1" applyAlignment="1">
      <alignment horizontal="center"/>
    </xf>
    <xf numFmtId="14" fontId="79" fillId="0" borderId="66" xfId="2858" applyNumberFormat="1" applyFont="1" applyFill="1" applyBorder="1" applyAlignment="1">
      <alignment horizontal="center"/>
    </xf>
    <xf numFmtId="0" fontId="79" fillId="0" borderId="67" xfId="2858" applyNumberFormat="1" applyFont="1" applyFill="1" applyBorder="1" applyAlignment="1">
      <alignment horizontal="center"/>
    </xf>
    <xf numFmtId="42" fontId="79" fillId="0" borderId="68" xfId="2858" applyNumberFormat="1" applyFont="1" applyFill="1" applyBorder="1" applyAlignment="1">
      <alignment horizontal="center"/>
    </xf>
    <xf numFmtId="14" fontId="79" fillId="0" borderId="19" xfId="2858" applyNumberFormat="1" applyFont="1" applyFill="1" applyBorder="1" applyAlignment="1">
      <alignment horizontal="center"/>
    </xf>
    <xf numFmtId="14" fontId="79" fillId="0" borderId="54" xfId="2858" applyNumberFormat="1" applyFont="1" applyFill="1" applyBorder="1" applyAlignment="1">
      <alignment vertical="center"/>
    </xf>
    <xf numFmtId="14" fontId="79" fillId="0" borderId="19" xfId="2858" applyNumberFormat="1" applyFont="1" applyFill="1" applyBorder="1" applyAlignment="1">
      <alignment vertical="center"/>
    </xf>
    <xf numFmtId="0" fontId="79" fillId="0" borderId="54" xfId="2858" applyNumberFormat="1" applyFont="1" applyFill="1" applyBorder="1" applyAlignment="1">
      <alignment vertical="center"/>
    </xf>
    <xf numFmtId="0" fontId="79" fillId="0" borderId="50" xfId="2858" applyFont="1" applyFill="1" applyBorder="1" applyAlignment="1">
      <alignment horizontal="center"/>
    </xf>
    <xf numFmtId="0" fontId="79" fillId="0" borderId="10" xfId="2858" applyFont="1" applyFill="1" applyBorder="1" applyAlignment="1">
      <alignment horizontal="left"/>
    </xf>
    <xf numFmtId="0" fontId="79" fillId="0" borderId="10" xfId="2858" applyFont="1" applyFill="1" applyBorder="1" applyAlignment="1">
      <alignment horizontal="center"/>
    </xf>
    <xf numFmtId="0" fontId="79" fillId="0" borderId="10" xfId="2858" applyFont="1" applyFill="1" applyBorder="1" applyAlignment="1">
      <alignment horizontal="center" wrapText="1"/>
    </xf>
    <xf numFmtId="42" fontId="79" fillId="0" borderId="10" xfId="2858" applyNumberFormat="1" applyFont="1" applyFill="1" applyBorder="1" applyAlignment="1">
      <alignment horizontal="center"/>
    </xf>
    <xf numFmtId="0" fontId="79" fillId="0" borderId="36" xfId="2858" applyFont="1" applyFill="1" applyBorder="1" applyAlignment="1">
      <alignment horizontal="center"/>
    </xf>
    <xf numFmtId="14" fontId="79" fillId="0" borderId="50" xfId="2858" applyNumberFormat="1" applyFont="1" applyFill="1" applyBorder="1" applyAlignment="1">
      <alignment horizontal="center"/>
    </xf>
    <xf numFmtId="0" fontId="79" fillId="0" borderId="10" xfId="2858" applyNumberFormat="1" applyFont="1" applyFill="1" applyBorder="1" applyAlignment="1">
      <alignment horizontal="center"/>
    </xf>
    <xf numFmtId="42" fontId="79" fillId="0" borderId="36" xfId="2858" applyNumberFormat="1" applyFont="1" applyFill="1" applyBorder="1" applyAlignment="1">
      <alignment horizontal="center"/>
    </xf>
    <xf numFmtId="166" fontId="100" fillId="0" borderId="14" xfId="2660" applyNumberFormat="1" applyFont="1" applyFill="1" applyBorder="1"/>
    <xf numFmtId="0" fontId="79" fillId="0" borderId="52" xfId="2858" applyFont="1" applyFill="1" applyBorder="1" applyAlignment="1">
      <alignment vertical="top"/>
    </xf>
    <xf numFmtId="14" fontId="79" fillId="0" borderId="40" xfId="2858" applyNumberFormat="1" applyFont="1" applyFill="1" applyBorder="1" applyAlignment="1">
      <alignment vertical="top"/>
    </xf>
    <xf numFmtId="0" fontId="79" fillId="0" borderId="40" xfId="2858" applyFont="1" applyFill="1" applyBorder="1" applyAlignment="1">
      <alignment vertical="top"/>
    </xf>
    <xf numFmtId="0" fontId="79" fillId="0" borderId="40" xfId="2858" applyFont="1" applyFill="1" applyBorder="1" applyAlignment="1">
      <alignment vertical="top" wrapText="1"/>
    </xf>
    <xf numFmtId="42" fontId="79" fillId="0" borderId="40" xfId="2858" applyNumberFormat="1" applyFont="1" applyFill="1" applyBorder="1" applyAlignment="1">
      <alignment vertical="top"/>
    </xf>
    <xf numFmtId="0" fontId="79" fillId="0" borderId="22" xfId="2858" applyFont="1" applyFill="1" applyBorder="1" applyAlignment="1">
      <alignment vertical="top"/>
    </xf>
    <xf numFmtId="14" fontId="79" fillId="0" borderId="52" xfId="2858" applyNumberFormat="1" applyFont="1" applyFill="1" applyBorder="1" applyAlignment="1">
      <alignment vertical="top"/>
    </xf>
    <xf numFmtId="0" fontId="79" fillId="0" borderId="40" xfId="2858" applyNumberFormat="1" applyFont="1" applyFill="1" applyBorder="1" applyAlignment="1">
      <alignment vertical="top"/>
    </xf>
    <xf numFmtId="42" fontId="79" fillId="0" borderId="22" xfId="2858" applyNumberFormat="1" applyFont="1" applyFill="1" applyBorder="1" applyAlignment="1">
      <alignment vertical="top"/>
    </xf>
    <xf numFmtId="0" fontId="79" fillId="0" borderId="19" xfId="2858" applyFont="1" applyFill="1" applyBorder="1" applyAlignment="1">
      <alignment vertical="top"/>
    </xf>
    <xf numFmtId="14" fontId="79" fillId="0" borderId="54" xfId="2858" applyNumberFormat="1" applyFont="1" applyFill="1" applyBorder="1" applyAlignment="1">
      <alignment vertical="top"/>
    </xf>
    <xf numFmtId="0" fontId="79" fillId="0" borderId="54" xfId="2858" applyFont="1" applyFill="1" applyBorder="1" applyAlignment="1">
      <alignment vertical="top"/>
    </xf>
    <xf numFmtId="42" fontId="79" fillId="0" borderId="54" xfId="2858" applyNumberFormat="1" applyFont="1" applyFill="1" applyBorder="1" applyAlignment="1">
      <alignment vertical="top"/>
    </xf>
    <xf numFmtId="0" fontId="79" fillId="0" borderId="21" xfId="2858" applyFont="1" applyFill="1" applyBorder="1" applyAlignment="1">
      <alignment vertical="top"/>
    </xf>
    <xf numFmtId="14" fontId="79" fillId="0" borderId="19" xfId="2858" applyNumberFormat="1" applyFont="1" applyFill="1" applyBorder="1" applyAlignment="1">
      <alignment vertical="top"/>
    </xf>
    <xf numFmtId="0" fontId="79" fillId="0" borderId="54" xfId="2858" applyNumberFormat="1" applyFont="1" applyFill="1" applyBorder="1" applyAlignment="1">
      <alignment vertical="top"/>
    </xf>
    <xf numFmtId="42" fontId="79" fillId="0" borderId="21" xfId="2858" applyNumberFormat="1" applyFont="1" applyFill="1" applyBorder="1" applyAlignment="1">
      <alignment vertical="top"/>
    </xf>
    <xf numFmtId="44" fontId="79" fillId="0" borderId="0" xfId="2858" applyNumberFormat="1" applyFont="1" applyFill="1"/>
    <xf numFmtId="42" fontId="79" fillId="0" borderId="29" xfId="2858" applyNumberFormat="1" applyFont="1" applyFill="1" applyBorder="1" applyAlignment="1">
      <alignment vertical="center"/>
    </xf>
    <xf numFmtId="14" fontId="79" fillId="0" borderId="52" xfId="2858" applyNumberFormat="1" applyFont="1" applyFill="1" applyBorder="1" applyAlignment="1">
      <alignment vertical="center"/>
    </xf>
    <xf numFmtId="42" fontId="79" fillId="0" borderId="74" xfId="2858" applyNumberFormat="1" applyFont="1" applyFill="1" applyBorder="1" applyAlignment="1">
      <alignment vertical="center"/>
    </xf>
    <xf numFmtId="42" fontId="79" fillId="0" borderId="0" xfId="2858" applyNumberFormat="1" applyFont="1" applyFill="1" applyAlignment="1">
      <alignment vertical="center"/>
    </xf>
    <xf numFmtId="42" fontId="79" fillId="0" borderId="14" xfId="2858" applyNumberFormat="1" applyFont="1" applyFill="1" applyBorder="1"/>
    <xf numFmtId="0" fontId="79" fillId="0" borderId="32" xfId="2858" applyFont="1" applyFill="1" applyBorder="1"/>
    <xf numFmtId="0" fontId="79" fillId="0" borderId="14" xfId="2858" applyFont="1" applyFill="1" applyBorder="1" applyAlignment="1">
      <alignment horizontal="center"/>
    </xf>
    <xf numFmtId="0" fontId="79" fillId="0" borderId="15" xfId="2858" applyFont="1" applyFill="1" applyBorder="1"/>
    <xf numFmtId="0" fontId="79" fillId="0" borderId="40" xfId="2858" applyFont="1" applyFill="1" applyBorder="1" applyAlignment="1">
      <alignment vertical="center"/>
    </xf>
    <xf numFmtId="42" fontId="79" fillId="0" borderId="42" xfId="2858" applyNumberFormat="1" applyFont="1" applyFill="1" applyBorder="1" applyAlignment="1">
      <alignment vertical="center"/>
    </xf>
    <xf numFmtId="44" fontId="79" fillId="0" borderId="0" xfId="2660" applyFont="1" applyFill="1"/>
    <xf numFmtId="14" fontId="79" fillId="0" borderId="50" xfId="2858" applyNumberFormat="1" applyFont="1" applyFill="1" applyBorder="1" applyAlignment="1">
      <alignment vertical="center"/>
    </xf>
    <xf numFmtId="0" fontId="79" fillId="0" borderId="35" xfId="2858" applyNumberFormat="1" applyFont="1" applyFill="1" applyBorder="1" applyAlignment="1">
      <alignment vertical="center"/>
    </xf>
    <xf numFmtId="42" fontId="79" fillId="0" borderId="38" xfId="2858" applyNumberFormat="1" applyFont="1" applyFill="1" applyBorder="1" applyAlignment="1">
      <alignment vertical="center"/>
    </xf>
    <xf numFmtId="42" fontId="79" fillId="0" borderId="14" xfId="2858" applyNumberFormat="1" applyFont="1" applyFill="1" applyBorder="1" applyAlignment="1"/>
    <xf numFmtId="44" fontId="79" fillId="0" borderId="0" xfId="2858" applyNumberFormat="1" applyFont="1" applyFill="1" applyAlignment="1"/>
    <xf numFmtId="42" fontId="79" fillId="0" borderId="0" xfId="2858" applyNumberFormat="1" applyFont="1" applyFill="1" applyBorder="1" applyAlignment="1">
      <alignment vertical="top"/>
    </xf>
    <xf numFmtId="42" fontId="79" fillId="0" borderId="42" xfId="2858" applyNumberFormat="1" applyFont="1" applyFill="1" applyBorder="1" applyAlignment="1">
      <alignment vertical="top"/>
    </xf>
    <xf numFmtId="0" fontId="79" fillId="0" borderId="42" xfId="2858" applyFont="1" applyFill="1" applyBorder="1" applyAlignment="1">
      <alignment vertical="top"/>
    </xf>
    <xf numFmtId="42" fontId="79" fillId="0" borderId="29" xfId="2858" applyNumberFormat="1" applyFont="1" applyFill="1" applyBorder="1" applyAlignment="1">
      <alignment vertical="top"/>
    </xf>
    <xf numFmtId="42" fontId="79" fillId="0" borderId="74" xfId="2858" applyNumberFormat="1" applyFont="1" applyFill="1" applyBorder="1" applyAlignment="1">
      <alignment vertical="top"/>
    </xf>
    <xf numFmtId="42" fontId="79" fillId="0" borderId="19" xfId="2858" applyNumberFormat="1" applyFont="1" applyFill="1" applyBorder="1" applyAlignment="1"/>
    <xf numFmtId="0" fontId="79" fillId="0" borderId="21" xfId="2858" applyFont="1" applyFill="1" applyBorder="1" applyAlignment="1">
      <alignment wrapText="1"/>
    </xf>
    <xf numFmtId="42" fontId="79" fillId="0" borderId="52" xfId="2858" applyNumberFormat="1" applyFont="1" applyFill="1" applyBorder="1" applyAlignment="1"/>
    <xf numFmtId="0" fontId="79" fillId="0" borderId="42" xfId="2858" applyFont="1" applyFill="1" applyBorder="1" applyAlignment="1">
      <alignment wrapText="1"/>
    </xf>
    <xf numFmtId="0" fontId="79" fillId="0" borderId="52" xfId="2858" applyFont="1" applyFill="1" applyBorder="1" applyAlignment="1">
      <alignment horizontal="center"/>
    </xf>
    <xf numFmtId="0" fontId="79" fillId="0" borderId="40" xfId="2858" applyFont="1" applyFill="1" applyBorder="1" applyAlignment="1"/>
    <xf numFmtId="0" fontId="79" fillId="0" borderId="74" xfId="2858" applyFont="1" applyFill="1" applyBorder="1" applyAlignment="1">
      <alignment vertical="top"/>
    </xf>
    <xf numFmtId="14" fontId="79" fillId="0" borderId="74" xfId="2858" applyNumberFormat="1" applyFont="1" applyFill="1" applyBorder="1" applyAlignment="1">
      <alignment vertical="top"/>
    </xf>
    <xf numFmtId="42" fontId="79" fillId="0" borderId="35" xfId="2858" applyNumberFormat="1" applyFont="1" applyFill="1" applyBorder="1" applyAlignment="1">
      <alignment vertical="center"/>
    </xf>
    <xf numFmtId="0" fontId="79" fillId="0" borderId="54" xfId="2858" applyFont="1" applyFill="1" applyBorder="1" applyAlignment="1">
      <alignment horizontal="center" vertical="center"/>
    </xf>
    <xf numFmtId="42" fontId="79" fillId="0" borderId="71" xfId="2858" applyNumberFormat="1" applyFont="1" applyFill="1" applyBorder="1" applyAlignment="1">
      <alignment vertical="center"/>
    </xf>
    <xf numFmtId="42" fontId="79" fillId="0" borderId="22" xfId="2858" applyNumberFormat="1" applyFont="1" applyFill="1" applyBorder="1" applyAlignment="1">
      <alignment vertical="center"/>
    </xf>
    <xf numFmtId="42" fontId="79" fillId="0" borderId="23" xfId="2858" applyNumberFormat="1" applyFont="1" applyFill="1" applyBorder="1" applyAlignment="1">
      <alignment vertical="center"/>
    </xf>
    <xf numFmtId="0" fontId="79" fillId="0" borderId="54" xfId="2858" applyFont="1" applyFill="1" applyBorder="1" applyAlignment="1"/>
    <xf numFmtId="42" fontId="79" fillId="0" borderId="14" xfId="2858" applyNumberFormat="1" applyFont="1" applyFill="1" applyBorder="1" applyAlignment="1">
      <alignment wrapText="1"/>
    </xf>
    <xf numFmtId="42" fontId="79" fillId="0" borderId="51" xfId="2858" applyNumberFormat="1" applyFont="1" applyFill="1" applyBorder="1" applyAlignment="1">
      <alignment vertical="center"/>
    </xf>
    <xf numFmtId="42" fontId="79" fillId="0" borderId="60" xfId="2858" applyNumberFormat="1" applyFont="1" applyFill="1" applyBorder="1" applyAlignment="1">
      <alignment vertical="center"/>
    </xf>
    <xf numFmtId="42" fontId="79" fillId="0" borderId="19" xfId="2858" applyNumberFormat="1" applyFont="1" applyFill="1" applyBorder="1"/>
    <xf numFmtId="0" fontId="79" fillId="0" borderId="33" xfId="2858" applyFont="1" applyFill="1" applyBorder="1"/>
    <xf numFmtId="0" fontId="79" fillId="0" borderId="33" xfId="2858" applyFont="1" applyFill="1" applyBorder="1" applyAlignment="1">
      <alignment wrapText="1"/>
    </xf>
    <xf numFmtId="0" fontId="79" fillId="0" borderId="19" xfId="2858" applyFont="1" applyFill="1" applyBorder="1" applyAlignment="1">
      <alignment horizontal="center"/>
    </xf>
    <xf numFmtId="14" fontId="79" fillId="0" borderId="27" xfId="2858" applyNumberFormat="1" applyFont="1" applyFill="1" applyBorder="1" applyAlignment="1">
      <alignment horizontal="center"/>
    </xf>
    <xf numFmtId="42" fontId="79" fillId="0" borderId="22" xfId="2858" applyNumberFormat="1" applyFont="1" applyFill="1" applyBorder="1"/>
    <xf numFmtId="42" fontId="79" fillId="0" borderId="50" xfId="2858" applyNumberFormat="1" applyFont="1" applyFill="1" applyBorder="1"/>
    <xf numFmtId="0" fontId="79" fillId="0" borderId="36" xfId="2858" applyFont="1" applyFill="1" applyBorder="1" applyAlignment="1">
      <alignment wrapText="1"/>
    </xf>
    <xf numFmtId="0" fontId="79" fillId="0" borderId="40" xfId="2858" applyFont="1" applyFill="1" applyBorder="1"/>
    <xf numFmtId="42" fontId="79" fillId="0" borderId="36" xfId="2858" applyNumberFormat="1" applyFont="1" applyFill="1" applyBorder="1"/>
    <xf numFmtId="42" fontId="79" fillId="0" borderId="52" xfId="2858" applyNumberFormat="1" applyFont="1" applyFill="1" applyBorder="1" applyAlignment="1">
      <alignment vertical="center"/>
    </xf>
    <xf numFmtId="14" fontId="79" fillId="0" borderId="35" xfId="2858" applyNumberFormat="1" applyFont="1" applyFill="1" applyBorder="1" applyAlignment="1">
      <alignment horizontal="center"/>
    </xf>
    <xf numFmtId="42" fontId="79" fillId="0" borderId="39" xfId="2858" applyNumberFormat="1" applyFont="1" applyFill="1" applyBorder="1"/>
    <xf numFmtId="0" fontId="79" fillId="0" borderId="35" xfId="2858" applyFont="1" applyFill="1" applyBorder="1" applyAlignment="1">
      <alignment horizontal="center"/>
    </xf>
    <xf numFmtId="14" fontId="79" fillId="0" borderId="74" xfId="2858" applyNumberFormat="1" applyFont="1" applyFill="1" applyBorder="1" applyAlignment="1">
      <alignment vertical="center"/>
    </xf>
    <xf numFmtId="14" fontId="79" fillId="0" borderId="18" xfId="2858" applyNumberFormat="1" applyFont="1" applyFill="1" applyBorder="1" applyAlignment="1">
      <alignment horizontal="center"/>
    </xf>
    <xf numFmtId="0" fontId="79" fillId="0" borderId="10" xfId="2858" applyFont="1" applyFill="1" applyBorder="1" applyAlignment="1"/>
    <xf numFmtId="42" fontId="79" fillId="0" borderId="86" xfId="2858" applyNumberFormat="1" applyFont="1" applyFill="1" applyBorder="1"/>
    <xf numFmtId="0" fontId="76" fillId="0" borderId="0" xfId="2858" applyFont="1" applyFill="1" applyAlignment="1"/>
    <xf numFmtId="0" fontId="79" fillId="0" borderId="10" xfId="2858" applyFont="1" applyFill="1" applyBorder="1" applyAlignment="1">
      <alignment vertical="center"/>
    </xf>
    <xf numFmtId="0" fontId="79" fillId="0" borderId="54" xfId="2858" applyFont="1" applyFill="1" applyBorder="1" applyAlignment="1">
      <alignment vertical="center"/>
    </xf>
    <xf numFmtId="0" fontId="79" fillId="0" borderId="22" xfId="2858" applyFont="1" applyFill="1" applyBorder="1" applyAlignment="1">
      <alignment horizontal="center" vertical="center"/>
    </xf>
    <xf numFmtId="0" fontId="143" fillId="0" borderId="0" xfId="4032" applyFill="1"/>
    <xf numFmtId="0" fontId="143" fillId="0" borderId="0" xfId="4032" applyFill="1" applyAlignment="1">
      <alignment wrapText="1"/>
    </xf>
    <xf numFmtId="0" fontId="20"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5" fillId="0" borderId="63" xfId="4030" applyFont="1" applyFill="1" applyBorder="1" applyAlignment="1"/>
    <xf numFmtId="0" fontId="135" fillId="0" borderId="69" xfId="4030" applyFont="1" applyFill="1" applyBorder="1" applyAlignment="1"/>
    <xf numFmtId="0" fontId="135" fillId="0" borderId="0" xfId="4030" applyFont="1" applyFill="1" applyAlignment="1"/>
    <xf numFmtId="0" fontId="135" fillId="0" borderId="0" xfId="4030" applyFont="1" applyFill="1" applyAlignment="1">
      <alignment horizontal="right"/>
    </xf>
    <xf numFmtId="0" fontId="135" fillId="0" borderId="0" xfId="4030" applyFont="1" applyFill="1" applyBorder="1"/>
    <xf numFmtId="0" fontId="135" fillId="0" borderId="29" xfId="4030" applyFont="1" applyFill="1" applyBorder="1"/>
    <xf numFmtId="0" fontId="135" fillId="0" borderId="0" xfId="4030" applyFont="1" applyFill="1" applyBorder="1" applyAlignment="1"/>
    <xf numFmtId="0" fontId="135" fillId="0" borderId="29" xfId="4030" applyFont="1" applyFill="1" applyBorder="1" applyAlignment="1"/>
    <xf numFmtId="0" fontId="140" fillId="0" borderId="0" xfId="4030" applyFont="1" applyFill="1" applyAlignment="1"/>
    <xf numFmtId="0" fontId="140" fillId="0" borderId="0" xfId="4030" applyFont="1" applyFill="1" applyAlignment="1">
      <alignment horizontal="right"/>
    </xf>
    <xf numFmtId="170" fontId="122" fillId="0" borderId="0" xfId="4008" applyNumberFormat="1" applyFont="1" applyFill="1"/>
    <xf numFmtId="0" fontId="140" fillId="0" borderId="0" xfId="4030" applyFont="1" applyFill="1" applyAlignment="1">
      <alignment horizontal="center"/>
    </xf>
    <xf numFmtId="0" fontId="144" fillId="0" borderId="0" xfId="4031" applyFont="1" applyFill="1" applyAlignment="1">
      <alignment horizontal="center"/>
    </xf>
    <xf numFmtId="171" fontId="20" fillId="0" borderId="0" xfId="4030" applyNumberFormat="1" applyFill="1"/>
    <xf numFmtId="171" fontId="135" fillId="0" borderId="0" xfId="4030" applyNumberFormat="1" applyFont="1" applyFill="1" applyAlignment="1"/>
    <xf numFmtId="171" fontId="140" fillId="0" borderId="0" xfId="4030" applyNumberFormat="1" applyFont="1" applyFill="1" applyAlignment="1"/>
    <xf numFmtId="171" fontId="140" fillId="0" borderId="0" xfId="4030" applyNumberFormat="1" applyFont="1" applyFill="1" applyAlignment="1">
      <alignment horizontal="center"/>
    </xf>
    <xf numFmtId="169" fontId="0" fillId="0" borderId="0" xfId="3998" applyNumberFormat="1" applyFont="1" applyFill="1"/>
    <xf numFmtId="169" fontId="135" fillId="0" borderId="0" xfId="3998" applyNumberFormat="1" applyFont="1" applyFill="1" applyAlignment="1"/>
    <xf numFmtId="169" fontId="140" fillId="0" borderId="0" xfId="3998" applyNumberFormat="1" applyFont="1" applyFill="1" applyAlignment="1"/>
    <xf numFmtId="169" fontId="140" fillId="0" borderId="0" xfId="3998" applyNumberFormat="1" applyFont="1" applyFill="1" applyAlignment="1">
      <alignment horizontal="center"/>
    </xf>
    <xf numFmtId="7" fontId="0" fillId="0" borderId="0" xfId="4008" applyNumberFormat="1" applyFont="1" applyFill="1"/>
    <xf numFmtId="7" fontId="135" fillId="0" borderId="0" xfId="4030" applyNumberFormat="1" applyFont="1" applyFill="1" applyAlignment="1"/>
    <xf numFmtId="7" fontId="140" fillId="0" borderId="0" xfId="4030" applyNumberFormat="1" applyFont="1" applyFill="1" applyAlignment="1"/>
    <xf numFmtId="7" fontId="140" fillId="0" borderId="0" xfId="4030" applyNumberFormat="1" applyFont="1" applyFill="1" applyAlignment="1">
      <alignment horizontal="center"/>
    </xf>
    <xf numFmtId="0" fontId="20" fillId="0" borderId="0" xfId="4030" applyFill="1" applyAlignment="1">
      <alignment horizontal="left"/>
    </xf>
    <xf numFmtId="0" fontId="138" fillId="0" borderId="62" xfId="4030" applyFont="1" applyFill="1" applyBorder="1" applyAlignment="1">
      <alignment horizontal="left"/>
    </xf>
    <xf numFmtId="0" fontId="135" fillId="0" borderId="27" xfId="4030" applyFont="1" applyFill="1" applyBorder="1" applyAlignment="1">
      <alignment horizontal="left"/>
    </xf>
    <xf numFmtId="0" fontId="146" fillId="0" borderId="60" xfId="4032" applyFont="1" applyFill="1" applyBorder="1" applyAlignment="1" applyProtection="1">
      <alignment horizontal="right" vertical="top"/>
    </xf>
    <xf numFmtId="0" fontId="146" fillId="0" borderId="60" xfId="4032" applyFont="1" applyFill="1" applyBorder="1" applyAlignment="1" applyProtection="1">
      <alignment horizontal="center" vertical="center" wrapText="1"/>
    </xf>
    <xf numFmtId="0" fontId="147" fillId="0" borderId="0" xfId="4032" applyFont="1" applyFill="1" applyBorder="1" applyAlignment="1" applyProtection="1">
      <alignment horizontal="right" vertical="top" wrapText="1"/>
    </xf>
    <xf numFmtId="0" fontId="147" fillId="0" borderId="0" xfId="4032" applyFont="1" applyFill="1" applyBorder="1" applyAlignment="1" applyProtection="1">
      <alignment vertical="center" wrapText="1"/>
    </xf>
    <xf numFmtId="0" fontId="143" fillId="0" borderId="0" xfId="4032" applyFill="1" applyAlignment="1">
      <alignment horizontal="right" vertical="top"/>
    </xf>
    <xf numFmtId="0" fontId="75" fillId="0" borderId="0" xfId="4032" applyFont="1" applyFill="1" applyAlignment="1">
      <alignment wrapText="1"/>
    </xf>
    <xf numFmtId="7" fontId="0" fillId="0" borderId="0" xfId="2659" applyNumberFormat="1" applyFont="1" applyFill="1"/>
    <xf numFmtId="7" fontId="135" fillId="0" borderId="0" xfId="2659" applyNumberFormat="1" applyFont="1" applyFill="1" applyAlignment="1"/>
    <xf numFmtId="7" fontId="140" fillId="0" borderId="0" xfId="2659" applyNumberFormat="1" applyFont="1" applyFill="1" applyAlignment="1"/>
    <xf numFmtId="7" fontId="140" fillId="0" borderId="0" xfId="2659" applyNumberFormat="1" applyFont="1" applyFill="1" applyAlignment="1">
      <alignment horizontal="center"/>
    </xf>
    <xf numFmtId="7" fontId="0" fillId="0" borderId="0" xfId="3998" applyNumberFormat="1" applyFont="1" applyFill="1"/>
    <xf numFmtId="7" fontId="135" fillId="0" borderId="0" xfId="3998" applyNumberFormat="1" applyFont="1" applyFill="1" applyAlignment="1"/>
    <xf numFmtId="7" fontId="140" fillId="0" borderId="0" xfId="3998" applyNumberFormat="1" applyFont="1" applyFill="1" applyAlignment="1"/>
    <xf numFmtId="7" fontId="140" fillId="0" borderId="0" xfId="3998" applyNumberFormat="1" applyFont="1" applyFill="1" applyAlignment="1">
      <alignment horizontal="center"/>
    </xf>
    <xf numFmtId="170" fontId="0" fillId="0" borderId="0" xfId="3997" applyNumberFormat="1" applyFont="1" applyFill="1"/>
    <xf numFmtId="170" fontId="135" fillId="0" borderId="0" xfId="3997" applyNumberFormat="1" applyFont="1" applyFill="1" applyAlignment="1"/>
    <xf numFmtId="170" fontId="140" fillId="0" borderId="0" xfId="3997" applyNumberFormat="1" applyFont="1" applyFill="1" applyAlignment="1"/>
    <xf numFmtId="170" fontId="140" fillId="0" borderId="0" xfId="3997" applyNumberFormat="1" applyFont="1" applyFill="1" applyAlignment="1">
      <alignment horizontal="center"/>
    </xf>
    <xf numFmtId="0" fontId="20" fillId="0" borderId="29" xfId="4030" applyFill="1" applyBorder="1"/>
    <xf numFmtId="0" fontId="135" fillId="0" borderId="27" xfId="4030" applyFont="1" applyFill="1" applyBorder="1" applyAlignment="1">
      <alignment horizontal="left"/>
    </xf>
    <xf numFmtId="7" fontId="141" fillId="55" borderId="15" xfId="4008" applyNumberFormat="1" applyFont="1" applyFill="1" applyBorder="1" applyAlignment="1">
      <alignment horizontal="center" vertical="top" wrapText="1"/>
    </xf>
    <xf numFmtId="170" fontId="141" fillId="55" borderId="15" xfId="4008" applyNumberFormat="1" applyFont="1" applyFill="1" applyBorder="1" applyAlignment="1">
      <alignment horizontal="center" wrapText="1"/>
    </xf>
    <xf numFmtId="7" fontId="141" fillId="55" borderId="15" xfId="4008" applyNumberFormat="1" applyFont="1" applyFill="1" applyBorder="1" applyAlignment="1">
      <alignment horizontal="center" wrapText="1"/>
    </xf>
    <xf numFmtId="169" fontId="141" fillId="55" borderId="15" xfId="3998" applyNumberFormat="1" applyFont="1" applyFill="1" applyBorder="1" applyAlignment="1">
      <alignment horizontal="center" wrapText="1"/>
    </xf>
    <xf numFmtId="170" fontId="141" fillId="55" borderId="15" xfId="3997" applyNumberFormat="1" applyFont="1" applyFill="1" applyBorder="1" applyAlignment="1">
      <alignment horizontal="center" wrapText="1"/>
    </xf>
    <xf numFmtId="169" fontId="148" fillId="0" borderId="15" xfId="3998" applyNumberFormat="1" applyFont="1" applyFill="1" applyBorder="1"/>
    <xf numFmtId="170" fontId="148" fillId="0" borderId="15" xfId="3997" applyNumberFormat="1" applyFont="1" applyFill="1" applyBorder="1"/>
    <xf numFmtId="7" fontId="148" fillId="0" borderId="15" xfId="3998" applyNumberFormat="1" applyFont="1" applyFill="1" applyBorder="1"/>
    <xf numFmtId="14" fontId="79" fillId="0" borderId="40" xfId="2858" applyNumberFormat="1" applyFont="1" applyFill="1" applyBorder="1" applyAlignment="1">
      <alignment horizontal="center" vertical="center" wrapText="1"/>
    </xf>
    <xf numFmtId="165" fontId="79" fillId="0" borderId="16" xfId="2660" applyNumberFormat="1" applyFont="1" applyFill="1" applyBorder="1"/>
    <xf numFmtId="0" fontId="79" fillId="0" borderId="0" xfId="2858" applyFont="1" applyFill="1" applyBorder="1" applyAlignment="1">
      <alignment wrapText="1"/>
    </xf>
    <xf numFmtId="0" fontId="79" fillId="0" borderId="0" xfId="2858" applyNumberFormat="1" applyFont="1" applyFill="1" applyBorder="1" applyAlignment="1">
      <alignment wrapText="1"/>
    </xf>
    <xf numFmtId="0" fontId="79" fillId="0" borderId="0" xfId="2858" applyFont="1" applyFill="1" applyBorder="1" applyAlignment="1">
      <alignment horizontal="center"/>
    </xf>
    <xf numFmtId="0" fontId="79" fillId="0" borderId="0" xfId="2858" applyFont="1" applyFill="1" applyBorder="1"/>
    <xf numFmtId="0" fontId="149" fillId="0" borderId="27" xfId="4030" applyFont="1" applyFill="1" applyBorder="1" applyAlignment="1">
      <alignment horizontal="left"/>
    </xf>
    <xf numFmtId="0" fontId="20" fillId="0" borderId="0" xfId="4030" applyFill="1" applyBorder="1"/>
    <xf numFmtId="0" fontId="120" fillId="0" borderId="0" xfId="4030" applyFont="1" applyFill="1"/>
    <xf numFmtId="37" fontId="20" fillId="0" borderId="0" xfId="3998" applyNumberFormat="1" applyFont="1" applyFill="1"/>
    <xf numFmtId="37" fontId="141" fillId="55" borderId="15" xfId="3998" applyNumberFormat="1" applyFont="1" applyFill="1" applyBorder="1" applyAlignment="1">
      <alignment horizontal="center" wrapText="1"/>
    </xf>
    <xf numFmtId="0" fontId="98" fillId="0" borderId="25" xfId="6586" applyFont="1" applyFill="1" applyBorder="1" applyAlignment="1" applyProtection="1">
      <alignment horizontal="center" wrapText="1"/>
      <protection locked="0"/>
    </xf>
    <xf numFmtId="0" fontId="98" fillId="0" borderId="55" xfId="6586" applyFont="1" applyFill="1" applyBorder="1" applyAlignment="1" applyProtection="1">
      <alignment horizontal="center" wrapText="1"/>
      <protection locked="0"/>
    </xf>
    <xf numFmtId="0" fontId="98" fillId="0" borderId="28" xfId="6586" applyFont="1" applyFill="1" applyBorder="1" applyAlignment="1" applyProtection="1">
      <alignment horizontal="center" wrapText="1"/>
      <protection locked="0"/>
    </xf>
    <xf numFmtId="0" fontId="103" fillId="0" borderId="25" xfId="6586" applyFont="1" applyFill="1" applyBorder="1" applyAlignment="1" applyProtection="1">
      <alignment horizontal="center" wrapText="1"/>
      <protection locked="0"/>
    </xf>
    <xf numFmtId="0" fontId="98" fillId="0" borderId="70" xfId="6586" applyFont="1" applyFill="1" applyBorder="1" applyAlignment="1" applyProtection="1">
      <alignment horizontal="center" wrapText="1"/>
      <protection locked="0"/>
    </xf>
    <xf numFmtId="0" fontId="100" fillId="0" borderId="16" xfId="6587" applyFont="1" applyFill="1" applyBorder="1" applyAlignment="1">
      <alignment horizontal="center"/>
    </xf>
    <xf numFmtId="0" fontId="100" fillId="0" borderId="36" xfId="6587" applyFont="1" applyFill="1" applyBorder="1" applyAlignment="1">
      <alignment horizontal="center"/>
    </xf>
    <xf numFmtId="49" fontId="79" fillId="0" borderId="15" xfId="0" applyNumberFormat="1" applyFont="1" applyFill="1" applyBorder="1" applyAlignment="1"/>
    <xf numFmtId="49" fontId="100" fillId="0" borderId="18" xfId="6588" applyNumberFormat="1" applyFont="1" applyFill="1" applyBorder="1" applyAlignment="1">
      <alignment horizontal="left" vertical="center" wrapText="1"/>
    </xf>
    <xf numFmtId="49" fontId="100" fillId="0" borderId="14" xfId="6588" applyNumberFormat="1" applyFont="1" applyFill="1" applyBorder="1" applyAlignment="1">
      <alignment horizontal="left" vertical="center" wrapText="1"/>
    </xf>
    <xf numFmtId="49" fontId="100" fillId="0" borderId="23" xfId="6588" applyNumberFormat="1" applyFont="1" applyFill="1" applyBorder="1" applyAlignment="1">
      <alignment horizontal="left" vertical="center" wrapText="1"/>
    </xf>
    <xf numFmtId="49" fontId="79" fillId="0" borderId="54" xfId="0" applyNumberFormat="1" applyFont="1" applyFill="1" applyBorder="1" applyAlignment="1"/>
    <xf numFmtId="0" fontId="100" fillId="0" borderId="21" xfId="6587" applyFont="1" applyFill="1" applyBorder="1" applyAlignment="1">
      <alignment horizontal="center"/>
    </xf>
    <xf numFmtId="49" fontId="79" fillId="0" borderId="15" xfId="0" applyNumberFormat="1" applyFont="1" applyFill="1" applyBorder="1" applyAlignment="1">
      <alignment vertical="center" wrapText="1"/>
    </xf>
    <xf numFmtId="49" fontId="79" fillId="0" borderId="25" xfId="0" applyNumberFormat="1" applyFont="1" applyFill="1" applyBorder="1" applyAlignment="1"/>
    <xf numFmtId="49" fontId="79" fillId="0" borderId="0" xfId="0" applyNumberFormat="1" applyFont="1" applyFill="1" applyBorder="1" applyAlignment="1"/>
    <xf numFmtId="0" fontId="98" fillId="0" borderId="0" xfId="6589" applyFont="1" applyFill="1" applyAlignment="1"/>
    <xf numFmtId="0" fontId="100" fillId="0" borderId="31" xfId="6589" applyFont="1" applyFill="1" applyBorder="1" applyAlignment="1">
      <alignment horizontal="center" vertical="center" wrapText="1"/>
    </xf>
    <xf numFmtId="0" fontId="100" fillId="0" borderId="59" xfId="6589" applyFont="1" applyFill="1" applyBorder="1" applyAlignment="1">
      <alignment horizontal="center" wrapText="1"/>
    </xf>
    <xf numFmtId="14" fontId="100" fillId="0" borderId="11" xfId="6589" applyNumberFormat="1" applyFont="1" applyFill="1" applyBorder="1" applyAlignment="1">
      <alignment horizontal="center" vertical="center"/>
    </xf>
    <xf numFmtId="14" fontId="100" fillId="0" borderId="31" xfId="6589" applyNumberFormat="1" applyFont="1" applyFill="1" applyBorder="1" applyAlignment="1">
      <alignment horizontal="left" vertical="center" wrapText="1"/>
    </xf>
    <xf numFmtId="0" fontId="100" fillId="0" borderId="31" xfId="6589" applyFont="1" applyFill="1" applyBorder="1" applyAlignment="1">
      <alignment horizontal="center" vertical="center"/>
    </xf>
    <xf numFmtId="0" fontId="100" fillId="0" borderId="59" xfId="6589" applyFont="1" applyFill="1" applyBorder="1" applyAlignment="1">
      <alignment horizontal="center" vertical="center"/>
    </xf>
    <xf numFmtId="14" fontId="100" fillId="0" borderId="24" xfId="6589" applyNumberFormat="1" applyFont="1" applyFill="1" applyBorder="1" applyAlignment="1">
      <alignment horizontal="center" vertical="center"/>
    </xf>
    <xf numFmtId="14" fontId="100" fillId="0" borderId="25" xfId="6589" applyNumberFormat="1" applyFont="1" applyFill="1" applyBorder="1" applyAlignment="1">
      <alignment horizontal="left" vertical="center" wrapText="1"/>
    </xf>
    <xf numFmtId="0" fontId="100" fillId="0" borderId="34" xfId="6589" applyFont="1" applyFill="1" applyBorder="1" applyAlignment="1">
      <alignment horizontal="center" vertical="center"/>
    </xf>
    <xf numFmtId="0" fontId="100" fillId="0" borderId="101" xfId="6589" applyFont="1" applyFill="1" applyBorder="1" applyAlignment="1">
      <alignment horizontal="center" vertical="top" wrapText="1"/>
    </xf>
    <xf numFmtId="14" fontId="100" fillId="0" borderId="15" xfId="6591" applyNumberFormat="1" applyFont="1" applyFill="1" applyBorder="1" applyAlignment="1">
      <alignment horizontal="center" vertical="center"/>
    </xf>
    <xf numFmtId="14" fontId="100" fillId="0" borderId="14" xfId="6589" applyNumberFormat="1" applyFont="1" applyFill="1" applyBorder="1" applyAlignment="1">
      <alignment horizontal="center" vertical="center"/>
    </xf>
    <xf numFmtId="14" fontId="100" fillId="0" borderId="15" xfId="6589" applyNumberFormat="1" applyFont="1" applyFill="1" applyBorder="1" applyAlignment="1">
      <alignment horizontal="left" vertical="center" wrapText="1"/>
    </xf>
    <xf numFmtId="0" fontId="100" fillId="0" borderId="32" xfId="6589" applyFont="1" applyFill="1" applyBorder="1" applyAlignment="1">
      <alignment horizontal="center" vertical="center"/>
    </xf>
    <xf numFmtId="0" fontId="100" fillId="0" borderId="41" xfId="6589" applyFont="1" applyFill="1" applyBorder="1" applyAlignment="1">
      <alignment horizontal="center" vertical="top" wrapText="1"/>
    </xf>
    <xf numFmtId="0" fontId="100" fillId="0" borderId="20" xfId="6589" applyFont="1" applyFill="1" applyBorder="1" applyAlignment="1">
      <alignment horizontal="left" vertical="top" wrapText="1"/>
    </xf>
    <xf numFmtId="0" fontId="100" fillId="0" borderId="23" xfId="6589" applyFont="1" applyFill="1" applyBorder="1" applyAlignment="1">
      <alignment horizontal="center" vertical="top" wrapText="1"/>
    </xf>
    <xf numFmtId="0" fontId="100" fillId="0" borderId="111" xfId="6589" applyFont="1" applyFill="1" applyBorder="1" applyAlignment="1">
      <alignment horizontal="center" vertical="top" wrapText="1"/>
    </xf>
    <xf numFmtId="0" fontId="100" fillId="0" borderId="60" xfId="6589" applyFont="1" applyFill="1" applyBorder="1" applyAlignment="1">
      <alignment horizontal="left" vertical="center" wrapText="1"/>
    </xf>
    <xf numFmtId="0" fontId="100" fillId="0" borderId="23" xfId="6589" applyFont="1" applyFill="1" applyBorder="1" applyAlignment="1">
      <alignment horizontal="left" vertical="center" wrapText="1"/>
    </xf>
    <xf numFmtId="14" fontId="100" fillId="0" borderId="106" xfId="6589" applyNumberFormat="1" applyFont="1" applyFill="1" applyBorder="1" applyAlignment="1">
      <alignment horizontal="center" vertical="center"/>
    </xf>
    <xf numFmtId="14" fontId="100" fillId="0" borderId="107" xfId="6589" applyNumberFormat="1" applyFont="1" applyFill="1" applyBorder="1" applyAlignment="1">
      <alignment horizontal="left" vertical="center" wrapText="1"/>
    </xf>
    <xf numFmtId="0" fontId="100" fillId="0" borderId="108" xfId="6589" applyFont="1" applyFill="1" applyBorder="1" applyAlignment="1">
      <alignment horizontal="center" vertical="center"/>
    </xf>
    <xf numFmtId="0" fontId="100" fillId="0" borderId="110" xfId="6589" applyFont="1" applyFill="1" applyBorder="1" applyAlignment="1">
      <alignment horizontal="center" vertical="top" wrapText="1"/>
    </xf>
    <xf numFmtId="0" fontId="100" fillId="0" borderId="41" xfId="6589" applyFont="1" applyFill="1" applyBorder="1" applyAlignment="1">
      <alignment horizontal="left" vertical="center" wrapText="1"/>
    </xf>
    <xf numFmtId="0" fontId="100" fillId="0" borderId="18" xfId="6589" applyFont="1" applyFill="1" applyBorder="1" applyAlignment="1">
      <alignment horizontal="left" vertical="center" wrapText="1"/>
    </xf>
    <xf numFmtId="0" fontId="100" fillId="0" borderId="26" xfId="6589" applyFont="1" applyFill="1" applyBorder="1" applyAlignment="1">
      <alignment horizontal="center" vertical="top" wrapText="1"/>
    </xf>
    <xf numFmtId="0" fontId="100" fillId="0" borderId="18" xfId="6589" applyFont="1" applyFill="1" applyBorder="1" applyAlignment="1">
      <alignment horizontal="center" vertical="top" wrapText="1"/>
    </xf>
    <xf numFmtId="0" fontId="100" fillId="0" borderId="0" xfId="6589" applyFont="1" applyFill="1" applyBorder="1" applyAlignment="1">
      <alignment horizontal="left" vertical="center" wrapText="1"/>
    </xf>
    <xf numFmtId="0" fontId="100" fillId="0" borderId="74" xfId="6589" applyFont="1" applyFill="1" applyBorder="1" applyAlignment="1">
      <alignment horizontal="center" vertical="top" wrapText="1"/>
    </xf>
    <xf numFmtId="0" fontId="100" fillId="0" borderId="51" xfId="6589" applyFont="1" applyFill="1" applyBorder="1" applyAlignment="1">
      <alignment horizontal="left" vertical="center" wrapText="1"/>
    </xf>
    <xf numFmtId="0" fontId="100" fillId="0" borderId="35" xfId="6589" applyFont="1" applyFill="1" applyBorder="1" applyAlignment="1">
      <alignment horizontal="center" vertical="top" wrapText="1"/>
    </xf>
    <xf numFmtId="14" fontId="100" fillId="0" borderId="25" xfId="6591" applyNumberFormat="1" applyFont="1" applyFill="1" applyBorder="1" applyAlignment="1">
      <alignment horizontal="center" vertical="center"/>
    </xf>
    <xf numFmtId="0" fontId="100" fillId="0" borderId="30" xfId="6589" applyFont="1" applyFill="1" applyBorder="1" applyAlignment="1">
      <alignment horizontal="center" vertical="top" wrapText="1"/>
    </xf>
    <xf numFmtId="0" fontId="100" fillId="0" borderId="57" xfId="6589" applyFont="1" applyFill="1" applyBorder="1" applyAlignment="1">
      <alignment horizontal="left" vertical="center" wrapText="1"/>
    </xf>
    <xf numFmtId="0" fontId="100" fillId="0" borderId="56" xfId="6589" applyFont="1" applyFill="1" applyBorder="1" applyAlignment="1">
      <alignment horizontal="center" vertical="top" wrapText="1"/>
    </xf>
    <xf numFmtId="14" fontId="100" fillId="0" borderId="60" xfId="6589" applyNumberFormat="1" applyFont="1" applyFill="1" applyBorder="1" applyAlignment="1">
      <alignment horizontal="center" vertical="center"/>
    </xf>
    <xf numFmtId="0" fontId="100" fillId="0" borderId="33" xfId="6589" applyNumberFormat="1" applyFont="1" applyFill="1" applyBorder="1" applyAlignment="1">
      <alignment horizontal="left" vertical="center" wrapText="1"/>
    </xf>
    <xf numFmtId="14" fontId="100" fillId="0" borderId="15" xfId="6589" applyNumberFormat="1" applyFont="1" applyFill="1" applyBorder="1" applyAlignment="1">
      <alignment horizontal="center" vertical="center" wrapText="1"/>
    </xf>
    <xf numFmtId="0" fontId="100" fillId="0" borderId="26" xfId="6589" applyFont="1" applyFill="1" applyBorder="1" applyAlignment="1">
      <alignment horizontal="center" vertical="center"/>
    </xf>
    <xf numFmtId="14" fontId="100" fillId="0" borderId="41" xfId="6589" applyNumberFormat="1" applyFont="1" applyFill="1" applyBorder="1" applyAlignment="1">
      <alignment horizontal="center" vertical="center"/>
    </xf>
    <xf numFmtId="0" fontId="100" fillId="0" borderId="32" xfId="6589" applyNumberFormat="1" applyFont="1" applyFill="1" applyBorder="1" applyAlignment="1">
      <alignment horizontal="left" vertical="center" wrapText="1"/>
    </xf>
    <xf numFmtId="14" fontId="100" fillId="0" borderId="51" xfId="6589" applyNumberFormat="1" applyFont="1" applyFill="1" applyBorder="1" applyAlignment="1">
      <alignment horizontal="center" vertical="center"/>
    </xf>
    <xf numFmtId="0" fontId="100" fillId="0" borderId="39" xfId="6589" applyNumberFormat="1" applyFont="1" applyFill="1" applyBorder="1" applyAlignment="1">
      <alignment horizontal="left" vertical="center" wrapText="1"/>
    </xf>
    <xf numFmtId="14" fontId="100" fillId="0" borderId="25" xfId="6589" applyNumberFormat="1" applyFont="1" applyFill="1" applyBorder="1" applyAlignment="1">
      <alignment horizontal="center" vertical="center" wrapText="1"/>
    </xf>
    <xf numFmtId="0" fontId="100" fillId="0" borderId="30" xfId="6589" applyFont="1" applyFill="1" applyBorder="1" applyAlignment="1">
      <alignment horizontal="center" vertical="center"/>
    </xf>
    <xf numFmtId="0" fontId="79" fillId="0" borderId="28" xfId="6589" applyFont="1" applyFill="1" applyBorder="1" applyAlignment="1">
      <alignment horizontal="center" vertical="center" wrapText="1"/>
    </xf>
    <xf numFmtId="0" fontId="100" fillId="0" borderId="56" xfId="6589" applyFont="1" applyFill="1" applyBorder="1" applyAlignment="1">
      <alignment horizontal="center" vertical="center" wrapText="1"/>
    </xf>
    <xf numFmtId="14" fontId="100" fillId="0" borderId="12" xfId="6591" applyNumberFormat="1" applyFont="1" applyFill="1" applyBorder="1" applyAlignment="1">
      <alignment horizontal="center" vertical="center"/>
    </xf>
    <xf numFmtId="14" fontId="100" fillId="0" borderId="12" xfId="6589" applyNumberFormat="1" applyFont="1" applyFill="1" applyBorder="1" applyAlignment="1">
      <alignment horizontal="left" vertical="center" wrapText="1"/>
    </xf>
    <xf numFmtId="0" fontId="100" fillId="0" borderId="59" xfId="6589" applyFont="1" applyFill="1" applyBorder="1" applyAlignment="1">
      <alignment horizontal="center" vertical="top" wrapText="1"/>
    </xf>
    <xf numFmtId="0" fontId="100" fillId="0" borderId="58" xfId="6589" applyFont="1" applyFill="1" applyBorder="1" applyAlignment="1">
      <alignment horizontal="left" vertical="center" wrapText="1"/>
    </xf>
    <xf numFmtId="0" fontId="100" fillId="0" borderId="47" xfId="6589" applyFont="1" applyFill="1" applyBorder="1" applyAlignment="1">
      <alignment horizontal="center" vertical="top" wrapText="1"/>
    </xf>
    <xf numFmtId="14" fontId="100" fillId="0" borderId="15" xfId="6591" applyNumberFormat="1" applyFont="1" applyFill="1" applyBorder="1" applyAlignment="1">
      <alignment horizontal="center"/>
    </xf>
    <xf numFmtId="0" fontId="100" fillId="0" borderId="26" xfId="6589" applyFont="1" applyFill="1" applyBorder="1" applyAlignment="1">
      <alignment horizontal="center" vertical="center" wrapText="1"/>
    </xf>
    <xf numFmtId="0" fontId="100" fillId="0" borderId="30" xfId="6589" applyFont="1" applyFill="1" applyBorder="1" applyAlignment="1">
      <alignment horizontal="center" vertical="center" wrapText="1"/>
    </xf>
    <xf numFmtId="0" fontId="100" fillId="0" borderId="28" xfId="6589" applyFont="1" applyFill="1" applyBorder="1" applyAlignment="1">
      <alignment horizontal="center" vertical="center" wrapText="1"/>
    </xf>
    <xf numFmtId="14" fontId="100" fillId="0" borderId="15" xfId="6589" applyNumberFormat="1" applyFont="1" applyFill="1" applyBorder="1" applyAlignment="1">
      <alignment horizontal="left" vertical="top" wrapText="1"/>
    </xf>
    <xf numFmtId="14" fontId="100" fillId="0" borderId="43" xfId="6591" applyNumberFormat="1" applyFont="1" applyFill="1" applyBorder="1" applyAlignment="1">
      <alignment horizontal="center" vertical="center"/>
    </xf>
    <xf numFmtId="14" fontId="100" fillId="0" borderId="48" xfId="6589" applyNumberFormat="1" applyFont="1" applyFill="1" applyBorder="1" applyAlignment="1">
      <alignment horizontal="center" vertical="center"/>
    </xf>
    <xf numFmtId="14" fontId="100" fillId="0" borderId="43" xfId="6589" applyNumberFormat="1" applyFont="1" applyFill="1" applyBorder="1" applyAlignment="1">
      <alignment horizontal="left" vertical="top" wrapText="1"/>
    </xf>
    <xf numFmtId="0" fontId="100" fillId="0" borderId="61" xfId="6589" applyFont="1" applyFill="1" applyBorder="1" applyAlignment="1">
      <alignment horizontal="center" vertical="center"/>
    </xf>
    <xf numFmtId="0" fontId="100" fillId="0" borderId="70" xfId="6589" applyFont="1" applyFill="1" applyBorder="1" applyAlignment="1">
      <alignment horizontal="center" vertical="center"/>
    </xf>
    <xf numFmtId="0" fontId="100" fillId="0" borderId="73" xfId="6589" applyFont="1" applyFill="1" applyBorder="1" applyAlignment="1">
      <alignment horizontal="center" vertical="center" wrapText="1"/>
    </xf>
    <xf numFmtId="0" fontId="100" fillId="0" borderId="72" xfId="6589" applyFont="1" applyFill="1" applyBorder="1" applyAlignment="1">
      <alignment horizontal="center" vertical="center" wrapText="1"/>
    </xf>
    <xf numFmtId="0" fontId="100" fillId="0" borderId="20" xfId="6589" applyFont="1" applyFill="1" applyBorder="1" applyAlignment="1">
      <alignment horizontal="left" vertical="center" wrapText="1"/>
    </xf>
    <xf numFmtId="14" fontId="100" fillId="0" borderId="28" xfId="6589" applyNumberFormat="1" applyFont="1" applyFill="1" applyBorder="1" applyAlignment="1">
      <alignment horizontal="left" vertical="center" wrapText="1"/>
    </xf>
    <xf numFmtId="14" fontId="100" fillId="0" borderId="0" xfId="6591" applyNumberFormat="1" applyFont="1" applyFill="1" applyBorder="1" applyAlignment="1">
      <alignment horizontal="center" vertical="center"/>
    </xf>
    <xf numFmtId="14" fontId="100" fillId="0" borderId="0" xfId="6589" applyNumberFormat="1" applyFont="1" applyFill="1" applyBorder="1" applyAlignment="1">
      <alignment horizontal="center" vertical="center"/>
    </xf>
    <xf numFmtId="14" fontId="100" fillId="0" borderId="63" xfId="6589" applyNumberFormat="1" applyFont="1" applyFill="1" applyBorder="1" applyAlignment="1">
      <alignment horizontal="left" vertical="center" wrapText="1"/>
    </xf>
    <xf numFmtId="0" fontId="100" fillId="0" borderId="63" xfId="6589" applyFont="1" applyFill="1" applyBorder="1" applyAlignment="1">
      <alignment horizontal="center" vertical="center"/>
    </xf>
    <xf numFmtId="0" fontId="100" fillId="0" borderId="63" xfId="6589" applyFont="1" applyFill="1" applyBorder="1" applyAlignment="1">
      <alignment horizontal="center" vertical="center" wrapText="1"/>
    </xf>
    <xf numFmtId="0" fontId="98" fillId="0" borderId="0" xfId="6589" applyFont="1" applyFill="1" applyAlignment="1">
      <alignment horizontal="centerContinuous"/>
    </xf>
    <xf numFmtId="0" fontId="98" fillId="0" borderId="0" xfId="6589" applyFont="1" applyFill="1" applyAlignment="1">
      <alignment horizontal="center" wrapText="1"/>
    </xf>
    <xf numFmtId="14" fontId="100" fillId="0" borderId="47" xfId="6589" applyNumberFormat="1" applyFont="1" applyFill="1" applyBorder="1" applyAlignment="1">
      <alignment horizontal="center" wrapText="1"/>
    </xf>
    <xf numFmtId="0" fontId="100" fillId="0" borderId="12" xfId="6589" applyFont="1" applyFill="1" applyBorder="1" applyAlignment="1">
      <alignment horizontal="center" wrapText="1"/>
    </xf>
    <xf numFmtId="42" fontId="100" fillId="0" borderId="13" xfId="6590" applyNumberFormat="1" applyFont="1" applyFill="1" applyBorder="1" applyAlignment="1" applyProtection="1">
      <alignment horizontal="center" wrapText="1"/>
      <protection locked="0"/>
    </xf>
    <xf numFmtId="14" fontId="100" fillId="0" borderId="18" xfId="6589" applyNumberFormat="1" applyFont="1" applyFill="1" applyBorder="1" applyAlignment="1">
      <alignment horizontal="center" wrapText="1"/>
    </xf>
    <xf numFmtId="0" fontId="100" fillId="0" borderId="15" xfId="6589" applyFont="1" applyFill="1" applyBorder="1" applyAlignment="1">
      <alignment horizontal="center" wrapText="1"/>
    </xf>
    <xf numFmtId="42" fontId="100" fillId="0" borderId="16" xfId="6590" applyNumberFormat="1" applyFont="1" applyFill="1" applyBorder="1" applyAlignment="1" applyProtection="1">
      <alignment horizontal="center" wrapText="1"/>
      <protection locked="0"/>
    </xf>
    <xf numFmtId="14" fontId="100" fillId="0" borderId="14" xfId="6589" applyNumberFormat="1" applyFont="1" applyFill="1" applyBorder="1" applyAlignment="1">
      <alignment horizontal="center" vertical="center" wrapText="1"/>
    </xf>
    <xf numFmtId="14" fontId="100" fillId="0" borderId="48" xfId="6589" applyNumberFormat="1" applyFont="1" applyFill="1" applyBorder="1" applyAlignment="1">
      <alignment vertical="center" wrapText="1"/>
    </xf>
    <xf numFmtId="1" fontId="101" fillId="0" borderId="43" xfId="6589" applyNumberFormat="1" applyFont="1" applyFill="1" applyBorder="1" applyAlignment="1">
      <alignment horizontal="center" vertical="center" wrapText="1"/>
    </xf>
    <xf numFmtId="14" fontId="100" fillId="0" borderId="56" xfId="6589" applyNumberFormat="1" applyFont="1" applyFill="1" applyBorder="1" applyAlignment="1">
      <alignment horizontal="center" wrapText="1"/>
    </xf>
    <xf numFmtId="0" fontId="100" fillId="0" borderId="25" xfId="6589" applyFont="1" applyFill="1" applyBorder="1" applyAlignment="1">
      <alignment horizontal="center" wrapText="1"/>
    </xf>
    <xf numFmtId="42" fontId="100" fillId="0" borderId="55" xfId="6590" applyNumberFormat="1" applyFont="1" applyFill="1" applyBorder="1" applyAlignment="1" applyProtection="1">
      <alignment horizontal="center" wrapText="1"/>
      <protection locked="0"/>
    </xf>
    <xf numFmtId="14" fontId="100" fillId="0" borderId="0" xfId="6591" applyNumberFormat="1" applyFont="1" applyFill="1" applyBorder="1"/>
    <xf numFmtId="6" fontId="100" fillId="0" borderId="0" xfId="6591" applyNumberFormat="1" applyFont="1" applyFill="1" applyBorder="1"/>
    <xf numFmtId="42" fontId="100" fillId="0" borderId="0" xfId="6589" applyNumberFormat="1" applyFont="1" applyFill="1" applyBorder="1"/>
    <xf numFmtId="0" fontId="98" fillId="0" borderId="0" xfId="6589" applyFont="1" applyFill="1" applyBorder="1" applyAlignment="1">
      <alignment horizontal="center" wrapText="1"/>
    </xf>
    <xf numFmtId="0" fontId="98" fillId="0" borderId="0" xfId="6590" applyFont="1" applyFill="1" applyBorder="1" applyAlignment="1" applyProtection="1">
      <alignment horizontal="center" wrapText="1"/>
      <protection locked="0"/>
    </xf>
    <xf numFmtId="14" fontId="98" fillId="0" borderId="0" xfId="6592" applyNumberFormat="1" applyFont="1" applyFill="1" applyBorder="1" applyAlignment="1"/>
    <xf numFmtId="0" fontId="98" fillId="0" borderId="0" xfId="6592" applyNumberFormat="1" applyFont="1" applyFill="1" applyBorder="1" applyAlignment="1"/>
    <xf numFmtId="0" fontId="98" fillId="0" borderId="12" xfId="6592" applyFont="1" applyFill="1" applyBorder="1" applyAlignment="1" applyProtection="1">
      <alignment horizontal="center" wrapText="1"/>
      <protection locked="0"/>
    </xf>
    <xf numFmtId="0" fontId="98" fillId="0" borderId="13" xfId="6592" applyFont="1" applyFill="1" applyBorder="1" applyAlignment="1" applyProtection="1">
      <alignment horizontal="center" wrapText="1"/>
      <protection locked="0"/>
    </xf>
    <xf numFmtId="14" fontId="100" fillId="0" borderId="37" xfId="6592" applyNumberFormat="1" applyFont="1" applyFill="1" applyBorder="1" applyAlignment="1">
      <alignment horizontal="center" vertical="center" wrapText="1"/>
    </xf>
    <xf numFmtId="0" fontId="130" fillId="0" borderId="15" xfId="6592" applyNumberFormat="1" applyFont="1" applyFill="1" applyBorder="1" applyAlignment="1">
      <alignment horizontal="center" vertical="top" wrapText="1"/>
    </xf>
    <xf numFmtId="168" fontId="100" fillId="0" borderId="10" xfId="6592" applyNumberFormat="1" applyFont="1" applyFill="1" applyBorder="1" applyAlignment="1">
      <alignment horizontal="center" vertical="center" wrapText="1"/>
    </xf>
    <xf numFmtId="42" fontId="100" fillId="0" borderId="36" xfId="6592" applyNumberFormat="1" applyFont="1" applyFill="1" applyBorder="1" applyAlignment="1">
      <alignment horizontal="center" vertical="center" wrapText="1"/>
    </xf>
    <xf numFmtId="14" fontId="100" fillId="0" borderId="14" xfId="6592" applyNumberFormat="1" applyFont="1" applyFill="1" applyBorder="1" applyAlignment="1">
      <alignment horizontal="center" vertical="center" wrapText="1"/>
    </xf>
    <xf numFmtId="168" fontId="100" fillId="0" borderId="15" xfId="6592" applyNumberFormat="1" applyFont="1" applyFill="1" applyBorder="1" applyAlignment="1">
      <alignment horizontal="center" vertical="center" wrapText="1"/>
    </xf>
    <xf numFmtId="165" fontId="100" fillId="0" borderId="16" xfId="6592" applyNumberFormat="1" applyFont="1" applyFill="1" applyBorder="1" applyAlignment="1">
      <alignment horizontal="center" vertical="center" wrapText="1"/>
    </xf>
    <xf numFmtId="14" fontId="98" fillId="0" borderId="0" xfId="6592" applyNumberFormat="1" applyFont="1" applyFill="1" applyBorder="1" applyAlignment="1">
      <alignment horizontal="center" vertical="center" wrapText="1"/>
    </xf>
    <xf numFmtId="164" fontId="100" fillId="0" borderId="0" xfId="6592" applyNumberFormat="1" applyFont="1" applyFill="1" applyBorder="1" applyAlignment="1">
      <alignment horizontal="center" vertical="center" wrapText="1"/>
    </xf>
    <xf numFmtId="14" fontId="100" fillId="0" borderId="0" xfId="6592" applyNumberFormat="1" applyFont="1" applyFill="1" applyBorder="1" applyAlignment="1">
      <alignment horizontal="center" vertical="center" wrapText="1"/>
    </xf>
    <xf numFmtId="14" fontId="98" fillId="0" borderId="0" xfId="6594" applyNumberFormat="1" applyFont="1" applyFill="1" applyBorder="1" applyAlignment="1"/>
    <xf numFmtId="0" fontId="98" fillId="0" borderId="0" xfId="6595" applyFont="1" applyFill="1" applyAlignment="1">
      <alignment horizontal="centerContinuous"/>
    </xf>
    <xf numFmtId="0" fontId="98" fillId="0" borderId="0" xfId="6595" applyFont="1" applyFill="1" applyAlignment="1">
      <alignment horizontal="center" wrapText="1"/>
    </xf>
    <xf numFmtId="0" fontId="98" fillId="0" borderId="0" xfId="6595" applyFont="1" applyFill="1" applyAlignment="1">
      <alignment horizontal="center"/>
    </xf>
    <xf numFmtId="0" fontId="98" fillId="0" borderId="44" xfId="6596" applyFont="1" applyFill="1" applyBorder="1" applyAlignment="1" applyProtection="1">
      <alignment horizontal="center" wrapText="1"/>
      <protection locked="0"/>
    </xf>
    <xf numFmtId="41" fontId="98" fillId="0" borderId="90" xfId="6596" applyNumberFormat="1" applyFont="1" applyFill="1" applyBorder="1" applyAlignment="1" applyProtection="1">
      <alignment horizontal="center" wrapText="1"/>
      <protection locked="0"/>
    </xf>
    <xf numFmtId="0" fontId="98" fillId="0" borderId="95" xfId="6596" applyFont="1" applyFill="1" applyBorder="1" applyAlignment="1" applyProtection="1">
      <alignment horizontal="center" wrapText="1"/>
      <protection locked="0"/>
    </xf>
    <xf numFmtId="0" fontId="98" fillId="0" borderId="45" xfId="6596" applyFont="1" applyFill="1" applyBorder="1" applyAlignment="1" applyProtection="1">
      <alignment horizontal="center" wrapText="1"/>
      <protection locked="0"/>
    </xf>
    <xf numFmtId="42" fontId="98" fillId="0" borderId="65" xfId="6596" applyNumberFormat="1" applyFont="1" applyFill="1" applyBorder="1" applyAlignment="1" applyProtection="1">
      <alignment horizontal="center" wrapText="1"/>
      <protection locked="0"/>
    </xf>
    <xf numFmtId="42" fontId="79" fillId="0" borderId="41" xfId="0" applyNumberFormat="1" applyFont="1" applyFill="1" applyBorder="1" applyAlignment="1"/>
    <xf numFmtId="165" fontId="124" fillId="0" borderId="32" xfId="0" applyNumberFormat="1" applyFont="1" applyFill="1" applyBorder="1"/>
    <xf numFmtId="165" fontId="124" fillId="0" borderId="41" xfId="0" applyNumberFormat="1" applyFont="1" applyFill="1" applyBorder="1"/>
    <xf numFmtId="165" fontId="124" fillId="0" borderId="16" xfId="0" applyNumberFormat="1" applyFont="1" applyFill="1" applyBorder="1"/>
    <xf numFmtId="165" fontId="124" fillId="0" borderId="0" xfId="0" applyNumberFormat="1" applyFont="1" applyFill="1"/>
    <xf numFmtId="0" fontId="79" fillId="0" borderId="10" xfId="0" applyFont="1" applyFill="1" applyBorder="1" applyAlignment="1">
      <alignment horizontal="left" vertical="center"/>
    </xf>
    <xf numFmtId="0" fontId="79" fillId="0" borderId="40" xfId="0" applyFont="1" applyFill="1" applyBorder="1" applyAlignment="1">
      <alignment horizontal="left" vertical="center"/>
    </xf>
    <xf numFmtId="0" fontId="79" fillId="0" borderId="54" xfId="0" applyFont="1" applyFill="1" applyBorder="1" applyAlignment="1">
      <alignment horizontal="left" vertical="center"/>
    </xf>
    <xf numFmtId="0" fontId="124" fillId="0" borderId="10" xfId="0" applyFont="1" applyFill="1" applyBorder="1" applyAlignment="1">
      <alignment vertical="center"/>
    </xf>
    <xf numFmtId="0" fontId="124" fillId="0" borderId="40" xfId="0" applyFont="1" applyFill="1" applyBorder="1" applyAlignment="1">
      <alignment vertical="center"/>
    </xf>
    <xf numFmtId="0" fontId="79" fillId="0" borderId="10" xfId="0" applyFont="1" applyFill="1" applyBorder="1" applyAlignment="1">
      <alignment vertical="center"/>
    </xf>
    <xf numFmtId="0" fontId="79" fillId="0" borderId="40" xfId="0" applyFont="1" applyFill="1" applyBorder="1" applyAlignment="1">
      <alignment vertical="center"/>
    </xf>
    <xf numFmtId="0" fontId="79"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9" fillId="0" borderId="15" xfId="2858" applyNumberFormat="1" applyFont="1" applyFill="1" applyBorder="1" applyAlignment="1">
      <alignment vertical="center"/>
    </xf>
    <xf numFmtId="0" fontId="120" fillId="0" borderId="0" xfId="4030" applyFont="1" applyFill="1" applyAlignment="1">
      <alignment horizontal="left"/>
    </xf>
    <xf numFmtId="171" fontId="120" fillId="0" borderId="0" xfId="4030" applyNumberFormat="1" applyFont="1" applyFill="1"/>
    <xf numFmtId="37" fontId="120" fillId="0" borderId="0" xfId="3998" applyNumberFormat="1" applyFont="1" applyFill="1"/>
    <xf numFmtId="0" fontId="15" fillId="0" borderId="0" xfId="4030" applyFont="1" applyFill="1"/>
    <xf numFmtId="165" fontId="76" fillId="0" borderId="86" xfId="2858" applyNumberFormat="1" applyFont="1" applyFill="1" applyBorder="1" applyAlignment="1">
      <alignment horizontal="center"/>
    </xf>
    <xf numFmtId="0" fontId="75" fillId="0" borderId="0" xfId="4032" applyFont="1" applyFill="1" applyBorder="1" applyAlignment="1" applyProtection="1">
      <alignment vertical="center" wrapText="1"/>
    </xf>
    <xf numFmtId="0" fontId="14" fillId="0" borderId="0" xfId="4030" applyFont="1" applyFill="1"/>
    <xf numFmtId="0" fontId="75" fillId="0" borderId="0" xfId="4032" applyFont="1" applyFill="1" applyAlignment="1">
      <alignment horizontal="right" vertical="top"/>
    </xf>
    <xf numFmtId="0" fontId="13" fillId="0" borderId="0" xfId="4030" applyFont="1" applyFill="1"/>
    <xf numFmtId="44" fontId="148" fillId="0" borderId="15" xfId="4008" applyFont="1" applyFill="1" applyBorder="1" applyAlignment="1">
      <alignment horizontal="right"/>
    </xf>
    <xf numFmtId="170" fontId="148" fillId="0" borderId="15" xfId="4008" applyNumberFormat="1" applyFont="1" applyFill="1" applyBorder="1"/>
    <xf numFmtId="170" fontId="148" fillId="0" borderId="15" xfId="4008" applyNumberFormat="1" applyFont="1" applyFill="1" applyBorder="1" applyAlignment="1">
      <alignment horizontal="right" wrapText="1"/>
    </xf>
    <xf numFmtId="170" fontId="148" fillId="0" borderId="15" xfId="4008" applyNumberFormat="1" applyFont="1" applyFill="1" applyBorder="1" applyAlignment="1">
      <alignment horizontal="right"/>
    </xf>
    <xf numFmtId="7" fontId="148" fillId="0" borderId="15" xfId="2659" applyNumberFormat="1" applyFont="1" applyFill="1" applyBorder="1"/>
    <xf numFmtId="169" fontId="148" fillId="0" borderId="15" xfId="2659" applyNumberFormat="1" applyFont="1" applyFill="1" applyBorder="1"/>
    <xf numFmtId="170" fontId="148" fillId="0" borderId="15" xfId="2660" applyNumberFormat="1" applyFont="1" applyFill="1" applyBorder="1"/>
    <xf numFmtId="7" fontId="148" fillId="0" borderId="15" xfId="4008" applyNumberFormat="1" applyFont="1" applyFill="1" applyBorder="1"/>
    <xf numFmtId="0" fontId="79" fillId="0" borderId="0" xfId="2858" applyFont="1" applyFill="1" applyBorder="1" applyAlignment="1">
      <alignment wrapText="1"/>
    </xf>
    <xf numFmtId="3" fontId="100" fillId="0" borderId="15" xfId="2659" applyNumberFormat="1" applyFont="1" applyFill="1" applyBorder="1" applyAlignment="1">
      <alignment horizontal="center" vertical="center" wrapText="1"/>
    </xf>
    <xf numFmtId="0" fontId="75" fillId="0" borderId="0" xfId="4032" applyFont="1" applyFill="1" applyAlignment="1">
      <alignment horizontal="left" vertical="top" wrapText="1"/>
    </xf>
    <xf numFmtId="0" fontId="12" fillId="0" borderId="0" xfId="4030" applyFont="1" applyFill="1"/>
    <xf numFmtId="0" fontId="79" fillId="0" borderId="0" xfId="2858" applyFont="1" applyFill="1" applyBorder="1" applyAlignment="1">
      <alignment wrapText="1"/>
    </xf>
    <xf numFmtId="0" fontId="79" fillId="0" borderId="0" xfId="2858" applyNumberFormat="1" applyFont="1" applyFill="1" applyBorder="1" applyAlignment="1">
      <alignment wrapText="1"/>
    </xf>
    <xf numFmtId="14" fontId="100" fillId="0" borderId="19" xfId="6592" applyNumberFormat="1" applyFont="1" applyFill="1" applyBorder="1" applyAlignment="1">
      <alignment horizontal="center" vertical="center" wrapText="1"/>
    </xf>
    <xf numFmtId="0" fontId="130" fillId="0" borderId="54" xfId="6592" applyNumberFormat="1" applyFont="1" applyFill="1" applyBorder="1" applyAlignment="1">
      <alignment horizontal="center" vertical="top" wrapText="1"/>
    </xf>
    <xf numFmtId="168" fontId="100" fillId="0" borderId="54" xfId="6592" applyNumberFormat="1" applyFont="1" applyFill="1" applyBorder="1" applyAlignment="1">
      <alignment horizontal="center" vertical="center" wrapText="1"/>
    </xf>
    <xf numFmtId="165" fontId="100" fillId="0" borderId="21" xfId="6592" applyNumberFormat="1" applyFont="1" applyFill="1" applyBorder="1" applyAlignment="1">
      <alignment horizontal="center" vertical="center" wrapText="1"/>
    </xf>
    <xf numFmtId="164" fontId="98" fillId="0" borderId="86" xfId="6592" applyNumberFormat="1" applyFont="1" applyFill="1" applyBorder="1" applyAlignment="1">
      <alignment vertical="center" wrapText="1"/>
    </xf>
    <xf numFmtId="0" fontId="79" fillId="0" borderId="43" xfId="0" applyFont="1" applyFill="1" applyBorder="1" applyAlignment="1">
      <alignment vertical="center"/>
    </xf>
    <xf numFmtId="0" fontId="79" fillId="0" borderId="43" xfId="2858" applyFont="1" applyFill="1" applyBorder="1" applyAlignment="1">
      <alignment vertical="center"/>
    </xf>
    <xf numFmtId="42" fontId="79" fillId="0" borderId="49" xfId="2858" applyNumberFormat="1" applyFont="1" applyFill="1" applyBorder="1" applyAlignment="1">
      <alignment vertical="center"/>
    </xf>
    <xf numFmtId="14" fontId="79" fillId="0" borderId="72" xfId="2858" applyNumberFormat="1" applyFont="1" applyFill="1" applyBorder="1" applyAlignment="1">
      <alignment vertical="center"/>
    </xf>
    <xf numFmtId="42" fontId="79" fillId="0" borderId="72" xfId="2858" applyNumberFormat="1" applyFont="1" applyFill="1" applyBorder="1" applyAlignment="1">
      <alignment vertical="center"/>
    </xf>
    <xf numFmtId="14" fontId="79" fillId="0" borderId="48" xfId="2858" applyNumberFormat="1" applyFont="1" applyFill="1" applyBorder="1" applyAlignment="1">
      <alignment horizontal="center"/>
    </xf>
    <xf numFmtId="0" fontId="79" fillId="0" borderId="25" xfId="2858" applyFont="1" applyFill="1" applyBorder="1" applyAlignment="1"/>
    <xf numFmtId="165" fontId="79" fillId="0" borderId="49" xfId="2660" applyNumberFormat="1" applyFont="1" applyFill="1" applyBorder="1"/>
    <xf numFmtId="0" fontId="79" fillId="0" borderId="10" xfId="2858" applyFont="1" applyFill="1" applyBorder="1"/>
    <xf numFmtId="0" fontId="79" fillId="0" borderId="54" xfId="2858" applyFont="1" applyFill="1" applyBorder="1"/>
    <xf numFmtId="166" fontId="79" fillId="0" borderId="10" xfId="2858" applyNumberFormat="1" applyFont="1" applyFill="1" applyBorder="1" applyAlignment="1">
      <alignment vertical="center"/>
    </xf>
    <xf numFmtId="14" fontId="79" fillId="0" borderId="73" xfId="2858" quotePrefix="1" applyNumberFormat="1" applyFont="1" applyFill="1" applyBorder="1" applyAlignment="1">
      <alignment horizontal="center" vertical="center" wrapText="1"/>
    </xf>
    <xf numFmtId="0" fontId="79" fillId="0" borderId="61" xfId="2858" applyNumberFormat="1" applyFont="1" applyFill="1" applyBorder="1" applyAlignment="1">
      <alignment horizontal="left" vertical="center" wrapText="1"/>
    </xf>
    <xf numFmtId="0" fontId="79" fillId="0" borderId="115" xfId="2858" applyFont="1" applyFill="1" applyBorder="1" applyAlignment="1">
      <alignment horizontal="left" vertical="top" wrapText="1"/>
    </xf>
    <xf numFmtId="0" fontId="79" fillId="0" borderId="33" xfId="2858" applyFont="1" applyFill="1" applyBorder="1" applyAlignment="1">
      <alignment horizontal="left" vertical="center" wrapText="1"/>
    </xf>
    <xf numFmtId="165" fontId="100" fillId="0" borderId="21" xfId="3997" quotePrefix="1" applyNumberFormat="1" applyFont="1" applyFill="1" applyBorder="1" applyAlignment="1">
      <alignment horizontal="center" vertical="center"/>
    </xf>
    <xf numFmtId="14" fontId="79" fillId="0" borderId="23" xfId="2858" quotePrefix="1" applyNumberFormat="1" applyFont="1" applyFill="1" applyBorder="1" applyAlignment="1">
      <alignment horizontal="center" vertical="center" wrapText="1"/>
    </xf>
    <xf numFmtId="0" fontId="79" fillId="0" borderId="54" xfId="2858" quotePrefix="1" applyNumberFormat="1" applyFont="1" applyFill="1" applyBorder="1" applyAlignment="1">
      <alignment horizontal="left" vertical="center" wrapText="1"/>
    </xf>
    <xf numFmtId="14" fontId="79" fillId="0" borderId="112" xfId="2858" applyNumberFormat="1" applyFont="1" applyFill="1" applyBorder="1" applyAlignment="1">
      <alignment horizontal="center" vertical="center"/>
    </xf>
    <xf numFmtId="0" fontId="79" fillId="0" borderId="113" xfId="2858" applyFont="1" applyFill="1" applyBorder="1" applyAlignment="1">
      <alignment horizontal="left" vertical="center" wrapText="1"/>
    </xf>
    <xf numFmtId="42" fontId="79" fillId="0" borderId="113" xfId="2858" applyNumberFormat="1" applyFont="1" applyFill="1" applyBorder="1" applyAlignment="1">
      <alignment vertical="center"/>
    </xf>
    <xf numFmtId="0" fontId="79" fillId="0" borderId="113" xfId="2858" applyFont="1" applyFill="1" applyBorder="1" applyAlignment="1">
      <alignment horizontal="center" vertical="center"/>
    </xf>
    <xf numFmtId="0" fontId="79" fillId="0" borderId="114" xfId="2858" applyFont="1" applyFill="1" applyBorder="1" applyAlignment="1">
      <alignment horizontal="center" vertical="top"/>
    </xf>
    <xf numFmtId="0" fontId="100" fillId="0" borderId="33" xfId="2660" quotePrefix="1" applyNumberFormat="1" applyFont="1" applyFill="1" applyBorder="1" applyAlignment="1">
      <alignment horizontal="left" vertical="center" wrapText="1"/>
    </xf>
    <xf numFmtId="166" fontId="79" fillId="0" borderId="36" xfId="2858" quotePrefix="1" applyNumberFormat="1" applyFont="1" applyFill="1" applyBorder="1" applyAlignment="1">
      <alignment horizontal="center" vertical="center" wrapText="1"/>
    </xf>
    <xf numFmtId="0" fontId="100" fillId="0" borderId="42" xfId="2660" quotePrefix="1" applyNumberFormat="1" applyFont="1" applyFill="1" applyBorder="1" applyAlignment="1">
      <alignment horizontal="left" vertical="center" wrapText="1"/>
    </xf>
    <xf numFmtId="166" fontId="100" fillId="0" borderId="25" xfId="2660" quotePrefix="1" applyNumberFormat="1" applyFont="1" applyFill="1" applyBorder="1" applyAlignment="1">
      <alignment horizontal="left" vertical="center" wrapText="1"/>
    </xf>
    <xf numFmtId="166" fontId="79" fillId="0" borderId="49" xfId="2858" quotePrefix="1" applyNumberFormat="1" applyFont="1" applyFill="1" applyBorder="1" applyAlignment="1">
      <alignment horizontal="center" vertical="center" wrapText="1"/>
    </xf>
    <xf numFmtId="0" fontId="11" fillId="0" borderId="0" xfId="4030" applyFont="1" applyFill="1"/>
    <xf numFmtId="0" fontId="10" fillId="0" borderId="0" xfId="4030" applyFont="1" applyFill="1"/>
    <xf numFmtId="0" fontId="79" fillId="0" borderId="15" xfId="2858" applyNumberFormat="1" applyFont="1" applyFill="1" applyBorder="1" applyAlignment="1">
      <alignment vertical="center"/>
    </xf>
    <xf numFmtId="10" fontId="79" fillId="0" borderId="15" xfId="2858" applyNumberFormat="1" applyFont="1" applyFill="1" applyBorder="1" applyAlignment="1">
      <alignment vertical="center"/>
    </xf>
    <xf numFmtId="14" fontId="79" fillId="0" borderId="14" xfId="2858" applyNumberFormat="1" applyFont="1" applyFill="1" applyBorder="1" applyAlignment="1">
      <alignment vertical="center" wrapText="1"/>
    </xf>
    <xf numFmtId="14" fontId="79" fillId="0" borderId="48" xfId="2858" applyNumberFormat="1" applyFont="1" applyFill="1" applyBorder="1" applyAlignment="1">
      <alignment vertical="center"/>
    </xf>
    <xf numFmtId="0" fontId="9" fillId="0" borderId="0" xfId="4030" applyFont="1" applyFill="1"/>
    <xf numFmtId="0" fontId="143" fillId="0" borderId="0" xfId="4032" applyFont="1" applyFill="1"/>
    <xf numFmtId="0" fontId="79" fillId="0" borderId="0" xfId="2858" applyFont="1" applyFill="1" applyAlignment="1"/>
    <xf numFmtId="14" fontId="79" fillId="0" borderId="15" xfId="2858" applyNumberFormat="1" applyFont="1" applyFill="1" applyBorder="1" applyAlignment="1">
      <alignment horizontal="center" vertical="center"/>
    </xf>
    <xf numFmtId="0" fontId="79" fillId="0" borderId="0" xfId="2858" applyFont="1" applyFill="1"/>
    <xf numFmtId="14" fontId="79" fillId="0" borderId="10"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0" fontId="79" fillId="0" borderId="0" xfId="2858" applyFont="1" applyFill="1" applyAlignment="1">
      <alignment horizontal="center" wrapText="1"/>
    </xf>
    <xf numFmtId="14" fontId="79" fillId="0" borderId="18" xfId="2858" applyNumberFormat="1" applyFont="1" applyFill="1" applyBorder="1" applyAlignment="1">
      <alignment horizontal="center" vertical="center"/>
    </xf>
    <xf numFmtId="14" fontId="79" fillId="0" borderId="40" xfId="2858" applyNumberFormat="1" applyFont="1" applyFill="1" applyBorder="1" applyAlignment="1">
      <alignment horizontal="center" vertical="center"/>
    </xf>
    <xf numFmtId="0" fontId="101" fillId="0" borderId="15" xfId="6595" applyFont="1" applyFill="1" applyBorder="1" applyAlignment="1">
      <alignment horizontal="center" vertical="center" wrapText="1"/>
    </xf>
    <xf numFmtId="14" fontId="98" fillId="0" borderId="0" xfId="6594" applyNumberFormat="1" applyFont="1" applyFill="1" applyBorder="1" applyAlignment="1">
      <alignment horizontal="center"/>
    </xf>
    <xf numFmtId="0" fontId="8" fillId="0" borderId="0" xfId="4030" applyFont="1" applyFill="1"/>
    <xf numFmtId="0" fontId="79" fillId="0" borderId="0" xfId="2858" applyFont="1" applyFill="1"/>
    <xf numFmtId="14" fontId="79" fillId="0" borderId="10"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0" fontId="7" fillId="0" borderId="15" xfId="4030" applyFont="1" applyFill="1" applyBorder="1"/>
    <xf numFmtId="0" fontId="7" fillId="0" borderId="15" xfId="4030" applyFont="1" applyFill="1" applyBorder="1" applyAlignment="1">
      <alignment horizontal="left"/>
    </xf>
    <xf numFmtId="171" fontId="7" fillId="0" borderId="15" xfId="4030" applyNumberFormat="1" applyFont="1" applyFill="1" applyBorder="1"/>
    <xf numFmtId="37" fontId="7" fillId="0" borderId="15" xfId="3998" applyNumberFormat="1" applyFont="1" applyFill="1" applyBorder="1"/>
    <xf numFmtId="0" fontId="7" fillId="0" borderId="15" xfId="4030" applyFont="1" applyFill="1" applyBorder="1" applyAlignment="1">
      <alignment vertical="center"/>
    </xf>
    <xf numFmtId="3" fontId="7" fillId="0" borderId="15" xfId="4030" applyNumberFormat="1" applyFont="1" applyFill="1" applyBorder="1" applyAlignment="1">
      <alignment horizontal="left" vertical="center"/>
    </xf>
    <xf numFmtId="3" fontId="7" fillId="0" borderId="15" xfId="4030" applyNumberFormat="1" applyFont="1" applyFill="1" applyBorder="1" applyAlignment="1">
      <alignment horizontal="left"/>
    </xf>
    <xf numFmtId="0" fontId="7" fillId="0" borderId="15" xfId="4030" applyFont="1" applyFill="1" applyBorder="1" applyAlignment="1">
      <alignment wrapText="1"/>
    </xf>
    <xf numFmtId="0" fontId="7" fillId="0" borderId="15" xfId="8837" applyFont="1" applyFill="1" applyBorder="1"/>
    <xf numFmtId="0" fontId="7" fillId="0" borderId="15" xfId="8837" applyFont="1" applyFill="1" applyBorder="1" applyAlignment="1">
      <alignment horizontal="left"/>
    </xf>
    <xf numFmtId="171" fontId="7" fillId="0" borderId="15" xfId="8837" applyNumberFormat="1" applyFont="1" applyFill="1" applyBorder="1"/>
    <xf numFmtId="37" fontId="7" fillId="0" borderId="15" xfId="2659" applyNumberFormat="1" applyFont="1" applyFill="1" applyBorder="1"/>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0" fontId="79" fillId="0" borderId="0" xfId="2858" applyFont="1" applyFill="1"/>
    <xf numFmtId="14" fontId="79" fillId="0" borderId="10"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0" fontId="79" fillId="0" borderId="0" xfId="2858" applyFont="1" applyFill="1" applyBorder="1" applyAlignment="1">
      <alignment wrapText="1"/>
    </xf>
    <xf numFmtId="0" fontId="79" fillId="0" borderId="0" xfId="2858" applyNumberFormat="1" applyFont="1" applyFill="1" applyBorder="1" applyAlignment="1">
      <alignment horizontal="left"/>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98" fillId="0" borderId="72" xfId="6586" applyFont="1" applyFill="1" applyBorder="1" applyAlignment="1" applyProtection="1">
      <alignment horizontal="center" wrapText="1"/>
      <protection locked="0"/>
    </xf>
    <xf numFmtId="0" fontId="79" fillId="0" borderId="15" xfId="2858" applyFont="1" applyFill="1" applyBorder="1" applyAlignment="1">
      <alignment vertical="center" wrapText="1"/>
    </xf>
    <xf numFmtId="0" fontId="79" fillId="0" borderId="0" xfId="2858" applyFont="1" applyFill="1" applyBorder="1"/>
    <xf numFmtId="14" fontId="79" fillId="0" borderId="54" xfId="2858" applyNumberFormat="1" applyFont="1" applyFill="1" applyBorder="1" applyAlignment="1">
      <alignment horizontal="center" vertical="center"/>
    </xf>
    <xf numFmtId="0" fontId="79" fillId="0" borderId="16" xfId="2858" applyFont="1" applyFill="1" applyBorder="1" applyAlignment="1">
      <alignment horizontal="center" vertical="center"/>
    </xf>
    <xf numFmtId="0" fontId="79" fillId="0" borderId="118" xfId="2858" applyFont="1" applyFill="1" applyBorder="1" applyAlignment="1">
      <alignment horizontal="left" vertical="center"/>
    </xf>
    <xf numFmtId="0" fontId="79" fillId="0" borderId="119" xfId="2858" applyFont="1" applyFill="1" applyBorder="1" applyAlignment="1">
      <alignment horizontal="center" vertical="center"/>
    </xf>
    <xf numFmtId="0" fontId="79" fillId="0" borderId="120" xfId="2858" applyFont="1" applyFill="1" applyBorder="1" applyAlignment="1">
      <alignment vertical="center" wrapText="1"/>
    </xf>
    <xf numFmtId="42" fontId="79" fillId="0" borderId="121" xfId="2858" applyNumberFormat="1" applyFont="1" applyFill="1" applyBorder="1" applyAlignment="1">
      <alignment horizontal="center" vertical="center"/>
    </xf>
    <xf numFmtId="0" fontId="79" fillId="0" borderId="0" xfId="2858" applyFont="1" applyFill="1" applyBorder="1" applyAlignment="1">
      <alignment wrapText="1"/>
    </xf>
    <xf numFmtId="0" fontId="79" fillId="0" borderId="0" xfId="2858" applyFont="1" applyFill="1" applyBorder="1" applyAlignment="1">
      <alignment horizontal="left" wrapText="1"/>
    </xf>
    <xf numFmtId="0" fontId="79" fillId="0" borderId="10" xfId="2858" applyFont="1" applyFill="1" applyBorder="1" applyAlignment="1">
      <alignment vertical="center" wrapText="1"/>
    </xf>
    <xf numFmtId="0" fontId="79" fillId="0" borderId="54" xfId="2858" applyFont="1" applyFill="1" applyBorder="1" applyAlignment="1">
      <alignment vertical="center" wrapText="1"/>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79" fillId="0" borderId="0" xfId="2858" applyFont="1" applyFill="1" applyBorder="1" applyAlignment="1">
      <alignment horizontal="left"/>
    </xf>
    <xf numFmtId="0" fontId="79" fillId="0" borderId="0" xfId="2858" applyFont="1" applyFill="1" applyAlignment="1"/>
    <xf numFmtId="0" fontId="76" fillId="0" borderId="0" xfId="2858" applyFont="1" applyFill="1" applyBorder="1" applyAlignment="1">
      <alignment horizontal="center" wrapText="1"/>
    </xf>
    <xf numFmtId="42" fontId="76" fillId="0" borderId="86" xfId="2858" applyNumberFormat="1" applyFont="1" applyFill="1" applyBorder="1"/>
    <xf numFmtId="0" fontId="76" fillId="0" borderId="0" xfId="2858" applyFont="1" applyFill="1" applyBorder="1" applyAlignment="1">
      <alignment horizontal="center"/>
    </xf>
    <xf numFmtId="42" fontId="76" fillId="0" borderId="86" xfId="2858" applyNumberFormat="1" applyFont="1" applyFill="1" applyBorder="1" applyAlignment="1"/>
    <xf numFmtId="42" fontId="79" fillId="0" borderId="12" xfId="2858" applyNumberFormat="1" applyFont="1" applyFill="1" applyBorder="1" applyAlignment="1">
      <alignment vertical="center"/>
    </xf>
    <xf numFmtId="42" fontId="79" fillId="0" borderId="15" xfId="2858" applyNumberFormat="1" applyFont="1" applyFill="1" applyBorder="1" applyAlignment="1">
      <alignment vertical="center"/>
    </xf>
    <xf numFmtId="14" fontId="79" fillId="0" borderId="15" xfId="2858" applyNumberFormat="1" applyFont="1" applyFill="1" applyBorder="1" applyAlignment="1">
      <alignment horizontal="center" vertical="center"/>
    </xf>
    <xf numFmtId="14" fontId="79" fillId="0" borderId="25" xfId="2858" applyNumberFormat="1" applyFont="1" applyFill="1" applyBorder="1" applyAlignment="1">
      <alignment horizontal="center" vertical="center"/>
    </xf>
    <xf numFmtId="0" fontId="79" fillId="0" borderId="15" xfId="2858" applyFont="1" applyFill="1" applyBorder="1" applyAlignment="1">
      <alignment vertical="center" wrapText="1"/>
    </xf>
    <xf numFmtId="0" fontId="79" fillId="0" borderId="25" xfId="2858" applyFont="1" applyFill="1" applyBorder="1" applyAlignment="1">
      <alignment vertical="center" wrapText="1"/>
    </xf>
    <xf numFmtId="0" fontId="79" fillId="0" borderId="15" xfId="2858" applyFont="1" applyFill="1" applyBorder="1" applyAlignment="1">
      <alignment horizontal="center" vertical="center" wrapText="1"/>
    </xf>
    <xf numFmtId="0" fontId="79" fillId="0" borderId="25" xfId="2858" applyFont="1" applyFill="1" applyBorder="1" applyAlignment="1">
      <alignment horizontal="center" vertical="center" wrapText="1"/>
    </xf>
    <xf numFmtId="42" fontId="79" fillId="0" borderId="25" xfId="2858" applyNumberFormat="1" applyFont="1" applyFill="1" applyBorder="1" applyAlignment="1">
      <alignment vertical="center"/>
    </xf>
    <xf numFmtId="0" fontId="79" fillId="0" borderId="12" xfId="2858" applyFont="1" applyFill="1" applyBorder="1" applyAlignment="1">
      <alignment vertical="center" wrapText="1"/>
    </xf>
    <xf numFmtId="14" fontId="100" fillId="0" borderId="18" xfId="6589" applyNumberFormat="1" applyFont="1" applyFill="1" applyBorder="1" applyAlignment="1">
      <alignment horizontal="center" vertical="center" wrapText="1"/>
    </xf>
    <xf numFmtId="1" fontId="101" fillId="0" borderId="15" xfId="6589" applyNumberFormat="1" applyFont="1" applyFill="1" applyBorder="1" applyAlignment="1">
      <alignment horizontal="center" vertical="center" wrapText="1"/>
    </xf>
    <xf numFmtId="14" fontId="79" fillId="0" borderId="12" xfId="2858" applyNumberFormat="1" applyFont="1" applyFill="1" applyBorder="1" applyAlignment="1">
      <alignment horizontal="center" vertical="center"/>
    </xf>
    <xf numFmtId="0" fontId="79" fillId="0" borderId="0" xfId="2858" applyFont="1" applyFill="1" applyBorder="1" applyAlignment="1">
      <alignment horizontal="left" vertical="top" wrapText="1"/>
    </xf>
    <xf numFmtId="0" fontId="98" fillId="0" borderId="0" xfId="6589" applyFont="1" applyFill="1" applyAlignment="1">
      <alignment horizontal="center"/>
    </xf>
    <xf numFmtId="0" fontId="79" fillId="0" borderId="0" xfId="2858" applyFont="1" applyFill="1" applyBorder="1"/>
    <xf numFmtId="0" fontId="79" fillId="0" borderId="0" xfId="2858" applyFont="1" applyFill="1"/>
    <xf numFmtId="166" fontId="79" fillId="0" borderId="22" xfId="2858" applyNumberFormat="1" applyFont="1" applyFill="1" applyBorder="1" applyAlignment="1">
      <alignment horizontal="center" vertical="center" wrapText="1"/>
    </xf>
    <xf numFmtId="0" fontId="76" fillId="0" borderId="0" xfId="2858" applyFont="1" applyFill="1" applyBorder="1" applyAlignment="1">
      <alignment horizontal="right" wrapText="1"/>
    </xf>
    <xf numFmtId="0" fontId="79" fillId="0" borderId="27" xfId="2858" applyNumberFormat="1" applyFont="1" applyFill="1" applyBorder="1" applyAlignment="1" applyProtection="1">
      <alignment horizontal="center" vertical="center" wrapText="1"/>
      <protection locked="0"/>
    </xf>
    <xf numFmtId="0" fontId="79" fillId="0" borderId="40" xfId="2858" applyNumberFormat="1" applyFont="1" applyFill="1" applyBorder="1" applyAlignment="1" applyProtection="1">
      <alignment horizontal="center" vertical="center" wrapText="1"/>
      <protection locked="0"/>
    </xf>
    <xf numFmtId="14" fontId="100" fillId="0" borderId="54" xfId="6589" applyNumberFormat="1" applyFont="1" applyFill="1" applyBorder="1" applyAlignment="1">
      <alignment horizontal="left" vertical="top" wrapText="1"/>
    </xf>
    <xf numFmtId="0" fontId="100" fillId="0" borderId="17" xfId="6589" applyFont="1" applyFill="1" applyBorder="1" applyAlignment="1">
      <alignment horizontal="center" vertical="center" wrapText="1"/>
    </xf>
    <xf numFmtId="0" fontId="100" fillId="0" borderId="18" xfId="6589" applyFont="1" applyFill="1" applyBorder="1" applyAlignment="1">
      <alignment horizontal="center" vertical="center" wrapText="1"/>
    </xf>
    <xf numFmtId="0" fontId="100" fillId="0" borderId="35" xfId="6589" applyFont="1" applyFill="1" applyBorder="1" applyAlignment="1">
      <alignment horizontal="center" vertical="center" wrapText="1"/>
    </xf>
    <xf numFmtId="0" fontId="79" fillId="0" borderId="40" xfId="2858" applyFont="1" applyFill="1" applyBorder="1" applyAlignment="1">
      <alignment horizontal="left" vertical="center" wrapText="1"/>
    </xf>
    <xf numFmtId="166" fontId="100" fillId="0" borderId="36" xfId="2660" quotePrefix="1" applyNumberFormat="1" applyFont="1" applyFill="1" applyBorder="1" applyAlignment="1">
      <alignment horizontal="center" vertical="center"/>
    </xf>
    <xf numFmtId="166" fontId="100" fillId="0" borderId="22" xfId="2660" quotePrefix="1" applyNumberFormat="1" applyFont="1" applyFill="1" applyBorder="1" applyAlignment="1">
      <alignment horizontal="center" vertical="center"/>
    </xf>
    <xf numFmtId="0" fontId="79" fillId="0" borderId="38" xfId="2858" applyFont="1" applyFill="1" applyBorder="1" applyAlignment="1">
      <alignment horizontal="center" vertical="center" wrapText="1"/>
    </xf>
    <xf numFmtId="0" fontId="79" fillId="0" borderId="29" xfId="2858" applyFont="1" applyFill="1" applyBorder="1" applyAlignment="1">
      <alignment horizontal="center" vertical="center" wrapText="1"/>
    </xf>
    <xf numFmtId="14" fontId="100" fillId="0" borderId="50" xfId="6589" applyNumberFormat="1" applyFont="1" applyFill="1" applyBorder="1" applyAlignment="1">
      <alignment horizontal="center" vertical="center"/>
    </xf>
    <xf numFmtId="14" fontId="100" fillId="0" borderId="52" xfId="6589" applyNumberFormat="1" applyFont="1" applyFill="1" applyBorder="1" applyAlignment="1">
      <alignment horizontal="center" vertical="center"/>
    </xf>
    <xf numFmtId="14" fontId="100" fillId="0" borderId="19" xfId="6589" applyNumberFormat="1" applyFont="1" applyFill="1" applyBorder="1" applyAlignment="1">
      <alignment horizontal="center" vertical="center"/>
    </xf>
    <xf numFmtId="14" fontId="100" fillId="0" borderId="10" xfId="6589" applyNumberFormat="1" applyFont="1" applyFill="1" applyBorder="1" applyAlignment="1">
      <alignment horizontal="left" vertical="center" wrapText="1"/>
    </xf>
    <xf numFmtId="14" fontId="100" fillId="0" borderId="40" xfId="6589" applyNumberFormat="1" applyFont="1" applyFill="1" applyBorder="1" applyAlignment="1">
      <alignment horizontal="left" vertical="center" wrapText="1"/>
    </xf>
    <xf numFmtId="14" fontId="100" fillId="0" borderId="54" xfId="6589" applyNumberFormat="1" applyFont="1" applyFill="1" applyBorder="1" applyAlignment="1">
      <alignment horizontal="left" vertical="center" wrapText="1"/>
    </xf>
    <xf numFmtId="42" fontId="79" fillId="0" borderId="54" xfId="2858" applyNumberFormat="1" applyFont="1" applyFill="1" applyBorder="1" applyAlignment="1">
      <alignment horizontal="center" vertical="center" wrapText="1"/>
    </xf>
    <xf numFmtId="0" fontId="100" fillId="0" borderId="39" xfId="6589" applyFont="1" applyFill="1" applyBorder="1" applyAlignment="1">
      <alignment horizontal="center" vertical="center"/>
    </xf>
    <xf numFmtId="0" fontId="100" fillId="0" borderId="42" xfId="6589" applyFont="1" applyFill="1" applyBorder="1" applyAlignment="1">
      <alignment horizontal="center" vertical="center"/>
    </xf>
    <xf numFmtId="0" fontId="100" fillId="0" borderId="33" xfId="6589" applyFont="1" applyFill="1" applyBorder="1" applyAlignment="1">
      <alignment horizontal="center" vertical="center"/>
    </xf>
    <xf numFmtId="0" fontId="100" fillId="0" borderId="29" xfId="6589" applyFont="1" applyFill="1" applyBorder="1" applyAlignment="1">
      <alignment horizontal="center" vertical="center" wrapText="1"/>
    </xf>
    <xf numFmtId="0" fontId="100" fillId="0" borderId="71" xfId="6589" applyFont="1" applyFill="1" applyBorder="1" applyAlignment="1">
      <alignment horizontal="center" vertical="center" wrapText="1"/>
    </xf>
    <xf numFmtId="14" fontId="79" fillId="0" borderId="1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0" fontId="79" fillId="0" borderId="54" xfId="2858" applyFont="1" applyFill="1" applyBorder="1" applyAlignment="1">
      <alignment horizontal="left" vertical="center" wrapText="1"/>
    </xf>
    <xf numFmtId="42" fontId="79" fillId="0" borderId="10" xfId="2858" applyNumberFormat="1" applyFont="1" applyFill="1" applyBorder="1" applyAlignment="1">
      <alignment vertical="center"/>
    </xf>
    <xf numFmtId="42" fontId="79" fillId="0" borderId="40" xfId="2858" applyNumberFormat="1" applyFont="1" applyFill="1" applyBorder="1" applyAlignment="1">
      <alignment vertical="center"/>
    </xf>
    <xf numFmtId="42" fontId="79" fillId="0" borderId="54" xfId="2858" applyNumberFormat="1" applyFont="1" applyFill="1" applyBorder="1" applyAlignment="1">
      <alignment vertical="center"/>
    </xf>
    <xf numFmtId="0" fontId="79" fillId="0" borderId="39" xfId="2858" applyFont="1" applyFill="1" applyBorder="1" applyAlignment="1">
      <alignment horizontal="center" vertical="center" wrapText="1"/>
    </xf>
    <xf numFmtId="0" fontId="79" fillId="0" borderId="42" xfId="2858" applyFont="1" applyFill="1" applyBorder="1" applyAlignment="1">
      <alignment horizontal="center" vertical="center" wrapText="1"/>
    </xf>
    <xf numFmtId="0" fontId="79" fillId="0" borderId="33" xfId="2858" applyFont="1" applyFill="1" applyBorder="1" applyAlignment="1">
      <alignment horizontal="center" vertical="center" wrapText="1"/>
    </xf>
    <xf numFmtId="0" fontId="100" fillId="0" borderId="37" xfId="6589" applyFont="1" applyFill="1" applyBorder="1" applyAlignment="1">
      <alignment horizontal="center" vertical="center" wrapText="1"/>
    </xf>
    <xf numFmtId="0" fontId="100" fillId="0" borderId="20" xfId="6589" applyFont="1" applyFill="1" applyBorder="1" applyAlignment="1">
      <alignment horizontal="center" vertical="center" wrapText="1"/>
    </xf>
    <xf numFmtId="0" fontId="100" fillId="0" borderId="23" xfId="6589" applyFont="1" applyFill="1" applyBorder="1" applyAlignment="1">
      <alignment horizontal="center" vertical="center" wrapText="1"/>
    </xf>
    <xf numFmtId="0" fontId="79" fillId="0" borderId="40" xfId="2858" quotePrefix="1" applyFont="1" applyFill="1" applyBorder="1" applyAlignment="1">
      <alignment horizontal="center" vertical="center" wrapText="1"/>
    </xf>
    <xf numFmtId="0" fontId="79" fillId="0" borderId="54" xfId="2858" quotePrefix="1" applyFont="1" applyFill="1" applyBorder="1" applyAlignment="1">
      <alignment horizontal="center" vertical="center" wrapText="1"/>
    </xf>
    <xf numFmtId="14" fontId="100" fillId="0" borderId="10" xfId="6589" applyNumberFormat="1" applyFont="1" applyFill="1" applyBorder="1" applyAlignment="1">
      <alignment horizontal="center" vertical="center" wrapText="1"/>
    </xf>
    <xf numFmtId="14" fontId="100" fillId="0" borderId="54" xfId="6589" applyNumberFormat="1" applyFont="1" applyFill="1" applyBorder="1" applyAlignment="1">
      <alignment horizontal="center" vertical="center" wrapText="1"/>
    </xf>
    <xf numFmtId="0" fontId="100" fillId="0" borderId="38" xfId="6589" applyFont="1" applyFill="1" applyBorder="1" applyAlignment="1">
      <alignment horizontal="center" vertical="top" wrapText="1"/>
    </xf>
    <xf numFmtId="0" fontId="100" fillId="0" borderId="29" xfId="6589" applyFont="1" applyFill="1" applyBorder="1" applyAlignment="1">
      <alignment horizontal="center" vertical="top" wrapText="1"/>
    </xf>
    <xf numFmtId="0" fontId="100" fillId="0" borderId="71" xfId="6589" applyFont="1" applyFill="1" applyBorder="1" applyAlignment="1">
      <alignment horizontal="center" vertical="top" wrapText="1"/>
    </xf>
    <xf numFmtId="0" fontId="100" fillId="0" borderId="27" xfId="6589" applyFont="1" applyFill="1" applyBorder="1" applyAlignment="1">
      <alignment horizontal="left" vertical="center" wrapText="1"/>
    </xf>
    <xf numFmtId="165" fontId="79" fillId="0" borderId="54" xfId="2858" applyNumberFormat="1" applyFont="1" applyFill="1" applyBorder="1" applyAlignment="1">
      <alignment vertical="center"/>
    </xf>
    <xf numFmtId="0" fontId="79" fillId="0" borderId="54" xfId="2858" applyNumberFormat="1" applyFont="1" applyFill="1" applyBorder="1" applyAlignment="1">
      <alignment horizontal="center" vertical="center"/>
    </xf>
    <xf numFmtId="0" fontId="79" fillId="0" borderId="15" xfId="2858" applyFont="1" applyFill="1" applyBorder="1" applyAlignment="1">
      <alignment horizontal="left" vertical="center" wrapText="1"/>
    </xf>
    <xf numFmtId="14" fontId="79" fillId="0" borderId="15" xfId="2858" applyNumberFormat="1" applyFont="1" applyFill="1" applyBorder="1" applyAlignment="1">
      <alignment horizontal="left" vertical="center" wrapText="1"/>
    </xf>
    <xf numFmtId="0" fontId="100" fillId="0" borderId="38" xfId="6589" applyFont="1" applyFill="1" applyBorder="1" applyAlignment="1">
      <alignment horizontal="center" vertical="center"/>
    </xf>
    <xf numFmtId="0" fontId="79" fillId="0" borderId="32" xfId="2858" applyFont="1" applyFill="1" applyBorder="1" applyAlignment="1">
      <alignment horizontal="center" vertical="center" wrapText="1"/>
    </xf>
    <xf numFmtId="166" fontId="100" fillId="0" borderId="10" xfId="2660" quotePrefix="1" applyNumberFormat="1" applyFont="1" applyFill="1" applyBorder="1" applyAlignment="1">
      <alignment horizontal="center" vertical="center"/>
    </xf>
    <xf numFmtId="166" fontId="100" fillId="0" borderId="54" xfId="2660" quotePrefix="1" applyNumberFormat="1" applyFont="1" applyFill="1" applyBorder="1" applyAlignment="1">
      <alignment horizontal="center" vertical="center"/>
    </xf>
    <xf numFmtId="0" fontId="100" fillId="0" borderId="54" xfId="2660" quotePrefix="1" applyNumberFormat="1" applyFont="1" applyFill="1" applyBorder="1" applyAlignment="1">
      <alignment horizontal="center" vertical="center"/>
    </xf>
    <xf numFmtId="14" fontId="100" fillId="0" borderId="10" xfId="6591" applyNumberFormat="1" applyFont="1" applyFill="1" applyBorder="1" applyAlignment="1">
      <alignment horizontal="center" vertical="center"/>
    </xf>
    <xf numFmtId="14" fontId="100" fillId="0" borderId="40" xfId="6591" applyNumberFormat="1" applyFont="1" applyFill="1" applyBorder="1" applyAlignment="1">
      <alignment horizontal="center" vertical="center"/>
    </xf>
    <xf numFmtId="14" fontId="100" fillId="0" borderId="54" xfId="6591" applyNumberFormat="1" applyFont="1" applyFill="1" applyBorder="1" applyAlignment="1">
      <alignment horizontal="center" vertical="center"/>
    </xf>
    <xf numFmtId="0" fontId="79" fillId="0" borderId="39"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38" xfId="2858" applyFont="1" applyFill="1" applyBorder="1" applyAlignment="1">
      <alignment horizontal="center" vertical="top"/>
    </xf>
    <xf numFmtId="0" fontId="79" fillId="0" borderId="71" xfId="2858" applyFont="1" applyFill="1" applyBorder="1" applyAlignment="1">
      <alignment horizontal="center" vertical="top"/>
    </xf>
    <xf numFmtId="166" fontId="79" fillId="0" borderId="21" xfId="2858" quotePrefix="1" applyNumberFormat="1" applyFont="1" applyFill="1" applyBorder="1" applyAlignment="1">
      <alignment horizontal="center" vertical="center" wrapText="1"/>
    </xf>
    <xf numFmtId="0" fontId="98" fillId="0" borderId="42" xfId="6589" applyFont="1" applyFill="1" applyBorder="1" applyAlignment="1">
      <alignment horizontal="center" wrapText="1"/>
    </xf>
    <xf numFmtId="0" fontId="79" fillId="0" borderId="67" xfId="2858" applyFont="1" applyFill="1" applyBorder="1" applyAlignment="1">
      <alignment horizontal="left" vertical="center" wrapText="1"/>
    </xf>
    <xf numFmtId="14" fontId="79" fillId="0" borderId="40" xfId="2858" applyNumberFormat="1" applyFont="1" applyFill="1" applyBorder="1" applyAlignment="1">
      <alignment horizontal="center" vertical="center"/>
    </xf>
    <xf numFmtId="0" fontId="79" fillId="0" borderId="67" xfId="2858" applyFont="1" applyFill="1" applyBorder="1" applyAlignment="1">
      <alignment horizontal="center" vertical="center" wrapText="1"/>
    </xf>
    <xf numFmtId="0" fontId="79" fillId="0" borderId="0" xfId="2858" applyFont="1" applyFill="1" applyAlignment="1">
      <alignment horizontal="center" wrapText="1"/>
    </xf>
    <xf numFmtId="165" fontId="79" fillId="0" borderId="43" xfId="2858" applyNumberFormat="1" applyFont="1" applyFill="1" applyBorder="1" applyAlignment="1">
      <alignment horizontal="center" vertical="center"/>
    </xf>
    <xf numFmtId="14" fontId="79" fillId="0" borderId="23" xfId="2858" applyNumberFormat="1" applyFont="1" applyFill="1" applyBorder="1" applyAlignment="1">
      <alignment horizontal="center" vertical="center"/>
    </xf>
    <xf numFmtId="0" fontId="79" fillId="0" borderId="23" xfId="2858" applyFont="1" applyFill="1" applyBorder="1" applyAlignment="1">
      <alignment horizontal="center" vertical="center"/>
    </xf>
    <xf numFmtId="14" fontId="79" fillId="0" borderId="0"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0" fontId="79" fillId="0" borderId="54" xfId="2858" applyFont="1" applyFill="1" applyBorder="1" applyAlignment="1">
      <alignment vertical="center" wrapText="1"/>
    </xf>
    <xf numFmtId="0" fontId="79" fillId="0" borderId="36" xfId="2858" applyFont="1" applyFill="1" applyBorder="1" applyAlignment="1">
      <alignment horizontal="center" vertical="center"/>
    </xf>
    <xf numFmtId="0" fontId="79" fillId="0" borderId="0" xfId="2858" applyFont="1" applyFill="1" applyAlignment="1"/>
    <xf numFmtId="0" fontId="79" fillId="0" borderId="15" xfId="2858" applyFont="1" applyFill="1" applyBorder="1" applyAlignment="1">
      <alignment horizontal="center" vertical="center"/>
    </xf>
    <xf numFmtId="0" fontId="79" fillId="0" borderId="0" xfId="2858" applyFont="1" applyFill="1"/>
    <xf numFmtId="42" fontId="79" fillId="0" borderId="10" xfId="2858" applyNumberFormat="1" applyFont="1" applyFill="1" applyBorder="1" applyAlignment="1">
      <alignment vertical="center"/>
    </xf>
    <xf numFmtId="42" fontId="79" fillId="0" borderId="40" xfId="2858" applyNumberFormat="1" applyFont="1" applyFill="1" applyBorder="1" applyAlignment="1">
      <alignment vertical="center"/>
    </xf>
    <xf numFmtId="42" fontId="79" fillId="0" borderId="54" xfId="2858" applyNumberFormat="1" applyFont="1" applyFill="1" applyBorder="1" applyAlignment="1">
      <alignment vertical="center"/>
    </xf>
    <xf numFmtId="14" fontId="79" fillId="0" borderId="1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0" fontId="79" fillId="0" borderId="10" xfId="2858" applyFont="1" applyFill="1" applyBorder="1" applyAlignment="1">
      <alignment horizontal="center" vertical="center" wrapText="1"/>
    </xf>
    <xf numFmtId="0" fontId="79" fillId="0" borderId="54" xfId="2858" applyFont="1" applyFill="1" applyBorder="1" applyAlignment="1">
      <alignment horizontal="center" vertical="center" wrapText="1"/>
    </xf>
    <xf numFmtId="42" fontId="79" fillId="0" borderId="10" xfId="2858" applyNumberFormat="1" applyFont="1" applyFill="1" applyBorder="1" applyAlignment="1">
      <alignment horizontal="center" vertical="center"/>
    </xf>
    <xf numFmtId="0" fontId="79" fillId="0" borderId="40" xfId="2858" applyFont="1" applyFill="1" applyBorder="1" applyAlignment="1">
      <alignment horizontal="center" vertical="center" wrapText="1"/>
    </xf>
    <xf numFmtId="0" fontId="79" fillId="0" borderId="39" xfId="2858" applyFont="1" applyFill="1" applyBorder="1" applyAlignment="1">
      <alignment horizontal="center" vertical="center"/>
    </xf>
    <xf numFmtId="0" fontId="79" fillId="0" borderId="42"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19" xfId="2858" applyFont="1" applyFill="1" applyBorder="1" applyAlignment="1">
      <alignment vertical="center"/>
    </xf>
    <xf numFmtId="14" fontId="79" fillId="0" borderId="40" xfId="2858" applyNumberFormat="1" applyFont="1" applyFill="1" applyBorder="1" applyAlignment="1">
      <alignment horizontal="center" vertical="center"/>
    </xf>
    <xf numFmtId="0" fontId="79" fillId="0" borderId="0" xfId="2858" applyFont="1" applyFill="1" applyAlignment="1">
      <alignment horizontal="center" wrapText="1"/>
    </xf>
    <xf numFmtId="14" fontId="79" fillId="0" borderId="35" xfId="2858" applyNumberFormat="1" applyFont="1" applyFill="1" applyBorder="1" applyAlignment="1">
      <alignment horizontal="center" vertical="center"/>
    </xf>
    <xf numFmtId="14" fontId="79" fillId="0" borderId="74" xfId="2858" applyNumberFormat="1" applyFont="1" applyFill="1" applyBorder="1" applyAlignment="1">
      <alignment horizontal="center" vertical="center"/>
    </xf>
    <xf numFmtId="14" fontId="79" fillId="0" borderId="72" xfId="2858" applyNumberFormat="1" applyFont="1" applyFill="1" applyBorder="1" applyAlignment="1">
      <alignment horizontal="center" vertical="center"/>
    </xf>
    <xf numFmtId="0" fontId="79" fillId="0" borderId="10" xfId="2858" applyFont="1" applyFill="1" applyBorder="1" applyAlignment="1">
      <alignment horizontal="center" vertical="center"/>
    </xf>
    <xf numFmtId="0" fontId="79" fillId="0" borderId="40" xfId="2858" applyFont="1" applyFill="1" applyBorder="1" applyAlignment="1">
      <alignment horizontal="center" vertical="center"/>
    </xf>
    <xf numFmtId="0" fontId="79" fillId="0" borderId="43" xfId="2858" applyFont="1" applyFill="1" applyBorder="1" applyAlignment="1">
      <alignment horizontal="center" vertical="center"/>
    </xf>
    <xf numFmtId="14" fontId="79" fillId="0" borderId="14" xfId="2858" applyNumberFormat="1" applyFont="1" applyFill="1" applyBorder="1" applyAlignment="1">
      <alignment horizontal="center" vertical="center"/>
    </xf>
    <xf numFmtId="0" fontId="79" fillId="0" borderId="10" xfId="2858" applyFont="1" applyFill="1" applyBorder="1" applyAlignment="1">
      <alignment horizontal="left" vertical="center"/>
    </xf>
    <xf numFmtId="0" fontId="79" fillId="0" borderId="49" xfId="2858" applyFont="1" applyFill="1" applyBorder="1" applyAlignment="1">
      <alignment horizontal="center" vertical="center"/>
    </xf>
    <xf numFmtId="0" fontId="79" fillId="0" borderId="50" xfId="2858" applyFont="1" applyFill="1" applyBorder="1" applyAlignment="1">
      <alignment horizontal="center" vertical="center"/>
    </xf>
    <xf numFmtId="0" fontId="79" fillId="0" borderId="52" xfId="2858" applyFont="1" applyFill="1" applyBorder="1" applyAlignment="1">
      <alignment horizontal="center" vertical="center"/>
    </xf>
    <xf numFmtId="0" fontId="79" fillId="0" borderId="19" xfId="2858" applyFont="1" applyFill="1" applyBorder="1" applyAlignment="1">
      <alignment horizontal="center" vertical="center"/>
    </xf>
    <xf numFmtId="0" fontId="79" fillId="0" borderId="74" xfId="2858" applyFont="1" applyFill="1" applyBorder="1" applyAlignment="1">
      <alignment horizontal="center" vertical="center"/>
    </xf>
    <xf numFmtId="0" fontId="79" fillId="0" borderId="43" xfId="2858" applyFont="1" applyFill="1" applyBorder="1" applyAlignment="1">
      <alignment horizontal="center" vertical="center" wrapText="1"/>
    </xf>
    <xf numFmtId="0" fontId="79" fillId="0" borderId="10"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0" fontId="79" fillId="0" borderId="0" xfId="0" applyFont="1" applyFill="1" applyAlignment="1">
      <alignment wrapText="1"/>
    </xf>
    <xf numFmtId="0" fontId="79" fillId="0" borderId="0" xfId="0" applyFont="1" applyFill="1" applyAlignment="1"/>
    <xf numFmtId="14" fontId="79" fillId="0" borderId="50" xfId="2858" applyNumberFormat="1" applyFont="1" applyFill="1" applyBorder="1" applyAlignment="1">
      <alignment horizontal="center" vertical="center"/>
    </xf>
    <xf numFmtId="14" fontId="79" fillId="0" borderId="52" xfId="2858" applyNumberFormat="1" applyFont="1" applyFill="1" applyBorder="1" applyAlignment="1">
      <alignment horizontal="center" vertical="center"/>
    </xf>
    <xf numFmtId="42" fontId="79" fillId="0" borderId="36" xfId="2858" applyNumberFormat="1" applyFont="1" applyFill="1" applyBorder="1" applyAlignment="1">
      <alignment horizontal="center" vertical="center"/>
    </xf>
    <xf numFmtId="14" fontId="79" fillId="0" borderId="19" xfId="2858" applyNumberFormat="1" applyFont="1" applyFill="1" applyBorder="1" applyAlignment="1">
      <alignment horizontal="center" vertical="center"/>
    </xf>
    <xf numFmtId="42" fontId="79" fillId="0" borderId="21" xfId="2858" applyNumberFormat="1" applyFont="1" applyFill="1" applyBorder="1" applyAlignment="1">
      <alignment vertical="center"/>
    </xf>
    <xf numFmtId="42" fontId="79" fillId="0" borderId="36" xfId="2858" applyNumberFormat="1" applyFont="1" applyFill="1" applyBorder="1" applyAlignment="1">
      <alignment vertical="center"/>
    </xf>
    <xf numFmtId="0" fontId="79" fillId="0" borderId="21" xfId="2858" applyFont="1" applyFill="1" applyBorder="1" applyAlignment="1">
      <alignment vertical="center"/>
    </xf>
    <xf numFmtId="0" fontId="5" fillId="0" borderId="0" xfId="4030" applyFont="1" applyFill="1"/>
    <xf numFmtId="0" fontId="5" fillId="0" borderId="126" xfId="4030" applyFont="1" applyFill="1" applyBorder="1"/>
    <xf numFmtId="0" fontId="5" fillId="0" borderId="126" xfId="4030" applyFont="1" applyFill="1" applyBorder="1" applyAlignment="1">
      <alignment horizontal="left"/>
    </xf>
    <xf numFmtId="171" fontId="5" fillId="0" borderId="126" xfId="4030" applyNumberFormat="1" applyFont="1" applyFill="1" applyBorder="1"/>
    <xf numFmtId="44" fontId="148" fillId="0" borderId="126" xfId="4008" applyFont="1" applyFill="1" applyBorder="1" applyAlignment="1">
      <alignment horizontal="right"/>
    </xf>
    <xf numFmtId="170" fontId="148" fillId="0" borderId="126" xfId="4008" applyNumberFormat="1" applyFont="1" applyFill="1" applyBorder="1"/>
    <xf numFmtId="170" fontId="148" fillId="0" borderId="126" xfId="4008" applyNumberFormat="1" applyFont="1" applyFill="1" applyBorder="1" applyAlignment="1">
      <alignment horizontal="right" wrapText="1"/>
    </xf>
    <xf numFmtId="170" fontId="148" fillId="0" borderId="126" xfId="4008" applyNumberFormat="1" applyFont="1" applyFill="1" applyBorder="1" applyAlignment="1">
      <alignment horizontal="right"/>
    </xf>
    <xf numFmtId="7" fontId="148" fillId="0" borderId="126" xfId="2659" applyNumberFormat="1" applyFont="1" applyFill="1" applyBorder="1"/>
    <xf numFmtId="169" fontId="148" fillId="0" borderId="126" xfId="3998" applyNumberFormat="1" applyFont="1" applyFill="1" applyBorder="1"/>
    <xf numFmtId="170" fontId="148" fillId="0" borderId="126" xfId="3997" applyNumberFormat="1" applyFont="1" applyFill="1" applyBorder="1"/>
    <xf numFmtId="7" fontId="148" fillId="0" borderId="126" xfId="4008" applyNumberFormat="1" applyFont="1" applyFill="1" applyBorder="1"/>
    <xf numFmtId="7" fontId="148" fillId="0" borderId="126" xfId="3998" applyNumberFormat="1" applyFont="1" applyFill="1" applyBorder="1"/>
    <xf numFmtId="37" fontId="5" fillId="0" borderId="126" xfId="3998" applyNumberFormat="1" applyFont="1" applyFill="1" applyBorder="1"/>
    <xf numFmtId="170" fontId="144" fillId="0" borderId="0" xfId="4031" applyNumberFormat="1" applyFont="1" applyFill="1" applyAlignment="1">
      <alignment horizontal="center"/>
    </xf>
    <xf numFmtId="14" fontId="79" fillId="0" borderId="10" xfId="2858" applyNumberFormat="1" applyFont="1" applyFill="1" applyBorder="1" applyAlignment="1">
      <alignment horizontal="center" vertical="center" wrapText="1"/>
    </xf>
    <xf numFmtId="14" fontId="79" fillId="0" borderId="10" xfId="2858" applyNumberFormat="1" applyFont="1" applyFill="1" applyBorder="1" applyAlignment="1">
      <alignment horizontal="center" vertical="center"/>
    </xf>
    <xf numFmtId="0" fontId="79" fillId="0" borderId="0" xfId="2858" applyFont="1" applyFill="1"/>
    <xf numFmtId="0" fontId="79" fillId="0" borderId="0" xfId="2858" applyFont="1" applyFill="1" applyBorder="1" applyAlignment="1">
      <alignment wrapText="1"/>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76" fillId="0" borderId="0" xfId="2858" applyFont="1" applyFill="1" applyBorder="1" applyAlignment="1">
      <alignment horizontal="center" wrapText="1"/>
    </xf>
    <xf numFmtId="0" fontId="79" fillId="0" borderId="0" xfId="2858" applyFont="1" applyFill="1" applyBorder="1"/>
    <xf numFmtId="0" fontId="79" fillId="0" borderId="0" xfId="2858" applyFont="1" applyFill="1"/>
    <xf numFmtId="0" fontId="144" fillId="0" borderId="0" xfId="4031" applyFont="1" applyFill="1" applyAlignment="1">
      <alignment horizontal="center"/>
    </xf>
    <xf numFmtId="0" fontId="79" fillId="0" borderId="0" xfId="2858" applyFont="1" applyFill="1" applyBorder="1" applyAlignment="1">
      <alignment wrapText="1"/>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79" fillId="0" borderId="0" xfId="2858" applyFont="1" applyFill="1" applyBorder="1"/>
    <xf numFmtId="44" fontId="148" fillId="0" borderId="127" xfId="4008" applyFont="1" applyFill="1" applyBorder="1" applyAlignment="1">
      <alignment horizontal="right"/>
    </xf>
    <xf numFmtId="170" fontId="148" fillId="0" borderId="127" xfId="4008" applyNumberFormat="1" applyFont="1" applyFill="1" applyBorder="1"/>
    <xf numFmtId="170" fontId="148" fillId="0" borderId="127" xfId="4008" applyNumberFormat="1" applyFont="1" applyFill="1" applyBorder="1" applyAlignment="1">
      <alignment horizontal="right" wrapText="1"/>
    </xf>
    <xf numFmtId="170" fontId="148" fillId="0" borderId="127" xfId="4008" applyNumberFormat="1" applyFont="1" applyFill="1" applyBorder="1" applyAlignment="1">
      <alignment horizontal="right"/>
    </xf>
    <xf numFmtId="7" fontId="148" fillId="0" borderId="127" xfId="2659" applyNumberFormat="1" applyFont="1" applyFill="1" applyBorder="1"/>
    <xf numFmtId="169" fontId="148" fillId="0" borderId="127" xfId="3998" applyNumberFormat="1" applyFont="1" applyFill="1" applyBorder="1"/>
    <xf numFmtId="170" fontId="148" fillId="0" borderId="127" xfId="3997" applyNumberFormat="1" applyFont="1" applyFill="1" applyBorder="1"/>
    <xf numFmtId="7" fontId="148" fillId="0" borderId="127" xfId="4008" applyNumberFormat="1" applyFont="1" applyFill="1" applyBorder="1"/>
    <xf numFmtId="7" fontId="148" fillId="0" borderId="127" xfId="3998" applyNumberFormat="1" applyFont="1" applyFill="1" applyBorder="1"/>
    <xf numFmtId="0" fontId="4" fillId="0" borderId="127" xfId="4030" applyFont="1" applyFill="1" applyBorder="1"/>
    <xf numFmtId="0" fontId="4" fillId="0" borderId="127" xfId="4030" applyFont="1" applyFill="1" applyBorder="1" applyAlignment="1">
      <alignment horizontal="left"/>
    </xf>
    <xf numFmtId="171" fontId="4" fillId="0" borderId="127" xfId="4030" applyNumberFormat="1" applyFont="1" applyFill="1" applyBorder="1"/>
    <xf numFmtId="37" fontId="4" fillId="0" borderId="127" xfId="3998" applyNumberFormat="1" applyFont="1" applyFill="1" applyBorder="1"/>
    <xf numFmtId="0" fontId="79" fillId="0" borderId="0" xfId="2858" applyFont="1" applyFill="1"/>
    <xf numFmtId="164" fontId="76" fillId="0" borderId="86" xfId="2659" applyNumberFormat="1" applyFont="1" applyFill="1" applyBorder="1"/>
    <xf numFmtId="0" fontId="79" fillId="0" borderId="127" xfId="2858" applyNumberFormat="1" applyFont="1" applyFill="1" applyBorder="1" applyAlignment="1">
      <alignment vertical="center"/>
    </xf>
    <xf numFmtId="165" fontId="79" fillId="0" borderId="127" xfId="2858" applyNumberFormat="1" applyFont="1" applyFill="1" applyBorder="1" applyAlignment="1">
      <alignment vertical="center"/>
    </xf>
    <xf numFmtId="10" fontId="79" fillId="0" borderId="127" xfId="2858" applyNumberFormat="1" applyFont="1" applyFill="1" applyBorder="1" applyAlignment="1">
      <alignment vertical="center"/>
    </xf>
    <xf numFmtId="0" fontId="79" fillId="0" borderId="0" xfId="2858" applyFont="1" applyFill="1" applyBorder="1" applyAlignment="1">
      <alignment wrapText="1"/>
    </xf>
    <xf numFmtId="0" fontId="79" fillId="0" borderId="0" xfId="2858" applyNumberFormat="1" applyFont="1" applyFill="1" applyBorder="1" applyAlignment="1">
      <alignment wrapText="1"/>
    </xf>
    <xf numFmtId="0" fontId="79" fillId="0" borderId="0" xfId="2858" applyFont="1" applyFill="1" applyBorder="1" applyAlignment="1">
      <alignment horizontal="center"/>
    </xf>
    <xf numFmtId="0" fontId="79" fillId="0" borderId="0" xfId="2858" applyFont="1" applyFill="1" applyBorder="1"/>
    <xf numFmtId="0" fontId="7" fillId="0" borderId="127" xfId="4030" applyFont="1" applyFill="1" applyBorder="1" applyAlignment="1">
      <alignment horizontal="left"/>
    </xf>
    <xf numFmtId="171" fontId="7" fillId="0" borderId="127" xfId="4030" applyNumberFormat="1" applyFont="1" applyFill="1" applyBorder="1"/>
    <xf numFmtId="37" fontId="7" fillId="0" borderId="127" xfId="3998" applyNumberFormat="1" applyFont="1" applyFill="1" applyBorder="1"/>
    <xf numFmtId="0" fontId="20" fillId="0" borderId="0" xfId="4030" applyFill="1" applyAlignment="1">
      <alignment horizontal="left"/>
    </xf>
    <xf numFmtId="0" fontId="79" fillId="0" borderId="0" xfId="2858" applyFont="1" applyFill="1" applyBorder="1"/>
    <xf numFmtId="3" fontId="7" fillId="0" borderId="127" xfId="4030" applyNumberFormat="1" applyFont="1" applyFill="1" applyBorder="1" applyAlignment="1">
      <alignment horizontal="left"/>
    </xf>
    <xf numFmtId="0" fontId="4" fillId="0" borderId="129" xfId="4030" applyFont="1" applyFill="1" applyBorder="1"/>
    <xf numFmtId="0" fontId="4" fillId="0" borderId="129" xfId="4030" applyFont="1" applyFill="1" applyBorder="1" applyAlignment="1">
      <alignment horizontal="left"/>
    </xf>
    <xf numFmtId="171" fontId="4" fillId="0" borderId="129" xfId="4030" applyNumberFormat="1" applyFont="1" applyFill="1" applyBorder="1"/>
    <xf numFmtId="44" fontId="148" fillId="0" borderId="129" xfId="4008" applyFont="1" applyFill="1" applyBorder="1" applyAlignment="1">
      <alignment horizontal="right"/>
    </xf>
    <xf numFmtId="170" fontId="148" fillId="0" borderId="129" xfId="4008" applyNumberFormat="1" applyFont="1" applyFill="1" applyBorder="1"/>
    <xf numFmtId="170" fontId="148" fillId="0" borderId="129" xfId="4008" applyNumberFormat="1" applyFont="1" applyFill="1" applyBorder="1" applyAlignment="1">
      <alignment horizontal="right" wrapText="1"/>
    </xf>
    <xf numFmtId="170" fontId="148" fillId="0" borderId="129" xfId="4008" applyNumberFormat="1" applyFont="1" applyFill="1" applyBorder="1" applyAlignment="1">
      <alignment horizontal="right"/>
    </xf>
    <xf numFmtId="7" fontId="148" fillId="0" borderId="129" xfId="2659" applyNumberFormat="1" applyFont="1" applyFill="1" applyBorder="1"/>
    <xf numFmtId="169" fontId="148" fillId="0" borderId="129" xfId="3998" applyNumberFormat="1" applyFont="1" applyFill="1" applyBorder="1"/>
    <xf numFmtId="170" fontId="148" fillId="0" borderId="129" xfId="3997" applyNumberFormat="1" applyFont="1" applyFill="1" applyBorder="1"/>
    <xf numFmtId="7" fontId="148" fillId="0" borderId="129" xfId="4008" applyNumberFormat="1" applyFont="1" applyFill="1" applyBorder="1"/>
    <xf numFmtId="7" fontId="148" fillId="0" borderId="129" xfId="3998" applyNumberFormat="1" applyFont="1" applyFill="1" applyBorder="1"/>
    <xf numFmtId="37" fontId="4" fillId="0" borderId="129" xfId="3998" applyNumberFormat="1" applyFont="1" applyFill="1" applyBorder="1"/>
    <xf numFmtId="0" fontId="3" fillId="0" borderId="128" xfId="4030" applyFont="1" applyFill="1" applyBorder="1"/>
    <xf numFmtId="0" fontId="3" fillId="0" borderId="128" xfId="4030" applyFont="1" applyFill="1" applyBorder="1" applyAlignment="1">
      <alignment horizontal="left"/>
    </xf>
    <xf numFmtId="171" fontId="3" fillId="0" borderId="128" xfId="4030" applyNumberFormat="1" applyFont="1" applyFill="1" applyBorder="1"/>
    <xf numFmtId="44" fontId="148" fillId="0" borderId="128" xfId="4008" applyFont="1" applyFill="1" applyBorder="1" applyAlignment="1">
      <alignment horizontal="right"/>
    </xf>
    <xf numFmtId="170" fontId="148" fillId="0" borderId="128" xfId="4008" applyNumberFormat="1" applyFont="1" applyFill="1" applyBorder="1"/>
    <xf numFmtId="170" fontId="148" fillId="0" borderId="128" xfId="4008" applyNumberFormat="1" applyFont="1" applyFill="1" applyBorder="1" applyAlignment="1">
      <alignment horizontal="right" wrapText="1"/>
    </xf>
    <xf numFmtId="7" fontId="148" fillId="0" borderId="128" xfId="2659" applyNumberFormat="1" applyFont="1" applyFill="1" applyBorder="1"/>
    <xf numFmtId="169" fontId="148" fillId="0" borderId="128" xfId="3998" applyNumberFormat="1" applyFont="1" applyFill="1" applyBorder="1"/>
    <xf numFmtId="170" fontId="148" fillId="0" borderId="128" xfId="3997" applyNumberFormat="1" applyFont="1" applyFill="1" applyBorder="1"/>
    <xf numFmtId="7" fontId="148" fillId="0" borderId="128" xfId="4008" applyNumberFormat="1" applyFont="1" applyFill="1" applyBorder="1"/>
    <xf numFmtId="7" fontId="148" fillId="0" borderId="128" xfId="3998" applyNumberFormat="1" applyFont="1" applyFill="1" applyBorder="1"/>
    <xf numFmtId="37" fontId="3" fillId="0" borderId="128" xfId="3998" applyNumberFormat="1" applyFont="1" applyFill="1" applyBorder="1"/>
    <xf numFmtId="44" fontId="75" fillId="0" borderId="128" xfId="4008" applyFont="1" applyFill="1" applyBorder="1" applyAlignment="1">
      <alignment horizontal="right"/>
    </xf>
    <xf numFmtId="170" fontId="75" fillId="0" borderId="128" xfId="4008" applyNumberFormat="1" applyFont="1" applyFill="1" applyBorder="1"/>
    <xf numFmtId="170" fontId="75" fillId="0" borderId="128" xfId="4008" applyNumberFormat="1" applyFont="1" applyFill="1" applyBorder="1" applyAlignment="1">
      <alignment horizontal="right" wrapText="1"/>
    </xf>
    <xf numFmtId="170" fontId="75" fillId="0" borderId="128" xfId="4008" applyNumberFormat="1" applyFont="1" applyFill="1" applyBorder="1" applyAlignment="1">
      <alignment horizontal="right"/>
    </xf>
    <xf numFmtId="7" fontId="75" fillId="0" borderId="128" xfId="2659" applyNumberFormat="1" applyFont="1" applyFill="1" applyBorder="1"/>
    <xf numFmtId="169" fontId="75" fillId="0" borderId="128" xfId="3998" applyNumberFormat="1" applyFont="1" applyFill="1" applyBorder="1"/>
    <xf numFmtId="170" fontId="75" fillId="0" borderId="128" xfId="3997" applyNumberFormat="1" applyFont="1" applyFill="1" applyBorder="1"/>
    <xf numFmtId="7" fontId="75" fillId="0" borderId="128" xfId="4008" applyNumberFormat="1" applyFont="1" applyFill="1" applyBorder="1"/>
    <xf numFmtId="7" fontId="75" fillId="0" borderId="128" xfId="3998" applyNumberFormat="1" applyFont="1" applyFill="1" applyBorder="1"/>
    <xf numFmtId="44" fontId="122" fillId="0" borderId="0" xfId="4008" applyFont="1" applyFill="1" applyAlignment="1">
      <alignment horizontal="right"/>
    </xf>
    <xf numFmtId="170" fontId="122" fillId="0" borderId="0" xfId="4008" applyNumberFormat="1" applyFont="1" applyFill="1" applyAlignment="1">
      <alignment horizontal="right" wrapText="1"/>
    </xf>
    <xf numFmtId="7" fontId="122" fillId="0" borderId="0" xfId="2659" applyNumberFormat="1" applyFont="1" applyFill="1"/>
    <xf numFmtId="169" fontId="122" fillId="0" borderId="0" xfId="3998" applyNumberFormat="1" applyFont="1" applyFill="1"/>
    <xf numFmtId="170" fontId="122" fillId="0" borderId="0" xfId="3997" applyNumberFormat="1" applyFont="1" applyFill="1"/>
    <xf numFmtId="7" fontId="122" fillId="0" borderId="0" xfId="4008" applyNumberFormat="1" applyFont="1" applyFill="1"/>
    <xf numFmtId="170" fontId="148" fillId="0" borderId="128" xfId="4008" applyNumberFormat="1" applyFont="1" applyFill="1" applyBorder="1" applyAlignment="1">
      <alignment horizontal="right"/>
    </xf>
    <xf numFmtId="170" fontId="122" fillId="56" borderId="0" xfId="4008" applyNumberFormat="1" applyFont="1" applyFill="1" applyAlignment="1">
      <alignment horizontal="right"/>
    </xf>
    <xf numFmtId="0" fontId="2" fillId="0" borderId="15" xfId="4030" applyFont="1" applyFill="1" applyBorder="1" applyAlignment="1">
      <alignment horizontal="left"/>
    </xf>
    <xf numFmtId="0" fontId="79" fillId="0" borderId="0" xfId="2858" applyFont="1" applyFill="1"/>
    <xf numFmtId="14" fontId="79" fillId="0" borderId="10" xfId="2858" applyNumberFormat="1"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14" fontId="79" fillId="0" borderId="25" xfId="2858" applyNumberFormat="1" applyFont="1" applyFill="1" applyBorder="1" applyAlignment="1">
      <alignment horizontal="center" vertical="center"/>
    </xf>
    <xf numFmtId="14" fontId="79" fillId="0" borderId="25" xfId="2858" applyNumberFormat="1" applyFont="1" applyFill="1" applyBorder="1" applyAlignment="1">
      <alignment horizontal="center" vertical="center" wrapText="1"/>
    </xf>
    <xf numFmtId="166" fontId="79" fillId="0" borderId="25" xfId="2858" applyNumberFormat="1" applyFont="1" applyFill="1" applyBorder="1" applyAlignment="1">
      <alignment vertical="center"/>
    </xf>
    <xf numFmtId="7" fontId="122" fillId="0" borderId="0" xfId="3998" applyNumberFormat="1" applyFont="1" applyFill="1"/>
    <xf numFmtId="7" fontId="141" fillId="55" borderId="15" xfId="4008" applyNumberFormat="1" applyFont="1" applyFill="1" applyBorder="1" applyAlignment="1">
      <alignment horizontal="center" vertical="top" wrapText="1"/>
    </xf>
    <xf numFmtId="170" fontId="141" fillId="55" borderId="15" xfId="4030" applyNumberFormat="1" applyFont="1" applyFill="1" applyBorder="1" applyAlignment="1">
      <alignment horizontal="center" vertical="top" wrapText="1"/>
    </xf>
    <xf numFmtId="0" fontId="141" fillId="55" borderId="15" xfId="4030" applyFont="1" applyFill="1" applyBorder="1" applyAlignment="1">
      <alignment horizontal="center" vertical="top"/>
    </xf>
    <xf numFmtId="0" fontId="135" fillId="0" borderId="73" xfId="4030" applyFont="1" applyFill="1" applyBorder="1" applyAlignment="1">
      <alignment wrapText="1"/>
    </xf>
    <xf numFmtId="0" fontId="135" fillId="0" borderId="87" xfId="4030" applyFont="1" applyFill="1" applyBorder="1" applyAlignment="1">
      <alignment wrapText="1"/>
    </xf>
    <xf numFmtId="0" fontId="135" fillId="0" borderId="70" xfId="4030" applyFont="1" applyFill="1" applyBorder="1" applyAlignment="1">
      <alignment wrapText="1"/>
    </xf>
    <xf numFmtId="0" fontId="141" fillId="55" borderId="15" xfId="4030" applyFont="1" applyFill="1" applyBorder="1" applyAlignment="1">
      <alignment horizontal="left" vertical="top" wrapText="1"/>
    </xf>
    <xf numFmtId="171" fontId="141" fillId="55" borderId="15" xfId="4030" applyNumberFormat="1" applyFont="1" applyFill="1" applyBorder="1" applyAlignment="1">
      <alignment horizontal="center" vertical="top"/>
    </xf>
    <xf numFmtId="49" fontId="141" fillId="55" borderId="15" xfId="4008" applyNumberFormat="1" applyFont="1" applyFill="1" applyBorder="1" applyAlignment="1">
      <alignment horizontal="center" vertical="top" wrapText="1"/>
    </xf>
    <xf numFmtId="170" fontId="141" fillId="55" borderId="15" xfId="4008" applyNumberFormat="1" applyFont="1" applyFill="1" applyBorder="1" applyAlignment="1">
      <alignment horizontal="center" vertical="top" wrapText="1"/>
    </xf>
    <xf numFmtId="0" fontId="20" fillId="0" borderId="0" xfId="4030" applyFill="1" applyAlignment="1">
      <alignment horizontal="left"/>
    </xf>
    <xf numFmtId="0" fontId="149" fillId="0" borderId="27" xfId="4030" applyFont="1" applyFill="1" applyBorder="1" applyAlignment="1">
      <alignment horizontal="left" wrapText="1"/>
    </xf>
    <xf numFmtId="0" fontId="149" fillId="0" borderId="0" xfId="4030" applyFont="1" applyFill="1" applyBorder="1" applyAlignment="1">
      <alignment horizontal="left" wrapText="1"/>
    </xf>
    <xf numFmtId="0" fontId="149" fillId="0" borderId="29" xfId="4030" applyFont="1" applyFill="1" applyBorder="1" applyAlignment="1">
      <alignment horizontal="left" wrapText="1"/>
    </xf>
    <xf numFmtId="0" fontId="135" fillId="0" borderId="27" xfId="4030" applyFont="1" applyFill="1" applyBorder="1" applyAlignment="1">
      <alignment wrapText="1"/>
    </xf>
    <xf numFmtId="0" fontId="135" fillId="0" borderId="0" xfId="4030" applyFont="1" applyFill="1" applyBorder="1" applyAlignment="1">
      <alignment wrapText="1"/>
    </xf>
    <xf numFmtId="0" fontId="135" fillId="0" borderId="29" xfId="4030" applyFont="1" applyFill="1" applyBorder="1" applyAlignment="1">
      <alignment wrapText="1"/>
    </xf>
    <xf numFmtId="0" fontId="135" fillId="0" borderId="27" xfId="4030" applyFont="1" applyFill="1" applyBorder="1" applyAlignment="1">
      <alignment horizontal="left"/>
    </xf>
    <xf numFmtId="0" fontId="135" fillId="0" borderId="0" xfId="4030" applyFont="1" applyFill="1" applyBorder="1" applyAlignment="1">
      <alignment horizontal="left"/>
    </xf>
    <xf numFmtId="0" fontId="135" fillId="0" borderId="29" xfId="4030" applyFont="1" applyFill="1" applyBorder="1" applyAlignment="1">
      <alignment horizontal="left"/>
    </xf>
    <xf numFmtId="170" fontId="76" fillId="0" borderId="0" xfId="4008" applyNumberFormat="1" applyFont="1" applyFill="1" applyAlignment="1">
      <alignment horizontal="center"/>
    </xf>
    <xf numFmtId="0" fontId="79" fillId="0" borderId="0" xfId="2858" applyFont="1" applyFill="1" applyBorder="1" applyAlignment="1">
      <alignment wrapText="1"/>
    </xf>
    <xf numFmtId="0" fontId="79" fillId="0" borderId="0" xfId="2858" applyFont="1" applyFill="1" applyBorder="1" applyAlignment="1">
      <alignment horizontal="left" wrapText="1"/>
    </xf>
    <xf numFmtId="0" fontId="79" fillId="0" borderId="0" xfId="2858" applyNumberFormat="1" applyFont="1" applyFill="1" applyBorder="1" applyAlignment="1">
      <alignment wrapText="1"/>
    </xf>
    <xf numFmtId="0" fontId="79" fillId="0" borderId="0" xfId="2858" applyNumberFormat="1" applyFont="1" applyFill="1" applyBorder="1" applyAlignment="1">
      <alignment horizontal="left" wrapText="1"/>
    </xf>
    <xf numFmtId="14" fontId="98" fillId="0" borderId="0" xfId="3965" applyNumberFormat="1" applyFont="1" applyFill="1" applyBorder="1" applyAlignment="1">
      <alignment horizontal="center"/>
    </xf>
    <xf numFmtId="14" fontId="98" fillId="0" borderId="58" xfId="3965" applyNumberFormat="1" applyFont="1" applyFill="1" applyBorder="1" applyAlignment="1" applyProtection="1">
      <alignment horizontal="center" wrapText="1"/>
      <protection locked="0"/>
    </xf>
    <xf numFmtId="14" fontId="98" fillId="0" borderId="47" xfId="3965" applyNumberFormat="1" applyFont="1" applyFill="1" applyBorder="1" applyAlignment="1" applyProtection="1">
      <alignment horizontal="center" wrapText="1"/>
      <protection locked="0"/>
    </xf>
    <xf numFmtId="0" fontId="79" fillId="0" borderId="0" xfId="2858" applyNumberFormat="1" applyFont="1" applyFill="1" applyBorder="1" applyAlignment="1">
      <alignment horizontal="left" vertical="top" wrapText="1"/>
    </xf>
    <xf numFmtId="14" fontId="98" fillId="0" borderId="0" xfId="6586" applyNumberFormat="1" applyFont="1" applyFill="1" applyBorder="1" applyAlignment="1">
      <alignment horizontal="center"/>
    </xf>
    <xf numFmtId="0" fontId="76" fillId="0" borderId="11" xfId="2858" applyNumberFormat="1" applyFont="1" applyFill="1" applyBorder="1" applyAlignment="1" applyProtection="1">
      <alignment horizontal="center" wrapText="1"/>
      <protection locked="0"/>
    </xf>
    <xf numFmtId="0" fontId="76" fillId="0" borderId="24" xfId="2858" applyNumberFormat="1" applyFont="1" applyFill="1" applyBorder="1" applyAlignment="1" applyProtection="1">
      <alignment horizontal="center" wrapText="1"/>
      <protection locked="0"/>
    </xf>
    <xf numFmtId="14" fontId="98" fillId="0" borderId="12" xfId="6586" applyNumberFormat="1" applyFont="1" applyFill="1" applyBorder="1" applyAlignment="1" applyProtection="1">
      <alignment horizontal="center" wrapText="1"/>
      <protection locked="0"/>
    </xf>
    <xf numFmtId="14" fontId="98" fillId="0" borderId="25" xfId="6586" applyNumberFormat="1" applyFont="1" applyFill="1" applyBorder="1" applyAlignment="1" applyProtection="1">
      <alignment horizontal="center" wrapText="1"/>
      <protection locked="0"/>
    </xf>
    <xf numFmtId="0" fontId="98" fillId="0" borderId="12" xfId="6586" applyFont="1" applyFill="1" applyBorder="1" applyAlignment="1">
      <alignment horizontal="center" wrapText="1"/>
    </xf>
    <xf numFmtId="0" fontId="98" fillId="0" borderId="13" xfId="6586" applyFont="1" applyFill="1" applyBorder="1" applyAlignment="1">
      <alignment horizontal="center" wrapText="1"/>
    </xf>
    <xf numFmtId="0" fontId="76" fillId="0" borderId="11" xfId="2858" applyFont="1" applyFill="1" applyBorder="1" applyAlignment="1">
      <alignment horizontal="center" wrapText="1"/>
    </xf>
    <xf numFmtId="0" fontId="76" fillId="0" borderId="64" xfId="2858" applyFont="1" applyFill="1" applyBorder="1" applyAlignment="1">
      <alignment horizontal="center" wrapText="1"/>
    </xf>
    <xf numFmtId="0" fontId="76" fillId="0" borderId="12" xfId="2858" applyFont="1" applyFill="1" applyBorder="1" applyAlignment="1">
      <alignment horizontal="center" wrapText="1"/>
    </xf>
    <xf numFmtId="0" fontId="76" fillId="0" borderId="13" xfId="2858" applyFont="1" applyFill="1" applyBorder="1" applyAlignment="1">
      <alignment horizontal="center" wrapText="1"/>
    </xf>
    <xf numFmtId="0" fontId="76" fillId="0" borderId="58" xfId="2858" applyFont="1" applyFill="1" applyBorder="1" applyAlignment="1">
      <alignment horizontal="center" wrapText="1"/>
    </xf>
    <xf numFmtId="0" fontId="76" fillId="0" borderId="46" xfId="2858" applyFont="1" applyFill="1" applyBorder="1" applyAlignment="1">
      <alignment horizontal="center" wrapText="1"/>
    </xf>
    <xf numFmtId="0" fontId="76" fillId="0" borderId="59" xfId="2858" applyFont="1" applyFill="1" applyBorder="1" applyAlignment="1">
      <alignment horizontal="center" wrapText="1"/>
    </xf>
    <xf numFmtId="0" fontId="98" fillId="0" borderId="73" xfId="6586" applyFont="1" applyFill="1" applyBorder="1" applyAlignment="1" applyProtection="1">
      <alignment horizontal="center" wrapText="1"/>
      <protection locked="0"/>
    </xf>
    <xf numFmtId="0" fontId="98" fillId="0" borderId="72" xfId="6586" applyFont="1" applyFill="1" applyBorder="1" applyAlignment="1" applyProtection="1">
      <alignment horizontal="center" wrapText="1"/>
      <protection locked="0"/>
    </xf>
    <xf numFmtId="0" fontId="79" fillId="0" borderId="0" xfId="2858" applyFont="1" applyFill="1" applyBorder="1" applyAlignment="1">
      <alignment horizontal="center"/>
    </xf>
    <xf numFmtId="0" fontId="76" fillId="0" borderId="0" xfId="2858" applyFont="1" applyFill="1" applyBorder="1" applyAlignment="1">
      <alignment horizontal="right"/>
    </xf>
    <xf numFmtId="0" fontId="79" fillId="0" borderId="0" xfId="2858" applyNumberFormat="1" applyFont="1" applyFill="1" applyBorder="1" applyAlignment="1"/>
    <xf numFmtId="0" fontId="79" fillId="0" borderId="0" xfId="2858" applyNumberFormat="1" applyFont="1" applyFill="1" applyBorder="1" applyAlignment="1">
      <alignment horizontal="left"/>
    </xf>
    <xf numFmtId="49" fontId="79" fillId="0" borderId="10" xfId="0" applyNumberFormat="1" applyFont="1" applyFill="1" applyBorder="1" applyAlignment="1">
      <alignment vertical="center"/>
    </xf>
    <xf numFmtId="49" fontId="79" fillId="0" borderId="54" xfId="0" applyNumberFormat="1" applyFont="1" applyFill="1" applyBorder="1" applyAlignment="1">
      <alignment vertical="center"/>
    </xf>
    <xf numFmtId="0" fontId="79" fillId="0" borderId="10" xfId="2858" applyFont="1" applyFill="1" applyBorder="1" applyAlignment="1">
      <alignment vertical="center" wrapText="1"/>
    </xf>
    <xf numFmtId="0" fontId="79" fillId="0" borderId="54" xfId="2858" applyFont="1" applyFill="1" applyBorder="1" applyAlignment="1">
      <alignment vertical="center" wrapText="1"/>
    </xf>
    <xf numFmtId="0" fontId="79" fillId="0" borderId="36" xfId="2858" applyFont="1" applyFill="1" applyBorder="1" applyAlignment="1">
      <alignment horizontal="center" vertical="center"/>
    </xf>
    <xf numFmtId="0" fontId="79" fillId="0" borderId="21" xfId="2858" applyFont="1" applyFill="1" applyBorder="1" applyAlignment="1">
      <alignment horizontal="center" vertical="center"/>
    </xf>
    <xf numFmtId="14" fontId="79" fillId="0" borderId="10" xfId="2858" applyNumberFormat="1" applyFont="1" applyFill="1" applyBorder="1" applyAlignment="1">
      <alignment horizontal="center" vertical="center" wrapText="1"/>
    </xf>
    <xf numFmtId="14" fontId="79" fillId="0" borderId="40" xfId="2858" applyNumberFormat="1" applyFont="1" applyFill="1" applyBorder="1" applyAlignment="1">
      <alignment horizontal="center" vertical="center" wrapText="1"/>
    </xf>
    <xf numFmtId="14" fontId="79" fillId="0" borderId="54" xfId="2858" applyNumberFormat="1" applyFont="1" applyFill="1" applyBorder="1" applyAlignment="1">
      <alignment horizontal="center" vertical="center" wrapText="1"/>
    </xf>
    <xf numFmtId="0" fontId="79" fillId="0" borderId="10" xfId="2858" applyFont="1" applyFill="1" applyBorder="1" applyAlignment="1">
      <alignment horizontal="center" vertical="center" wrapText="1"/>
    </xf>
    <xf numFmtId="0" fontId="79" fillId="0" borderId="40" xfId="2858" applyFont="1" applyFill="1" applyBorder="1" applyAlignment="1">
      <alignment horizontal="center" vertical="center" wrapText="1"/>
    </xf>
    <xf numFmtId="0" fontId="79" fillId="0" borderId="54" xfId="2858" applyFont="1" applyFill="1" applyBorder="1" applyAlignment="1">
      <alignment horizontal="center" vertical="center" wrapText="1"/>
    </xf>
    <xf numFmtId="14" fontId="79" fillId="0" borderId="10" xfId="2858" applyNumberFormat="1" applyFont="1" applyFill="1" applyBorder="1" applyAlignment="1">
      <alignment horizontal="center" vertical="center"/>
    </xf>
    <xf numFmtId="14" fontId="79" fillId="0" borderId="40" xfId="2858" applyNumberFormat="1" applyFont="1" applyFill="1" applyBorder="1" applyAlignment="1">
      <alignment horizontal="center" vertical="center"/>
    </xf>
    <xf numFmtId="14" fontId="79" fillId="0" borderId="54" xfId="2858" applyNumberFormat="1" applyFont="1" applyFill="1" applyBorder="1" applyAlignment="1">
      <alignment horizontal="center" vertical="center"/>
    </xf>
    <xf numFmtId="10" fontId="79" fillId="0" borderId="36" xfId="2858" applyNumberFormat="1" applyFont="1" applyFill="1" applyBorder="1" applyAlignment="1">
      <alignment horizontal="center" vertical="center"/>
    </xf>
    <xf numFmtId="10" fontId="79" fillId="0" borderId="22" xfId="2858" applyNumberFormat="1" applyFont="1" applyFill="1" applyBorder="1" applyAlignment="1">
      <alignment horizontal="center" vertical="center"/>
    </xf>
    <xf numFmtId="10" fontId="79" fillId="0" borderId="125" xfId="2858" applyNumberFormat="1" applyFont="1" applyFill="1" applyBorder="1" applyAlignment="1">
      <alignment horizontal="center" vertical="center"/>
    </xf>
    <xf numFmtId="0" fontId="100" fillId="0" borderId="37" xfId="6589" applyFont="1" applyFill="1" applyBorder="1" applyAlignment="1">
      <alignment horizontal="center" vertical="center"/>
    </xf>
    <xf numFmtId="0" fontId="100" fillId="0" borderId="27" xfId="6589" applyFont="1" applyFill="1" applyBorder="1" applyAlignment="1">
      <alignment horizontal="center" vertical="center"/>
    </xf>
    <xf numFmtId="0" fontId="100" fillId="0" borderId="122" xfId="6589" applyFont="1" applyFill="1" applyBorder="1" applyAlignment="1">
      <alignment horizontal="center" vertical="center"/>
    </xf>
    <xf numFmtId="0" fontId="100" fillId="0" borderId="35" xfId="6589" applyFont="1" applyFill="1" applyBorder="1" applyAlignment="1">
      <alignment horizontal="center" vertical="center" wrapText="1"/>
    </xf>
    <xf numFmtId="0" fontId="100" fillId="0" borderId="74" xfId="6589" applyFont="1" applyFill="1" applyBorder="1" applyAlignment="1">
      <alignment horizontal="center" vertical="center" wrapText="1"/>
    </xf>
    <xf numFmtId="0" fontId="100" fillId="0" borderId="123" xfId="6589" applyFont="1" applyFill="1" applyBorder="1" applyAlignment="1">
      <alignment horizontal="center" vertical="center" wrapText="1"/>
    </xf>
    <xf numFmtId="0" fontId="79" fillId="0" borderId="124" xfId="2858" applyFont="1" applyFill="1" applyBorder="1" applyAlignment="1">
      <alignment horizontal="center" vertical="center" wrapText="1"/>
    </xf>
    <xf numFmtId="0" fontId="100" fillId="0" borderId="38" xfId="6589" applyFont="1" applyFill="1" applyBorder="1" applyAlignment="1">
      <alignment horizontal="center" vertical="center"/>
    </xf>
    <xf numFmtId="0" fontId="100" fillId="0" borderId="29" xfId="6589" applyFont="1" applyFill="1" applyBorder="1" applyAlignment="1">
      <alignment horizontal="center" vertical="center"/>
    </xf>
    <xf numFmtId="0" fontId="100" fillId="0" borderId="71" xfId="6589" applyFont="1" applyFill="1" applyBorder="1" applyAlignment="1">
      <alignment horizontal="center" vertical="center"/>
    </xf>
    <xf numFmtId="0" fontId="100" fillId="0" borderId="39" xfId="6589" applyFont="1" applyFill="1" applyBorder="1" applyAlignment="1">
      <alignment horizontal="center" vertical="center"/>
    </xf>
    <xf numFmtId="0" fontId="100" fillId="0" borderId="42" xfId="6589" applyFont="1" applyFill="1" applyBorder="1" applyAlignment="1">
      <alignment horizontal="center" vertical="center"/>
    </xf>
    <xf numFmtId="0" fontId="100" fillId="0" borderId="33" xfId="6589" applyFont="1" applyFill="1" applyBorder="1" applyAlignment="1">
      <alignment horizontal="center" vertical="center"/>
    </xf>
    <xf numFmtId="42" fontId="79" fillId="0" borderId="10" xfId="2858" applyNumberFormat="1" applyFont="1" applyFill="1" applyBorder="1" applyAlignment="1">
      <alignment horizontal="center" vertical="center"/>
    </xf>
    <xf numFmtId="42" fontId="79" fillId="0" borderId="40" xfId="2858" applyNumberFormat="1" applyFont="1" applyFill="1" applyBorder="1" applyAlignment="1">
      <alignment horizontal="center" vertical="center"/>
    </xf>
    <xf numFmtId="42" fontId="79" fillId="0" borderId="54" xfId="2858" applyNumberFormat="1" applyFont="1" applyFill="1" applyBorder="1" applyAlignment="1">
      <alignment horizontal="center" vertical="center"/>
    </xf>
    <xf numFmtId="14" fontId="100" fillId="0" borderId="10" xfId="6589" applyNumberFormat="1" applyFont="1" applyFill="1" applyBorder="1" applyAlignment="1">
      <alignment horizontal="center" vertical="center" wrapText="1"/>
    </xf>
    <xf numFmtId="14" fontId="100" fillId="0" borderId="40" xfId="6589" applyNumberFormat="1" applyFont="1" applyFill="1" applyBorder="1" applyAlignment="1">
      <alignment horizontal="center" vertical="center" wrapText="1"/>
    </xf>
    <xf numFmtId="14" fontId="100" fillId="0" borderId="54" xfId="6589" applyNumberFormat="1" applyFont="1" applyFill="1" applyBorder="1" applyAlignment="1">
      <alignment horizontal="center" vertical="center" wrapText="1"/>
    </xf>
    <xf numFmtId="14" fontId="100" fillId="0" borderId="50" xfId="6589" applyNumberFormat="1" applyFont="1" applyFill="1" applyBorder="1" applyAlignment="1">
      <alignment horizontal="center" vertical="center"/>
    </xf>
    <xf numFmtId="14" fontId="100" fillId="0" borderId="52" xfId="6589" applyNumberFormat="1" applyFont="1" applyFill="1" applyBorder="1" applyAlignment="1">
      <alignment horizontal="center" vertical="center"/>
    </xf>
    <xf numFmtId="14" fontId="100" fillId="0" borderId="19" xfId="6589" applyNumberFormat="1" applyFont="1" applyFill="1" applyBorder="1" applyAlignment="1">
      <alignment horizontal="center" vertical="center"/>
    </xf>
    <xf numFmtId="0" fontId="79" fillId="0" borderId="38" xfId="2858" applyFont="1" applyFill="1" applyBorder="1" applyAlignment="1">
      <alignment horizontal="center" vertical="center" wrapText="1"/>
    </xf>
    <xf numFmtId="0" fontId="79" fillId="0" borderId="71" xfId="2858" applyFont="1" applyFill="1" applyBorder="1" applyAlignment="1">
      <alignment horizontal="center" vertical="center" wrapText="1"/>
    </xf>
    <xf numFmtId="14" fontId="100" fillId="0" borderId="10" xfId="6589" applyNumberFormat="1" applyFont="1" applyFill="1" applyBorder="1" applyAlignment="1">
      <alignment horizontal="left" vertical="center" wrapText="1"/>
    </xf>
    <xf numFmtId="14" fontId="100" fillId="0" borderId="54" xfId="6589" applyNumberFormat="1" applyFont="1" applyFill="1" applyBorder="1" applyAlignment="1">
      <alignment horizontal="left" vertical="center" wrapText="1"/>
    </xf>
    <xf numFmtId="42" fontId="79" fillId="0" borderId="10" xfId="2858" applyNumberFormat="1" applyFont="1" applyFill="1" applyBorder="1" applyAlignment="1">
      <alignment vertical="center"/>
    </xf>
    <xf numFmtId="42" fontId="79" fillId="0" borderId="54" xfId="2858" applyNumberFormat="1" applyFont="1" applyFill="1" applyBorder="1" applyAlignment="1">
      <alignment vertical="center"/>
    </xf>
    <xf numFmtId="0" fontId="79" fillId="0" borderId="29" xfId="2858" applyFont="1" applyFill="1" applyBorder="1" applyAlignment="1">
      <alignment horizontal="center" vertical="center" wrapText="1"/>
    </xf>
    <xf numFmtId="0" fontId="79" fillId="0" borderId="39" xfId="2858" applyFont="1" applyFill="1" applyBorder="1" applyAlignment="1">
      <alignment horizontal="center" vertical="center" wrapText="1"/>
    </xf>
    <xf numFmtId="0" fontId="79" fillId="0" borderId="42" xfId="2858" applyFont="1" applyFill="1" applyBorder="1" applyAlignment="1">
      <alignment horizontal="center" vertical="center" wrapText="1"/>
    </xf>
    <xf numFmtId="0" fontId="79" fillId="0" borderId="33" xfId="2858" applyFont="1" applyFill="1" applyBorder="1" applyAlignment="1">
      <alignment horizontal="center" vertical="center" wrapText="1"/>
    </xf>
    <xf numFmtId="42" fontId="79" fillId="0" borderId="68" xfId="2858" applyNumberFormat="1" applyFont="1" applyFill="1" applyBorder="1" applyAlignment="1">
      <alignment horizontal="center" vertical="center"/>
    </xf>
    <xf numFmtId="42" fontId="79" fillId="0" borderId="21" xfId="2858" applyNumberFormat="1" applyFont="1" applyFill="1" applyBorder="1" applyAlignment="1">
      <alignment horizontal="center" vertical="center"/>
    </xf>
    <xf numFmtId="0" fontId="98" fillId="0" borderId="39" xfId="6589" applyFont="1" applyFill="1" applyBorder="1" applyAlignment="1" applyProtection="1">
      <alignment horizontal="center" wrapText="1"/>
      <protection locked="0"/>
    </xf>
    <xf numFmtId="0" fontId="98" fillId="0" borderId="42" xfId="6589" applyFont="1" applyFill="1" applyBorder="1" applyAlignment="1" applyProtection="1">
      <alignment horizontal="center" wrapText="1"/>
      <protection locked="0"/>
    </xf>
    <xf numFmtId="0" fontId="98" fillId="0" borderId="61" xfId="6589" applyFont="1" applyFill="1" applyBorder="1" applyAlignment="1" applyProtection="1">
      <alignment horizontal="center" wrapText="1"/>
      <protection locked="0"/>
    </xf>
    <xf numFmtId="0" fontId="98" fillId="0" borderId="39" xfId="6589" applyFont="1" applyFill="1" applyBorder="1" applyAlignment="1">
      <alignment horizontal="center" wrapText="1"/>
    </xf>
    <xf numFmtId="0" fontId="98" fillId="0" borderId="38" xfId="6589" applyFont="1" applyFill="1" applyBorder="1" applyAlignment="1">
      <alignment horizontal="center" wrapText="1"/>
    </xf>
    <xf numFmtId="0" fontId="98" fillId="0" borderId="42" xfId="6589" applyFont="1" applyFill="1" applyBorder="1" applyAlignment="1">
      <alignment horizontal="center" wrapText="1"/>
    </xf>
    <xf numFmtId="0" fontId="98" fillId="0" borderId="29" xfId="6589" applyFont="1" applyFill="1" applyBorder="1" applyAlignment="1">
      <alignment horizontal="center" wrapText="1"/>
    </xf>
    <xf numFmtId="0" fontId="98" fillId="0" borderId="61" xfId="6589" applyFont="1" applyFill="1" applyBorder="1" applyAlignment="1">
      <alignment horizontal="center" wrapText="1"/>
    </xf>
    <xf numFmtId="0" fontId="98" fillId="0" borderId="70" xfId="6589" applyFont="1" applyFill="1" applyBorder="1" applyAlignment="1">
      <alignment horizontal="center" wrapText="1"/>
    </xf>
    <xf numFmtId="0" fontId="98" fillId="0" borderId="37" xfId="6589" applyFont="1" applyFill="1" applyBorder="1" applyAlignment="1">
      <alignment horizontal="center" wrapText="1"/>
    </xf>
    <xf numFmtId="0" fontId="98" fillId="0" borderId="27" xfId="6589" applyFont="1" applyFill="1" applyBorder="1" applyAlignment="1">
      <alignment horizontal="center" wrapText="1"/>
    </xf>
    <xf numFmtId="0" fontId="98" fillId="0" borderId="73" xfId="6589" applyFont="1" applyFill="1" applyBorder="1" applyAlignment="1">
      <alignment horizontal="center" wrapText="1"/>
    </xf>
    <xf numFmtId="0" fontId="98" fillId="0" borderId="35" xfId="6589" applyFont="1" applyFill="1" applyBorder="1" applyAlignment="1">
      <alignment horizontal="center" wrapText="1"/>
    </xf>
    <xf numFmtId="0" fontId="98" fillId="0" borderId="74" xfId="6589" applyFont="1" applyFill="1" applyBorder="1" applyAlignment="1">
      <alignment horizontal="center" wrapText="1"/>
    </xf>
    <xf numFmtId="0" fontId="98" fillId="0" borderId="72" xfId="6589" applyFont="1" applyFill="1" applyBorder="1" applyAlignment="1">
      <alignment horizontal="center" wrapText="1"/>
    </xf>
    <xf numFmtId="0" fontId="98" fillId="0" borderId="36" xfId="6589" applyFont="1" applyFill="1" applyBorder="1" applyAlignment="1">
      <alignment horizontal="center" wrapText="1"/>
    </xf>
    <xf numFmtId="0" fontId="98" fillId="0" borderId="22" xfId="6589" applyFont="1" applyFill="1" applyBorder="1" applyAlignment="1">
      <alignment horizontal="center" wrapText="1"/>
    </xf>
    <xf numFmtId="0" fontId="98" fillId="0" borderId="49" xfId="6589" applyFont="1" applyFill="1" applyBorder="1" applyAlignment="1">
      <alignment horizontal="center" wrapText="1"/>
    </xf>
    <xf numFmtId="0" fontId="76" fillId="0" borderId="10" xfId="2858" applyFont="1" applyFill="1" applyBorder="1" applyAlignment="1">
      <alignment horizontal="center" wrapText="1"/>
    </xf>
    <xf numFmtId="0" fontId="76" fillId="0" borderId="40" xfId="2858" applyFont="1" applyFill="1" applyBorder="1" applyAlignment="1">
      <alignment horizontal="center" wrapText="1"/>
    </xf>
    <xf numFmtId="0" fontId="76" fillId="0" borderId="43" xfId="2858" applyFont="1" applyFill="1" applyBorder="1" applyAlignment="1">
      <alignment horizontal="center" wrapText="1"/>
    </xf>
    <xf numFmtId="0" fontId="98" fillId="0" borderId="10" xfId="6589" applyFont="1" applyFill="1" applyBorder="1" applyAlignment="1">
      <alignment horizontal="center" wrapText="1"/>
    </xf>
    <xf numFmtId="0" fontId="98" fillId="0" borderId="40" xfId="6589" applyFont="1" applyFill="1" applyBorder="1" applyAlignment="1">
      <alignment horizontal="center" wrapText="1"/>
    </xf>
    <xf numFmtId="0" fontId="98" fillId="0" borderId="43" xfId="6589" applyFont="1" applyFill="1" applyBorder="1" applyAlignment="1">
      <alignment horizontal="center" wrapText="1"/>
    </xf>
    <xf numFmtId="0" fontId="98" fillId="0" borderId="50" xfId="6589" applyFont="1" applyFill="1" applyBorder="1" applyAlignment="1" applyProtection="1">
      <alignment horizontal="center" wrapText="1"/>
      <protection locked="0"/>
    </xf>
    <xf numFmtId="0" fontId="98" fillId="0" borderId="52" xfId="6589" applyFont="1" applyFill="1" applyBorder="1" applyAlignment="1" applyProtection="1">
      <alignment horizontal="center" wrapText="1"/>
      <protection locked="0"/>
    </xf>
    <xf numFmtId="0" fontId="98" fillId="0" borderId="48" xfId="6589" applyFont="1" applyFill="1" applyBorder="1" applyAlignment="1" applyProtection="1">
      <alignment horizontal="center" wrapText="1"/>
      <protection locked="0"/>
    </xf>
    <xf numFmtId="166" fontId="79" fillId="0" borderId="68" xfId="2858" quotePrefix="1" applyNumberFormat="1" applyFont="1" applyFill="1" applyBorder="1" applyAlignment="1">
      <alignment horizontal="center" vertical="center" wrapText="1"/>
    </xf>
    <xf numFmtId="166" fontId="79" fillId="0" borderId="21" xfId="2858" quotePrefix="1" applyNumberFormat="1" applyFont="1" applyFill="1" applyBorder="1" applyAlignment="1">
      <alignment horizontal="center" vertical="center" wrapText="1"/>
    </xf>
    <xf numFmtId="0" fontId="79" fillId="0" borderId="0" xfId="2858" applyFont="1" applyFill="1" applyBorder="1" applyAlignment="1">
      <alignment horizontal="left" vertical="top" wrapText="1"/>
    </xf>
    <xf numFmtId="0" fontId="98" fillId="0" borderId="0" xfId="6589" applyFont="1" applyFill="1" applyAlignment="1">
      <alignment horizontal="center" vertical="center"/>
    </xf>
    <xf numFmtId="0" fontId="98" fillId="0" borderId="62" xfId="6589" applyFont="1" applyFill="1" applyBorder="1" applyAlignment="1">
      <alignment horizontal="center" vertical="center" wrapText="1"/>
    </xf>
    <xf numFmtId="0" fontId="98" fillId="0" borderId="27" xfId="6589" applyFont="1" applyFill="1" applyBorder="1" applyAlignment="1">
      <alignment horizontal="center" vertical="center" wrapText="1"/>
    </xf>
    <xf numFmtId="0" fontId="98" fillId="0" borderId="73" xfId="6589" applyFont="1" applyFill="1" applyBorder="1" applyAlignment="1">
      <alignment horizontal="center" vertical="center" wrapText="1"/>
    </xf>
    <xf numFmtId="0" fontId="98" fillId="0" borderId="53" xfId="6589" applyFont="1" applyFill="1" applyBorder="1" applyAlignment="1">
      <alignment horizontal="center" vertical="center" wrapText="1"/>
    </xf>
    <xf numFmtId="0" fontId="98" fillId="0" borderId="63" xfId="6589" applyFont="1" applyFill="1" applyBorder="1" applyAlignment="1">
      <alignment horizontal="center" vertical="center" wrapText="1"/>
    </xf>
    <xf numFmtId="0" fontId="98" fillId="0" borderId="69" xfId="6589" applyFont="1" applyFill="1" applyBorder="1" applyAlignment="1">
      <alignment horizontal="center" vertical="center" wrapText="1"/>
    </xf>
    <xf numFmtId="0" fontId="98" fillId="0" borderId="33" xfId="6589" applyFont="1" applyFill="1" applyBorder="1" applyAlignment="1">
      <alignment horizontal="center" vertical="center" wrapText="1"/>
    </xf>
    <xf numFmtId="0" fontId="98" fillId="0" borderId="60" xfId="6589" applyFont="1" applyFill="1" applyBorder="1" applyAlignment="1">
      <alignment horizontal="center" vertical="center" wrapText="1"/>
    </xf>
    <xf numFmtId="0" fontId="98" fillId="0" borderId="71" xfId="6589" applyFont="1" applyFill="1" applyBorder="1" applyAlignment="1">
      <alignment horizontal="center" vertical="center" wrapText="1"/>
    </xf>
    <xf numFmtId="0" fontId="76" fillId="0" borderId="62" xfId="2858" applyFont="1" applyFill="1" applyBorder="1" applyAlignment="1">
      <alignment horizontal="center" vertical="center"/>
    </xf>
    <xf numFmtId="0" fontId="76" fillId="0" borderId="63" xfId="2858" applyFont="1" applyFill="1" applyBorder="1" applyAlignment="1">
      <alignment horizontal="center" vertical="center"/>
    </xf>
    <xf numFmtId="0" fontId="76" fillId="0" borderId="69" xfId="2858" applyFont="1" applyFill="1" applyBorder="1" applyAlignment="1">
      <alignment horizontal="center" vertical="center"/>
    </xf>
    <xf numFmtId="0" fontId="76" fillId="0" borderId="20" xfId="2858" applyFont="1" applyFill="1" applyBorder="1" applyAlignment="1">
      <alignment horizontal="center" vertical="center"/>
    </xf>
    <xf numFmtId="0" fontId="76" fillId="0" borderId="60" xfId="2858" applyFont="1" applyFill="1" applyBorder="1" applyAlignment="1">
      <alignment horizontal="center" vertical="center"/>
    </xf>
    <xf numFmtId="0" fontId="76" fillId="0" borderId="71" xfId="2858" applyFont="1" applyFill="1" applyBorder="1" applyAlignment="1">
      <alignment horizontal="center" vertical="center"/>
    </xf>
    <xf numFmtId="0" fontId="76" fillId="0" borderId="62" xfId="2858" applyFont="1" applyFill="1" applyBorder="1" applyAlignment="1">
      <alignment horizontal="center" vertical="center" wrapText="1"/>
    </xf>
    <xf numFmtId="0" fontId="76" fillId="0" borderId="63" xfId="2858" applyFont="1" applyFill="1" applyBorder="1" applyAlignment="1">
      <alignment horizontal="center" vertical="center" wrapText="1"/>
    </xf>
    <xf numFmtId="0" fontId="76" fillId="0" borderId="69" xfId="2858" applyFont="1" applyFill="1" applyBorder="1" applyAlignment="1">
      <alignment horizontal="center" vertical="center" wrapText="1"/>
    </xf>
    <xf numFmtId="0" fontId="76" fillId="0" borderId="20" xfId="2858" applyFont="1" applyFill="1" applyBorder="1" applyAlignment="1">
      <alignment horizontal="center" vertical="center" wrapText="1"/>
    </xf>
    <xf numFmtId="0" fontId="76" fillId="0" borderId="60" xfId="2858" applyFont="1" applyFill="1" applyBorder="1" applyAlignment="1">
      <alignment horizontal="center" vertical="center" wrapText="1"/>
    </xf>
    <xf numFmtId="0" fontId="76" fillId="0" borderId="71" xfId="2858" applyFont="1" applyFill="1" applyBorder="1" applyAlignment="1">
      <alignment horizontal="center" vertical="center" wrapText="1"/>
    </xf>
    <xf numFmtId="0" fontId="76" fillId="0" borderId="10" xfId="2858" applyNumberFormat="1" applyFont="1" applyFill="1" applyBorder="1" applyAlignment="1" applyProtection="1">
      <alignment horizontal="center" wrapText="1"/>
      <protection locked="0"/>
    </xf>
    <xf numFmtId="0" fontId="76" fillId="0" borderId="40" xfId="2858" applyNumberFormat="1" applyFont="1" applyFill="1" applyBorder="1" applyAlignment="1" applyProtection="1">
      <alignment horizontal="center" wrapText="1"/>
      <protection locked="0"/>
    </xf>
    <xf numFmtId="0" fontId="76" fillId="0" borderId="43" xfId="2858" applyNumberFormat="1" applyFont="1" applyFill="1" applyBorder="1" applyAlignment="1" applyProtection="1">
      <alignment horizontal="center" wrapText="1"/>
      <protection locked="0"/>
    </xf>
    <xf numFmtId="0" fontId="76" fillId="0" borderId="35" xfId="2858" applyFont="1" applyFill="1" applyBorder="1" applyAlignment="1">
      <alignment horizontal="center" wrapText="1"/>
    </xf>
    <xf numFmtId="0" fontId="76" fillId="0" borderId="74" xfId="2858" applyFont="1" applyFill="1" applyBorder="1" applyAlignment="1">
      <alignment horizontal="center" wrapText="1"/>
    </xf>
    <xf numFmtId="0" fontId="76" fillId="0" borderId="72" xfId="2858" applyFont="1" applyFill="1" applyBorder="1" applyAlignment="1">
      <alignment horizontal="center" wrapText="1"/>
    </xf>
    <xf numFmtId="0" fontId="98" fillId="0" borderId="36" xfId="6590" applyFont="1" applyFill="1" applyBorder="1" applyAlignment="1" applyProtection="1">
      <alignment horizontal="center" wrapText="1"/>
      <protection locked="0"/>
    </xf>
    <xf numFmtId="0" fontId="98" fillId="0" borderId="22" xfId="6590" applyFont="1" applyFill="1" applyBorder="1" applyAlignment="1" applyProtection="1">
      <alignment horizontal="center" wrapText="1"/>
      <protection locked="0"/>
    </xf>
    <xf numFmtId="0" fontId="98" fillId="0" borderId="49" xfId="6590" applyFont="1" applyFill="1" applyBorder="1" applyAlignment="1" applyProtection="1">
      <alignment horizontal="center" wrapText="1"/>
      <protection locked="0"/>
    </xf>
    <xf numFmtId="0" fontId="98" fillId="0" borderId="39" xfId="6590" applyFont="1" applyFill="1" applyBorder="1" applyAlignment="1" applyProtection="1">
      <alignment horizontal="center" wrapText="1"/>
      <protection locked="0"/>
    </xf>
    <xf numFmtId="0" fontId="98" fillId="0" borderId="42" xfId="6590" applyFont="1" applyFill="1" applyBorder="1" applyAlignment="1" applyProtection="1">
      <alignment horizontal="center" wrapText="1"/>
      <protection locked="0"/>
    </xf>
    <xf numFmtId="0" fontId="98" fillId="0" borderId="61" xfId="6590" applyFont="1" applyFill="1" applyBorder="1" applyAlignment="1" applyProtection="1">
      <alignment horizontal="center" wrapText="1"/>
      <protection locked="0"/>
    </xf>
    <xf numFmtId="0" fontId="98" fillId="0" borderId="10" xfId="6590" applyFont="1" applyFill="1" applyBorder="1" applyAlignment="1" applyProtection="1">
      <alignment horizontal="center" wrapText="1"/>
      <protection locked="0"/>
    </xf>
    <xf numFmtId="0" fontId="98" fillId="0" borderId="40" xfId="6590" applyFont="1" applyFill="1" applyBorder="1" applyAlignment="1" applyProtection="1">
      <alignment horizontal="center" wrapText="1"/>
      <protection locked="0"/>
    </xf>
    <xf numFmtId="0" fontId="98" fillId="0" borderId="43" xfId="6590" applyFont="1" applyFill="1" applyBorder="1" applyAlignment="1" applyProtection="1">
      <alignment horizontal="center" wrapText="1"/>
      <protection locked="0"/>
    </xf>
    <xf numFmtId="0" fontId="79" fillId="0" borderId="66" xfId="2858" applyNumberFormat="1" applyFont="1" applyFill="1" applyBorder="1" applyAlignment="1" applyProtection="1">
      <alignment horizontal="center" vertical="center" wrapText="1"/>
      <protection locked="0"/>
    </xf>
    <xf numFmtId="0" fontId="79" fillId="0" borderId="52" xfId="2858" applyNumberFormat="1" applyFont="1" applyFill="1" applyBorder="1" applyAlignment="1" applyProtection="1">
      <alignment horizontal="center" vertical="center" wrapText="1"/>
      <protection locked="0"/>
    </xf>
    <xf numFmtId="0" fontId="79" fillId="0" borderId="48" xfId="2858" applyNumberFormat="1" applyFont="1" applyFill="1" applyBorder="1" applyAlignment="1" applyProtection="1">
      <alignment horizontal="center" vertical="center" wrapText="1"/>
      <protection locked="0"/>
    </xf>
    <xf numFmtId="0" fontId="79" fillId="0" borderId="67" xfId="2858" applyNumberFormat="1" applyFont="1" applyFill="1" applyBorder="1" applyAlignment="1" applyProtection="1">
      <alignment horizontal="center" vertical="center" wrapText="1"/>
      <protection locked="0"/>
    </xf>
    <xf numFmtId="0" fontId="79" fillId="0" borderId="40" xfId="2858" applyNumberFormat="1" applyFont="1" applyFill="1" applyBorder="1" applyAlignment="1" applyProtection="1">
      <alignment horizontal="center" vertical="center" wrapText="1"/>
      <protection locked="0"/>
    </xf>
    <xf numFmtId="0" fontId="79" fillId="0" borderId="43" xfId="2858" applyNumberFormat="1" applyFont="1" applyFill="1" applyBorder="1" applyAlignment="1" applyProtection="1">
      <alignment horizontal="center" vertical="center" wrapText="1"/>
      <protection locked="0"/>
    </xf>
    <xf numFmtId="0" fontId="100" fillId="0" borderId="62" xfId="6589" applyFont="1" applyFill="1" applyBorder="1" applyAlignment="1">
      <alignment horizontal="left" vertical="center"/>
    </xf>
    <xf numFmtId="0" fontId="100" fillId="0" borderId="20" xfId="6589" applyFont="1" applyFill="1" applyBorder="1" applyAlignment="1">
      <alignment horizontal="left" vertical="center"/>
    </xf>
    <xf numFmtId="0" fontId="100" fillId="0" borderId="64" xfId="6589" applyFont="1" applyFill="1" applyBorder="1" applyAlignment="1">
      <alignment horizontal="center" vertical="center"/>
    </xf>
    <xf numFmtId="0" fontId="100" fillId="0" borderId="23" xfId="6589" applyFont="1" applyFill="1" applyBorder="1" applyAlignment="1">
      <alignment horizontal="center" vertical="center"/>
    </xf>
    <xf numFmtId="0" fontId="79" fillId="0" borderId="67" xfId="2858" applyFont="1" applyFill="1" applyBorder="1" applyAlignment="1">
      <alignment horizontal="left" vertical="center" wrapText="1"/>
    </xf>
    <xf numFmtId="0" fontId="79" fillId="0" borderId="54" xfId="2858" applyFont="1" applyFill="1" applyBorder="1" applyAlignment="1">
      <alignment horizontal="left" vertical="center" wrapText="1"/>
    </xf>
    <xf numFmtId="0" fontId="100" fillId="0" borderId="37" xfId="6589" applyFont="1" applyFill="1" applyBorder="1" applyAlignment="1">
      <alignment horizontal="left" vertical="center" wrapText="1"/>
    </xf>
    <xf numFmtId="0" fontId="100" fillId="0" borderId="27" xfId="6589" applyFont="1" applyFill="1" applyBorder="1" applyAlignment="1">
      <alignment horizontal="left" vertical="center" wrapText="1"/>
    </xf>
    <xf numFmtId="0" fontId="100" fillId="0" borderId="109" xfId="6589" applyFont="1" applyFill="1" applyBorder="1" applyAlignment="1">
      <alignment horizontal="left" vertical="center" wrapText="1"/>
    </xf>
    <xf numFmtId="0" fontId="79" fillId="0" borderId="67" xfId="2858" applyNumberFormat="1" applyFont="1" applyFill="1" applyBorder="1" applyAlignment="1">
      <alignment horizontal="left" vertical="center"/>
    </xf>
    <xf numFmtId="0" fontId="79" fillId="0" borderId="54" xfId="2858" applyNumberFormat="1" applyFont="1" applyFill="1" applyBorder="1" applyAlignment="1">
      <alignment horizontal="left" vertical="center"/>
    </xf>
    <xf numFmtId="165" fontId="79" fillId="0" borderId="67" xfId="2858" applyNumberFormat="1" applyFont="1" applyFill="1" applyBorder="1" applyAlignment="1">
      <alignment vertical="center"/>
    </xf>
    <xf numFmtId="165" fontId="79" fillId="0" borderId="54" xfId="2858" applyNumberFormat="1" applyFont="1" applyFill="1" applyBorder="1" applyAlignment="1">
      <alignment vertical="center"/>
    </xf>
    <xf numFmtId="0" fontId="79" fillId="0" borderId="67" xfId="2858" applyNumberFormat="1" applyFont="1" applyFill="1" applyBorder="1" applyAlignment="1">
      <alignment horizontal="center" vertical="center"/>
    </xf>
    <xf numFmtId="0" fontId="79" fillId="0" borderId="54" xfId="2858" applyNumberFormat="1" applyFont="1" applyFill="1" applyBorder="1" applyAlignment="1">
      <alignment horizontal="center" vertical="center"/>
    </xf>
    <xf numFmtId="14" fontId="79" fillId="0" borderId="15" xfId="2858" applyNumberFormat="1" applyFont="1" applyFill="1" applyBorder="1" applyAlignment="1">
      <alignment horizontal="center" vertical="center"/>
    </xf>
    <xf numFmtId="0" fontId="79" fillId="0" borderId="15" xfId="2858" applyFont="1" applyFill="1" applyBorder="1" applyAlignment="1">
      <alignment horizontal="center" vertical="center" wrapText="1"/>
    </xf>
    <xf numFmtId="0" fontId="79" fillId="0" borderId="15" xfId="2858" applyFont="1" applyFill="1" applyBorder="1" applyAlignment="1">
      <alignment horizontal="left" vertical="center" wrapText="1"/>
    </xf>
    <xf numFmtId="14" fontId="79" fillId="0" borderId="15" xfId="2858" applyNumberFormat="1" applyFont="1" applyFill="1" applyBorder="1" applyAlignment="1">
      <alignment horizontal="left" vertical="center" wrapText="1"/>
    </xf>
    <xf numFmtId="42" fontId="79" fillId="0" borderId="15" xfId="2858" applyNumberFormat="1" applyFont="1" applyFill="1" applyBorder="1" applyAlignment="1">
      <alignment vertical="center"/>
    </xf>
    <xf numFmtId="0" fontId="79" fillId="0" borderId="32" xfId="2858" applyFont="1" applyFill="1" applyBorder="1" applyAlignment="1">
      <alignment horizontal="center" vertical="center" wrapText="1"/>
    </xf>
    <xf numFmtId="14" fontId="79" fillId="0" borderId="66" xfId="2858" applyNumberFormat="1" applyFont="1" applyFill="1" applyBorder="1" applyAlignment="1">
      <alignment vertical="center"/>
    </xf>
    <xf numFmtId="0" fontId="79" fillId="0" borderId="19" xfId="2858" applyFont="1" applyFill="1" applyBorder="1" applyAlignment="1">
      <alignment vertical="center"/>
    </xf>
    <xf numFmtId="0" fontId="79" fillId="0" borderId="50" xfId="2858" quotePrefix="1" applyFont="1" applyFill="1" applyBorder="1" applyAlignment="1">
      <alignment horizontal="center" vertical="center" wrapText="1"/>
    </xf>
    <xf numFmtId="0" fontId="79" fillId="0" borderId="19" xfId="2858" quotePrefix="1" applyFont="1" applyFill="1" applyBorder="1" applyAlignment="1">
      <alignment horizontal="center" vertical="center" wrapText="1"/>
    </xf>
    <xf numFmtId="0" fontId="79" fillId="0" borderId="10" xfId="2858" quotePrefix="1" applyNumberFormat="1" applyFont="1" applyFill="1" applyBorder="1" applyAlignment="1">
      <alignment horizontal="center" vertical="center" wrapText="1"/>
    </xf>
    <xf numFmtId="0" fontId="79" fillId="0" borderId="54" xfId="2858" quotePrefix="1" applyNumberFormat="1" applyFont="1" applyFill="1" applyBorder="1" applyAlignment="1">
      <alignment horizontal="center" vertical="center" wrapText="1"/>
    </xf>
    <xf numFmtId="166" fontId="100" fillId="0" borderId="10" xfId="2660" quotePrefix="1" applyNumberFormat="1" applyFont="1" applyFill="1" applyBorder="1" applyAlignment="1">
      <alignment horizontal="center" vertical="center"/>
    </xf>
    <xf numFmtId="166" fontId="100" fillId="0" borderId="54" xfId="2660" quotePrefix="1" applyNumberFormat="1" applyFont="1" applyFill="1" applyBorder="1" applyAlignment="1">
      <alignment horizontal="center" vertical="center"/>
    </xf>
    <xf numFmtId="0" fontId="100" fillId="0" borderId="10" xfId="2660" quotePrefix="1" applyNumberFormat="1" applyFont="1" applyFill="1" applyBorder="1" applyAlignment="1">
      <alignment horizontal="center" vertical="center"/>
    </xf>
    <xf numFmtId="0" fontId="100" fillId="0" borderId="54" xfId="2660" quotePrefix="1" applyNumberFormat="1" applyFont="1" applyFill="1" applyBorder="1" applyAlignment="1">
      <alignment horizontal="center" vertical="center"/>
    </xf>
    <xf numFmtId="14" fontId="100" fillId="0" borderId="10" xfId="6591" applyNumberFormat="1" applyFont="1" applyFill="1" applyBorder="1" applyAlignment="1">
      <alignment horizontal="center" vertical="center"/>
    </xf>
    <xf numFmtId="14" fontId="100" fillId="0" borderId="40" xfId="6591" applyNumberFormat="1" applyFont="1" applyFill="1" applyBorder="1" applyAlignment="1">
      <alignment horizontal="center" vertical="center"/>
    </xf>
    <xf numFmtId="14" fontId="100" fillId="0" borderId="54" xfId="6591" applyNumberFormat="1" applyFont="1" applyFill="1" applyBorder="1" applyAlignment="1">
      <alignment horizontal="center" vertical="center"/>
    </xf>
    <xf numFmtId="0" fontId="79" fillId="0" borderId="39" xfId="2858" applyFont="1" applyFill="1" applyBorder="1" applyAlignment="1">
      <alignment horizontal="center" vertical="center"/>
    </xf>
    <xf numFmtId="0" fontId="79" fillId="0" borderId="42" xfId="2858" applyFont="1" applyFill="1" applyBorder="1" applyAlignment="1">
      <alignment horizontal="center" vertical="center"/>
    </xf>
    <xf numFmtId="0" fontId="79" fillId="0" borderId="33" xfId="2858" applyFont="1" applyFill="1" applyBorder="1" applyAlignment="1">
      <alignment horizontal="center" vertical="center"/>
    </xf>
    <xf numFmtId="0" fontId="79" fillId="0" borderId="38" xfId="2858" applyFont="1" applyFill="1" applyBorder="1" applyAlignment="1">
      <alignment horizontal="center" vertical="top"/>
    </xf>
    <xf numFmtId="0" fontId="79" fillId="0" borderId="71" xfId="2858" applyFont="1" applyFill="1" applyBorder="1" applyAlignment="1">
      <alignment horizontal="center" vertical="top"/>
    </xf>
    <xf numFmtId="0" fontId="79" fillId="0" borderId="0" xfId="2858" applyFont="1" applyFill="1" applyBorder="1" applyAlignment="1">
      <alignment horizontal="center" vertical="top"/>
    </xf>
    <xf numFmtId="0" fontId="79" fillId="0" borderId="102" xfId="2858" applyFont="1" applyFill="1" applyBorder="1" applyAlignment="1">
      <alignment horizontal="center" vertical="top"/>
    </xf>
    <xf numFmtId="0" fontId="79" fillId="0" borderId="74" xfId="2858" applyFont="1" applyFill="1" applyBorder="1" applyAlignment="1">
      <alignment horizontal="center" vertical="top"/>
    </xf>
    <xf numFmtId="0" fontId="79" fillId="0" borderId="103" xfId="2858" applyFont="1" applyFill="1" applyBorder="1" applyAlignment="1">
      <alignment horizontal="center" vertical="top"/>
    </xf>
    <xf numFmtId="0" fontId="79" fillId="0" borderId="104" xfId="2858" applyFont="1" applyFill="1" applyBorder="1" applyAlignment="1">
      <alignment horizontal="center" vertical="center" wrapText="1"/>
    </xf>
    <xf numFmtId="167" fontId="100" fillId="0" borderId="22" xfId="2660" quotePrefix="1" applyNumberFormat="1" applyFont="1" applyFill="1" applyBorder="1" applyAlignment="1">
      <alignment horizontal="center" vertical="center"/>
    </xf>
    <xf numFmtId="167" fontId="100" fillId="0" borderId="105" xfId="2660" quotePrefix="1" applyNumberFormat="1" applyFont="1" applyFill="1" applyBorder="1" applyAlignment="1">
      <alignment horizontal="center" vertical="center"/>
    </xf>
    <xf numFmtId="0" fontId="100" fillId="0" borderId="37" xfId="6589" applyFont="1" applyFill="1" applyBorder="1" applyAlignment="1">
      <alignment horizontal="center" vertical="center" wrapText="1"/>
    </xf>
    <xf numFmtId="0" fontId="100" fillId="0" borderId="27" xfId="6589" applyFont="1" applyFill="1" applyBorder="1" applyAlignment="1">
      <alignment horizontal="center" vertical="center" wrapText="1"/>
    </xf>
    <xf numFmtId="0" fontId="100" fillId="0" borderId="20" xfId="6589" applyFont="1" applyFill="1" applyBorder="1" applyAlignment="1">
      <alignment horizontal="center" vertical="center" wrapText="1"/>
    </xf>
    <xf numFmtId="0" fontId="100" fillId="0" borderId="23" xfId="6589" applyFont="1" applyFill="1" applyBorder="1" applyAlignment="1">
      <alignment horizontal="center" vertical="center" wrapText="1"/>
    </xf>
    <xf numFmtId="0" fontId="79" fillId="0" borderId="10" xfId="2858" quotePrefix="1" applyFont="1" applyFill="1" applyBorder="1" applyAlignment="1">
      <alignment horizontal="center" vertical="center" wrapText="1"/>
    </xf>
    <xf numFmtId="0" fontId="79" fillId="0" borderId="40" xfId="2858" quotePrefix="1" applyFont="1" applyFill="1" applyBorder="1" applyAlignment="1">
      <alignment horizontal="center" vertical="center" wrapText="1"/>
    </xf>
    <xf numFmtId="0" fontId="79" fillId="0" borderId="54" xfId="2858" quotePrefix="1" applyFont="1" applyFill="1" applyBorder="1" applyAlignment="1">
      <alignment horizontal="center" vertical="center" wrapText="1"/>
    </xf>
    <xf numFmtId="167" fontId="100" fillId="0" borderId="36" xfId="2660" quotePrefix="1" applyNumberFormat="1" applyFont="1" applyFill="1" applyBorder="1" applyAlignment="1">
      <alignment horizontal="center" vertical="center"/>
    </xf>
    <xf numFmtId="167" fontId="100" fillId="0" borderId="21" xfId="2660" quotePrefix="1" applyNumberFormat="1" applyFont="1" applyFill="1" applyBorder="1" applyAlignment="1">
      <alignment horizontal="center" vertical="center"/>
    </xf>
    <xf numFmtId="0" fontId="79" fillId="0" borderId="38" xfId="2858" applyFont="1" applyFill="1" applyBorder="1" applyAlignment="1">
      <alignment horizontal="center" vertical="center"/>
    </xf>
    <xf numFmtId="0" fontId="79" fillId="0" borderId="29" xfId="2858" applyFont="1" applyFill="1" applyBorder="1" applyAlignment="1">
      <alignment horizontal="center" vertical="center"/>
    </xf>
    <xf numFmtId="0" fontId="79" fillId="0" borderId="71" xfId="2858" applyFont="1" applyFill="1" applyBorder="1" applyAlignment="1">
      <alignment horizontal="center" vertical="center"/>
    </xf>
    <xf numFmtId="42" fontId="79" fillId="0" borderId="10" xfId="2858" applyNumberFormat="1" applyFont="1" applyFill="1" applyBorder="1" applyAlignment="1">
      <alignment horizontal="center" vertical="center" wrapText="1"/>
    </xf>
    <xf numFmtId="42" fontId="79" fillId="0" borderId="40" xfId="2858" applyNumberFormat="1" applyFont="1" applyFill="1" applyBorder="1" applyAlignment="1">
      <alignment horizontal="center" vertical="center" wrapText="1"/>
    </xf>
    <xf numFmtId="42" fontId="79" fillId="0" borderId="54" xfId="2858" applyNumberFormat="1" applyFont="1" applyFill="1" applyBorder="1" applyAlignment="1">
      <alignment horizontal="center" vertical="center" wrapText="1"/>
    </xf>
    <xf numFmtId="0" fontId="100" fillId="0" borderId="38" xfId="6589" applyFont="1" applyFill="1" applyBorder="1" applyAlignment="1">
      <alignment horizontal="center" vertical="top" wrapText="1"/>
    </xf>
    <xf numFmtId="0" fontId="100" fillId="0" borderId="29" xfId="6589" applyFont="1" applyFill="1" applyBorder="1" applyAlignment="1">
      <alignment horizontal="center" vertical="top" wrapText="1"/>
    </xf>
    <xf numFmtId="0" fontId="100" fillId="0" borderId="71" xfId="6589" applyFont="1" applyFill="1" applyBorder="1" applyAlignment="1">
      <alignment horizontal="center" vertical="top" wrapText="1"/>
    </xf>
    <xf numFmtId="0" fontId="100" fillId="0" borderId="103" xfId="6589" applyFont="1" applyFill="1" applyBorder="1" applyAlignment="1">
      <alignment horizontal="center" vertical="center" wrapText="1"/>
    </xf>
    <xf numFmtId="0" fontId="79" fillId="0" borderId="10" xfId="2858" applyFont="1" applyFill="1" applyBorder="1" applyAlignment="1">
      <alignment horizontal="left" vertical="center" wrapText="1"/>
    </xf>
    <xf numFmtId="0" fontId="79" fillId="0" borderId="40" xfId="2858" applyFont="1" applyFill="1" applyBorder="1" applyAlignment="1">
      <alignment horizontal="left" vertical="center" wrapText="1"/>
    </xf>
    <xf numFmtId="0" fontId="79" fillId="0" borderId="104" xfId="2858" applyFont="1" applyFill="1" applyBorder="1" applyAlignment="1">
      <alignment horizontal="left" vertical="center" wrapText="1"/>
    </xf>
    <xf numFmtId="166" fontId="100" fillId="0" borderId="36" xfId="2660" quotePrefix="1" applyNumberFormat="1" applyFont="1" applyFill="1" applyBorder="1" applyAlignment="1">
      <alignment horizontal="center" vertical="center"/>
    </xf>
    <xf numFmtId="166" fontId="100" fillId="0" borderId="22" xfId="2660" quotePrefix="1" applyNumberFormat="1" applyFont="1" applyFill="1" applyBorder="1" applyAlignment="1">
      <alignment horizontal="center" vertical="center"/>
    </xf>
    <xf numFmtId="166" fontId="100" fillId="0" borderId="105" xfId="2660" quotePrefix="1" applyNumberFormat="1" applyFont="1" applyFill="1" applyBorder="1" applyAlignment="1">
      <alignment horizontal="center" vertical="center"/>
    </xf>
    <xf numFmtId="0" fontId="79" fillId="0" borderId="62" xfId="2858" applyNumberFormat="1" applyFont="1" applyFill="1" applyBorder="1" applyAlignment="1" applyProtection="1">
      <alignment horizontal="center" vertical="center" wrapText="1"/>
      <protection locked="0"/>
    </xf>
    <xf numFmtId="0" fontId="79" fillId="0" borderId="27" xfId="2858" applyNumberFormat="1" applyFont="1" applyFill="1" applyBorder="1" applyAlignment="1" applyProtection="1">
      <alignment horizontal="center" vertical="center" wrapText="1"/>
      <protection locked="0"/>
    </xf>
    <xf numFmtId="0" fontId="79" fillId="0" borderId="73"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0" fontId="76" fillId="0" borderId="43" xfId="2858" applyNumberFormat="1" applyFont="1" applyFill="1" applyBorder="1" applyAlignment="1" applyProtection="1">
      <alignment horizontal="center" vertical="center" wrapText="1"/>
      <protection locked="0"/>
    </xf>
    <xf numFmtId="14" fontId="100" fillId="0" borderId="40" xfId="6589" applyNumberFormat="1" applyFont="1" applyFill="1" applyBorder="1" applyAlignment="1">
      <alignment horizontal="left" vertical="center" wrapText="1"/>
    </xf>
    <xf numFmtId="0" fontId="100" fillId="0" borderId="38" xfId="6589" applyFont="1" applyFill="1" applyBorder="1" applyAlignment="1">
      <alignment horizontal="center" vertical="center" wrapText="1"/>
    </xf>
    <xf numFmtId="0" fontId="100" fillId="0" borderId="29" xfId="6589" applyFont="1" applyFill="1" applyBorder="1" applyAlignment="1">
      <alignment horizontal="center" vertical="center" wrapText="1"/>
    </xf>
    <xf numFmtId="0" fontId="100" fillId="0" borderId="71" xfId="6589" applyFont="1" applyFill="1" applyBorder="1" applyAlignment="1">
      <alignment horizontal="center" vertical="center" wrapText="1"/>
    </xf>
    <xf numFmtId="14" fontId="100" fillId="0" borderId="10" xfId="3916" applyNumberFormat="1" applyFont="1" applyFill="1" applyBorder="1" applyAlignment="1">
      <alignment horizontal="center" vertical="center"/>
    </xf>
    <xf numFmtId="14" fontId="100" fillId="0" borderId="40" xfId="3916" applyNumberFormat="1" applyFont="1" applyFill="1" applyBorder="1" applyAlignment="1">
      <alignment horizontal="center" vertical="center"/>
    </xf>
    <xf numFmtId="14" fontId="100" fillId="0" borderId="54" xfId="3916" applyNumberFormat="1" applyFont="1" applyFill="1" applyBorder="1" applyAlignment="1">
      <alignment horizontal="center" vertical="center"/>
    </xf>
    <xf numFmtId="42" fontId="79" fillId="0" borderId="40" xfId="2858" applyNumberFormat="1" applyFont="1" applyFill="1" applyBorder="1" applyAlignment="1">
      <alignment vertical="center"/>
    </xf>
    <xf numFmtId="0" fontId="79" fillId="0" borderId="0" xfId="2858" applyFont="1" applyFill="1" applyAlignment="1">
      <alignment horizontal="left"/>
    </xf>
    <xf numFmtId="0" fontId="79" fillId="0" borderId="0" xfId="2858" applyFont="1" applyFill="1"/>
    <xf numFmtId="0" fontId="79" fillId="0" borderId="0" xfId="2858" applyFont="1" applyFill="1" applyAlignment="1"/>
    <xf numFmtId="166" fontId="79" fillId="0" borderId="68" xfId="2858" applyNumberFormat="1" applyFont="1" applyFill="1" applyBorder="1" applyAlignment="1">
      <alignment horizontal="center" vertical="center" wrapText="1"/>
    </xf>
    <xf numFmtId="166" fontId="79" fillId="0" borderId="22" xfId="2858" applyNumberFormat="1" applyFont="1" applyFill="1" applyBorder="1" applyAlignment="1">
      <alignment horizontal="center" vertical="center" wrapText="1"/>
    </xf>
    <xf numFmtId="166" fontId="79" fillId="0" borderId="21" xfId="2858" applyNumberFormat="1" applyFont="1" applyFill="1" applyBorder="1" applyAlignment="1">
      <alignment horizontal="center" vertical="center" wrapText="1"/>
    </xf>
    <xf numFmtId="0" fontId="76" fillId="0" borderId="0" xfId="2858" applyFont="1" applyFill="1" applyBorder="1" applyAlignment="1">
      <alignment horizontal="right" wrapText="1"/>
    </xf>
    <xf numFmtId="42" fontId="76" fillId="0" borderId="86" xfId="2858" applyNumberFormat="1" applyFont="1" applyFill="1" applyBorder="1" applyAlignment="1">
      <alignment horizontal="center" wrapText="1"/>
    </xf>
    <xf numFmtId="0" fontId="76" fillId="0" borderId="86" xfId="2858" applyFont="1" applyFill="1" applyBorder="1" applyAlignment="1">
      <alignment horizontal="center" wrapText="1"/>
    </xf>
    <xf numFmtId="0" fontId="79" fillId="0" borderId="67" xfId="2858" applyNumberFormat="1" applyFont="1" applyFill="1" applyBorder="1" applyAlignment="1">
      <alignment horizontal="left" vertical="center" wrapText="1"/>
    </xf>
    <xf numFmtId="0" fontId="79" fillId="0" borderId="54" xfId="2858" applyNumberFormat="1" applyFont="1" applyFill="1" applyBorder="1" applyAlignment="1">
      <alignment horizontal="left" vertical="center" wrapText="1"/>
    </xf>
    <xf numFmtId="14" fontId="100" fillId="0" borderId="67" xfId="6589" applyNumberFormat="1" applyFont="1" applyFill="1" applyBorder="1" applyAlignment="1">
      <alignment horizontal="left" vertical="top" wrapText="1"/>
    </xf>
    <xf numFmtId="14" fontId="100" fillId="0" borderId="54" xfId="6589" applyNumberFormat="1" applyFont="1" applyFill="1" applyBorder="1" applyAlignment="1">
      <alignment horizontal="left" vertical="top" wrapText="1"/>
    </xf>
    <xf numFmtId="0" fontId="100" fillId="0" borderId="17" xfId="6589" applyFont="1" applyFill="1" applyBorder="1" applyAlignment="1">
      <alignment horizontal="center" vertical="center" wrapText="1"/>
    </xf>
    <xf numFmtId="0" fontId="100" fillId="0" borderId="18" xfId="6589" applyFont="1" applyFill="1" applyBorder="1" applyAlignment="1">
      <alignment horizontal="center" vertical="center" wrapText="1"/>
    </xf>
    <xf numFmtId="0" fontId="100" fillId="0" borderId="67" xfId="2660" applyNumberFormat="1" applyFont="1" applyFill="1" applyBorder="1" applyAlignment="1">
      <alignment horizontal="center" vertical="center"/>
    </xf>
    <xf numFmtId="0" fontId="100" fillId="0" borderId="40" xfId="2660" applyNumberFormat="1" applyFont="1" applyFill="1" applyBorder="1" applyAlignment="1">
      <alignment horizontal="center" vertical="center"/>
    </xf>
    <xf numFmtId="0" fontId="100" fillId="0" borderId="54" xfId="2660" applyNumberFormat="1" applyFont="1" applyFill="1" applyBorder="1" applyAlignment="1">
      <alignment horizontal="center" vertical="center"/>
    </xf>
    <xf numFmtId="0" fontId="79" fillId="0" borderId="0" xfId="2858" applyFont="1" applyFill="1" applyAlignment="1">
      <alignment wrapText="1"/>
    </xf>
    <xf numFmtId="0" fontId="79" fillId="0" borderId="0" xfId="2858" applyFont="1" applyFill="1" applyAlignment="1">
      <alignment horizontal="left" wrapText="1"/>
    </xf>
    <xf numFmtId="0" fontId="79" fillId="0" borderId="0" xfId="2858" applyFont="1" applyFill="1" applyBorder="1"/>
    <xf numFmtId="0" fontId="98" fillId="0" borderId="0" xfId="6589" applyFont="1" applyFill="1" applyAlignment="1">
      <alignment horizontal="center"/>
    </xf>
    <xf numFmtId="0" fontId="76" fillId="0" borderId="66" xfId="2858" applyNumberFormat="1" applyFont="1" applyFill="1" applyBorder="1" applyAlignment="1" applyProtection="1">
      <alignment horizontal="center" wrapText="1"/>
      <protection locked="0"/>
    </xf>
    <xf numFmtId="0" fontId="76" fillId="0" borderId="48" xfId="2858" applyNumberFormat="1" applyFont="1" applyFill="1" applyBorder="1" applyAlignment="1" applyProtection="1">
      <alignment horizontal="center" wrapText="1"/>
      <protection locked="0"/>
    </xf>
    <xf numFmtId="0" fontId="76" fillId="0" borderId="53" xfId="2858" applyFont="1" applyFill="1" applyBorder="1" applyAlignment="1">
      <alignment horizontal="center" wrapText="1"/>
    </xf>
    <xf numFmtId="0" fontId="76" fillId="0" borderId="61" xfId="2858" applyFont="1" applyFill="1" applyBorder="1" applyAlignment="1">
      <alignment horizontal="center" wrapText="1"/>
    </xf>
    <xf numFmtId="0" fontId="76" fillId="0" borderId="31" xfId="2858" applyFont="1" applyFill="1" applyBorder="1" applyAlignment="1">
      <alignment horizontal="center"/>
    </xf>
    <xf numFmtId="0" fontId="76" fillId="0" borderId="46" xfId="2858" applyFont="1" applyFill="1" applyBorder="1" applyAlignment="1">
      <alignment horizontal="center"/>
    </xf>
    <xf numFmtId="0" fontId="76" fillId="0" borderId="47" xfId="2858" applyFont="1" applyFill="1" applyBorder="1" applyAlignment="1">
      <alignment horizontal="center"/>
    </xf>
    <xf numFmtId="0" fontId="76" fillId="0" borderId="67" xfId="2858" applyFont="1" applyFill="1" applyBorder="1" applyAlignment="1">
      <alignment horizontal="center" wrapText="1"/>
    </xf>
    <xf numFmtId="0" fontId="98" fillId="0" borderId="53" xfId="6589" applyFont="1" applyFill="1" applyBorder="1" applyAlignment="1">
      <alignment horizontal="center" wrapText="1"/>
    </xf>
    <xf numFmtId="0" fontId="98" fillId="0" borderId="64" xfId="6589" applyFont="1" applyFill="1" applyBorder="1" applyAlignment="1">
      <alignment horizontal="center" wrapText="1"/>
    </xf>
    <xf numFmtId="0" fontId="79" fillId="0" borderId="11" xfId="2858" applyNumberFormat="1" applyFont="1" applyFill="1" applyBorder="1" applyAlignment="1" applyProtection="1">
      <alignment horizontal="center" vertical="center" wrapText="1"/>
      <protection locked="0"/>
    </xf>
    <xf numFmtId="0" fontId="79" fillId="0" borderId="14" xfId="2858" applyNumberFormat="1" applyFont="1" applyFill="1" applyBorder="1" applyAlignment="1" applyProtection="1">
      <alignment horizontal="center" vertical="center" wrapText="1"/>
      <protection locked="0"/>
    </xf>
    <xf numFmtId="14" fontId="79" fillId="0" borderId="12" xfId="2858" applyNumberFormat="1" applyFont="1" applyFill="1" applyBorder="1" applyAlignment="1">
      <alignment horizontal="center" vertical="center"/>
    </xf>
    <xf numFmtId="0" fontId="79" fillId="0" borderId="12" xfId="2858" applyFont="1" applyFill="1" applyBorder="1" applyAlignment="1">
      <alignment vertical="center" wrapText="1"/>
    </xf>
    <xf numFmtId="0" fontId="79" fillId="0" borderId="15" xfId="2858" applyFont="1" applyFill="1" applyBorder="1" applyAlignment="1">
      <alignment vertical="center" wrapText="1"/>
    </xf>
    <xf numFmtId="0" fontId="79" fillId="0" borderId="12" xfId="2858" applyFont="1" applyFill="1" applyBorder="1" applyAlignment="1">
      <alignment vertical="center"/>
    </xf>
    <xf numFmtId="0" fontId="79" fillId="0" borderId="15" xfId="2858" applyFont="1" applyFill="1" applyBorder="1" applyAlignment="1">
      <alignment vertical="center"/>
    </xf>
    <xf numFmtId="0" fontId="79" fillId="0" borderId="12" xfId="2858" applyFont="1" applyFill="1" applyBorder="1" applyAlignment="1">
      <alignment horizontal="center" vertical="center"/>
    </xf>
    <xf numFmtId="0" fontId="79" fillId="0" borderId="15" xfId="2858" applyFont="1" applyFill="1" applyBorder="1" applyAlignment="1">
      <alignment horizontal="center" vertical="center"/>
    </xf>
    <xf numFmtId="0" fontId="79" fillId="0" borderId="12" xfId="2858" applyFont="1" applyFill="1" applyBorder="1" applyAlignment="1">
      <alignment horizontal="center" vertical="center" wrapText="1"/>
    </xf>
    <xf numFmtId="0" fontId="75" fillId="0" borderId="69" xfId="2858" applyFill="1" applyBorder="1"/>
    <xf numFmtId="0" fontId="75" fillId="0" borderId="61" xfId="2858" applyFill="1" applyBorder="1"/>
    <xf numFmtId="0" fontId="75" fillId="0" borderId="70" xfId="2858" applyFill="1" applyBorder="1"/>
    <xf numFmtId="0" fontId="98" fillId="0" borderId="58" xfId="6589" applyFont="1" applyFill="1" applyBorder="1" applyAlignment="1">
      <alignment horizontal="center" wrapText="1"/>
    </xf>
    <xf numFmtId="0" fontId="98" fillId="0" borderId="46" xfId="6589" applyFont="1" applyFill="1" applyBorder="1" applyAlignment="1">
      <alignment horizontal="center" wrapText="1"/>
    </xf>
    <xf numFmtId="0" fontId="76" fillId="0" borderId="88" xfId="2858" applyFont="1" applyFill="1" applyBorder="1" applyAlignment="1">
      <alignment horizontal="center" vertical="center" wrapText="1"/>
    </xf>
    <xf numFmtId="0" fontId="76" fillId="0" borderId="89" xfId="2858" applyFont="1" applyFill="1" applyBorder="1" applyAlignment="1">
      <alignment horizontal="center" vertical="center" wrapText="1"/>
    </xf>
    <xf numFmtId="0" fontId="76" fillId="0" borderId="90" xfId="2858" applyFont="1" applyFill="1" applyBorder="1" applyAlignment="1">
      <alignment horizontal="center" vertical="center" wrapText="1"/>
    </xf>
    <xf numFmtId="0" fontId="76" fillId="0" borderId="34" xfId="2858" applyFont="1" applyFill="1" applyBorder="1" applyAlignment="1">
      <alignment horizontal="center"/>
    </xf>
    <xf numFmtId="0" fontId="76" fillId="0" borderId="56" xfId="2858" applyFont="1" applyFill="1" applyBorder="1" applyAlignment="1">
      <alignment horizontal="center"/>
    </xf>
    <xf numFmtId="0" fontId="98" fillId="0" borderId="28" xfId="6589" applyFont="1" applyFill="1" applyBorder="1" applyAlignment="1">
      <alignment horizontal="center" wrapText="1"/>
    </xf>
    <xf numFmtId="0" fontId="98" fillId="0" borderId="56" xfId="6589" applyFont="1" applyFill="1" applyBorder="1" applyAlignment="1">
      <alignment horizontal="center" wrapText="1"/>
    </xf>
    <xf numFmtId="0" fontId="98" fillId="0" borderId="34" xfId="6589" applyFont="1" applyFill="1" applyBorder="1" applyAlignment="1">
      <alignment horizontal="center" wrapText="1"/>
    </xf>
    <xf numFmtId="0" fontId="98" fillId="0" borderId="30" xfId="6589" applyFont="1" applyFill="1" applyBorder="1" applyAlignment="1">
      <alignment horizontal="center" wrapText="1"/>
    </xf>
    <xf numFmtId="0" fontId="100" fillId="0" borderId="15" xfId="6589" applyFont="1" applyFill="1" applyBorder="1" applyAlignment="1">
      <alignment horizontal="center" vertical="center" wrapText="1"/>
    </xf>
    <xf numFmtId="0" fontId="100" fillId="0" borderId="16" xfId="6589" applyFont="1" applyFill="1" applyBorder="1" applyAlignment="1">
      <alignment horizontal="center" vertical="center" wrapText="1"/>
    </xf>
    <xf numFmtId="0" fontId="100" fillId="0" borderId="25" xfId="6589" applyFont="1" applyFill="1" applyBorder="1" applyAlignment="1">
      <alignment horizontal="center" vertical="center" wrapText="1"/>
    </xf>
    <xf numFmtId="0" fontId="100" fillId="0" borderId="55" xfId="6589" applyFont="1" applyFill="1" applyBorder="1" applyAlignment="1">
      <alignment horizontal="center" vertical="center" wrapText="1"/>
    </xf>
    <xf numFmtId="42" fontId="79" fillId="0" borderId="32" xfId="2858" applyNumberFormat="1" applyFont="1" applyFill="1" applyBorder="1" applyAlignment="1">
      <alignment horizontal="center" vertical="center"/>
    </xf>
    <xf numFmtId="42" fontId="79" fillId="0" borderId="26" xfId="2858" applyNumberFormat="1" applyFont="1" applyFill="1" applyBorder="1" applyAlignment="1">
      <alignment horizontal="center" vertical="center"/>
    </xf>
    <xf numFmtId="165" fontId="79" fillId="0" borderId="34" xfId="2858" applyNumberFormat="1" applyFont="1" applyFill="1" applyBorder="1" applyAlignment="1">
      <alignment horizontal="center" vertical="center"/>
    </xf>
    <xf numFmtId="165" fontId="79" fillId="0" borderId="30" xfId="2858" applyNumberFormat="1" applyFont="1" applyFill="1" applyBorder="1" applyAlignment="1">
      <alignment horizontal="center" vertical="center"/>
    </xf>
    <xf numFmtId="0" fontId="76" fillId="0" borderId="0" xfId="2858" applyFont="1" applyFill="1" applyBorder="1" applyAlignment="1">
      <alignment horizontal="center" wrapText="1"/>
    </xf>
    <xf numFmtId="42" fontId="76" fillId="0" borderId="0" xfId="2858" applyNumberFormat="1" applyFont="1" applyFill="1" applyBorder="1" applyAlignment="1">
      <alignment horizontal="left"/>
    </xf>
    <xf numFmtId="42" fontId="76" fillId="0" borderId="86" xfId="2858" applyNumberFormat="1" applyFont="1" applyFill="1" applyBorder="1"/>
    <xf numFmtId="0" fontId="76" fillId="0" borderId="0" xfId="2858" applyFont="1" applyFill="1" applyBorder="1" applyAlignment="1">
      <alignment horizontal="center"/>
    </xf>
    <xf numFmtId="42" fontId="76" fillId="0" borderId="86" xfId="2858" applyNumberFormat="1" applyFont="1" applyFill="1" applyBorder="1" applyAlignment="1"/>
    <xf numFmtId="42" fontId="79" fillId="0" borderId="12" xfId="2858" applyNumberFormat="1" applyFont="1" applyFill="1" applyBorder="1" applyAlignment="1">
      <alignment vertical="center"/>
    </xf>
    <xf numFmtId="42" fontId="79" fillId="0" borderId="13" xfId="2858" applyNumberFormat="1" applyFont="1" applyFill="1" applyBorder="1" applyAlignment="1">
      <alignment vertical="center"/>
    </xf>
    <xf numFmtId="42" fontId="79" fillId="0" borderId="16" xfId="2858" applyNumberFormat="1" applyFont="1" applyFill="1" applyBorder="1" applyAlignment="1">
      <alignment vertical="center"/>
    </xf>
    <xf numFmtId="0" fontId="79" fillId="0" borderId="24" xfId="2858" applyNumberFormat="1" applyFont="1" applyFill="1" applyBorder="1" applyAlignment="1" applyProtection="1">
      <alignment horizontal="center" vertical="center" wrapText="1"/>
      <protection locked="0"/>
    </xf>
    <xf numFmtId="14" fontId="79" fillId="0" borderId="25" xfId="2858" applyNumberFormat="1" applyFont="1" applyFill="1" applyBorder="1" applyAlignment="1">
      <alignment horizontal="center" vertical="center"/>
    </xf>
    <xf numFmtId="0" fontId="79" fillId="0" borderId="25" xfId="2858" applyFont="1" applyFill="1" applyBorder="1" applyAlignment="1">
      <alignment vertical="center" wrapText="1"/>
    </xf>
    <xf numFmtId="0" fontId="79" fillId="0" borderId="25" xfId="2858" applyFont="1" applyFill="1" applyBorder="1" applyAlignment="1">
      <alignment vertical="center"/>
    </xf>
    <xf numFmtId="0" fontId="79" fillId="0" borderId="25" xfId="2858" applyFont="1" applyFill="1" applyBorder="1" applyAlignment="1">
      <alignment horizontal="center" vertical="center"/>
    </xf>
    <xf numFmtId="0" fontId="79" fillId="0" borderId="25" xfId="2858" applyFont="1" applyFill="1" applyBorder="1" applyAlignment="1">
      <alignment horizontal="center" vertical="center" wrapText="1"/>
    </xf>
    <xf numFmtId="42" fontId="79" fillId="0" borderId="25" xfId="2858" applyNumberFormat="1" applyFont="1" applyFill="1" applyBorder="1" applyAlignment="1">
      <alignment vertical="center"/>
    </xf>
    <xf numFmtId="0" fontId="100" fillId="0" borderId="12" xfId="6589" applyFont="1" applyFill="1" applyBorder="1" applyAlignment="1">
      <alignment horizontal="center" vertical="center" wrapText="1"/>
    </xf>
    <xf numFmtId="0" fontId="100" fillId="0" borderId="13" xfId="6589" applyFont="1" applyFill="1" applyBorder="1" applyAlignment="1">
      <alignment horizontal="center" vertical="center" wrapText="1"/>
    </xf>
    <xf numFmtId="14" fontId="100" fillId="0" borderId="47" xfId="6589" applyNumberFormat="1" applyFont="1" applyFill="1" applyBorder="1" applyAlignment="1">
      <alignment horizontal="center" vertical="center" wrapText="1"/>
    </xf>
    <xf numFmtId="14" fontId="100" fillId="0" borderId="18" xfId="6589" applyNumberFormat="1" applyFont="1" applyFill="1" applyBorder="1" applyAlignment="1">
      <alignment horizontal="center" vertical="center" wrapText="1"/>
    </xf>
    <xf numFmtId="1" fontId="101" fillId="0" borderId="12" xfId="6589" applyNumberFormat="1" applyFont="1" applyFill="1" applyBorder="1" applyAlignment="1">
      <alignment horizontal="center" vertical="center" wrapText="1"/>
    </xf>
    <xf numFmtId="1" fontId="101" fillId="0" borderId="15" xfId="6589" applyNumberFormat="1" applyFont="1" applyFill="1" applyBorder="1" applyAlignment="1">
      <alignment horizontal="center" vertical="center" wrapText="1"/>
    </xf>
    <xf numFmtId="0" fontId="76" fillId="0" borderId="0" xfId="2858" applyFont="1" applyFill="1" applyAlignment="1">
      <alignment horizontal="center"/>
    </xf>
    <xf numFmtId="0" fontId="79" fillId="0" borderId="0" xfId="2858" applyFont="1" applyFill="1" applyBorder="1" applyAlignment="1">
      <alignment horizontal="left"/>
    </xf>
    <xf numFmtId="14" fontId="98" fillId="0" borderId="0" xfId="6592" applyNumberFormat="1" applyFont="1" applyFill="1" applyBorder="1" applyAlignment="1">
      <alignment horizontal="center"/>
    </xf>
    <xf numFmtId="14" fontId="98" fillId="0" borderId="58" xfId="6592" applyNumberFormat="1" applyFont="1" applyFill="1" applyBorder="1" applyAlignment="1" applyProtection="1">
      <alignment horizontal="center" wrapText="1"/>
      <protection locked="0"/>
    </xf>
    <xf numFmtId="14" fontId="98" fillId="0" borderId="47" xfId="6592" applyNumberFormat="1" applyFont="1" applyFill="1" applyBorder="1" applyAlignment="1" applyProtection="1">
      <alignment horizontal="center" wrapText="1"/>
      <protection locked="0"/>
    </xf>
    <xf numFmtId="44" fontId="79" fillId="0" borderId="61" xfId="2858" applyNumberFormat="1" applyFont="1" applyFill="1" applyBorder="1" applyAlignment="1">
      <alignment horizontal="center" vertical="center" wrapText="1"/>
    </xf>
    <xf numFmtId="44" fontId="79" fillId="0" borderId="70" xfId="2858" applyNumberFormat="1" applyFont="1" applyFill="1" applyBorder="1" applyAlignment="1">
      <alignment horizontal="center" vertical="center" wrapText="1"/>
    </xf>
    <xf numFmtId="0" fontId="79" fillId="0" borderId="84" xfId="2858" applyFont="1" applyFill="1" applyBorder="1" applyAlignment="1">
      <alignment horizontal="center" vertical="center" wrapText="1"/>
    </xf>
    <xf numFmtId="0" fontId="79" fillId="0" borderId="93" xfId="2858" applyFont="1" applyFill="1" applyBorder="1" applyAlignment="1">
      <alignment horizontal="center" vertical="center" wrapText="1"/>
    </xf>
    <xf numFmtId="0" fontId="79" fillId="0" borderId="117" xfId="2858" applyFont="1" applyFill="1" applyBorder="1" applyAlignment="1">
      <alignment horizontal="center" vertical="center" wrapText="1"/>
    </xf>
    <xf numFmtId="44" fontId="79" fillId="0" borderId="32" xfId="2858" applyNumberFormat="1" applyFont="1" applyFill="1" applyBorder="1" applyAlignment="1">
      <alignment horizontal="center" vertical="center" wrapText="1"/>
    </xf>
    <xf numFmtId="44" fontId="79" fillId="0" borderId="26" xfId="2858" applyNumberFormat="1" applyFont="1" applyFill="1" applyBorder="1" applyAlignment="1">
      <alignment horizontal="center" vertical="center" wrapText="1"/>
    </xf>
    <xf numFmtId="0" fontId="76" fillId="0" borderId="63" xfId="2858" applyFont="1" applyFill="1" applyBorder="1" applyAlignment="1">
      <alignment horizontal="center" wrapText="1"/>
    </xf>
    <xf numFmtId="0" fontId="76" fillId="0" borderId="87" xfId="2858" applyFont="1" applyFill="1" applyBorder="1" applyAlignment="1">
      <alignment horizontal="center" wrapText="1"/>
    </xf>
    <xf numFmtId="42" fontId="79" fillId="0" borderId="31" xfId="2858" applyNumberFormat="1" applyFont="1" applyFill="1" applyBorder="1" applyAlignment="1">
      <alignment vertical="center" wrapText="1"/>
    </xf>
    <xf numFmtId="42" fontId="79" fillId="0" borderId="59" xfId="2858" applyNumberFormat="1" applyFont="1" applyFill="1" applyBorder="1" applyAlignment="1">
      <alignment vertical="center" wrapText="1"/>
    </xf>
    <xf numFmtId="0" fontId="79" fillId="0" borderId="39" xfId="2858" applyFont="1" applyFill="1" applyBorder="1" applyAlignment="1">
      <alignment vertical="center" wrapText="1"/>
    </xf>
    <xf numFmtId="0" fontId="79" fillId="0" borderId="38" xfId="2858" applyFont="1" applyFill="1" applyBorder="1" applyAlignment="1">
      <alignment vertical="center" wrapText="1"/>
    </xf>
    <xf numFmtId="0" fontId="76" fillId="0" borderId="36" xfId="2858" applyFont="1" applyFill="1" applyBorder="1" applyAlignment="1">
      <alignment horizontal="center" wrapText="1"/>
    </xf>
    <xf numFmtId="0" fontId="76" fillId="0" borderId="69" xfId="2858" applyFont="1" applyFill="1" applyBorder="1" applyAlignment="1">
      <alignment horizontal="center" wrapText="1"/>
    </xf>
    <xf numFmtId="0" fontId="76" fillId="0" borderId="70" xfId="2858" applyFont="1" applyFill="1" applyBorder="1" applyAlignment="1">
      <alignment horizontal="center" wrapText="1"/>
    </xf>
    <xf numFmtId="0" fontId="76" fillId="0" borderId="66" xfId="2858" applyFont="1" applyFill="1" applyBorder="1" applyAlignment="1">
      <alignment horizontal="center" wrapText="1"/>
    </xf>
    <xf numFmtId="0" fontId="76" fillId="0" borderId="52" xfId="2858" applyFont="1" applyFill="1" applyBorder="1" applyAlignment="1">
      <alignment horizontal="center" wrapText="1"/>
    </xf>
    <xf numFmtId="0" fontId="76" fillId="0" borderId="48" xfId="2858" applyFont="1" applyFill="1" applyBorder="1" applyAlignment="1">
      <alignment horizontal="center" wrapText="1"/>
    </xf>
    <xf numFmtId="0" fontId="79" fillId="0" borderId="67" xfId="2858" applyFont="1" applyFill="1" applyBorder="1" applyAlignment="1">
      <alignment horizontal="center" vertical="center" wrapText="1"/>
    </xf>
    <xf numFmtId="0" fontId="76" fillId="0" borderId="0" xfId="2858" applyFont="1" applyFill="1" applyAlignment="1">
      <alignment horizontal="center" wrapText="1"/>
    </xf>
    <xf numFmtId="0" fontId="76" fillId="0" borderId="24" xfId="2858" applyFont="1" applyFill="1" applyBorder="1" applyAlignment="1">
      <alignment horizontal="center" wrapText="1"/>
    </xf>
    <xf numFmtId="0" fontId="76" fillId="0" borderId="47" xfId="2858" applyFont="1" applyFill="1" applyBorder="1" applyAlignment="1">
      <alignment horizontal="center" wrapText="1"/>
    </xf>
    <xf numFmtId="0" fontId="76" fillId="0" borderId="56" xfId="2858" applyFont="1" applyFill="1" applyBorder="1" applyAlignment="1">
      <alignment horizontal="center" wrapText="1"/>
    </xf>
    <xf numFmtId="0" fontId="76" fillId="0" borderId="25" xfId="2858" applyFont="1" applyFill="1" applyBorder="1" applyAlignment="1">
      <alignment horizontal="center" wrapText="1"/>
    </xf>
    <xf numFmtId="0" fontId="76" fillId="0" borderId="55" xfId="2858" applyFont="1" applyFill="1" applyBorder="1" applyAlignment="1">
      <alignment horizontal="center" wrapText="1"/>
    </xf>
    <xf numFmtId="0" fontId="76" fillId="0" borderId="88" xfId="2858" applyFont="1" applyFill="1" applyBorder="1" applyAlignment="1">
      <alignment horizontal="center" wrapText="1"/>
    </xf>
    <xf numFmtId="0" fontId="76" fillId="0" borderId="89" xfId="2858" applyFont="1" applyFill="1" applyBorder="1" applyAlignment="1">
      <alignment horizontal="center" wrapText="1"/>
    </xf>
    <xf numFmtId="0" fontId="76" fillId="0" borderId="90" xfId="2858" applyFont="1" applyFill="1" applyBorder="1" applyAlignment="1">
      <alignment horizontal="center" wrapText="1"/>
    </xf>
    <xf numFmtId="0" fontId="76" fillId="0" borderId="50" xfId="2858" applyFont="1" applyFill="1" applyBorder="1" applyAlignment="1">
      <alignment horizontal="center" wrapText="1"/>
    </xf>
    <xf numFmtId="0" fontId="79" fillId="0" borderId="0" xfId="2858" applyFont="1" applyFill="1" applyAlignment="1">
      <alignment horizontal="center" wrapText="1"/>
    </xf>
    <xf numFmtId="0" fontId="76" fillId="0" borderId="91" xfId="2858" applyFont="1" applyFill="1" applyBorder="1" applyAlignment="1">
      <alignment horizontal="center" wrapText="1"/>
    </xf>
    <xf numFmtId="0" fontId="76" fillId="0" borderId="93" xfId="2858" applyFont="1" applyFill="1" applyBorder="1" applyAlignment="1">
      <alignment horizontal="center" wrapText="1"/>
    </xf>
    <xf numFmtId="0" fontId="76" fillId="0" borderId="92" xfId="2858" applyFont="1" applyFill="1" applyBorder="1" applyAlignment="1">
      <alignment horizontal="center" wrapText="1"/>
    </xf>
    <xf numFmtId="0" fontId="76" fillId="0" borderId="94" xfId="2858" applyFont="1" applyFill="1" applyBorder="1" applyAlignment="1">
      <alignment horizontal="center" wrapText="1"/>
    </xf>
    <xf numFmtId="0" fontId="79" fillId="0" borderId="50" xfId="2858" applyFont="1" applyFill="1" applyBorder="1" applyAlignment="1">
      <alignment horizontal="center" vertical="center" wrapText="1"/>
    </xf>
    <xf numFmtId="0" fontId="79" fillId="0" borderId="19" xfId="2858" applyFont="1" applyFill="1" applyBorder="1" applyAlignment="1">
      <alignment horizontal="center" vertical="center" wrapText="1"/>
    </xf>
    <xf numFmtId="42" fontId="79" fillId="0" borderId="39" xfId="2858" applyNumberFormat="1" applyFont="1" applyFill="1" applyBorder="1" applyAlignment="1">
      <alignment horizontal="center" vertical="center" wrapText="1"/>
    </xf>
    <xf numFmtId="42" fontId="79" fillId="0" borderId="38" xfId="2858" applyNumberFormat="1" applyFont="1" applyFill="1" applyBorder="1" applyAlignment="1">
      <alignment horizontal="center" vertical="center" wrapText="1"/>
    </xf>
    <xf numFmtId="42" fontId="79" fillId="0" borderId="33" xfId="2858" applyNumberFormat="1" applyFont="1" applyFill="1" applyBorder="1" applyAlignment="1">
      <alignment horizontal="center" vertical="center" wrapText="1"/>
    </xf>
    <xf numFmtId="42" fontId="79" fillId="0" borderId="71" xfId="2858" applyNumberFormat="1" applyFont="1" applyFill="1" applyBorder="1" applyAlignment="1">
      <alignment horizontal="center" vertical="center" wrapText="1"/>
    </xf>
    <xf numFmtId="0" fontId="79" fillId="0" borderId="97" xfId="2858" applyFont="1" applyFill="1" applyBorder="1" applyAlignment="1">
      <alignment horizontal="center" vertical="center" wrapText="1"/>
    </xf>
    <xf numFmtId="0" fontId="79" fillId="0" borderId="85" xfId="2858" applyFont="1" applyFill="1" applyBorder="1" applyAlignment="1">
      <alignment horizontal="center" vertical="center" wrapText="1"/>
    </xf>
    <xf numFmtId="14" fontId="79" fillId="0" borderId="66" xfId="2858" applyNumberFormat="1" applyFont="1" applyFill="1" applyBorder="1" applyAlignment="1">
      <alignment horizontal="center" vertical="center" wrapText="1"/>
    </xf>
    <xf numFmtId="14" fontId="79" fillId="0" borderId="52" xfId="2858" applyNumberFormat="1" applyFont="1" applyFill="1" applyBorder="1" applyAlignment="1">
      <alignment horizontal="center" vertical="center" wrapText="1"/>
    </xf>
    <xf numFmtId="14" fontId="79" fillId="0" borderId="19" xfId="2858" applyNumberFormat="1" applyFont="1" applyFill="1" applyBorder="1" applyAlignment="1">
      <alignment horizontal="center" vertical="center" wrapText="1"/>
    </xf>
    <xf numFmtId="42" fontId="79" fillId="0" borderId="53" xfId="2858" applyNumberFormat="1" applyFont="1" applyFill="1" applyBorder="1" applyAlignment="1">
      <alignment horizontal="center" vertical="center" wrapText="1"/>
    </xf>
    <xf numFmtId="42" fontId="79" fillId="0" borderId="69" xfId="2858" applyNumberFormat="1" applyFont="1" applyFill="1" applyBorder="1" applyAlignment="1">
      <alignment horizontal="center" vertical="center" wrapText="1"/>
    </xf>
    <xf numFmtId="42" fontId="79" fillId="0" borderId="42" xfId="2858" applyNumberFormat="1" applyFont="1" applyFill="1" applyBorder="1" applyAlignment="1">
      <alignment horizontal="center" vertical="center" wrapText="1"/>
    </xf>
    <xf numFmtId="42" fontId="79" fillId="0" borderId="29" xfId="2858" applyNumberFormat="1" applyFont="1" applyFill="1" applyBorder="1" applyAlignment="1">
      <alignment horizontal="center" vertical="center" wrapText="1"/>
    </xf>
    <xf numFmtId="42" fontId="79" fillId="0" borderId="68" xfId="2858" applyNumberFormat="1" applyFont="1" applyFill="1" applyBorder="1" applyAlignment="1">
      <alignment horizontal="center" vertical="center" wrapText="1"/>
    </xf>
    <xf numFmtId="42" fontId="79" fillId="0" borderId="22" xfId="2858" applyNumberFormat="1" applyFont="1" applyFill="1" applyBorder="1" applyAlignment="1">
      <alignment horizontal="center" vertical="center" wrapText="1"/>
    </xf>
    <xf numFmtId="42" fontId="79" fillId="0" borderId="21" xfId="2858" applyNumberFormat="1" applyFont="1" applyFill="1" applyBorder="1" applyAlignment="1">
      <alignment horizontal="center" vertical="center" wrapText="1"/>
    </xf>
    <xf numFmtId="0" fontId="79" fillId="0" borderId="66" xfId="2858" applyFont="1" applyFill="1" applyBorder="1" applyAlignment="1">
      <alignment horizontal="left" vertical="center" wrapText="1"/>
    </xf>
    <xf numFmtId="0" fontId="79" fillId="0" borderId="52" xfId="2858" applyFont="1" applyFill="1" applyBorder="1" applyAlignment="1">
      <alignment horizontal="left" vertical="center" wrapText="1"/>
    </xf>
    <xf numFmtId="0" fontId="79" fillId="0" borderId="19" xfId="2858" applyFont="1" applyFill="1" applyBorder="1" applyAlignment="1">
      <alignment horizontal="left" vertical="center" wrapText="1"/>
    </xf>
    <xf numFmtId="14" fontId="76" fillId="0" borderId="88" xfId="3981" applyNumberFormat="1" applyFont="1" applyFill="1" applyBorder="1" applyAlignment="1">
      <alignment horizontal="center" vertical="center" wrapText="1"/>
    </xf>
    <xf numFmtId="14" fontId="76" fillId="0" borderId="90" xfId="3981" applyNumberFormat="1" applyFont="1" applyFill="1" applyBorder="1" applyAlignment="1">
      <alignment horizontal="center" vertical="center" wrapText="1"/>
    </xf>
    <xf numFmtId="14" fontId="79" fillId="0" borderId="54" xfId="3981" applyNumberFormat="1" applyFont="1" applyFill="1" applyBorder="1" applyAlignment="1">
      <alignment horizontal="center" vertical="center"/>
    </xf>
    <xf numFmtId="14" fontId="76" fillId="0" borderId="89" xfId="3981" applyNumberFormat="1" applyFont="1" applyFill="1" applyBorder="1" applyAlignment="1">
      <alignment horizontal="center" vertical="center"/>
    </xf>
    <xf numFmtId="0" fontId="79" fillId="0" borderId="0" xfId="2858" applyNumberFormat="1" applyFont="1" applyFill="1" applyAlignment="1">
      <alignment horizontal="left" wrapText="1"/>
    </xf>
    <xf numFmtId="0" fontId="79" fillId="0" borderId="0" xfId="2858" applyFont="1" applyFill="1" applyAlignment="1">
      <alignment horizontal="left" vertical="top" wrapText="1"/>
    </xf>
    <xf numFmtId="169" fontId="79" fillId="0" borderId="35" xfId="3983" applyNumberFormat="1" applyFont="1" applyFill="1" applyBorder="1" applyAlignment="1">
      <alignment horizontal="center" vertical="center"/>
    </xf>
    <xf numFmtId="169" fontId="79" fillId="0" borderId="23" xfId="3983" applyNumberFormat="1" applyFont="1" applyFill="1" applyBorder="1" applyAlignment="1">
      <alignment horizontal="center" vertical="center"/>
    </xf>
    <xf numFmtId="169" fontId="79" fillId="0" borderId="36" xfId="3983" applyNumberFormat="1" applyFont="1" applyFill="1" applyBorder="1" applyAlignment="1">
      <alignment horizontal="center"/>
    </xf>
    <xf numFmtId="169" fontId="79" fillId="0" borderId="21" xfId="3983" applyNumberFormat="1" applyFont="1" applyFill="1" applyBorder="1" applyAlignment="1">
      <alignment horizontal="center"/>
    </xf>
    <xf numFmtId="14" fontId="79" fillId="0" borderId="18" xfId="2858" applyNumberFormat="1" applyFont="1" applyFill="1" applyBorder="1" applyAlignment="1">
      <alignment horizontal="center" vertical="center"/>
    </xf>
    <xf numFmtId="0" fontId="0" fillId="0" borderId="35" xfId="0" applyFill="1" applyBorder="1"/>
    <xf numFmtId="0" fontId="79" fillId="0" borderId="53" xfId="2858" applyFont="1" applyFill="1" applyBorder="1" applyAlignment="1">
      <alignment horizontal="left" vertical="center"/>
    </xf>
    <xf numFmtId="0" fontId="79" fillId="0" borderId="42" xfId="2858" applyFont="1" applyFill="1" applyBorder="1" applyAlignment="1">
      <alignment horizontal="left" vertical="center"/>
    </xf>
    <xf numFmtId="0" fontId="79" fillId="0" borderId="33" xfId="2858" applyFont="1" applyFill="1" applyBorder="1" applyAlignment="1">
      <alignment horizontal="left" vertical="center"/>
    </xf>
    <xf numFmtId="0" fontId="79" fillId="0" borderId="31" xfId="2858" applyFont="1" applyFill="1" applyBorder="1" applyAlignment="1">
      <alignment horizontal="center" vertical="center"/>
    </xf>
    <xf numFmtId="0" fontId="79" fillId="0" borderId="47" xfId="2858" applyFont="1" applyFill="1" applyBorder="1" applyAlignment="1">
      <alignment horizontal="center" vertical="center"/>
    </xf>
    <xf numFmtId="0" fontId="79" fillId="0" borderId="31" xfId="2858" applyFont="1" applyFill="1" applyBorder="1" applyAlignment="1">
      <alignment horizontal="center"/>
    </xf>
    <xf numFmtId="0" fontId="79" fillId="0" borderId="59" xfId="2858" applyFont="1" applyFill="1" applyBorder="1" applyAlignment="1">
      <alignment horizontal="center"/>
    </xf>
    <xf numFmtId="0" fontId="79" fillId="0" borderId="32" xfId="2858" applyFont="1" applyFill="1" applyBorder="1" applyAlignment="1">
      <alignment horizontal="center" vertical="center"/>
    </xf>
    <xf numFmtId="0" fontId="0" fillId="0" borderId="41" xfId="0" applyFill="1" applyBorder="1"/>
    <xf numFmtId="165" fontId="79" fillId="0" borderId="12" xfId="2858" applyNumberFormat="1" applyFont="1" applyFill="1" applyBorder="1"/>
    <xf numFmtId="165" fontId="79" fillId="0" borderId="15" xfId="2858" applyNumberFormat="1" applyFont="1" applyFill="1" applyBorder="1"/>
    <xf numFmtId="165" fontId="79" fillId="0" borderId="32" xfId="2858" applyNumberFormat="1" applyFont="1" applyFill="1" applyBorder="1" applyAlignment="1">
      <alignment horizontal="center"/>
    </xf>
    <xf numFmtId="165" fontId="79" fillId="0" borderId="18" xfId="2858" applyNumberFormat="1" applyFont="1" applyFill="1" applyBorder="1" applyAlignment="1">
      <alignment horizontal="center"/>
    </xf>
    <xf numFmtId="166" fontId="79" fillId="0" borderId="50" xfId="2858" applyNumberFormat="1" applyFont="1" applyFill="1" applyBorder="1" applyAlignment="1">
      <alignment horizontal="center" vertical="center"/>
    </xf>
    <xf numFmtId="166" fontId="79" fillId="0" borderId="52" xfId="2858" applyNumberFormat="1" applyFont="1" applyFill="1" applyBorder="1" applyAlignment="1">
      <alignment horizontal="center" vertical="center"/>
    </xf>
    <xf numFmtId="166" fontId="79" fillId="0" borderId="19" xfId="2858" applyNumberFormat="1" applyFont="1" applyFill="1" applyBorder="1" applyAlignment="1">
      <alignment horizontal="center" vertical="center"/>
    </xf>
    <xf numFmtId="0" fontId="102" fillId="0" borderId="36" xfId="2858" applyFont="1" applyFill="1" applyBorder="1" applyAlignment="1">
      <alignment horizontal="center" vertical="center"/>
    </xf>
    <xf numFmtId="0" fontId="102" fillId="0" borderId="22" xfId="2858" applyFont="1" applyFill="1" applyBorder="1" applyAlignment="1">
      <alignment horizontal="center" vertical="center"/>
    </xf>
    <xf numFmtId="0" fontId="102" fillId="0" borderId="21" xfId="2858" applyFont="1" applyFill="1" applyBorder="1" applyAlignment="1">
      <alignment horizontal="center" vertical="center"/>
    </xf>
    <xf numFmtId="0" fontId="79" fillId="0" borderId="37" xfId="2858" applyFont="1" applyFill="1" applyBorder="1" applyAlignment="1">
      <alignment horizontal="left" vertical="center" wrapText="1"/>
    </xf>
    <xf numFmtId="0" fontId="79" fillId="0" borderId="35" xfId="2858" applyFont="1" applyFill="1" applyBorder="1" applyAlignment="1">
      <alignment horizontal="left" vertical="center" wrapText="1"/>
    </xf>
    <xf numFmtId="0" fontId="79" fillId="0" borderId="27" xfId="2858" applyFont="1" applyFill="1" applyBorder="1" applyAlignment="1">
      <alignment horizontal="left" vertical="center" wrapText="1"/>
    </xf>
    <xf numFmtId="0" fontId="79" fillId="0" borderId="74" xfId="2858" applyFont="1" applyFill="1" applyBorder="1" applyAlignment="1">
      <alignment horizontal="left" vertical="center" wrapText="1"/>
    </xf>
    <xf numFmtId="0" fontId="79" fillId="0" borderId="20" xfId="2858" applyFont="1" applyFill="1" applyBorder="1" applyAlignment="1">
      <alignment horizontal="left" vertical="center" wrapText="1"/>
    </xf>
    <xf numFmtId="0" fontId="79" fillId="0" borderId="23" xfId="2858" applyFont="1" applyFill="1" applyBorder="1" applyAlignment="1">
      <alignment horizontal="left" vertical="center" wrapText="1"/>
    </xf>
    <xf numFmtId="165" fontId="79" fillId="0" borderId="10" xfId="2858" applyNumberFormat="1" applyFont="1" applyFill="1" applyBorder="1" applyAlignment="1">
      <alignment horizontal="center" vertical="center"/>
    </xf>
    <xf numFmtId="165" fontId="79" fillId="0" borderId="40" xfId="2858" applyNumberFormat="1" applyFont="1" applyFill="1" applyBorder="1" applyAlignment="1">
      <alignment horizontal="center" vertical="center"/>
    </xf>
    <xf numFmtId="165" fontId="79" fillId="0" borderId="54" xfId="2858" applyNumberFormat="1" applyFont="1" applyFill="1" applyBorder="1" applyAlignment="1">
      <alignment horizontal="center" vertical="center"/>
    </xf>
    <xf numFmtId="0" fontId="102" fillId="0" borderId="36" xfId="2858" applyNumberFormat="1" applyFont="1" applyFill="1" applyBorder="1" applyAlignment="1">
      <alignment horizontal="center" vertical="center"/>
    </xf>
    <xf numFmtId="0" fontId="102" fillId="0" borderId="22" xfId="2858" applyNumberFormat="1" applyFont="1" applyFill="1" applyBorder="1" applyAlignment="1">
      <alignment horizontal="center" vertical="center"/>
    </xf>
    <xf numFmtId="0" fontId="102" fillId="0" borderId="21" xfId="2858" applyNumberFormat="1" applyFont="1" applyFill="1" applyBorder="1" applyAlignment="1">
      <alignment horizontal="center" vertical="center"/>
    </xf>
    <xf numFmtId="0" fontId="79" fillId="0" borderId="16" xfId="2858" applyFont="1" applyFill="1" applyBorder="1" applyAlignment="1">
      <alignment horizontal="center" vertical="center"/>
    </xf>
    <xf numFmtId="0" fontId="102" fillId="0" borderId="16" xfId="2858" applyFont="1" applyFill="1" applyBorder="1" applyAlignment="1">
      <alignment horizontal="center" vertical="center"/>
    </xf>
    <xf numFmtId="0" fontId="79" fillId="0" borderId="66" xfId="2858" applyFont="1" applyFill="1" applyBorder="1" applyAlignment="1">
      <alignment horizontal="center" vertical="center"/>
    </xf>
    <xf numFmtId="0" fontId="79" fillId="0" borderId="52" xfId="2858" applyFont="1" applyFill="1" applyBorder="1" applyAlignment="1">
      <alignment horizontal="center" vertical="center"/>
    </xf>
    <xf numFmtId="0" fontId="79" fillId="0" borderId="19" xfId="2858" applyFont="1" applyFill="1" applyBorder="1" applyAlignment="1">
      <alignment horizontal="center" vertical="center"/>
    </xf>
    <xf numFmtId="14" fontId="79" fillId="0" borderId="67" xfId="2858" applyNumberFormat="1" applyFont="1" applyFill="1" applyBorder="1" applyAlignment="1">
      <alignment horizontal="center" vertical="center"/>
    </xf>
    <xf numFmtId="0" fontId="79" fillId="0" borderId="46" xfId="2858" applyFont="1" applyFill="1" applyBorder="1" applyAlignment="1">
      <alignment horizontal="left" wrapText="1"/>
    </xf>
    <xf numFmtId="0" fontId="79" fillId="0" borderId="47" xfId="2858" applyFont="1" applyFill="1" applyBorder="1" applyAlignment="1">
      <alignment horizontal="left" wrapText="1"/>
    </xf>
    <xf numFmtId="0" fontId="79" fillId="0" borderId="35" xfId="2858" applyFont="1" applyFill="1" applyBorder="1" applyAlignment="1">
      <alignment horizontal="center" vertical="center"/>
    </xf>
    <xf numFmtId="0" fontId="79" fillId="0" borderId="74" xfId="2858" applyFont="1" applyFill="1" applyBorder="1" applyAlignment="1">
      <alignment horizontal="center" vertical="center"/>
    </xf>
    <xf numFmtId="0" fontId="79" fillId="0" borderId="23" xfId="2858" applyFont="1" applyFill="1" applyBorder="1" applyAlignment="1">
      <alignment horizontal="center" vertical="center"/>
    </xf>
    <xf numFmtId="0" fontId="79" fillId="0" borderId="66" xfId="2858" applyNumberFormat="1" applyFont="1" applyFill="1" applyBorder="1" applyAlignment="1">
      <alignment horizontal="center" vertical="center"/>
    </xf>
    <xf numFmtId="0" fontId="79" fillId="0" borderId="19" xfId="2858" applyNumberFormat="1" applyFont="1" applyFill="1" applyBorder="1" applyAlignment="1">
      <alignment horizontal="center" vertical="center"/>
    </xf>
    <xf numFmtId="14" fontId="79" fillId="0" borderId="67" xfId="3981" applyNumberFormat="1" applyFont="1" applyFill="1" applyBorder="1" applyAlignment="1">
      <alignment horizontal="center" vertical="center"/>
    </xf>
    <xf numFmtId="0" fontId="79" fillId="0" borderId="67" xfId="3981" applyFont="1" applyFill="1" applyBorder="1" applyAlignment="1">
      <alignment vertical="center"/>
    </xf>
    <xf numFmtId="0" fontId="79" fillId="0" borderId="54" xfId="3981" applyFont="1" applyFill="1" applyBorder="1" applyAlignment="1">
      <alignment vertical="center"/>
    </xf>
    <xf numFmtId="0" fontId="79" fillId="0" borderId="67" xfId="3981" applyFont="1" applyFill="1" applyBorder="1" applyAlignment="1">
      <alignment horizontal="center" vertical="center"/>
    </xf>
    <xf numFmtId="0" fontId="79" fillId="0" borderId="54" xfId="3981" applyFont="1" applyFill="1" applyBorder="1" applyAlignment="1">
      <alignment horizontal="center" vertical="center"/>
    </xf>
    <xf numFmtId="0" fontId="79" fillId="0" borderId="53" xfId="3981" applyFont="1" applyFill="1" applyBorder="1" applyAlignment="1">
      <alignment horizontal="left" vertical="center" wrapText="1"/>
    </xf>
    <xf numFmtId="0" fontId="79" fillId="0" borderId="64" xfId="3981" applyFont="1" applyFill="1" applyBorder="1" applyAlignment="1">
      <alignment horizontal="left" vertical="center" wrapText="1"/>
    </xf>
    <xf numFmtId="0" fontId="79" fillId="0" borderId="33" xfId="3981" applyFont="1" applyFill="1" applyBorder="1" applyAlignment="1">
      <alignment horizontal="left" vertical="center" wrapText="1"/>
    </xf>
    <xf numFmtId="0" fontId="79" fillId="0" borderId="23" xfId="3981" applyFont="1" applyFill="1" applyBorder="1" applyAlignment="1">
      <alignment horizontal="left" vertical="center" wrapText="1"/>
    </xf>
    <xf numFmtId="42" fontId="79" fillId="0" borderId="67" xfId="3981" applyNumberFormat="1" applyFont="1" applyFill="1" applyBorder="1" applyAlignment="1">
      <alignment vertical="center"/>
    </xf>
    <xf numFmtId="42" fontId="79" fillId="0" borderId="54" xfId="3981" applyNumberFormat="1" applyFont="1" applyFill="1" applyBorder="1" applyAlignment="1">
      <alignment vertical="center"/>
    </xf>
    <xf numFmtId="0" fontId="79" fillId="0" borderId="53" xfId="3981" applyFont="1" applyFill="1" applyBorder="1" applyAlignment="1">
      <alignment horizontal="center" vertical="center"/>
    </xf>
    <xf numFmtId="0" fontId="79" fillId="0" borderId="33" xfId="3981" applyFont="1" applyFill="1" applyBorder="1" applyAlignment="1">
      <alignment horizontal="center" vertical="center"/>
    </xf>
    <xf numFmtId="0" fontId="79" fillId="0" borderId="67" xfId="3981" applyFont="1" applyFill="1" applyBorder="1" applyAlignment="1">
      <alignment horizontal="center" vertical="center" wrapText="1"/>
    </xf>
    <xf numFmtId="0" fontId="79" fillId="0" borderId="54" xfId="3981" applyFont="1" applyFill="1" applyBorder="1" applyAlignment="1">
      <alignment horizontal="center" vertical="center" wrapText="1"/>
    </xf>
    <xf numFmtId="0" fontId="79" fillId="0" borderId="69" xfId="3981" applyFont="1" applyFill="1" applyBorder="1" applyAlignment="1">
      <alignment horizontal="center" vertical="center"/>
    </xf>
    <xf numFmtId="0" fontId="79" fillId="0" borderId="71" xfId="3981" applyFont="1" applyFill="1" applyBorder="1" applyAlignment="1">
      <alignment horizontal="center" vertical="center"/>
    </xf>
    <xf numFmtId="14" fontId="79" fillId="0" borderId="37" xfId="3981" applyNumberFormat="1" applyFont="1" applyFill="1" applyBorder="1" applyAlignment="1">
      <alignment horizontal="center" vertical="center"/>
    </xf>
    <xf numFmtId="14" fontId="79" fillId="0" borderId="51" xfId="3981" applyNumberFormat="1" applyFont="1" applyFill="1" applyBorder="1" applyAlignment="1">
      <alignment horizontal="center" vertical="center"/>
    </xf>
    <xf numFmtId="14" fontId="79" fillId="0" borderId="38" xfId="3981" applyNumberFormat="1" applyFont="1" applyFill="1" applyBorder="1" applyAlignment="1">
      <alignment horizontal="center" vertical="center"/>
    </xf>
    <xf numFmtId="14" fontId="79" fillId="0" borderId="73" xfId="3981" applyNumberFormat="1" applyFont="1" applyFill="1" applyBorder="1" applyAlignment="1">
      <alignment horizontal="center" vertical="center"/>
    </xf>
    <xf numFmtId="14" fontId="79" fillId="0" borderId="87" xfId="3981" applyNumberFormat="1" applyFont="1" applyFill="1" applyBorder="1" applyAlignment="1">
      <alignment horizontal="center" vertical="center"/>
    </xf>
    <xf numFmtId="14" fontId="79" fillId="0" borderId="70" xfId="3981" applyNumberFormat="1" applyFont="1" applyFill="1" applyBorder="1" applyAlignment="1">
      <alignment horizontal="center" vertical="center"/>
    </xf>
    <xf numFmtId="0" fontId="79" fillId="0" borderId="34" xfId="3981" applyFont="1" applyFill="1" applyBorder="1" applyAlignment="1">
      <alignment vertical="center" wrapText="1"/>
    </xf>
    <xf numFmtId="0" fontId="79" fillId="0" borderId="56" xfId="3981" applyFont="1" applyFill="1" applyBorder="1" applyAlignment="1">
      <alignment vertical="center" wrapText="1"/>
    </xf>
    <xf numFmtId="44" fontId="76" fillId="0" borderId="86" xfId="2858" applyNumberFormat="1" applyFont="1" applyFill="1" applyBorder="1"/>
    <xf numFmtId="0" fontId="76" fillId="0" borderId="58" xfId="2858" applyFont="1" applyFill="1" applyBorder="1" applyAlignment="1">
      <alignment horizontal="center"/>
    </xf>
    <xf numFmtId="0" fontId="76" fillId="0" borderId="11" xfId="2858" applyFont="1" applyFill="1" applyBorder="1" applyAlignment="1">
      <alignment horizontal="center"/>
    </xf>
    <xf numFmtId="0" fontId="76" fillId="0" borderId="12" xfId="2858" applyFont="1" applyFill="1" applyBorder="1" applyAlignment="1">
      <alignment horizontal="center"/>
    </xf>
    <xf numFmtId="0" fontId="76" fillId="0" borderId="13" xfId="2858" applyFont="1" applyFill="1" applyBorder="1" applyAlignment="1">
      <alignment horizontal="center"/>
    </xf>
    <xf numFmtId="0" fontId="76" fillId="0" borderId="0" xfId="3981" applyFont="1" applyFill="1" applyAlignment="1">
      <alignment horizontal="center"/>
    </xf>
    <xf numFmtId="0" fontId="76" fillId="0" borderId="67" xfId="3981" applyFont="1" applyFill="1" applyBorder="1" applyAlignment="1">
      <alignment horizontal="center"/>
    </xf>
    <xf numFmtId="0" fontId="76" fillId="0" borderId="43" xfId="3981" applyFont="1" applyFill="1" applyBorder="1" applyAlignment="1">
      <alignment horizontal="center"/>
    </xf>
    <xf numFmtId="0" fontId="76" fillId="0" borderId="59" xfId="2858" applyFont="1" applyFill="1" applyBorder="1" applyAlignment="1">
      <alignment horizontal="center"/>
    </xf>
    <xf numFmtId="0" fontId="76" fillId="0" borderId="34" xfId="3981" applyFont="1" applyFill="1" applyBorder="1" applyAlignment="1">
      <alignment horizontal="center"/>
    </xf>
    <xf numFmtId="0" fontId="76" fillId="0" borderId="56" xfId="3981" applyFont="1" applyFill="1" applyBorder="1" applyAlignment="1">
      <alignment horizontal="center"/>
    </xf>
    <xf numFmtId="0" fontId="76" fillId="0" borderId="34" xfId="3981" applyFont="1" applyFill="1" applyBorder="1" applyAlignment="1">
      <alignment horizontal="center" wrapText="1"/>
    </xf>
    <xf numFmtId="0" fontId="76" fillId="0" borderId="30" xfId="3981" applyFont="1" applyFill="1" applyBorder="1" applyAlignment="1">
      <alignment horizontal="center" wrapText="1"/>
    </xf>
    <xf numFmtId="0" fontId="76" fillId="0" borderId="34" xfId="3981" applyFont="1" applyFill="1" applyBorder="1" applyAlignment="1" applyProtection="1">
      <alignment horizontal="center" wrapText="1"/>
      <protection locked="0"/>
    </xf>
    <xf numFmtId="0" fontId="76" fillId="0" borderId="56" xfId="3981" applyFont="1" applyFill="1" applyBorder="1" applyAlignment="1" applyProtection="1">
      <alignment horizontal="center" wrapText="1"/>
      <protection locked="0"/>
    </xf>
    <xf numFmtId="0" fontId="76" fillId="0" borderId="30" xfId="2858" applyFont="1" applyFill="1" applyBorder="1" applyAlignment="1">
      <alignment horizontal="center"/>
    </xf>
    <xf numFmtId="0" fontId="76" fillId="0" borderId="28" xfId="2858" applyFont="1" applyFill="1" applyBorder="1" applyAlignment="1">
      <alignment horizontal="center"/>
    </xf>
    <xf numFmtId="0" fontId="76" fillId="0" borderId="25" xfId="3982" applyNumberFormat="1" applyFont="1" applyFill="1" applyBorder="1" applyAlignment="1" applyProtection="1">
      <alignment horizontal="center" wrapText="1"/>
      <protection locked="0"/>
    </xf>
    <xf numFmtId="0" fontId="79" fillId="0" borderId="15" xfId="2858" applyFont="1" applyFill="1" applyBorder="1" applyAlignment="1">
      <alignment horizontal="left" vertical="center"/>
    </xf>
    <xf numFmtId="0" fontId="79" fillId="0" borderId="10" xfId="2858" applyFont="1" applyFill="1" applyBorder="1" applyAlignment="1">
      <alignment horizontal="left" vertical="center"/>
    </xf>
    <xf numFmtId="165" fontId="79" fillId="0" borderId="15" xfId="2858" applyNumberFormat="1" applyFont="1" applyFill="1" applyBorder="1" applyAlignment="1">
      <alignment horizontal="center" vertical="center"/>
    </xf>
    <xf numFmtId="0" fontId="79" fillId="0" borderId="50" xfId="2858" applyFont="1" applyFill="1" applyBorder="1" applyAlignment="1">
      <alignment horizontal="center" vertical="center"/>
    </xf>
    <xf numFmtId="0" fontId="79" fillId="0" borderId="40" xfId="2858" applyFont="1" applyFill="1" applyBorder="1" applyAlignment="1">
      <alignment horizontal="left" vertical="center"/>
    </xf>
    <xf numFmtId="0" fontId="79"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9"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9" fillId="0" borderId="35" xfId="2858" applyNumberFormat="1" applyFont="1" applyFill="1" applyBorder="1" applyAlignment="1">
      <alignment horizontal="center" vertical="center"/>
    </xf>
    <xf numFmtId="14" fontId="79" fillId="0" borderId="23" xfId="2858" applyNumberFormat="1" applyFont="1" applyFill="1" applyBorder="1" applyAlignment="1">
      <alignment horizontal="center" vertical="center"/>
    </xf>
    <xf numFmtId="165" fontId="79" fillId="0" borderId="39" xfId="2858" applyNumberFormat="1" applyFont="1" applyFill="1" applyBorder="1" applyAlignment="1">
      <alignment horizontal="center" vertical="center"/>
    </xf>
    <xf numFmtId="165" fontId="79" fillId="0" borderId="35" xfId="2858" applyNumberFormat="1" applyFont="1" applyFill="1" applyBorder="1" applyAlignment="1">
      <alignment horizontal="center" vertical="center"/>
    </xf>
    <xf numFmtId="165" fontId="79" fillId="0" borderId="33" xfId="2858" applyNumberFormat="1" applyFont="1" applyFill="1" applyBorder="1" applyAlignment="1">
      <alignment horizontal="center" vertical="center"/>
    </xf>
    <xf numFmtId="165" fontId="79" fillId="0" borderId="23" xfId="2858" applyNumberFormat="1" applyFont="1" applyFill="1" applyBorder="1" applyAlignment="1">
      <alignment horizontal="center" vertical="center"/>
    </xf>
    <xf numFmtId="14" fontId="79" fillId="0" borderId="74" xfId="2858" applyNumberFormat="1" applyFont="1" applyFill="1" applyBorder="1" applyAlignment="1">
      <alignment horizontal="center" vertical="center"/>
    </xf>
    <xf numFmtId="14" fontId="79" fillId="0" borderId="72" xfId="2858" applyNumberFormat="1" applyFont="1" applyFill="1" applyBorder="1" applyAlignment="1">
      <alignment horizontal="center" vertical="center"/>
    </xf>
    <xf numFmtId="0" fontId="79" fillId="0" borderId="10" xfId="2858" applyFont="1" applyFill="1" applyBorder="1" applyAlignment="1">
      <alignment horizontal="center" vertical="center"/>
    </xf>
    <xf numFmtId="0" fontId="79" fillId="0" borderId="40" xfId="2858" applyFont="1" applyFill="1" applyBorder="1" applyAlignment="1">
      <alignment horizontal="center" vertical="center"/>
    </xf>
    <xf numFmtId="0" fontId="79" fillId="0" borderId="43" xfId="2858" applyFont="1" applyFill="1" applyBorder="1" applyAlignment="1">
      <alignment horizontal="center" vertical="center"/>
    </xf>
    <xf numFmtId="0" fontId="79" fillId="0" borderId="43" xfId="2858" applyFont="1" applyFill="1" applyBorder="1" applyAlignment="1">
      <alignment horizontal="left" vertical="center" wrapText="1"/>
    </xf>
    <xf numFmtId="169" fontId="79" fillId="0" borderId="10" xfId="3983" applyNumberFormat="1" applyFont="1" applyFill="1" applyBorder="1" applyAlignment="1">
      <alignment horizontal="center" vertical="center"/>
    </xf>
    <xf numFmtId="169" fontId="79" fillId="0" borderId="40" xfId="3983" applyNumberFormat="1" applyFont="1" applyFill="1" applyBorder="1" applyAlignment="1">
      <alignment horizontal="center" vertical="center"/>
    </xf>
    <xf numFmtId="169" fontId="79" fillId="0" borderId="43" xfId="3983" applyNumberFormat="1" applyFont="1" applyFill="1" applyBorder="1" applyAlignment="1">
      <alignment horizontal="center" vertical="center"/>
    </xf>
    <xf numFmtId="169" fontId="79" fillId="0" borderId="36" xfId="3983" applyNumberFormat="1" applyFont="1" applyFill="1" applyBorder="1" applyAlignment="1">
      <alignment horizontal="center" vertical="center"/>
    </xf>
    <xf numFmtId="169" fontId="79" fillId="0" borderId="22" xfId="3983" applyNumberFormat="1" applyFont="1" applyFill="1" applyBorder="1" applyAlignment="1">
      <alignment horizontal="center" vertical="center"/>
    </xf>
    <xf numFmtId="169" fontId="79" fillId="0" borderId="49" xfId="3983" applyNumberFormat="1" applyFont="1" applyFill="1" applyBorder="1" applyAlignment="1">
      <alignment horizontal="center" vertical="center"/>
    </xf>
    <xf numFmtId="0" fontId="0" fillId="0" borderId="24" xfId="0" applyFill="1" applyBorder="1"/>
    <xf numFmtId="0" fontId="79" fillId="0" borderId="43" xfId="2858" applyFont="1" applyFill="1" applyBorder="1" applyAlignment="1">
      <alignment horizontal="left" vertical="center"/>
    </xf>
    <xf numFmtId="165" fontId="79" fillId="0" borderId="43" xfId="2858" applyNumberFormat="1" applyFont="1" applyFill="1" applyBorder="1" applyAlignment="1">
      <alignment horizontal="center" vertical="center"/>
    </xf>
    <xf numFmtId="0" fontId="79" fillId="0" borderId="49" xfId="2858" applyFont="1" applyFill="1" applyBorder="1" applyAlignment="1">
      <alignment horizontal="center" vertical="center"/>
    </xf>
    <xf numFmtId="0" fontId="102" fillId="0" borderId="49" xfId="2858" applyFont="1" applyFill="1" applyBorder="1" applyAlignment="1">
      <alignment horizontal="center" vertical="center"/>
    </xf>
    <xf numFmtId="169" fontId="79" fillId="0" borderId="74" xfId="3983" applyNumberFormat="1" applyFont="1" applyFill="1" applyBorder="1" applyAlignment="1">
      <alignment horizontal="center" vertical="center"/>
    </xf>
    <xf numFmtId="169" fontId="79" fillId="0" borderId="32" xfId="3983" applyNumberFormat="1" applyFont="1" applyFill="1" applyBorder="1" applyAlignment="1">
      <alignment horizontal="center" vertical="center"/>
    </xf>
    <xf numFmtId="14" fontId="98" fillId="0" borderId="0" xfId="6594" applyNumberFormat="1" applyFont="1" applyFill="1" applyBorder="1" applyAlignment="1">
      <alignment horizontal="center"/>
    </xf>
    <xf numFmtId="0" fontId="76" fillId="0" borderId="52" xfId="2858" applyNumberFormat="1" applyFont="1" applyFill="1" applyBorder="1" applyAlignment="1" applyProtection="1">
      <alignment horizontal="center" wrapText="1"/>
      <protection locked="0"/>
    </xf>
    <xf numFmtId="0" fontId="76" fillId="0" borderId="42" xfId="2858" applyFont="1" applyFill="1" applyBorder="1" applyAlignment="1">
      <alignment horizontal="center" wrapText="1"/>
    </xf>
    <xf numFmtId="0" fontId="98" fillId="0" borderId="67" xfId="6595" applyFont="1" applyFill="1" applyBorder="1" applyAlignment="1">
      <alignment horizontal="center"/>
    </xf>
    <xf numFmtId="0" fontId="98" fillId="0" borderId="40" xfId="6595" applyFont="1" applyFill="1" applyBorder="1" applyAlignment="1">
      <alignment horizontal="center"/>
    </xf>
    <xf numFmtId="0" fontId="76" fillId="0" borderId="54" xfId="2858" applyFont="1" applyFill="1" applyBorder="1" applyAlignment="1">
      <alignment horizontal="center" wrapText="1"/>
    </xf>
    <xf numFmtId="0" fontId="98" fillId="0" borderId="53" xfId="6595" applyFont="1" applyFill="1" applyBorder="1" applyAlignment="1">
      <alignment horizontal="center" wrapText="1"/>
    </xf>
    <xf numFmtId="0" fontId="98" fillId="0" borderId="64" xfId="6595" applyFont="1" applyFill="1" applyBorder="1" applyAlignment="1">
      <alignment horizontal="center" wrapText="1"/>
    </xf>
    <xf numFmtId="0" fontId="98" fillId="0" borderId="33" xfId="6595" applyFont="1" applyFill="1" applyBorder="1" applyAlignment="1">
      <alignment horizontal="center" wrapText="1"/>
    </xf>
    <xf numFmtId="0" fontId="98" fillId="0" borderId="23" xfId="6595" applyFont="1" applyFill="1" applyBorder="1" applyAlignment="1">
      <alignment horizontal="center" wrapText="1"/>
    </xf>
    <xf numFmtId="0" fontId="76" fillId="0" borderId="67" xfId="2858" applyFont="1" applyFill="1" applyBorder="1" applyAlignment="1">
      <alignment horizontal="center"/>
    </xf>
    <xf numFmtId="0" fontId="76" fillId="0" borderId="54" xfId="2858" applyFont="1" applyFill="1" applyBorder="1" applyAlignment="1">
      <alignment horizontal="center"/>
    </xf>
    <xf numFmtId="0" fontId="76" fillId="0" borderId="32" xfId="2858" applyFont="1" applyFill="1" applyBorder="1" applyAlignment="1">
      <alignment horizontal="center"/>
    </xf>
    <xf numFmtId="0" fontId="76" fillId="0" borderId="18" xfId="2858" applyFont="1" applyFill="1" applyBorder="1" applyAlignment="1">
      <alignment horizontal="center"/>
    </xf>
    <xf numFmtId="166" fontId="79" fillId="0" borderId="10" xfId="2858" applyNumberFormat="1" applyFont="1" applyFill="1" applyBorder="1" applyAlignment="1">
      <alignment horizontal="center" vertical="center"/>
    </xf>
    <xf numFmtId="166" fontId="79" fillId="0" borderId="40" xfId="2858" applyNumberFormat="1" applyFont="1" applyFill="1" applyBorder="1" applyAlignment="1">
      <alignment horizontal="center" vertical="center"/>
    </xf>
    <xf numFmtId="166" fontId="79" fillId="0" borderId="43" xfId="2858" applyNumberFormat="1" applyFont="1" applyFill="1" applyBorder="1" applyAlignment="1">
      <alignment horizontal="center" vertical="center"/>
    </xf>
    <xf numFmtId="0" fontId="79" fillId="0" borderId="10" xfId="2858" applyNumberFormat="1" applyFont="1" applyFill="1" applyBorder="1" applyAlignment="1">
      <alignment horizontal="center" vertical="center"/>
    </xf>
    <xf numFmtId="0" fontId="79" fillId="0" borderId="40" xfId="2858" applyNumberFormat="1" applyFont="1" applyFill="1" applyBorder="1" applyAlignment="1">
      <alignment horizontal="center" vertical="center"/>
    </xf>
    <xf numFmtId="0" fontId="79" fillId="0" borderId="43" xfId="2858" applyNumberFormat="1" applyFont="1" applyFill="1" applyBorder="1" applyAlignment="1">
      <alignment horizontal="center" vertical="center"/>
    </xf>
    <xf numFmtId="14" fontId="79" fillId="0" borderId="43" xfId="2858" applyNumberFormat="1" applyFont="1" applyFill="1" applyBorder="1" applyAlignment="1">
      <alignment horizontal="center" vertical="center"/>
    </xf>
    <xf numFmtId="0" fontId="79" fillId="0" borderId="43" xfId="2858" applyFont="1" applyFill="1" applyBorder="1" applyAlignment="1">
      <alignment horizontal="center" vertical="center" wrapText="1"/>
    </xf>
    <xf numFmtId="42" fontId="79" fillId="0" borderId="43" xfId="2858" applyNumberFormat="1" applyFont="1" applyFill="1" applyBorder="1" applyAlignment="1">
      <alignment horizontal="center" vertical="center"/>
    </xf>
    <xf numFmtId="0" fontId="100" fillId="0" borderId="10" xfId="6595" applyFont="1" applyFill="1" applyBorder="1" applyAlignment="1">
      <alignment horizontal="center" vertical="center" wrapText="1"/>
    </xf>
    <xf numFmtId="0" fontId="100" fillId="0" borderId="40" xfId="6595" applyFont="1" applyFill="1" applyBorder="1" applyAlignment="1">
      <alignment horizontal="center" vertical="center" wrapText="1"/>
    </xf>
    <xf numFmtId="0" fontId="100" fillId="0" borderId="43" xfId="6595" applyFont="1" applyFill="1" applyBorder="1" applyAlignment="1">
      <alignment horizontal="center" vertical="center" wrapText="1"/>
    </xf>
    <xf numFmtId="165" fontId="79" fillId="0" borderId="51" xfId="2858" applyNumberFormat="1" applyFont="1" applyFill="1" applyBorder="1" applyAlignment="1">
      <alignment horizontal="center" vertical="center"/>
    </xf>
    <xf numFmtId="165" fontId="79" fillId="0" borderId="0" xfId="2858" applyNumberFormat="1" applyFont="1" applyFill="1" applyBorder="1" applyAlignment="1">
      <alignment horizontal="center" vertical="center"/>
    </xf>
    <xf numFmtId="165" fontId="79" fillId="0" borderId="87" xfId="2858" applyNumberFormat="1" applyFont="1" applyFill="1" applyBorder="1" applyAlignment="1">
      <alignment horizontal="center" vertical="center"/>
    </xf>
    <xf numFmtId="166" fontId="79" fillId="0" borderId="16" xfId="2858" applyNumberFormat="1" applyFont="1" applyFill="1" applyBorder="1" applyAlignment="1">
      <alignment horizontal="center" vertical="center"/>
    </xf>
    <xf numFmtId="0" fontId="101" fillId="0" borderId="15" xfId="6595" applyFont="1" applyFill="1" applyBorder="1" applyAlignment="1">
      <alignment horizontal="center" vertical="center" wrapText="1"/>
    </xf>
    <xf numFmtId="14" fontId="79" fillId="0" borderId="51" xfId="2858" applyNumberFormat="1" applyFont="1" applyFill="1" applyBorder="1" applyAlignment="1">
      <alignment horizontal="center" vertical="center"/>
    </xf>
    <xf numFmtId="14" fontId="79" fillId="0" borderId="0" xfId="2858" applyNumberFormat="1" applyFont="1" applyFill="1" applyBorder="1" applyAlignment="1">
      <alignment horizontal="center" vertical="center"/>
    </xf>
    <xf numFmtId="14" fontId="79" fillId="0" borderId="87" xfId="2858" applyNumberFormat="1" applyFont="1" applyFill="1" applyBorder="1" applyAlignment="1">
      <alignment horizontal="center" vertical="center"/>
    </xf>
    <xf numFmtId="0" fontId="101" fillId="0" borderId="10" xfId="6595" applyFont="1" applyFill="1" applyBorder="1" applyAlignment="1">
      <alignment horizontal="center" vertical="center" wrapText="1"/>
    </xf>
    <xf numFmtId="0" fontId="101" fillId="0" borderId="40" xfId="6595" applyFont="1" applyFill="1" applyBorder="1" applyAlignment="1">
      <alignment horizontal="center" vertical="center" wrapText="1"/>
    </xf>
    <xf numFmtId="0" fontId="101" fillId="0" borderId="43" xfId="6595" applyFont="1" applyFill="1" applyBorder="1" applyAlignment="1">
      <alignment horizontal="center" vertical="center" wrapText="1"/>
    </xf>
    <xf numFmtId="0" fontId="79" fillId="0" borderId="0" xfId="0" applyFont="1" applyFill="1" applyAlignment="1">
      <alignment horizontal="left" vertical="top" wrapText="1"/>
    </xf>
    <xf numFmtId="0" fontId="100" fillId="0" borderId="15" xfId="3947" applyFont="1" applyFill="1" applyBorder="1" applyAlignment="1">
      <alignment horizontal="center"/>
    </xf>
    <xf numFmtId="0" fontId="100" fillId="0" borderId="32" xfId="3944" applyFont="1" applyFill="1" applyBorder="1" applyAlignment="1">
      <alignment horizontal="center"/>
    </xf>
    <xf numFmtId="0" fontId="100" fillId="0" borderId="18" xfId="3944" applyFont="1" applyFill="1" applyBorder="1" applyAlignment="1">
      <alignment horizontal="center"/>
    </xf>
    <xf numFmtId="0" fontId="100" fillId="0" borderId="34" xfId="3944" applyFont="1" applyFill="1" applyBorder="1" applyAlignment="1">
      <alignment horizontal="center"/>
    </xf>
    <xf numFmtId="0" fontId="100" fillId="0" borderId="57" xfId="3944" applyFont="1" applyFill="1" applyBorder="1" applyAlignment="1">
      <alignment horizontal="center"/>
    </xf>
    <xf numFmtId="0" fontId="100" fillId="0" borderId="56" xfId="3944" applyFont="1" applyFill="1" applyBorder="1" applyAlignment="1">
      <alignment horizontal="center"/>
    </xf>
    <xf numFmtId="42" fontId="100" fillId="0" borderId="34" xfId="2660" applyNumberFormat="1" applyFont="1" applyFill="1" applyBorder="1" applyAlignment="1">
      <alignment horizontal="center" vertical="center"/>
    </xf>
    <xf numFmtId="42" fontId="100" fillId="0" borderId="56" xfId="2660" applyNumberFormat="1" applyFont="1" applyFill="1" applyBorder="1" applyAlignment="1">
      <alignment horizontal="center" vertical="center"/>
    </xf>
    <xf numFmtId="0" fontId="100" fillId="0" borderId="33" xfId="3944" applyFont="1" applyFill="1" applyBorder="1" applyAlignment="1">
      <alignment horizontal="center"/>
    </xf>
    <xf numFmtId="0" fontId="100" fillId="0" borderId="60" xfId="3944" applyFont="1" applyFill="1" applyBorder="1" applyAlignment="1">
      <alignment horizontal="center"/>
    </xf>
    <xf numFmtId="0" fontId="100" fillId="0" borderId="23" xfId="3944" applyFont="1" applyFill="1" applyBorder="1" applyAlignment="1">
      <alignment horizontal="center"/>
    </xf>
    <xf numFmtId="42" fontId="100" fillId="0" borderId="32" xfId="2660" applyNumberFormat="1" applyFont="1" applyFill="1" applyBorder="1" applyAlignment="1">
      <alignment horizontal="center" vertical="center"/>
    </xf>
    <xf numFmtId="42" fontId="100" fillId="0" borderId="18" xfId="2660" applyNumberFormat="1" applyFont="1" applyFill="1" applyBorder="1" applyAlignment="1">
      <alignment horizontal="center" vertical="center"/>
    </xf>
    <xf numFmtId="0" fontId="100" fillId="0" borderId="54" xfId="3947" applyFont="1" applyFill="1" applyBorder="1" applyAlignment="1">
      <alignment horizontal="center"/>
    </xf>
    <xf numFmtId="0" fontId="100" fillId="0" borderId="41" xfId="3944" applyFont="1" applyFill="1" applyBorder="1" applyAlignment="1">
      <alignment horizontal="center"/>
    </xf>
    <xf numFmtId="0" fontId="100" fillId="0" borderId="18" xfId="3945" applyFont="1" applyFill="1" applyBorder="1" applyAlignment="1">
      <alignment horizontal="center"/>
    </xf>
    <xf numFmtId="0" fontId="100" fillId="0" borderId="15" xfId="3945" applyFont="1" applyFill="1" applyBorder="1" applyAlignment="1">
      <alignment horizontal="center"/>
    </xf>
    <xf numFmtId="0" fontId="100" fillId="0" borderId="41" xfId="3947" applyFont="1" applyFill="1" applyBorder="1" applyAlignment="1">
      <alignment horizontal="center"/>
    </xf>
    <xf numFmtId="0" fontId="100" fillId="0" borderId="18" xfId="3947" applyFont="1" applyFill="1" applyBorder="1" applyAlignment="1">
      <alignment horizontal="center"/>
    </xf>
    <xf numFmtId="0" fontId="100" fillId="0" borderId="32" xfId="3947" applyFont="1" applyFill="1" applyBorder="1" applyAlignment="1">
      <alignment horizontal="center"/>
    </xf>
    <xf numFmtId="14" fontId="98" fillId="0" borderId="0" xfId="3944" applyNumberFormat="1" applyFont="1" applyFill="1" applyBorder="1" applyAlignment="1">
      <alignment horizontal="center"/>
    </xf>
    <xf numFmtId="0" fontId="76" fillId="0" borderId="31" xfId="2858" applyFont="1" applyFill="1" applyBorder="1" applyAlignment="1">
      <alignment horizontal="center" wrapText="1"/>
    </xf>
    <xf numFmtId="0" fontId="98" fillId="0" borderId="57" xfId="3944" applyFont="1" applyFill="1" applyBorder="1" applyAlignment="1" applyProtection="1">
      <alignment horizontal="center" wrapText="1"/>
      <protection locked="0"/>
    </xf>
    <xf numFmtId="0" fontId="98" fillId="0" borderId="56" xfId="3944" applyFont="1" applyFill="1" applyBorder="1" applyAlignment="1" applyProtection="1">
      <alignment horizontal="center" wrapText="1"/>
      <protection locked="0"/>
    </xf>
    <xf numFmtId="0" fontId="98" fillId="0" borderId="34" xfId="3944" applyFont="1" applyFill="1" applyBorder="1" applyAlignment="1" applyProtection="1">
      <alignment horizontal="center" wrapText="1"/>
      <protection locked="0"/>
    </xf>
    <xf numFmtId="0" fontId="100" fillId="0" borderId="60" xfId="3945" applyFont="1" applyFill="1" applyBorder="1" applyAlignment="1">
      <alignment horizontal="center"/>
    </xf>
    <xf numFmtId="0" fontId="100" fillId="0" borderId="23" xfId="3945" applyFont="1" applyFill="1" applyBorder="1" applyAlignment="1">
      <alignment horizontal="center"/>
    </xf>
    <xf numFmtId="165" fontId="100" fillId="0" borderId="31" xfId="2660" applyNumberFormat="1" applyFont="1" applyFill="1" applyBorder="1" applyAlignment="1">
      <alignment horizontal="center"/>
    </xf>
    <xf numFmtId="165" fontId="100" fillId="0" borderId="47" xfId="2660" applyNumberFormat="1" applyFont="1" applyFill="1" applyBorder="1" applyAlignment="1">
      <alignment horizontal="center"/>
    </xf>
    <xf numFmtId="0" fontId="100" fillId="0" borderId="41" xfId="3945" applyFont="1" applyFill="1" applyBorder="1" applyAlignment="1">
      <alignment horizontal="center"/>
    </xf>
    <xf numFmtId="14" fontId="79" fillId="0" borderId="0" xfId="2858" applyNumberFormat="1" applyFont="1" applyFill="1" applyBorder="1" applyAlignment="1">
      <alignment horizontal="left"/>
    </xf>
    <xf numFmtId="164" fontId="76" fillId="0" borderId="53" xfId="2858" applyNumberFormat="1" applyFont="1" applyFill="1" applyBorder="1" applyAlignment="1">
      <alignment horizontal="center" wrapText="1"/>
    </xf>
    <xf numFmtId="164" fontId="76" fillId="0" borderId="61" xfId="2858" applyNumberFormat="1" applyFont="1" applyFill="1" applyBorder="1" applyAlignment="1">
      <alignment horizontal="center" wrapText="1"/>
    </xf>
    <xf numFmtId="0" fontId="76" fillId="0" borderId="68" xfId="2858" applyFont="1" applyFill="1" applyBorder="1" applyAlignment="1">
      <alignment horizontal="center" wrapText="1"/>
    </xf>
    <xf numFmtId="0" fontId="76" fillId="0" borderId="62" xfId="2858" applyFont="1" applyFill="1" applyBorder="1" applyAlignment="1">
      <alignment horizontal="center" wrapText="1"/>
    </xf>
    <xf numFmtId="0" fontId="76" fillId="0" borderId="44" xfId="2858" applyFont="1" applyFill="1" applyBorder="1" applyAlignment="1">
      <alignment horizontal="center" wrapText="1"/>
    </xf>
    <xf numFmtId="0" fontId="76" fillId="0" borderId="45" xfId="2858" applyFont="1" applyFill="1" applyBorder="1" applyAlignment="1">
      <alignment horizontal="center" wrapText="1"/>
    </xf>
    <xf numFmtId="0" fontId="76" fillId="0" borderId="65" xfId="2858" applyFont="1" applyFill="1" applyBorder="1" applyAlignment="1">
      <alignment horizontal="center" wrapText="1"/>
    </xf>
    <xf numFmtId="14" fontId="79" fillId="0" borderId="66" xfId="2858" applyNumberFormat="1" applyFont="1" applyFill="1" applyBorder="1" applyAlignment="1">
      <alignment horizontal="center" vertical="center"/>
    </xf>
    <xf numFmtId="14" fontId="79" fillId="0" borderId="19" xfId="2858" applyNumberFormat="1" applyFont="1" applyFill="1" applyBorder="1" applyAlignment="1">
      <alignment horizontal="center" vertical="center"/>
    </xf>
    <xf numFmtId="42" fontId="79" fillId="0" borderId="68" xfId="2858" applyNumberFormat="1" applyFont="1" applyFill="1" applyBorder="1" applyAlignment="1">
      <alignment vertical="center"/>
    </xf>
    <xf numFmtId="42" fontId="79" fillId="0" borderId="21" xfId="2858" applyNumberFormat="1" applyFont="1" applyFill="1" applyBorder="1" applyAlignment="1">
      <alignment vertical="center"/>
    </xf>
    <xf numFmtId="166" fontId="100" fillId="0" borderId="66" xfId="2660" applyNumberFormat="1" applyFont="1" applyFill="1" applyBorder="1" applyAlignment="1">
      <alignment vertical="center"/>
    </xf>
    <xf numFmtId="166" fontId="100" fillId="0" borderId="19" xfId="2660" applyNumberFormat="1" applyFont="1" applyFill="1" applyBorder="1" applyAlignment="1">
      <alignment vertical="center"/>
    </xf>
    <xf numFmtId="0" fontId="79" fillId="0" borderId="68" xfId="2858" applyFont="1" applyFill="1" applyBorder="1" applyAlignment="1">
      <alignment horizontal="left" vertical="center"/>
    </xf>
    <xf numFmtId="0" fontId="79" fillId="0" borderId="21" xfId="2858" applyFont="1" applyFill="1" applyBorder="1" applyAlignment="1">
      <alignment horizontal="left" vertical="center"/>
    </xf>
    <xf numFmtId="14" fontId="79" fillId="0" borderId="50" xfId="2858" applyNumberFormat="1" applyFont="1" applyFill="1" applyBorder="1" applyAlignment="1">
      <alignment horizontal="center" vertical="center"/>
    </xf>
    <xf numFmtId="14" fontId="79" fillId="0" borderId="52" xfId="2858" applyNumberFormat="1" applyFont="1" applyFill="1" applyBorder="1" applyAlignment="1">
      <alignment horizontal="center" vertical="center"/>
    </xf>
    <xf numFmtId="165" fontId="124" fillId="0" borderId="36" xfId="0" applyNumberFormat="1" applyFont="1" applyFill="1" applyBorder="1" applyAlignment="1">
      <alignment horizontal="center" vertical="center"/>
    </xf>
    <xf numFmtId="165" fontId="124" fillId="0" borderId="22" xfId="0" applyNumberFormat="1" applyFont="1" applyFill="1" applyBorder="1" applyAlignment="1">
      <alignment horizontal="center" vertical="center"/>
    </xf>
    <xf numFmtId="165" fontId="124" fillId="0" borderId="21" xfId="0" applyNumberFormat="1" applyFont="1" applyFill="1" applyBorder="1" applyAlignment="1">
      <alignment horizontal="center" vertical="center"/>
    </xf>
    <xf numFmtId="0" fontId="79" fillId="0" borderId="36" xfId="2858" applyFont="1" applyFill="1" applyBorder="1" applyAlignment="1">
      <alignment horizontal="left" vertical="center" wrapText="1"/>
    </xf>
    <xf numFmtId="0" fontId="79" fillId="0" borderId="22" xfId="2858" applyFont="1" applyFill="1" applyBorder="1" applyAlignment="1">
      <alignment horizontal="left" vertical="center" wrapText="1"/>
    </xf>
    <xf numFmtId="0" fontId="79" fillId="0" borderId="21" xfId="2858" applyFont="1" applyFill="1" applyBorder="1" applyAlignment="1">
      <alignment horizontal="left" vertical="center" wrapText="1"/>
    </xf>
    <xf numFmtId="42" fontId="79" fillId="0" borderId="36" xfId="2858" applyNumberFormat="1" applyFont="1" applyFill="1" applyBorder="1" applyAlignment="1">
      <alignment horizontal="center" vertical="center"/>
    </xf>
    <xf numFmtId="166" fontId="79" fillId="0" borderId="50" xfId="2660" applyNumberFormat="1" applyFont="1" applyFill="1" applyBorder="1" applyAlignment="1">
      <alignment horizontal="center" vertical="center"/>
    </xf>
    <xf numFmtId="166" fontId="79" fillId="0" borderId="19" xfId="2660" applyNumberFormat="1" applyFont="1" applyFill="1" applyBorder="1" applyAlignment="1">
      <alignment horizontal="center" vertical="center"/>
    </xf>
    <xf numFmtId="0" fontId="79" fillId="0" borderId="36" xfId="2858" applyFont="1" applyFill="1" applyBorder="1" applyAlignment="1">
      <alignment horizontal="left" vertical="center"/>
    </xf>
    <xf numFmtId="42" fontId="79" fillId="0" borderId="36" xfId="2858" applyNumberFormat="1" applyFont="1" applyFill="1" applyBorder="1" applyAlignment="1">
      <alignment vertical="center"/>
    </xf>
    <xf numFmtId="166" fontId="100" fillId="0" borderId="50" xfId="2660" applyNumberFormat="1" applyFont="1" applyFill="1" applyBorder="1" applyAlignment="1">
      <alignment vertical="center"/>
    </xf>
    <xf numFmtId="0" fontId="79" fillId="0" borderId="36" xfId="2858" applyFont="1" applyFill="1" applyBorder="1" applyAlignment="1">
      <alignment vertical="center"/>
    </xf>
    <xf numFmtId="0" fontId="79" fillId="0" borderId="21" xfId="2858" applyFont="1" applyFill="1" applyBorder="1" applyAlignment="1">
      <alignment vertical="center"/>
    </xf>
    <xf numFmtId="42" fontId="79" fillId="0" borderId="22" xfId="2858" applyNumberFormat="1" applyFont="1" applyFill="1" applyBorder="1" applyAlignment="1">
      <alignment horizontal="center" vertical="center"/>
    </xf>
    <xf numFmtId="0" fontId="79" fillId="0" borderId="22" xfId="2858" applyFont="1" applyFill="1" applyBorder="1" applyAlignment="1">
      <alignment horizontal="left" vertical="center"/>
    </xf>
    <xf numFmtId="42" fontId="79" fillId="0" borderId="50" xfId="2858" applyNumberFormat="1" applyFont="1" applyFill="1" applyBorder="1" applyAlignment="1">
      <alignment horizontal="center" vertical="center"/>
    </xf>
    <xf numFmtId="42" fontId="79" fillId="0" borderId="52" xfId="2858" applyNumberFormat="1" applyFont="1" applyFill="1" applyBorder="1" applyAlignment="1">
      <alignment horizontal="center" vertical="center"/>
    </xf>
    <xf numFmtId="42" fontId="79" fillId="0" borderId="19" xfId="2858" applyNumberFormat="1" applyFont="1" applyFill="1" applyBorder="1" applyAlignment="1">
      <alignment horizontal="center" vertical="center"/>
    </xf>
    <xf numFmtId="42" fontId="79" fillId="0" borderId="50" xfId="2858" applyNumberFormat="1" applyFont="1" applyFill="1" applyBorder="1" applyAlignment="1">
      <alignment horizontal="center" vertical="center" wrapText="1"/>
    </xf>
    <xf numFmtId="42" fontId="79" fillId="0" borderId="52" xfId="2858" applyNumberFormat="1" applyFont="1" applyFill="1" applyBorder="1" applyAlignment="1">
      <alignment horizontal="center" vertical="center" wrapText="1"/>
    </xf>
    <xf numFmtId="42" fontId="79" fillId="0" borderId="19" xfId="2858" applyNumberFormat="1" applyFont="1" applyFill="1" applyBorder="1" applyAlignment="1">
      <alignment horizontal="center" vertical="center" wrapText="1"/>
    </xf>
    <xf numFmtId="0" fontId="79" fillId="0" borderId="0" xfId="0" applyFont="1" applyFill="1" applyAlignment="1"/>
    <xf numFmtId="0" fontId="79" fillId="0" borderId="0" xfId="0" applyFont="1" applyFill="1" applyAlignment="1">
      <alignment wrapText="1"/>
    </xf>
    <xf numFmtId="0" fontId="79" fillId="0" borderId="0" xfId="0" applyFont="1" applyFill="1"/>
    <xf numFmtId="14" fontId="79" fillId="0" borderId="48" xfId="2858" applyNumberFormat="1" applyFont="1" applyFill="1" applyBorder="1" applyAlignment="1">
      <alignment horizontal="center" vertical="center"/>
    </xf>
    <xf numFmtId="42" fontId="79" fillId="0" borderId="49" xfId="2858" applyNumberFormat="1" applyFont="1" applyFill="1" applyBorder="1" applyAlignment="1">
      <alignment horizontal="center" vertical="center"/>
    </xf>
    <xf numFmtId="42" fontId="79" fillId="0" borderId="48" xfId="2858" applyNumberFormat="1" applyFont="1" applyFill="1" applyBorder="1" applyAlignment="1">
      <alignment horizontal="center" vertical="center"/>
    </xf>
    <xf numFmtId="0" fontId="79" fillId="0" borderId="49" xfId="2858" applyFont="1" applyFill="1" applyBorder="1" applyAlignment="1">
      <alignment horizontal="left" vertical="center" wrapText="1"/>
    </xf>
    <xf numFmtId="14" fontId="76" fillId="0" borderId="0" xfId="20243" applyNumberFormat="1" applyFont="1" applyFill="1" applyBorder="1" applyAlignment="1">
      <alignment horizontal="center" vertical="center" wrapText="1"/>
    </xf>
    <xf numFmtId="0" fontId="144" fillId="0" borderId="0" xfId="20089" applyFont="1" applyFill="1" applyAlignment="1">
      <alignment horizontal="center"/>
    </xf>
    <xf numFmtId="0" fontId="139" fillId="0" borderId="0" xfId="20089" applyFont="1" applyFill="1" applyAlignment="1">
      <alignment horizontal="center"/>
    </xf>
    <xf numFmtId="170" fontId="76" fillId="0" borderId="0" xfId="4008" applyNumberFormat="1" applyFont="1" applyFill="1"/>
    <xf numFmtId="170" fontId="122" fillId="0" borderId="0" xfId="4008" applyNumberFormat="1" applyFont="1" applyFill="1"/>
  </cellXfs>
  <cellStyles count="20263">
    <cellStyle name="20% - Accent1" xfId="1" builtinId="30" customBuiltin="1"/>
    <cellStyle name="20% - Accent1 10" xfId="2"/>
    <cellStyle name="20% - Accent1 10 2" xfId="3"/>
    <cellStyle name="20% - Accent1 10 2 2" xfId="4034"/>
    <cellStyle name="20% - Accent1 10 2 2 2" xfId="8840"/>
    <cellStyle name="20% - Accent1 10 2 2 2 2" xfId="17998"/>
    <cellStyle name="20% - Accent1 10 2 2 3" xfId="13478"/>
    <cellStyle name="20% - Accent1 10 2 3" xfId="6600"/>
    <cellStyle name="20% - Accent1 10 2 3 2" xfId="15758"/>
    <cellStyle name="20% - Accent1 10 2 4" xfId="11108"/>
    <cellStyle name="20% - Accent1 10 3" xfId="4035"/>
    <cellStyle name="20% - Accent1 10 3 2" xfId="8841"/>
    <cellStyle name="20% - Accent1 10 3 2 2" xfId="17999"/>
    <cellStyle name="20% - Accent1 10 3 3" xfId="13479"/>
    <cellStyle name="20% - Accent1 10 4" xfId="6599"/>
    <cellStyle name="20% - Accent1 10 4 2" xfId="15757"/>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8000"/>
    <cellStyle name="20% - Accent1 11 2 2 3" xfId="13480"/>
    <cellStyle name="20% - Accent1 11 2 3" xfId="6602"/>
    <cellStyle name="20% - Accent1 11 2 3 2" xfId="15760"/>
    <cellStyle name="20% - Accent1 11 2 4" xfId="11110"/>
    <cellStyle name="20% - Accent1 11 3" xfId="4047"/>
    <cellStyle name="20% - Accent1 11 3 2" xfId="8843"/>
    <cellStyle name="20% - Accent1 11 3 2 2" xfId="18001"/>
    <cellStyle name="20% - Accent1 11 3 3" xfId="13481"/>
    <cellStyle name="20% - Accent1 11 4" xfId="6601"/>
    <cellStyle name="20% - Accent1 11 4 2" xfId="15759"/>
    <cellStyle name="20% - Accent1 11 5" xfId="11109"/>
    <cellStyle name="20% - Accent1 11_draft transactions report_052009_rvsd" xfId="17"/>
    <cellStyle name="20% - Accent1 110" xfId="18"/>
    <cellStyle name="20% - Accent1 110 2" xfId="4048"/>
    <cellStyle name="20% - Accent1 110 2 2" xfId="8844"/>
    <cellStyle name="20% - Accent1 110 2 2 2" xfId="18002"/>
    <cellStyle name="20% - Accent1 110 2 3" xfId="13482"/>
    <cellStyle name="20% - Accent1 110 3" xfId="6603"/>
    <cellStyle name="20% - Accent1 110 3 2" xfId="15761"/>
    <cellStyle name="20% - Accent1 110 4" xfId="11111"/>
    <cellStyle name="20% - Accent1 111" xfId="19"/>
    <cellStyle name="20% - Accent1 111 2" xfId="4049"/>
    <cellStyle name="20% - Accent1 111 2 2" xfId="8845"/>
    <cellStyle name="20% - Accent1 111 2 2 2" xfId="18003"/>
    <cellStyle name="20% - Accent1 111 2 3" xfId="13483"/>
    <cellStyle name="20% - Accent1 111 3" xfId="6604"/>
    <cellStyle name="20% - Accent1 111 3 2" xfId="15762"/>
    <cellStyle name="20% - Accent1 111 4" xfId="11112"/>
    <cellStyle name="20% - Accent1 112" xfId="20"/>
    <cellStyle name="20% - Accent1 112 2" xfId="4050"/>
    <cellStyle name="20% - Accent1 112 2 2" xfId="8846"/>
    <cellStyle name="20% - Accent1 112 2 2 2" xfId="18004"/>
    <cellStyle name="20% - Accent1 112 2 3" xfId="13484"/>
    <cellStyle name="20% - Accent1 112 3" xfId="6605"/>
    <cellStyle name="20% - Accent1 112 3 2" xfId="15763"/>
    <cellStyle name="20% - Accent1 112 4" xfId="11113"/>
    <cellStyle name="20% - Accent1 113" xfId="21"/>
    <cellStyle name="20% - Accent1 113 2" xfId="4051"/>
    <cellStyle name="20% - Accent1 113 2 2" xfId="8847"/>
    <cellStyle name="20% - Accent1 113 2 2 2" xfId="18005"/>
    <cellStyle name="20% - Accent1 113 2 3" xfId="13485"/>
    <cellStyle name="20% - Accent1 113 3" xfId="6606"/>
    <cellStyle name="20% - Accent1 113 3 2" xfId="15764"/>
    <cellStyle name="20% - Accent1 113 4" xfId="11114"/>
    <cellStyle name="20% - Accent1 114" xfId="22"/>
    <cellStyle name="20% - Accent1 114 2" xfId="4052"/>
    <cellStyle name="20% - Accent1 114 2 2" xfId="8848"/>
    <cellStyle name="20% - Accent1 114 2 2 2" xfId="18006"/>
    <cellStyle name="20% - Accent1 114 2 3" xfId="13486"/>
    <cellStyle name="20% - Accent1 114 3" xfId="6607"/>
    <cellStyle name="20% - Accent1 114 3 2" xfId="15765"/>
    <cellStyle name="20% - Accent1 114 4" xfId="11115"/>
    <cellStyle name="20% - Accent1 115" xfId="23"/>
    <cellStyle name="20% - Accent1 115 2" xfId="4053"/>
    <cellStyle name="20% - Accent1 115 2 2" xfId="8849"/>
    <cellStyle name="20% - Accent1 115 2 2 2" xfId="18007"/>
    <cellStyle name="20% - Accent1 115 2 3" xfId="13487"/>
    <cellStyle name="20% - Accent1 115 3" xfId="6608"/>
    <cellStyle name="20% - Accent1 115 3 2" xfId="15766"/>
    <cellStyle name="20% - Accent1 115 4" xfId="11116"/>
    <cellStyle name="20% - Accent1 116" xfId="24"/>
    <cellStyle name="20% - Accent1 116 2" xfId="4054"/>
    <cellStyle name="20% - Accent1 116 2 2" xfId="8850"/>
    <cellStyle name="20% - Accent1 116 2 2 2" xfId="18008"/>
    <cellStyle name="20% - Accent1 116 2 3" xfId="13488"/>
    <cellStyle name="20% - Accent1 116 3" xfId="6609"/>
    <cellStyle name="20% - Accent1 116 3 2" xfId="15767"/>
    <cellStyle name="20% - Accent1 116 4" xfId="11117"/>
    <cellStyle name="20% - Accent1 117" xfId="25"/>
    <cellStyle name="20% - Accent1 117 2" xfId="4055"/>
    <cellStyle name="20% - Accent1 117 2 2" xfId="8851"/>
    <cellStyle name="20% - Accent1 117 2 2 2" xfId="18009"/>
    <cellStyle name="20% - Accent1 117 2 3" xfId="13489"/>
    <cellStyle name="20% - Accent1 117 3" xfId="6610"/>
    <cellStyle name="20% - Accent1 117 3 2" xfId="15768"/>
    <cellStyle name="20% - Accent1 117 4" xfId="11118"/>
    <cellStyle name="20% - Accent1 118" xfId="26"/>
    <cellStyle name="20% - Accent1 118 2" xfId="4056"/>
    <cellStyle name="20% - Accent1 118 2 2" xfId="8852"/>
    <cellStyle name="20% - Accent1 118 2 2 2" xfId="18010"/>
    <cellStyle name="20% - Accent1 118 2 3" xfId="13490"/>
    <cellStyle name="20% - Accent1 118 3" xfId="6611"/>
    <cellStyle name="20% - Accent1 118 3 2" xfId="15769"/>
    <cellStyle name="20% - Accent1 118 4" xfId="11119"/>
    <cellStyle name="20% - Accent1 119" xfId="3108"/>
    <cellStyle name="20% - Accent1 119 2" xfId="4057"/>
    <cellStyle name="20% - Accent1 119 2 2" xfId="8853"/>
    <cellStyle name="20% - Accent1 119 2 2 2" xfId="18011"/>
    <cellStyle name="20% - Accent1 119 2 3" xfId="13491"/>
    <cellStyle name="20% - Accent1 119 3" xfId="8497"/>
    <cellStyle name="20% - Accent1 119 3 2" xfId="17655"/>
    <cellStyle name="20% - Accent1 119 4" xfId="13070"/>
    <cellStyle name="20% - Accent1 12" xfId="27"/>
    <cellStyle name="20% - Accent1 12 2" xfId="28"/>
    <cellStyle name="20% - Accent1 12 2 2" xfId="4058"/>
    <cellStyle name="20% - Accent1 12 2 2 2" xfId="8854"/>
    <cellStyle name="20% - Accent1 12 2 2 2 2" xfId="18012"/>
    <cellStyle name="20% - Accent1 12 2 2 3" xfId="13492"/>
    <cellStyle name="20% - Accent1 12 2 3" xfId="6613"/>
    <cellStyle name="20% - Accent1 12 2 3 2" xfId="15771"/>
    <cellStyle name="20% - Accent1 12 2 4" xfId="11121"/>
    <cellStyle name="20% - Accent1 12 3" xfId="4059"/>
    <cellStyle name="20% - Accent1 12 3 2" xfId="8855"/>
    <cellStyle name="20% - Accent1 12 3 2 2" xfId="18013"/>
    <cellStyle name="20% - Accent1 12 3 3" xfId="13493"/>
    <cellStyle name="20% - Accent1 12 4" xfId="6612"/>
    <cellStyle name="20% - Accent1 12 4 2" xfId="15770"/>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8014"/>
    <cellStyle name="20% - Accent1 120 2 3" xfId="13494"/>
    <cellStyle name="20% - Accent1 120 3" xfId="8521"/>
    <cellStyle name="20% - Accent1 120 3 2" xfId="17679"/>
    <cellStyle name="20% - Accent1 120 4" xfId="13094"/>
    <cellStyle name="20% - Accent1 121" xfId="3145"/>
    <cellStyle name="20% - Accent1 121 2" xfId="4061"/>
    <cellStyle name="20% - Accent1 121 2 2" xfId="8857"/>
    <cellStyle name="20% - Accent1 121 2 2 2" xfId="18015"/>
    <cellStyle name="20% - Accent1 121 2 3" xfId="13495"/>
    <cellStyle name="20% - Accent1 121 3" xfId="8534"/>
    <cellStyle name="20% - Accent1 121 3 2" xfId="17692"/>
    <cellStyle name="20% - Accent1 121 4" xfId="13107"/>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8016"/>
    <cellStyle name="20% - Accent1 127 2 3" xfId="13496"/>
    <cellStyle name="20% - Accent1 127 3" xfId="8536"/>
    <cellStyle name="20% - Accent1 127 3 2" xfId="17694"/>
    <cellStyle name="20% - Accent1 127 4" xfId="13134"/>
    <cellStyle name="20% - Accent1 128" xfId="3381"/>
    <cellStyle name="20% - Accent1 128 2" xfId="4063"/>
    <cellStyle name="20% - Accent1 128 2 2" xfId="8859"/>
    <cellStyle name="20% - Accent1 128 2 2 2" xfId="18017"/>
    <cellStyle name="20% - Accent1 128 2 3" xfId="13497"/>
    <cellStyle name="20% - Accent1 128 3" xfId="8560"/>
    <cellStyle name="20% - Accent1 128 3 2" xfId="17718"/>
    <cellStyle name="20% - Accent1 128 4" xfId="13158"/>
    <cellStyle name="20% - Accent1 129" xfId="3394"/>
    <cellStyle name="20% - Accent1 129 2" xfId="4064"/>
    <cellStyle name="20% - Accent1 129 2 2" xfId="8860"/>
    <cellStyle name="20% - Accent1 129 2 2 2" xfId="18018"/>
    <cellStyle name="20% - Accent1 129 2 3" xfId="13498"/>
    <cellStyle name="20% - Accent1 129 3" xfId="8573"/>
    <cellStyle name="20% - Accent1 129 3 2" xfId="17731"/>
    <cellStyle name="20% - Accent1 129 4" xfId="13171"/>
    <cellStyle name="20% - Accent1 13" xfId="30"/>
    <cellStyle name="20% - Accent1 13 2" xfId="31"/>
    <cellStyle name="20% - Accent1 13 2 2" xfId="4065"/>
    <cellStyle name="20% - Accent1 13 2 2 2" xfId="8861"/>
    <cellStyle name="20% - Accent1 13 2 2 2 2" xfId="18019"/>
    <cellStyle name="20% - Accent1 13 2 2 3" xfId="13499"/>
    <cellStyle name="20% - Accent1 13 2 3" xfId="6615"/>
    <cellStyle name="20% - Accent1 13 2 3 2" xfId="15773"/>
    <cellStyle name="20% - Accent1 13 2 4" xfId="11123"/>
    <cellStyle name="20% - Accent1 13 3" xfId="4066"/>
    <cellStyle name="20% - Accent1 13 3 2" xfId="8862"/>
    <cellStyle name="20% - Accent1 13 3 2 2" xfId="18020"/>
    <cellStyle name="20% - Accent1 13 3 3" xfId="13500"/>
    <cellStyle name="20% - Accent1 13 4" xfId="6614"/>
    <cellStyle name="20% - Accent1 13 4 2" xfId="15772"/>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8021"/>
    <cellStyle name="20% - Accent1 130 2 3" xfId="13501"/>
    <cellStyle name="20% - Accent1 130 3" xfId="8575"/>
    <cellStyle name="20% - Accent1 130 3 2" xfId="17733"/>
    <cellStyle name="20% - Accent1 130 4" xfId="13173"/>
    <cellStyle name="20% - Accent1 131" xfId="3420"/>
    <cellStyle name="20% - Accent1 131 2" xfId="4068"/>
    <cellStyle name="20% - Accent1 131 2 2" xfId="8864"/>
    <cellStyle name="20% - Accent1 131 2 2 2" xfId="18022"/>
    <cellStyle name="20% - Accent1 131 2 3" xfId="13502"/>
    <cellStyle name="20% - Accent1 131 3" xfId="8599"/>
    <cellStyle name="20% - Accent1 131 3 2" xfId="17757"/>
    <cellStyle name="20% - Accent1 131 4" xfId="13197"/>
    <cellStyle name="20% - Accent1 132" xfId="3433"/>
    <cellStyle name="20% - Accent1 132 2" xfId="4069"/>
    <cellStyle name="20% - Accent1 132 2 2" xfId="8865"/>
    <cellStyle name="20% - Accent1 132 2 2 2" xfId="18023"/>
    <cellStyle name="20% - Accent1 132 2 3" xfId="13503"/>
    <cellStyle name="20% - Accent1 132 3" xfId="8612"/>
    <cellStyle name="20% - Accent1 132 3 2" xfId="17770"/>
    <cellStyle name="20% - Accent1 132 4" xfId="13210"/>
    <cellStyle name="20% - Accent1 133" xfId="3446"/>
    <cellStyle name="20% - Accent1 133 2" xfId="4070"/>
    <cellStyle name="20% - Accent1 133 2 2" xfId="8866"/>
    <cellStyle name="20% - Accent1 133 2 2 2" xfId="18024"/>
    <cellStyle name="20% - Accent1 133 2 3" xfId="13504"/>
    <cellStyle name="20% - Accent1 133 3" xfId="8625"/>
    <cellStyle name="20% - Accent1 133 3 2" xfId="17783"/>
    <cellStyle name="20% - Accent1 133 4" xfId="13223"/>
    <cellStyle name="20% - Accent1 134" xfId="3459"/>
    <cellStyle name="20% - Accent1 134 2" xfId="4071"/>
    <cellStyle name="20% - Accent1 134 2 2" xfId="8867"/>
    <cellStyle name="20% - Accent1 134 2 2 2" xfId="18025"/>
    <cellStyle name="20% - Accent1 134 2 3" xfId="13505"/>
    <cellStyle name="20% - Accent1 134 3" xfId="8638"/>
    <cellStyle name="20% - Accent1 134 3 2" xfId="17796"/>
    <cellStyle name="20% - Accent1 134 4" xfId="1323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8026"/>
    <cellStyle name="20% - Accent1 138 2 3" xfId="13506"/>
    <cellStyle name="20% - Accent1 138 3" xfId="8640"/>
    <cellStyle name="20% - Accent1 138 3 2" xfId="17798"/>
    <cellStyle name="20% - Accent1 138 4" xfId="13253"/>
    <cellStyle name="20% - Accent1 139" xfId="3625"/>
    <cellStyle name="20% - Accent1 139 2" xfId="4073"/>
    <cellStyle name="20% - Accent1 139 2 2" xfId="8869"/>
    <cellStyle name="20% - Accent1 139 2 2 2" xfId="18027"/>
    <cellStyle name="20% - Accent1 139 2 3" xfId="13507"/>
    <cellStyle name="20% - Accent1 139 3" xfId="8664"/>
    <cellStyle name="20% - Accent1 139 3 2" xfId="17822"/>
    <cellStyle name="20% - Accent1 139 4" xfId="13277"/>
    <cellStyle name="20% - Accent1 14" xfId="33"/>
    <cellStyle name="20% - Accent1 14 2" xfId="34"/>
    <cellStyle name="20% - Accent1 14 2 2" xfId="4074"/>
    <cellStyle name="20% - Accent1 14 2 2 2" xfId="8870"/>
    <cellStyle name="20% - Accent1 14 2 2 2 2" xfId="18028"/>
    <cellStyle name="20% - Accent1 14 2 2 3" xfId="13508"/>
    <cellStyle name="20% - Accent1 14 2 3" xfId="6617"/>
    <cellStyle name="20% - Accent1 14 2 3 2" xfId="15775"/>
    <cellStyle name="20% - Accent1 14 2 4" xfId="11125"/>
    <cellStyle name="20% - Accent1 14 3" xfId="4075"/>
    <cellStyle name="20% - Accent1 14 3 2" xfId="8871"/>
    <cellStyle name="20% - Accent1 14 3 2 2" xfId="18029"/>
    <cellStyle name="20% - Accent1 14 3 3" xfId="13509"/>
    <cellStyle name="20% - Accent1 14 4" xfId="6616"/>
    <cellStyle name="20% - Accent1 14 4 2" xfId="15774"/>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8030"/>
    <cellStyle name="20% - Accent1 140 2 3" xfId="13510"/>
    <cellStyle name="20% - Accent1 140 3" xfId="8677"/>
    <cellStyle name="20% - Accent1 140 3 2" xfId="17835"/>
    <cellStyle name="20% - Accent1 140 4" xfId="13290"/>
    <cellStyle name="20% - Accent1 141" xfId="3651"/>
    <cellStyle name="20% - Accent1 141 2" xfId="4077"/>
    <cellStyle name="20% - Accent1 141 2 2" xfId="8873"/>
    <cellStyle name="20% - Accent1 141 2 2 2" xfId="18031"/>
    <cellStyle name="20% - Accent1 141 2 3" xfId="13511"/>
    <cellStyle name="20% - Accent1 141 3" xfId="8690"/>
    <cellStyle name="20% - Accent1 141 3 2" xfId="17848"/>
    <cellStyle name="20% - Accent1 141 4" xfId="13303"/>
    <cellStyle name="20% - Accent1 142" xfId="3664"/>
    <cellStyle name="20% - Accent1 142 2" xfId="4078"/>
    <cellStyle name="20% - Accent1 142 2 2" xfId="8874"/>
    <cellStyle name="20% - Accent1 142 2 2 2" xfId="18032"/>
    <cellStyle name="20% - Accent1 142 2 3" xfId="13512"/>
    <cellStyle name="20% - Accent1 142 3" xfId="8703"/>
    <cellStyle name="20% - Accent1 142 3 2" xfId="17861"/>
    <cellStyle name="20% - Accent1 142 4" xfId="13316"/>
    <cellStyle name="20% - Accent1 143" xfId="3677"/>
    <cellStyle name="20% - Accent1 143 2" xfId="4079"/>
    <cellStyle name="20% - Accent1 143 2 2" xfId="8875"/>
    <cellStyle name="20% - Accent1 143 2 2 2" xfId="18033"/>
    <cellStyle name="20% - Accent1 143 2 3" xfId="13513"/>
    <cellStyle name="20% - Accent1 143 3" xfId="8716"/>
    <cellStyle name="20% - Accent1 143 3 2" xfId="17874"/>
    <cellStyle name="20% - Accent1 143 4" xfId="13329"/>
    <cellStyle name="20% - Accent1 144" xfId="3690"/>
    <cellStyle name="20% - Accent1 144 2" xfId="4080"/>
    <cellStyle name="20% - Accent1 144 2 2" xfId="8876"/>
    <cellStyle name="20% - Accent1 144 2 2 2" xfId="18034"/>
    <cellStyle name="20% - Accent1 144 2 3" xfId="13514"/>
    <cellStyle name="20% - Accent1 144 3" xfId="8729"/>
    <cellStyle name="20% - Accent1 144 3 2" xfId="17887"/>
    <cellStyle name="20% - Accent1 144 4" xfId="13342"/>
    <cellStyle name="20% - Accent1 145" xfId="3703"/>
    <cellStyle name="20% - Accent1 145 2" xfId="4081"/>
    <cellStyle name="20% - Accent1 145 2 2" xfId="8877"/>
    <cellStyle name="20% - Accent1 145 2 2 2" xfId="18035"/>
    <cellStyle name="20% - Accent1 145 2 3" xfId="13515"/>
    <cellStyle name="20% - Accent1 145 3" xfId="8742"/>
    <cellStyle name="20% - Accent1 145 3 2" xfId="17900"/>
    <cellStyle name="20% - Accent1 145 4" xfId="13355"/>
    <cellStyle name="20% - Accent1 146" xfId="3717"/>
    <cellStyle name="20% - Accent1 146 2" xfId="4082"/>
    <cellStyle name="20% - Accent1 146 2 2" xfId="8878"/>
    <cellStyle name="20% - Accent1 146 2 2 2" xfId="18036"/>
    <cellStyle name="20% - Accent1 146 2 3" xfId="13516"/>
    <cellStyle name="20% - Accent1 146 3" xfId="8755"/>
    <cellStyle name="20% - Accent1 146 3 2" xfId="17913"/>
    <cellStyle name="20% - Accent1 146 4" xfId="13368"/>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8037"/>
    <cellStyle name="20% - Accent1 15 2 2 3" xfId="13517"/>
    <cellStyle name="20% - Accent1 15 2 3" xfId="6619"/>
    <cellStyle name="20% - Accent1 15 2 3 2" xfId="15777"/>
    <cellStyle name="20% - Accent1 15 2 4" xfId="11127"/>
    <cellStyle name="20% - Accent1 15 3" xfId="4084"/>
    <cellStyle name="20% - Accent1 15 3 2" xfId="8880"/>
    <cellStyle name="20% - Accent1 15 3 2 2" xfId="18038"/>
    <cellStyle name="20% - Accent1 15 3 3" xfId="13518"/>
    <cellStyle name="20% - Accent1 15 4" xfId="6618"/>
    <cellStyle name="20% - Accent1 15 4 2" xfId="15776"/>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8039"/>
    <cellStyle name="20% - Accent1 153 3" xfId="13519"/>
    <cellStyle name="20% - Accent1 154" xfId="6598"/>
    <cellStyle name="20% - Accent1 154 2" xfId="15756"/>
    <cellStyle name="20% - Accent1 155" xfId="11106"/>
    <cellStyle name="20% - Accent1 16" xfId="39"/>
    <cellStyle name="20% - Accent1 16 2" xfId="40"/>
    <cellStyle name="20% - Accent1 16 2 2" xfId="4086"/>
    <cellStyle name="20% - Accent1 16 2 2 2" xfId="8882"/>
    <cellStyle name="20% - Accent1 16 2 2 2 2" xfId="18040"/>
    <cellStyle name="20% - Accent1 16 2 2 3" xfId="13520"/>
    <cellStyle name="20% - Accent1 16 2 3" xfId="6621"/>
    <cellStyle name="20% - Accent1 16 2 3 2" xfId="15779"/>
    <cellStyle name="20% - Accent1 16 2 4" xfId="11129"/>
    <cellStyle name="20% - Accent1 16 3" xfId="4087"/>
    <cellStyle name="20% - Accent1 16 3 2" xfId="8883"/>
    <cellStyle name="20% - Accent1 16 3 2 2" xfId="18041"/>
    <cellStyle name="20% - Accent1 16 3 3" xfId="13521"/>
    <cellStyle name="20% - Accent1 16 4" xfId="6620"/>
    <cellStyle name="20% - Accent1 16 4 2" xfId="15778"/>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8042"/>
    <cellStyle name="20% - Accent1 17 2 2 3" xfId="13522"/>
    <cellStyle name="20% - Accent1 17 2 3" xfId="6623"/>
    <cellStyle name="20% - Accent1 17 2 3 2" xfId="15781"/>
    <cellStyle name="20% - Accent1 17 2 4" xfId="11131"/>
    <cellStyle name="20% - Accent1 17 3" xfId="4089"/>
    <cellStyle name="20% - Accent1 17 3 2" xfId="8885"/>
    <cellStyle name="20% - Accent1 17 3 2 2" xfId="18043"/>
    <cellStyle name="20% - Accent1 17 3 3" xfId="13523"/>
    <cellStyle name="20% - Accent1 17 4" xfId="6622"/>
    <cellStyle name="20% - Accent1 17 4 2" xfId="15780"/>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8044"/>
    <cellStyle name="20% - Accent1 18 2 2 3" xfId="13524"/>
    <cellStyle name="20% - Accent1 18 2 3" xfId="6625"/>
    <cellStyle name="20% - Accent1 18 2 3 2" xfId="15783"/>
    <cellStyle name="20% - Accent1 18 2 4" xfId="11133"/>
    <cellStyle name="20% - Accent1 18 3" xfId="4091"/>
    <cellStyle name="20% - Accent1 18 3 2" xfId="8887"/>
    <cellStyle name="20% - Accent1 18 3 2 2" xfId="18045"/>
    <cellStyle name="20% - Accent1 18 3 3" xfId="13525"/>
    <cellStyle name="20% - Accent1 18 4" xfId="6624"/>
    <cellStyle name="20% - Accent1 18 4 2" xfId="15782"/>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8046"/>
    <cellStyle name="20% - Accent1 19 2 2 3" xfId="13526"/>
    <cellStyle name="20% - Accent1 19 2 3" xfId="6627"/>
    <cellStyle name="20% - Accent1 19 2 3 2" xfId="15785"/>
    <cellStyle name="20% - Accent1 19 2 4" xfId="11135"/>
    <cellStyle name="20% - Accent1 19 3" xfId="4093"/>
    <cellStyle name="20% - Accent1 19 3 2" xfId="8889"/>
    <cellStyle name="20% - Accent1 19 3 2 2" xfId="18047"/>
    <cellStyle name="20% - Accent1 19 3 3" xfId="13527"/>
    <cellStyle name="20% - Accent1 19 4" xfId="6626"/>
    <cellStyle name="20% - Accent1 19 4 2" xfId="15784"/>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8048"/>
    <cellStyle name="20% - Accent1 2 2 2 2 3" xfId="13528"/>
    <cellStyle name="20% - Accent1 2 2 2 3" xfId="6630"/>
    <cellStyle name="20% - Accent1 2 2 2 3 2" xfId="15788"/>
    <cellStyle name="20% - Accent1 2 2 2 4" xfId="11138"/>
    <cellStyle name="20% - Accent1 2 2 3" xfId="4095"/>
    <cellStyle name="20% - Accent1 2 2 3 2" xfId="8891"/>
    <cellStyle name="20% - Accent1 2 2 3 2 2" xfId="18049"/>
    <cellStyle name="20% - Accent1 2 2 3 3" xfId="13529"/>
    <cellStyle name="20% - Accent1 2 2 4" xfId="6629"/>
    <cellStyle name="20% - Accent1 2 2 4 2" xfId="15787"/>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8050"/>
    <cellStyle name="20% - Accent1 2 3 2 3" xfId="13530"/>
    <cellStyle name="20% - Accent1 2 3 3" xfId="6631"/>
    <cellStyle name="20% - Accent1 2 3 3 2" xfId="15789"/>
    <cellStyle name="20% - Accent1 2 3 4" xfId="11139"/>
    <cellStyle name="20% - Accent1 2 4" xfId="4097"/>
    <cellStyle name="20% - Accent1 2 4 2" xfId="8893"/>
    <cellStyle name="20% - Accent1 2 4 2 2" xfId="18051"/>
    <cellStyle name="20% - Accent1 2 4 3" xfId="13531"/>
    <cellStyle name="20% - Accent1 2 5" xfId="6628"/>
    <cellStyle name="20% - Accent1 2 5 2" xfId="15786"/>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8052"/>
    <cellStyle name="20% - Accent1 20 2 2 3" xfId="13532"/>
    <cellStyle name="20% - Accent1 20 2 3" xfId="6633"/>
    <cellStyle name="20% - Accent1 20 2 3 2" xfId="15791"/>
    <cellStyle name="20% - Accent1 20 2 4" xfId="11141"/>
    <cellStyle name="20% - Accent1 20 3" xfId="4099"/>
    <cellStyle name="20% - Accent1 20 3 2" xfId="8895"/>
    <cellStyle name="20% - Accent1 20 3 2 2" xfId="18053"/>
    <cellStyle name="20% - Accent1 20 3 3" xfId="13533"/>
    <cellStyle name="20% - Accent1 20 4" xfId="6632"/>
    <cellStyle name="20% - Accent1 20 4 2" xfId="15790"/>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8054"/>
    <cellStyle name="20% - Accent1 21 2 2 3" xfId="13534"/>
    <cellStyle name="20% - Accent1 21 2 3" xfId="6635"/>
    <cellStyle name="20% - Accent1 21 2 3 2" xfId="15793"/>
    <cellStyle name="20% - Accent1 21 2 4" xfId="11143"/>
    <cellStyle name="20% - Accent1 21 3" xfId="4101"/>
    <cellStyle name="20% - Accent1 21 3 2" xfId="8897"/>
    <cellStyle name="20% - Accent1 21 3 2 2" xfId="18055"/>
    <cellStyle name="20% - Accent1 21 3 3" xfId="13535"/>
    <cellStyle name="20% - Accent1 21 4" xfId="6634"/>
    <cellStyle name="20% - Accent1 21 4 2" xfId="15792"/>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8056"/>
    <cellStyle name="20% - Accent1 22 2 2 3" xfId="13536"/>
    <cellStyle name="20% - Accent1 22 2 3" xfId="6637"/>
    <cellStyle name="20% - Accent1 22 2 3 2" xfId="15795"/>
    <cellStyle name="20% - Accent1 22 2 4" xfId="11145"/>
    <cellStyle name="20% - Accent1 22 3" xfId="4103"/>
    <cellStyle name="20% - Accent1 22 3 2" xfId="8899"/>
    <cellStyle name="20% - Accent1 22 3 2 2" xfId="18057"/>
    <cellStyle name="20% - Accent1 22 3 3" xfId="13537"/>
    <cellStyle name="20% - Accent1 22 4" xfId="6636"/>
    <cellStyle name="20% - Accent1 22 4 2" xfId="15794"/>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8058"/>
    <cellStyle name="20% - Accent1 23 2 2 3" xfId="13538"/>
    <cellStyle name="20% - Accent1 23 2 3" xfId="6639"/>
    <cellStyle name="20% - Accent1 23 2 3 2" xfId="15797"/>
    <cellStyle name="20% - Accent1 23 2 4" xfId="11147"/>
    <cellStyle name="20% - Accent1 23 3" xfId="4105"/>
    <cellStyle name="20% - Accent1 23 3 2" xfId="8901"/>
    <cellStyle name="20% - Accent1 23 3 2 2" xfId="18059"/>
    <cellStyle name="20% - Accent1 23 3 3" xfId="13539"/>
    <cellStyle name="20% - Accent1 23 4" xfId="6638"/>
    <cellStyle name="20% - Accent1 23 4 2" xfId="15796"/>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8060"/>
    <cellStyle name="20% - Accent1 24 2 2 3" xfId="13540"/>
    <cellStyle name="20% - Accent1 24 2 3" xfId="6641"/>
    <cellStyle name="20% - Accent1 24 2 3 2" xfId="15799"/>
    <cellStyle name="20% - Accent1 24 2 4" xfId="11149"/>
    <cellStyle name="20% - Accent1 24 3" xfId="4107"/>
    <cellStyle name="20% - Accent1 24 3 2" xfId="8903"/>
    <cellStyle name="20% - Accent1 24 3 2 2" xfId="18061"/>
    <cellStyle name="20% - Accent1 24 3 3" xfId="13541"/>
    <cellStyle name="20% - Accent1 24 4" xfId="6640"/>
    <cellStyle name="20% - Accent1 24 4 2" xfId="15798"/>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8062"/>
    <cellStyle name="20% - Accent1 25 2 2 3" xfId="13542"/>
    <cellStyle name="20% - Accent1 25 2 3" xfId="6643"/>
    <cellStyle name="20% - Accent1 25 2 3 2" xfId="15801"/>
    <cellStyle name="20% - Accent1 25 2 4" xfId="11151"/>
    <cellStyle name="20% - Accent1 25 3" xfId="4109"/>
    <cellStyle name="20% - Accent1 25 3 2" xfId="8905"/>
    <cellStyle name="20% - Accent1 25 3 2 2" xfId="18063"/>
    <cellStyle name="20% - Accent1 25 3 3" xfId="13543"/>
    <cellStyle name="20% - Accent1 25 4" xfId="6642"/>
    <cellStyle name="20% - Accent1 25 4 2" xfId="15800"/>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8064"/>
    <cellStyle name="20% - Accent1 26 2 2 3" xfId="13544"/>
    <cellStyle name="20% - Accent1 26 2 3" xfId="6645"/>
    <cellStyle name="20% - Accent1 26 2 3 2" xfId="15803"/>
    <cellStyle name="20% - Accent1 26 2 4" xfId="11153"/>
    <cellStyle name="20% - Accent1 26 3" xfId="4111"/>
    <cellStyle name="20% - Accent1 26 3 2" xfId="8907"/>
    <cellStyle name="20% - Accent1 26 3 2 2" xfId="18065"/>
    <cellStyle name="20% - Accent1 26 3 3" xfId="13545"/>
    <cellStyle name="20% - Accent1 26 4" xfId="6644"/>
    <cellStyle name="20% - Accent1 26 4 2" xfId="15802"/>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8066"/>
    <cellStyle name="20% - Accent1 27 2 2 3" xfId="13546"/>
    <cellStyle name="20% - Accent1 27 2 3" xfId="6647"/>
    <cellStyle name="20% - Accent1 27 2 3 2" xfId="15805"/>
    <cellStyle name="20% - Accent1 27 2 4" xfId="11155"/>
    <cellStyle name="20% - Accent1 27 3" xfId="4113"/>
    <cellStyle name="20% - Accent1 27 3 2" xfId="8909"/>
    <cellStyle name="20% - Accent1 27 3 2 2" xfId="18067"/>
    <cellStyle name="20% - Accent1 27 3 3" xfId="13547"/>
    <cellStyle name="20% - Accent1 27 4" xfId="6646"/>
    <cellStyle name="20% - Accent1 27 4 2" xfId="15804"/>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8068"/>
    <cellStyle name="20% - Accent1 28 2 2 3" xfId="13548"/>
    <cellStyle name="20% - Accent1 28 2 3" xfId="6649"/>
    <cellStyle name="20% - Accent1 28 2 3 2" xfId="15807"/>
    <cellStyle name="20% - Accent1 28 2 4" xfId="11157"/>
    <cellStyle name="20% - Accent1 28 3" xfId="4115"/>
    <cellStyle name="20% - Accent1 28 3 2" xfId="8911"/>
    <cellStyle name="20% - Accent1 28 3 2 2" xfId="18069"/>
    <cellStyle name="20% - Accent1 28 3 3" xfId="13549"/>
    <cellStyle name="20% - Accent1 28 4" xfId="6648"/>
    <cellStyle name="20% - Accent1 28 4 2" xfId="15806"/>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8070"/>
    <cellStyle name="20% - Accent1 29 2 2 3" xfId="13550"/>
    <cellStyle name="20% - Accent1 29 2 3" xfId="6651"/>
    <cellStyle name="20% - Accent1 29 2 3 2" xfId="15809"/>
    <cellStyle name="20% - Accent1 29 2 4" xfId="11159"/>
    <cellStyle name="20% - Accent1 29 3" xfId="4117"/>
    <cellStyle name="20% - Accent1 29 3 2" xfId="8913"/>
    <cellStyle name="20% - Accent1 29 3 2 2" xfId="18071"/>
    <cellStyle name="20% - Accent1 29 3 3" xfId="13551"/>
    <cellStyle name="20% - Accent1 29 4" xfId="6650"/>
    <cellStyle name="20% - Accent1 29 4 2" xfId="15808"/>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8072"/>
    <cellStyle name="20% - Accent1 3 2 2 2 3" xfId="13552"/>
    <cellStyle name="20% - Accent1 3 2 2 3" xfId="6654"/>
    <cellStyle name="20% - Accent1 3 2 2 3 2" xfId="15812"/>
    <cellStyle name="20% - Accent1 3 2 2 4" xfId="11162"/>
    <cellStyle name="20% - Accent1 3 2 3" xfId="4119"/>
    <cellStyle name="20% - Accent1 3 2 3 2" xfId="8915"/>
    <cellStyle name="20% - Accent1 3 2 3 2 2" xfId="18073"/>
    <cellStyle name="20% - Accent1 3 2 3 3" xfId="13553"/>
    <cellStyle name="20% - Accent1 3 2 4" xfId="6653"/>
    <cellStyle name="20% - Accent1 3 2 4 2" xfId="15811"/>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8074"/>
    <cellStyle name="20% - Accent1 3 3 2 3" xfId="13554"/>
    <cellStyle name="20% - Accent1 3 3 3" xfId="6655"/>
    <cellStyle name="20% - Accent1 3 3 3 2" xfId="15813"/>
    <cellStyle name="20% - Accent1 3 3 4" xfId="11163"/>
    <cellStyle name="20% - Accent1 3 4" xfId="4121"/>
    <cellStyle name="20% - Accent1 3 4 2" xfId="8917"/>
    <cellStyle name="20% - Accent1 3 4 2 2" xfId="18075"/>
    <cellStyle name="20% - Accent1 3 4 3" xfId="13555"/>
    <cellStyle name="20% - Accent1 3 5" xfId="6652"/>
    <cellStyle name="20% - Accent1 3 5 2" xfId="15810"/>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8076"/>
    <cellStyle name="20% - Accent1 30 2 2 3" xfId="13556"/>
    <cellStyle name="20% - Accent1 30 2 3" xfId="6657"/>
    <cellStyle name="20% - Accent1 30 2 3 2" xfId="15815"/>
    <cellStyle name="20% - Accent1 30 2 4" xfId="11165"/>
    <cellStyle name="20% - Accent1 30 3" xfId="4123"/>
    <cellStyle name="20% - Accent1 30 3 2" xfId="8919"/>
    <cellStyle name="20% - Accent1 30 3 2 2" xfId="18077"/>
    <cellStyle name="20% - Accent1 30 3 3" xfId="13557"/>
    <cellStyle name="20% - Accent1 30 4" xfId="6656"/>
    <cellStyle name="20% - Accent1 30 4 2" xfId="15814"/>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8078"/>
    <cellStyle name="20% - Accent1 31 2 2 3" xfId="13558"/>
    <cellStyle name="20% - Accent1 31 2 3" xfId="6659"/>
    <cellStyle name="20% - Accent1 31 2 3 2" xfId="15817"/>
    <cellStyle name="20% - Accent1 31 2 4" xfId="11167"/>
    <cellStyle name="20% - Accent1 31 3" xfId="4125"/>
    <cellStyle name="20% - Accent1 31 3 2" xfId="8921"/>
    <cellStyle name="20% - Accent1 31 3 2 2" xfId="18079"/>
    <cellStyle name="20% - Accent1 31 3 3" xfId="13559"/>
    <cellStyle name="20% - Accent1 31 4" xfId="6658"/>
    <cellStyle name="20% - Accent1 31 4 2" xfId="15816"/>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8080"/>
    <cellStyle name="20% - Accent1 32 2 2 3" xfId="13560"/>
    <cellStyle name="20% - Accent1 32 2 3" xfId="6661"/>
    <cellStyle name="20% - Accent1 32 2 3 2" xfId="15819"/>
    <cellStyle name="20% - Accent1 32 2 4" xfId="11169"/>
    <cellStyle name="20% - Accent1 32 3" xfId="4127"/>
    <cellStyle name="20% - Accent1 32 3 2" xfId="8923"/>
    <cellStyle name="20% - Accent1 32 3 2 2" xfId="18081"/>
    <cellStyle name="20% - Accent1 32 3 3" xfId="13561"/>
    <cellStyle name="20% - Accent1 32 4" xfId="6660"/>
    <cellStyle name="20% - Accent1 32 4 2" xfId="15818"/>
    <cellStyle name="20% - Accent1 32 5" xfId="11168"/>
    <cellStyle name="20% - Accent1 32_draft transactions report_052009_rvsd" xfId="101"/>
    <cellStyle name="20% - Accent1 33" xfId="102"/>
    <cellStyle name="20% - Accent1 33 2" xfId="4128"/>
    <cellStyle name="20% - Accent1 33 2 2" xfId="8924"/>
    <cellStyle name="20% - Accent1 33 2 2 2" xfId="18082"/>
    <cellStyle name="20% - Accent1 33 2 3" xfId="13562"/>
    <cellStyle name="20% - Accent1 33 3" xfId="6662"/>
    <cellStyle name="20% - Accent1 33 3 2" xfId="15820"/>
    <cellStyle name="20% - Accent1 33 4" xfId="11170"/>
    <cellStyle name="20% - Accent1 34" xfId="103"/>
    <cellStyle name="20% - Accent1 34 2" xfId="4129"/>
    <cellStyle name="20% - Accent1 34 2 2" xfId="8925"/>
    <cellStyle name="20% - Accent1 34 2 2 2" xfId="18083"/>
    <cellStyle name="20% - Accent1 34 2 3" xfId="13563"/>
    <cellStyle name="20% - Accent1 34 3" xfId="6663"/>
    <cellStyle name="20% - Accent1 34 3 2" xfId="15821"/>
    <cellStyle name="20% - Accent1 34 4" xfId="11171"/>
    <cellStyle name="20% - Accent1 35" xfId="104"/>
    <cellStyle name="20% - Accent1 35 2" xfId="4130"/>
    <cellStyle name="20% - Accent1 35 2 2" xfId="8926"/>
    <cellStyle name="20% - Accent1 35 2 2 2" xfId="18084"/>
    <cellStyle name="20% - Accent1 35 2 3" xfId="13564"/>
    <cellStyle name="20% - Accent1 35 3" xfId="6664"/>
    <cellStyle name="20% - Accent1 35 3 2" xfId="15822"/>
    <cellStyle name="20% - Accent1 35 4" xfId="11172"/>
    <cellStyle name="20% - Accent1 36" xfId="105"/>
    <cellStyle name="20% - Accent1 36 2" xfId="4131"/>
    <cellStyle name="20% - Accent1 36 2 2" xfId="8927"/>
    <cellStyle name="20% - Accent1 36 2 2 2" xfId="18085"/>
    <cellStyle name="20% - Accent1 36 2 3" xfId="13565"/>
    <cellStyle name="20% - Accent1 36 3" xfId="6665"/>
    <cellStyle name="20% - Accent1 36 3 2" xfId="15823"/>
    <cellStyle name="20% - Accent1 36 4" xfId="11173"/>
    <cellStyle name="20% - Accent1 37" xfId="106"/>
    <cellStyle name="20% - Accent1 37 2" xfId="4132"/>
    <cellStyle name="20% - Accent1 37 2 2" xfId="8928"/>
    <cellStyle name="20% - Accent1 37 2 2 2" xfId="18086"/>
    <cellStyle name="20% - Accent1 37 2 3" xfId="13566"/>
    <cellStyle name="20% - Accent1 37 3" xfId="6666"/>
    <cellStyle name="20% - Accent1 37 3 2" xfId="15824"/>
    <cellStyle name="20% - Accent1 37 4" xfId="11174"/>
    <cellStyle name="20% - Accent1 38" xfId="107"/>
    <cellStyle name="20% - Accent1 38 2" xfId="4133"/>
    <cellStyle name="20% - Accent1 38 2 2" xfId="8929"/>
    <cellStyle name="20% - Accent1 38 2 2 2" xfId="18087"/>
    <cellStyle name="20% - Accent1 38 2 3" xfId="13567"/>
    <cellStyle name="20% - Accent1 38 3" xfId="6667"/>
    <cellStyle name="20% - Accent1 38 3 2" xfId="15825"/>
    <cellStyle name="20% - Accent1 38 4" xfId="11175"/>
    <cellStyle name="20% - Accent1 39" xfId="108"/>
    <cellStyle name="20% - Accent1 39 2" xfId="4134"/>
    <cellStyle name="20% - Accent1 39 2 2" xfId="8930"/>
    <cellStyle name="20% - Accent1 39 2 2 2" xfId="18088"/>
    <cellStyle name="20% - Accent1 39 2 3" xfId="13568"/>
    <cellStyle name="20% - Accent1 39 3" xfId="6668"/>
    <cellStyle name="20% - Accent1 39 3 2" xfId="15826"/>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8089"/>
    <cellStyle name="20% - Accent1 4 2 2 2 3" xfId="13569"/>
    <cellStyle name="20% - Accent1 4 2 2 3" xfId="6671"/>
    <cellStyle name="20% - Accent1 4 2 2 3 2" xfId="15829"/>
    <cellStyle name="20% - Accent1 4 2 2 4" xfId="11179"/>
    <cellStyle name="20% - Accent1 4 2 3" xfId="4136"/>
    <cellStyle name="20% - Accent1 4 2 3 2" xfId="8932"/>
    <cellStyle name="20% - Accent1 4 2 3 2 2" xfId="18090"/>
    <cellStyle name="20% - Accent1 4 2 3 3" xfId="13570"/>
    <cellStyle name="20% - Accent1 4 2 4" xfId="6670"/>
    <cellStyle name="20% - Accent1 4 2 4 2" xfId="15828"/>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8091"/>
    <cellStyle name="20% - Accent1 4 3 2 3" xfId="13571"/>
    <cellStyle name="20% - Accent1 4 3 3" xfId="6672"/>
    <cellStyle name="20% - Accent1 4 3 3 2" xfId="15830"/>
    <cellStyle name="20% - Accent1 4 3 4" xfId="11180"/>
    <cellStyle name="20% - Accent1 4 4" xfId="4138"/>
    <cellStyle name="20% - Accent1 4 4 2" xfId="8934"/>
    <cellStyle name="20% - Accent1 4 4 2 2" xfId="18092"/>
    <cellStyle name="20% - Accent1 4 4 3" xfId="13572"/>
    <cellStyle name="20% - Accent1 4 5" xfId="6669"/>
    <cellStyle name="20% - Accent1 4 5 2" xfId="15827"/>
    <cellStyle name="20% - Accent1 4 6" xfId="11177"/>
    <cellStyle name="20% - Accent1 4_draft transactions report_052009_rvsd" xfId="114"/>
    <cellStyle name="20% - Accent1 40" xfId="115"/>
    <cellStyle name="20% - Accent1 40 2" xfId="4139"/>
    <cellStyle name="20% - Accent1 40 2 2" xfId="8935"/>
    <cellStyle name="20% - Accent1 40 2 2 2" xfId="18093"/>
    <cellStyle name="20% - Accent1 40 2 3" xfId="13573"/>
    <cellStyle name="20% - Accent1 40 3" xfId="6673"/>
    <cellStyle name="20% - Accent1 40 3 2" xfId="15831"/>
    <cellStyle name="20% - Accent1 40 4" xfId="11181"/>
    <cellStyle name="20% - Accent1 41" xfId="116"/>
    <cellStyle name="20% - Accent1 41 2" xfId="4140"/>
    <cellStyle name="20% - Accent1 41 2 2" xfId="8936"/>
    <cellStyle name="20% - Accent1 41 2 2 2" xfId="18094"/>
    <cellStyle name="20% - Accent1 41 2 3" xfId="13574"/>
    <cellStyle name="20% - Accent1 41 3" xfId="6674"/>
    <cellStyle name="20% - Accent1 41 3 2" xfId="15832"/>
    <cellStyle name="20% - Accent1 41 4" xfId="11182"/>
    <cellStyle name="20% - Accent1 42" xfId="117"/>
    <cellStyle name="20% - Accent1 42 2" xfId="4141"/>
    <cellStyle name="20% - Accent1 42 2 2" xfId="8937"/>
    <cellStyle name="20% - Accent1 42 2 2 2" xfId="18095"/>
    <cellStyle name="20% - Accent1 42 2 3" xfId="13575"/>
    <cellStyle name="20% - Accent1 42 3" xfId="6675"/>
    <cellStyle name="20% - Accent1 42 3 2" xfId="15833"/>
    <cellStyle name="20% - Accent1 42 4" xfId="11183"/>
    <cellStyle name="20% - Accent1 43" xfId="118"/>
    <cellStyle name="20% - Accent1 43 2" xfId="4142"/>
    <cellStyle name="20% - Accent1 43 2 2" xfId="8938"/>
    <cellStyle name="20% - Accent1 43 2 2 2" xfId="18096"/>
    <cellStyle name="20% - Accent1 43 2 3" xfId="13576"/>
    <cellStyle name="20% - Accent1 43 3" xfId="6676"/>
    <cellStyle name="20% - Accent1 43 3 2" xfId="15834"/>
    <cellStyle name="20% - Accent1 43 4" xfId="11184"/>
    <cellStyle name="20% - Accent1 44" xfId="119"/>
    <cellStyle name="20% - Accent1 44 2" xfId="4143"/>
    <cellStyle name="20% - Accent1 44 2 2" xfId="8939"/>
    <cellStyle name="20% - Accent1 44 2 2 2" xfId="18097"/>
    <cellStyle name="20% - Accent1 44 2 3" xfId="13577"/>
    <cellStyle name="20% - Accent1 44 3" xfId="6677"/>
    <cellStyle name="20% - Accent1 44 3 2" xfId="15835"/>
    <cellStyle name="20% - Accent1 44 4" xfId="11185"/>
    <cellStyle name="20% - Accent1 45" xfId="120"/>
    <cellStyle name="20% - Accent1 45 2" xfId="4144"/>
    <cellStyle name="20% - Accent1 45 2 2" xfId="8940"/>
    <cellStyle name="20% - Accent1 45 2 2 2" xfId="18098"/>
    <cellStyle name="20% - Accent1 45 2 3" xfId="13578"/>
    <cellStyle name="20% - Accent1 45 3" xfId="6678"/>
    <cellStyle name="20% - Accent1 45 3 2" xfId="15836"/>
    <cellStyle name="20% - Accent1 45 4" xfId="11186"/>
    <cellStyle name="20% - Accent1 46" xfId="121"/>
    <cellStyle name="20% - Accent1 46 2" xfId="4145"/>
    <cellStyle name="20% - Accent1 46 2 2" xfId="8941"/>
    <cellStyle name="20% - Accent1 46 2 2 2" xfId="18099"/>
    <cellStyle name="20% - Accent1 46 2 3" xfId="13579"/>
    <cellStyle name="20% - Accent1 46 3" xfId="6679"/>
    <cellStyle name="20% - Accent1 46 3 2" xfId="15837"/>
    <cellStyle name="20% - Accent1 46 4" xfId="11187"/>
    <cellStyle name="20% - Accent1 47" xfId="122"/>
    <cellStyle name="20% - Accent1 47 2" xfId="4146"/>
    <cellStyle name="20% - Accent1 47 2 2" xfId="8942"/>
    <cellStyle name="20% - Accent1 47 2 2 2" xfId="18100"/>
    <cellStyle name="20% - Accent1 47 2 3" xfId="13580"/>
    <cellStyle name="20% - Accent1 47 3" xfId="6680"/>
    <cellStyle name="20% - Accent1 47 3 2" xfId="15838"/>
    <cellStyle name="20% - Accent1 47 4" xfId="11188"/>
    <cellStyle name="20% - Accent1 48" xfId="123"/>
    <cellStyle name="20% - Accent1 48 2" xfId="4147"/>
    <cellStyle name="20% - Accent1 48 2 2" xfId="8943"/>
    <cellStyle name="20% - Accent1 48 2 2 2" xfId="18101"/>
    <cellStyle name="20% - Accent1 48 2 3" xfId="13581"/>
    <cellStyle name="20% - Accent1 48 3" xfId="6681"/>
    <cellStyle name="20% - Accent1 48 3 2" xfId="15839"/>
    <cellStyle name="20% - Accent1 48 4" xfId="11189"/>
    <cellStyle name="20% - Accent1 49" xfId="124"/>
    <cellStyle name="20% - Accent1 49 2" xfId="4148"/>
    <cellStyle name="20% - Accent1 49 2 2" xfId="8944"/>
    <cellStyle name="20% - Accent1 49 2 2 2" xfId="18102"/>
    <cellStyle name="20% - Accent1 49 2 3" xfId="13582"/>
    <cellStyle name="20% - Accent1 49 3" xfId="6682"/>
    <cellStyle name="20% - Accent1 49 3 2" xfId="15840"/>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8103"/>
    <cellStyle name="20% - Accent1 5 2 2 2 3" xfId="13583"/>
    <cellStyle name="20% - Accent1 5 2 2 3" xfId="6685"/>
    <cellStyle name="20% - Accent1 5 2 2 3 2" xfId="15843"/>
    <cellStyle name="20% - Accent1 5 2 2 4" xfId="11193"/>
    <cellStyle name="20% - Accent1 5 2 3" xfId="4150"/>
    <cellStyle name="20% - Accent1 5 2 3 2" xfId="8946"/>
    <cellStyle name="20% - Accent1 5 2 3 2 2" xfId="18104"/>
    <cellStyle name="20% - Accent1 5 2 3 3" xfId="13584"/>
    <cellStyle name="20% - Accent1 5 2 4" xfId="6684"/>
    <cellStyle name="20% - Accent1 5 2 4 2" xfId="15842"/>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8105"/>
    <cellStyle name="20% - Accent1 5 3 2 3" xfId="13585"/>
    <cellStyle name="20% - Accent1 5 3 3" xfId="6686"/>
    <cellStyle name="20% - Accent1 5 3 3 2" xfId="15844"/>
    <cellStyle name="20% - Accent1 5 3 4" xfId="11194"/>
    <cellStyle name="20% - Accent1 5 4" xfId="4152"/>
    <cellStyle name="20% - Accent1 5 4 2" xfId="8948"/>
    <cellStyle name="20% - Accent1 5 4 2 2" xfId="18106"/>
    <cellStyle name="20% - Accent1 5 4 3" xfId="13586"/>
    <cellStyle name="20% - Accent1 5 5" xfId="6683"/>
    <cellStyle name="20% - Accent1 5 5 2" xfId="15841"/>
    <cellStyle name="20% - Accent1 5 6" xfId="11191"/>
    <cellStyle name="20% - Accent1 5_draft transactions report_052009_rvsd" xfId="130"/>
    <cellStyle name="20% - Accent1 50" xfId="131"/>
    <cellStyle name="20% - Accent1 50 2" xfId="4153"/>
    <cellStyle name="20% - Accent1 50 2 2" xfId="8949"/>
    <cellStyle name="20% - Accent1 50 2 2 2" xfId="18107"/>
    <cellStyle name="20% - Accent1 50 2 3" xfId="13587"/>
    <cellStyle name="20% - Accent1 50 3" xfId="6687"/>
    <cellStyle name="20% - Accent1 50 3 2" xfId="15845"/>
    <cellStyle name="20% - Accent1 50 4" xfId="11195"/>
    <cellStyle name="20% - Accent1 51" xfId="132"/>
    <cellStyle name="20% - Accent1 51 2" xfId="4154"/>
    <cellStyle name="20% - Accent1 51 2 2" xfId="8950"/>
    <cellStyle name="20% - Accent1 51 2 2 2" xfId="18108"/>
    <cellStyle name="20% - Accent1 51 2 3" xfId="13588"/>
    <cellStyle name="20% - Accent1 51 3" xfId="6688"/>
    <cellStyle name="20% - Accent1 51 3 2" xfId="15846"/>
    <cellStyle name="20% - Accent1 51 4" xfId="11196"/>
    <cellStyle name="20% - Accent1 52" xfId="133"/>
    <cellStyle name="20% - Accent1 52 2" xfId="4155"/>
    <cellStyle name="20% - Accent1 52 2 2" xfId="8951"/>
    <cellStyle name="20% - Accent1 52 2 2 2" xfId="18109"/>
    <cellStyle name="20% - Accent1 52 2 3" xfId="13589"/>
    <cellStyle name="20% - Accent1 52 3" xfId="6689"/>
    <cellStyle name="20% - Accent1 52 3 2" xfId="15847"/>
    <cellStyle name="20% - Accent1 52 4" xfId="11197"/>
    <cellStyle name="20% - Accent1 53" xfId="134"/>
    <cellStyle name="20% - Accent1 53 2" xfId="4156"/>
    <cellStyle name="20% - Accent1 53 2 2" xfId="8952"/>
    <cellStyle name="20% - Accent1 53 2 2 2" xfId="18110"/>
    <cellStyle name="20% - Accent1 53 2 3" xfId="13590"/>
    <cellStyle name="20% - Accent1 53 3" xfId="6690"/>
    <cellStyle name="20% - Accent1 53 3 2" xfId="15848"/>
    <cellStyle name="20% - Accent1 53 4" xfId="11198"/>
    <cellStyle name="20% - Accent1 54" xfId="135"/>
    <cellStyle name="20% - Accent1 54 2" xfId="4157"/>
    <cellStyle name="20% - Accent1 54 2 2" xfId="8953"/>
    <cellStyle name="20% - Accent1 54 2 2 2" xfId="18111"/>
    <cellStyle name="20% - Accent1 54 2 3" xfId="13591"/>
    <cellStyle name="20% - Accent1 54 3" xfId="6691"/>
    <cellStyle name="20% - Accent1 54 3 2" xfId="15849"/>
    <cellStyle name="20% - Accent1 54 4" xfId="11199"/>
    <cellStyle name="20% - Accent1 55" xfId="136"/>
    <cellStyle name="20% - Accent1 55 2" xfId="4158"/>
    <cellStyle name="20% - Accent1 55 2 2" xfId="8954"/>
    <cellStyle name="20% - Accent1 55 2 2 2" xfId="18112"/>
    <cellStyle name="20% - Accent1 55 2 3" xfId="13592"/>
    <cellStyle name="20% - Accent1 55 3" xfId="6692"/>
    <cellStyle name="20% - Accent1 55 3 2" xfId="15850"/>
    <cellStyle name="20% - Accent1 55 4" xfId="11200"/>
    <cellStyle name="20% - Accent1 56" xfId="137"/>
    <cellStyle name="20% - Accent1 56 2" xfId="4159"/>
    <cellStyle name="20% - Accent1 56 2 2" xfId="8955"/>
    <cellStyle name="20% - Accent1 56 2 2 2" xfId="18113"/>
    <cellStyle name="20% - Accent1 56 2 3" xfId="13593"/>
    <cellStyle name="20% - Accent1 56 3" xfId="6693"/>
    <cellStyle name="20% - Accent1 56 3 2" xfId="15851"/>
    <cellStyle name="20% - Accent1 56 4" xfId="11201"/>
    <cellStyle name="20% - Accent1 57" xfId="138"/>
    <cellStyle name="20% - Accent1 57 2" xfId="4160"/>
    <cellStyle name="20% - Accent1 57 2 2" xfId="8956"/>
    <cellStyle name="20% - Accent1 57 2 2 2" xfId="18114"/>
    <cellStyle name="20% - Accent1 57 2 3" xfId="13594"/>
    <cellStyle name="20% - Accent1 57 3" xfId="6694"/>
    <cellStyle name="20% - Accent1 57 3 2" xfId="15852"/>
    <cellStyle name="20% - Accent1 57 4" xfId="11202"/>
    <cellStyle name="20% - Accent1 58" xfId="139"/>
    <cellStyle name="20% - Accent1 58 2" xfId="4161"/>
    <cellStyle name="20% - Accent1 58 2 2" xfId="8957"/>
    <cellStyle name="20% - Accent1 58 2 2 2" xfId="18115"/>
    <cellStyle name="20% - Accent1 58 2 3" xfId="13595"/>
    <cellStyle name="20% - Accent1 58 3" xfId="6695"/>
    <cellStyle name="20% - Accent1 58 3 2" xfId="15853"/>
    <cellStyle name="20% - Accent1 58 4" xfId="11203"/>
    <cellStyle name="20% - Accent1 59" xfId="140"/>
    <cellStyle name="20% - Accent1 59 2" xfId="4162"/>
    <cellStyle name="20% - Accent1 59 2 2" xfId="8958"/>
    <cellStyle name="20% - Accent1 59 2 2 2" xfId="18116"/>
    <cellStyle name="20% - Accent1 59 2 3" xfId="13596"/>
    <cellStyle name="20% - Accent1 59 3" xfId="6696"/>
    <cellStyle name="20% - Accent1 59 3 2" xfId="15854"/>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8117"/>
    <cellStyle name="20% - Accent1 6 2 2 2 3" xfId="13597"/>
    <cellStyle name="20% - Accent1 6 2 2 3" xfId="6699"/>
    <cellStyle name="20% - Accent1 6 2 2 3 2" xfId="15857"/>
    <cellStyle name="20% - Accent1 6 2 2 4" xfId="11207"/>
    <cellStyle name="20% - Accent1 6 2 3" xfId="4164"/>
    <cellStyle name="20% - Accent1 6 2 3 2" xfId="8960"/>
    <cellStyle name="20% - Accent1 6 2 3 2 2" xfId="18118"/>
    <cellStyle name="20% - Accent1 6 2 3 3" xfId="13598"/>
    <cellStyle name="20% - Accent1 6 2 4" xfId="6698"/>
    <cellStyle name="20% - Accent1 6 2 4 2" xfId="15856"/>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8119"/>
    <cellStyle name="20% - Accent1 6 3 2 3" xfId="13599"/>
    <cellStyle name="20% - Accent1 6 3 3" xfId="6700"/>
    <cellStyle name="20% - Accent1 6 3 3 2" xfId="15858"/>
    <cellStyle name="20% - Accent1 6 3 4" xfId="11208"/>
    <cellStyle name="20% - Accent1 6 4" xfId="4166"/>
    <cellStyle name="20% - Accent1 6 4 2" xfId="8962"/>
    <cellStyle name="20% - Accent1 6 4 2 2" xfId="18120"/>
    <cellStyle name="20% - Accent1 6 4 3" xfId="13600"/>
    <cellStyle name="20% - Accent1 6 5" xfId="6697"/>
    <cellStyle name="20% - Accent1 6 5 2" xfId="15855"/>
    <cellStyle name="20% - Accent1 6 6" xfId="11205"/>
    <cellStyle name="20% - Accent1 6_draft transactions report_052009_rvsd" xfId="146"/>
    <cellStyle name="20% - Accent1 60" xfId="147"/>
    <cellStyle name="20% - Accent1 60 2" xfId="4167"/>
    <cellStyle name="20% - Accent1 60 2 2" xfId="8963"/>
    <cellStyle name="20% - Accent1 60 2 2 2" xfId="18121"/>
    <cellStyle name="20% - Accent1 60 2 3" xfId="13601"/>
    <cellStyle name="20% - Accent1 60 3" xfId="6701"/>
    <cellStyle name="20% - Accent1 60 3 2" xfId="15859"/>
    <cellStyle name="20% - Accent1 60 4" xfId="11209"/>
    <cellStyle name="20% - Accent1 61" xfId="148"/>
    <cellStyle name="20% - Accent1 61 2" xfId="4168"/>
    <cellStyle name="20% - Accent1 61 2 2" xfId="8964"/>
    <cellStyle name="20% - Accent1 61 2 2 2" xfId="18122"/>
    <cellStyle name="20% - Accent1 61 2 3" xfId="13602"/>
    <cellStyle name="20% - Accent1 61 3" xfId="6702"/>
    <cellStyle name="20% - Accent1 61 3 2" xfId="15860"/>
    <cellStyle name="20% - Accent1 61 4" xfId="11210"/>
    <cellStyle name="20% - Accent1 62" xfId="149"/>
    <cellStyle name="20% - Accent1 62 2" xfId="4169"/>
    <cellStyle name="20% - Accent1 62 2 2" xfId="8965"/>
    <cellStyle name="20% - Accent1 62 2 2 2" xfId="18123"/>
    <cellStyle name="20% - Accent1 62 2 3" xfId="13603"/>
    <cellStyle name="20% - Accent1 62 3" xfId="6703"/>
    <cellStyle name="20% - Accent1 62 3 2" xfId="15861"/>
    <cellStyle name="20% - Accent1 62 4" xfId="11211"/>
    <cellStyle name="20% - Accent1 63" xfId="150"/>
    <cellStyle name="20% - Accent1 63 2" xfId="4170"/>
    <cellStyle name="20% - Accent1 63 2 2" xfId="8966"/>
    <cellStyle name="20% - Accent1 63 2 2 2" xfId="18124"/>
    <cellStyle name="20% - Accent1 63 2 3" xfId="13604"/>
    <cellStyle name="20% - Accent1 63 3" xfId="6704"/>
    <cellStyle name="20% - Accent1 63 3 2" xfId="15862"/>
    <cellStyle name="20% - Accent1 63 4" xfId="11212"/>
    <cellStyle name="20% - Accent1 64" xfId="151"/>
    <cellStyle name="20% - Accent1 64 2" xfId="4171"/>
    <cellStyle name="20% - Accent1 64 2 2" xfId="8967"/>
    <cellStyle name="20% - Accent1 64 2 2 2" xfId="18125"/>
    <cellStyle name="20% - Accent1 64 2 3" xfId="13605"/>
    <cellStyle name="20% - Accent1 64 3" xfId="6705"/>
    <cellStyle name="20% - Accent1 64 3 2" xfId="15863"/>
    <cellStyle name="20% - Accent1 64 4" xfId="11213"/>
    <cellStyle name="20% - Accent1 65" xfId="152"/>
    <cellStyle name="20% - Accent1 65 2" xfId="4172"/>
    <cellStyle name="20% - Accent1 65 2 2" xfId="8968"/>
    <cellStyle name="20% - Accent1 65 2 2 2" xfId="18126"/>
    <cellStyle name="20% - Accent1 65 2 3" xfId="13606"/>
    <cellStyle name="20% - Accent1 65 3" xfId="6706"/>
    <cellStyle name="20% - Accent1 65 3 2" xfId="15864"/>
    <cellStyle name="20% - Accent1 65 4" xfId="11214"/>
    <cellStyle name="20% - Accent1 66" xfId="153"/>
    <cellStyle name="20% - Accent1 66 2" xfId="4173"/>
    <cellStyle name="20% - Accent1 66 2 2" xfId="8969"/>
    <cellStyle name="20% - Accent1 66 2 2 2" xfId="18127"/>
    <cellStyle name="20% - Accent1 66 2 3" xfId="13607"/>
    <cellStyle name="20% - Accent1 66 3" xfId="6707"/>
    <cellStyle name="20% - Accent1 66 3 2" xfId="15865"/>
    <cellStyle name="20% - Accent1 66 4" xfId="11215"/>
    <cellStyle name="20% - Accent1 67" xfId="154"/>
    <cellStyle name="20% - Accent1 67 2" xfId="4174"/>
    <cellStyle name="20% - Accent1 67 2 2" xfId="8970"/>
    <cellStyle name="20% - Accent1 67 2 2 2" xfId="18128"/>
    <cellStyle name="20% - Accent1 67 2 3" xfId="13608"/>
    <cellStyle name="20% - Accent1 67 3" xfId="6708"/>
    <cellStyle name="20% - Accent1 67 3 2" xfId="15866"/>
    <cellStyle name="20% - Accent1 67 4" xfId="11216"/>
    <cellStyle name="20% - Accent1 68" xfId="155"/>
    <cellStyle name="20% - Accent1 68 2" xfId="4175"/>
    <cellStyle name="20% - Accent1 68 2 2" xfId="8971"/>
    <cellStyle name="20% - Accent1 68 2 2 2" xfId="18129"/>
    <cellStyle name="20% - Accent1 68 2 3" xfId="13609"/>
    <cellStyle name="20% - Accent1 68 3" xfId="6709"/>
    <cellStyle name="20% - Accent1 68 3 2" xfId="15867"/>
    <cellStyle name="20% - Accent1 68 4" xfId="11217"/>
    <cellStyle name="20% - Accent1 69" xfId="156"/>
    <cellStyle name="20% - Accent1 69 2" xfId="4176"/>
    <cellStyle name="20% - Accent1 69 2 2" xfId="8972"/>
    <cellStyle name="20% - Accent1 69 2 2 2" xfId="18130"/>
    <cellStyle name="20% - Accent1 69 2 3" xfId="13610"/>
    <cellStyle name="20% - Accent1 69 3" xfId="6710"/>
    <cellStyle name="20% - Accent1 69 3 2" xfId="15868"/>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8131"/>
    <cellStyle name="20% - Accent1 7 2 2 2 3" xfId="13611"/>
    <cellStyle name="20% - Accent1 7 2 2 3" xfId="6713"/>
    <cellStyle name="20% - Accent1 7 2 2 3 2" xfId="15871"/>
    <cellStyle name="20% - Accent1 7 2 2 4" xfId="11221"/>
    <cellStyle name="20% - Accent1 7 2 3" xfId="4178"/>
    <cellStyle name="20% - Accent1 7 2 3 2" xfId="8974"/>
    <cellStyle name="20% - Accent1 7 2 3 2 2" xfId="18132"/>
    <cellStyle name="20% - Accent1 7 2 3 3" xfId="13612"/>
    <cellStyle name="20% - Accent1 7 2 4" xfId="6712"/>
    <cellStyle name="20% - Accent1 7 2 4 2" xfId="15870"/>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8133"/>
    <cellStyle name="20% - Accent1 7 3 2 3" xfId="13613"/>
    <cellStyle name="20% - Accent1 7 3 3" xfId="6714"/>
    <cellStyle name="20% - Accent1 7 3 3 2" xfId="15872"/>
    <cellStyle name="20% - Accent1 7 3 4" xfId="11222"/>
    <cellStyle name="20% - Accent1 7 4" xfId="4180"/>
    <cellStyle name="20% - Accent1 7 4 2" xfId="8976"/>
    <cellStyle name="20% - Accent1 7 4 2 2" xfId="18134"/>
    <cellStyle name="20% - Accent1 7 4 3" xfId="13614"/>
    <cellStyle name="20% - Accent1 7 5" xfId="6711"/>
    <cellStyle name="20% - Accent1 7 5 2" xfId="15869"/>
    <cellStyle name="20% - Accent1 7 6" xfId="11219"/>
    <cellStyle name="20% - Accent1 7_draft transactions report_052009_rvsd" xfId="162"/>
    <cellStyle name="20% - Accent1 70" xfId="163"/>
    <cellStyle name="20% - Accent1 70 2" xfId="4181"/>
    <cellStyle name="20% - Accent1 70 2 2" xfId="8977"/>
    <cellStyle name="20% - Accent1 70 2 2 2" xfId="18135"/>
    <cellStyle name="20% - Accent1 70 2 3" xfId="13615"/>
    <cellStyle name="20% - Accent1 70 3" xfId="6715"/>
    <cellStyle name="20% - Accent1 70 3 2" xfId="15873"/>
    <cellStyle name="20% - Accent1 70 4" xfId="11223"/>
    <cellStyle name="20% - Accent1 71" xfId="164"/>
    <cellStyle name="20% - Accent1 71 2" xfId="4182"/>
    <cellStyle name="20% - Accent1 71 2 2" xfId="8978"/>
    <cellStyle name="20% - Accent1 71 2 2 2" xfId="18136"/>
    <cellStyle name="20% - Accent1 71 2 3" xfId="13616"/>
    <cellStyle name="20% - Accent1 71 3" xfId="6716"/>
    <cellStyle name="20% - Accent1 71 3 2" xfId="15874"/>
    <cellStyle name="20% - Accent1 71 4" xfId="11224"/>
    <cellStyle name="20% - Accent1 72" xfId="165"/>
    <cellStyle name="20% - Accent1 72 2" xfId="4183"/>
    <cellStyle name="20% - Accent1 72 2 2" xfId="8979"/>
    <cellStyle name="20% - Accent1 72 2 2 2" xfId="18137"/>
    <cellStyle name="20% - Accent1 72 2 3" xfId="13617"/>
    <cellStyle name="20% - Accent1 72 3" xfId="6717"/>
    <cellStyle name="20% - Accent1 72 3 2" xfId="15875"/>
    <cellStyle name="20% - Accent1 72 4" xfId="11225"/>
    <cellStyle name="20% - Accent1 73" xfId="166"/>
    <cellStyle name="20% - Accent1 73 2" xfId="4184"/>
    <cellStyle name="20% - Accent1 73 2 2" xfId="8980"/>
    <cellStyle name="20% - Accent1 73 2 2 2" xfId="18138"/>
    <cellStyle name="20% - Accent1 73 2 3" xfId="13618"/>
    <cellStyle name="20% - Accent1 73 3" xfId="6718"/>
    <cellStyle name="20% - Accent1 73 3 2" xfId="15876"/>
    <cellStyle name="20% - Accent1 73 4" xfId="11226"/>
    <cellStyle name="20% - Accent1 74" xfId="167"/>
    <cellStyle name="20% - Accent1 74 2" xfId="4185"/>
    <cellStyle name="20% - Accent1 74 2 2" xfId="8981"/>
    <cellStyle name="20% - Accent1 74 2 2 2" xfId="18139"/>
    <cellStyle name="20% - Accent1 74 2 3" xfId="13619"/>
    <cellStyle name="20% - Accent1 74 3" xfId="6719"/>
    <cellStyle name="20% - Accent1 74 3 2" xfId="15877"/>
    <cellStyle name="20% - Accent1 74 4" xfId="11227"/>
    <cellStyle name="20% - Accent1 75" xfId="168"/>
    <cellStyle name="20% - Accent1 75 2" xfId="4186"/>
    <cellStyle name="20% - Accent1 75 2 2" xfId="8982"/>
    <cellStyle name="20% - Accent1 75 2 2 2" xfId="18140"/>
    <cellStyle name="20% - Accent1 75 2 3" xfId="13620"/>
    <cellStyle name="20% - Accent1 75 3" xfId="6720"/>
    <cellStyle name="20% - Accent1 75 3 2" xfId="15878"/>
    <cellStyle name="20% - Accent1 75 4" xfId="11228"/>
    <cellStyle name="20% - Accent1 76" xfId="169"/>
    <cellStyle name="20% - Accent1 76 2" xfId="4187"/>
    <cellStyle name="20% - Accent1 76 2 2" xfId="8983"/>
    <cellStyle name="20% - Accent1 76 2 2 2" xfId="18141"/>
    <cellStyle name="20% - Accent1 76 2 3" xfId="13621"/>
    <cellStyle name="20% - Accent1 76 3" xfId="6721"/>
    <cellStyle name="20% - Accent1 76 3 2" xfId="15879"/>
    <cellStyle name="20% - Accent1 76 4" xfId="11229"/>
    <cellStyle name="20% - Accent1 77" xfId="170"/>
    <cellStyle name="20% - Accent1 77 2" xfId="4188"/>
    <cellStyle name="20% - Accent1 77 2 2" xfId="8984"/>
    <cellStyle name="20% - Accent1 77 2 2 2" xfId="18142"/>
    <cellStyle name="20% - Accent1 77 2 3" xfId="13622"/>
    <cellStyle name="20% - Accent1 77 3" xfId="6722"/>
    <cellStyle name="20% - Accent1 77 3 2" xfId="15880"/>
    <cellStyle name="20% - Accent1 77 4" xfId="11230"/>
    <cellStyle name="20% - Accent1 78" xfId="171"/>
    <cellStyle name="20% - Accent1 78 2" xfId="4189"/>
    <cellStyle name="20% - Accent1 78 2 2" xfId="8985"/>
    <cellStyle name="20% - Accent1 78 2 2 2" xfId="18143"/>
    <cellStyle name="20% - Accent1 78 2 3" xfId="13623"/>
    <cellStyle name="20% - Accent1 78 3" xfId="6723"/>
    <cellStyle name="20% - Accent1 78 3 2" xfId="15881"/>
    <cellStyle name="20% - Accent1 78 4" xfId="11231"/>
    <cellStyle name="20% - Accent1 79" xfId="172"/>
    <cellStyle name="20% - Accent1 79 2" xfId="4190"/>
    <cellStyle name="20% - Accent1 79 2 2" xfId="8986"/>
    <cellStyle name="20% - Accent1 79 2 2 2" xfId="18144"/>
    <cellStyle name="20% - Accent1 79 2 3" xfId="13624"/>
    <cellStyle name="20% - Accent1 79 3" xfId="6724"/>
    <cellStyle name="20% - Accent1 79 3 2" xfId="15882"/>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145"/>
    <cellStyle name="20% - Accent1 8 2 2 2 3" xfId="13625"/>
    <cellStyle name="20% - Accent1 8 2 2 3" xfId="6727"/>
    <cellStyle name="20% - Accent1 8 2 2 3 2" xfId="15885"/>
    <cellStyle name="20% - Accent1 8 2 2 4" xfId="11235"/>
    <cellStyle name="20% - Accent1 8 2 3" xfId="4192"/>
    <cellStyle name="20% - Accent1 8 2 3 2" xfId="8988"/>
    <cellStyle name="20% - Accent1 8 2 3 2 2" xfId="18146"/>
    <cellStyle name="20% - Accent1 8 2 3 3" xfId="13626"/>
    <cellStyle name="20% - Accent1 8 2 4" xfId="6726"/>
    <cellStyle name="20% - Accent1 8 2 4 2" xfId="15884"/>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147"/>
    <cellStyle name="20% - Accent1 8 3 2 3" xfId="13627"/>
    <cellStyle name="20% - Accent1 8 3 3" xfId="6728"/>
    <cellStyle name="20% - Accent1 8 3 3 2" xfId="15886"/>
    <cellStyle name="20% - Accent1 8 3 4" xfId="11236"/>
    <cellStyle name="20% - Accent1 8 4" xfId="4194"/>
    <cellStyle name="20% - Accent1 8 4 2" xfId="8990"/>
    <cellStyle name="20% - Accent1 8 4 2 2" xfId="18148"/>
    <cellStyle name="20% - Accent1 8 4 3" xfId="13628"/>
    <cellStyle name="20% - Accent1 8 5" xfId="6725"/>
    <cellStyle name="20% - Accent1 8 5 2" xfId="15883"/>
    <cellStyle name="20% - Accent1 8 6" xfId="11233"/>
    <cellStyle name="20% - Accent1 8_draft transactions report_052009_rvsd" xfId="178"/>
    <cellStyle name="20% - Accent1 80" xfId="179"/>
    <cellStyle name="20% - Accent1 80 2" xfId="4195"/>
    <cellStyle name="20% - Accent1 80 2 2" xfId="8991"/>
    <cellStyle name="20% - Accent1 80 2 2 2" xfId="18149"/>
    <cellStyle name="20% - Accent1 80 2 3" xfId="13629"/>
    <cellStyle name="20% - Accent1 80 3" xfId="6729"/>
    <cellStyle name="20% - Accent1 80 3 2" xfId="15887"/>
    <cellStyle name="20% - Accent1 80 4" xfId="11237"/>
    <cellStyle name="20% - Accent1 81" xfId="180"/>
    <cellStyle name="20% - Accent1 81 2" xfId="4196"/>
    <cellStyle name="20% - Accent1 81 2 2" xfId="8992"/>
    <cellStyle name="20% - Accent1 81 2 2 2" xfId="18150"/>
    <cellStyle name="20% - Accent1 81 2 3" xfId="13630"/>
    <cellStyle name="20% - Accent1 81 3" xfId="6730"/>
    <cellStyle name="20% - Accent1 81 3 2" xfId="15888"/>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151"/>
    <cellStyle name="20% - Accent1 85 2 3" xfId="13631"/>
    <cellStyle name="20% - Accent1 85 3" xfId="6731"/>
    <cellStyle name="20% - Accent1 85 3 2" xfId="15889"/>
    <cellStyle name="20% - Accent1 85 4" xfId="11239"/>
    <cellStyle name="20% - Accent1 86" xfId="185"/>
    <cellStyle name="20% - Accent1 86 2" xfId="4201"/>
    <cellStyle name="20% - Accent1 86 2 2" xfId="8994"/>
    <cellStyle name="20% - Accent1 86 2 2 2" xfId="18152"/>
    <cellStyle name="20% - Accent1 86 2 3" xfId="13632"/>
    <cellStyle name="20% - Accent1 86 3" xfId="6732"/>
    <cellStyle name="20% - Accent1 86 3 2" xfId="15890"/>
    <cellStyle name="20% - Accent1 86 4" xfId="11240"/>
    <cellStyle name="20% - Accent1 87" xfId="186"/>
    <cellStyle name="20% - Accent1 87 2" xfId="4202"/>
    <cellStyle name="20% - Accent1 87 2 2" xfId="8995"/>
    <cellStyle name="20% - Accent1 87 2 2 2" xfId="18153"/>
    <cellStyle name="20% - Accent1 87 2 3" xfId="13633"/>
    <cellStyle name="20% - Accent1 87 3" xfId="6733"/>
    <cellStyle name="20% - Accent1 87 3 2" xfId="15891"/>
    <cellStyle name="20% - Accent1 87 4" xfId="11241"/>
    <cellStyle name="20% - Accent1 88" xfId="187"/>
    <cellStyle name="20% - Accent1 88 2" xfId="4203"/>
    <cellStyle name="20% - Accent1 88 2 2" xfId="8996"/>
    <cellStyle name="20% - Accent1 88 2 2 2" xfId="18154"/>
    <cellStyle name="20% - Accent1 88 2 3" xfId="13634"/>
    <cellStyle name="20% - Accent1 88 3" xfId="6734"/>
    <cellStyle name="20% - Accent1 88 3 2" xfId="15892"/>
    <cellStyle name="20% - Accent1 88 4" xfId="11242"/>
    <cellStyle name="20% - Accent1 89" xfId="188"/>
    <cellStyle name="20% - Accent1 89 2" xfId="4204"/>
    <cellStyle name="20% - Accent1 89 2 2" xfId="8997"/>
    <cellStyle name="20% - Accent1 89 2 2 2" xfId="18155"/>
    <cellStyle name="20% - Accent1 89 2 3" xfId="13635"/>
    <cellStyle name="20% - Accent1 89 3" xfId="6735"/>
    <cellStyle name="20% - Accent1 89 3 2" xfId="15893"/>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156"/>
    <cellStyle name="20% - Accent1 9 2 2 2 3" xfId="13636"/>
    <cellStyle name="20% - Accent1 9 2 2 3" xfId="6738"/>
    <cellStyle name="20% - Accent1 9 2 2 3 2" xfId="15896"/>
    <cellStyle name="20% - Accent1 9 2 2 4" xfId="11246"/>
    <cellStyle name="20% - Accent1 9 2 3" xfId="4206"/>
    <cellStyle name="20% - Accent1 9 2 3 2" xfId="8999"/>
    <cellStyle name="20% - Accent1 9 2 3 2 2" xfId="18157"/>
    <cellStyle name="20% - Accent1 9 2 3 3" xfId="13637"/>
    <cellStyle name="20% - Accent1 9 2 4" xfId="6737"/>
    <cellStyle name="20% - Accent1 9 2 4 2" xfId="15895"/>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158"/>
    <cellStyle name="20% - Accent1 9 3 2 3" xfId="13638"/>
    <cellStyle name="20% - Accent1 9 3 3" xfId="6739"/>
    <cellStyle name="20% - Accent1 9 3 3 2" xfId="15897"/>
    <cellStyle name="20% - Accent1 9 3 4" xfId="11247"/>
    <cellStyle name="20% - Accent1 9 4" xfId="4208"/>
    <cellStyle name="20% - Accent1 9 4 2" xfId="9001"/>
    <cellStyle name="20% - Accent1 9 4 2 2" xfId="18159"/>
    <cellStyle name="20% - Accent1 9 4 3" xfId="13639"/>
    <cellStyle name="20% - Accent1 9 5" xfId="6736"/>
    <cellStyle name="20% - Accent1 9 5 2" xfId="15894"/>
    <cellStyle name="20% - Accent1 9 6" xfId="11244"/>
    <cellStyle name="20% - Accent1 9_draft transactions report_052009_rvsd" xfId="194"/>
    <cellStyle name="20% - Accent1 90" xfId="195"/>
    <cellStyle name="20% - Accent1 90 2" xfId="4209"/>
    <cellStyle name="20% - Accent1 90 2 2" xfId="9002"/>
    <cellStyle name="20% - Accent1 90 2 2 2" xfId="18160"/>
    <cellStyle name="20% - Accent1 90 2 3" xfId="13640"/>
    <cellStyle name="20% - Accent1 90 3" xfId="6740"/>
    <cellStyle name="20% - Accent1 90 3 2" xfId="15898"/>
    <cellStyle name="20% - Accent1 90 4" xfId="11248"/>
    <cellStyle name="20% - Accent1 91" xfId="196"/>
    <cellStyle name="20% - Accent1 91 2" xfId="4210"/>
    <cellStyle name="20% - Accent1 91 2 2" xfId="9003"/>
    <cellStyle name="20% - Accent1 91 2 2 2" xfId="18161"/>
    <cellStyle name="20% - Accent1 91 2 3" xfId="13641"/>
    <cellStyle name="20% - Accent1 91 3" xfId="6741"/>
    <cellStyle name="20% - Accent1 91 3 2" xfId="15899"/>
    <cellStyle name="20% - Accent1 91 4" xfId="11249"/>
    <cellStyle name="20% - Accent1 92" xfId="197"/>
    <cellStyle name="20% - Accent1 92 2" xfId="4211"/>
    <cellStyle name="20% - Accent1 92 2 2" xfId="9004"/>
    <cellStyle name="20% - Accent1 92 2 2 2" xfId="18162"/>
    <cellStyle name="20% - Accent1 92 2 3" xfId="13642"/>
    <cellStyle name="20% - Accent1 92 3" xfId="6742"/>
    <cellStyle name="20% - Accent1 92 3 2" xfId="15900"/>
    <cellStyle name="20% - Accent1 92 4" xfId="11250"/>
    <cellStyle name="20% - Accent1 93" xfId="198"/>
    <cellStyle name="20% - Accent1 93 2" xfId="4212"/>
    <cellStyle name="20% - Accent1 93 2 2" xfId="9005"/>
    <cellStyle name="20% - Accent1 93 2 2 2" xfId="18163"/>
    <cellStyle name="20% - Accent1 93 2 3" xfId="13643"/>
    <cellStyle name="20% - Accent1 93 3" xfId="6743"/>
    <cellStyle name="20% - Accent1 93 3 2" xfId="15901"/>
    <cellStyle name="20% - Accent1 93 4" xfId="11251"/>
    <cellStyle name="20% - Accent1 94" xfId="199"/>
    <cellStyle name="20% - Accent1 94 2" xfId="4213"/>
    <cellStyle name="20% - Accent1 94 2 2" xfId="9006"/>
    <cellStyle name="20% - Accent1 94 2 2 2" xfId="18164"/>
    <cellStyle name="20% - Accent1 94 2 3" xfId="13644"/>
    <cellStyle name="20% - Accent1 94 3" xfId="6744"/>
    <cellStyle name="20% - Accent1 94 3 2" xfId="15902"/>
    <cellStyle name="20% - Accent1 94 4" xfId="11252"/>
    <cellStyle name="20% - Accent1 95" xfId="200"/>
    <cellStyle name="20% - Accent1 95 2" xfId="4214"/>
    <cellStyle name="20% - Accent1 95 2 2" xfId="9007"/>
    <cellStyle name="20% - Accent1 95 2 2 2" xfId="18165"/>
    <cellStyle name="20% - Accent1 95 2 3" xfId="13645"/>
    <cellStyle name="20% - Accent1 95 3" xfId="6745"/>
    <cellStyle name="20% - Accent1 95 3 2" xfId="15903"/>
    <cellStyle name="20% - Accent1 95 4" xfId="11253"/>
    <cellStyle name="20% - Accent1 96" xfId="201"/>
    <cellStyle name="20% - Accent1 96 2" xfId="4215"/>
    <cellStyle name="20% - Accent1 96 2 2" xfId="9008"/>
    <cellStyle name="20% - Accent1 96 2 2 2" xfId="18166"/>
    <cellStyle name="20% - Accent1 96 2 3" xfId="13646"/>
    <cellStyle name="20% - Accent1 96 3" xfId="6746"/>
    <cellStyle name="20% - Accent1 96 3 2" xfId="15904"/>
    <cellStyle name="20% - Accent1 96 4" xfId="11254"/>
    <cellStyle name="20% - Accent1 97" xfId="202"/>
    <cellStyle name="20% - Accent1 97 2" xfId="4216"/>
    <cellStyle name="20% - Accent1 97 2 2" xfId="9009"/>
    <cellStyle name="20% - Accent1 97 2 2 2" xfId="18167"/>
    <cellStyle name="20% - Accent1 97 2 3" xfId="13647"/>
    <cellStyle name="20% - Accent1 97 3" xfId="6747"/>
    <cellStyle name="20% - Accent1 97 3 2" xfId="15905"/>
    <cellStyle name="20% - Accent1 97 4" xfId="11255"/>
    <cellStyle name="20% - Accent1 98" xfId="203"/>
    <cellStyle name="20% - Accent1 98 2" xfId="4217"/>
    <cellStyle name="20% - Accent1 98 2 2" xfId="9010"/>
    <cellStyle name="20% - Accent1 98 2 2 2" xfId="18168"/>
    <cellStyle name="20% - Accent1 98 2 3" xfId="13648"/>
    <cellStyle name="20% - Accent1 98 3" xfId="6748"/>
    <cellStyle name="20% - Accent1 98 3 2" xfId="15906"/>
    <cellStyle name="20% - Accent1 98 4" xfId="11256"/>
    <cellStyle name="20% - Accent1 99" xfId="204"/>
    <cellStyle name="20% - Accent1 99 2" xfId="4218"/>
    <cellStyle name="20% - Accent1 99 2 2" xfId="9011"/>
    <cellStyle name="20% - Accent1 99 2 2 2" xfId="18169"/>
    <cellStyle name="20% - Accent1 99 2 3" xfId="13649"/>
    <cellStyle name="20% - Accent1 99 3" xfId="6749"/>
    <cellStyle name="20% - Accent1 99 3 2" xfId="15907"/>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170"/>
    <cellStyle name="20% - Accent2 10 2 2 3" xfId="13650"/>
    <cellStyle name="20% - Accent2 10 2 3" xfId="6752"/>
    <cellStyle name="20% - Accent2 10 2 3 2" xfId="15910"/>
    <cellStyle name="20% - Accent2 10 2 4" xfId="11260"/>
    <cellStyle name="20% - Accent2 10 3" xfId="4220"/>
    <cellStyle name="20% - Accent2 10 3 2" xfId="9013"/>
    <cellStyle name="20% - Accent2 10 3 2 2" xfId="18171"/>
    <cellStyle name="20% - Accent2 10 3 3" xfId="13651"/>
    <cellStyle name="20% - Accent2 10 4" xfId="6751"/>
    <cellStyle name="20% - Accent2 10 4 2" xfId="15909"/>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172"/>
    <cellStyle name="20% - Accent2 11 2 2 3" xfId="13652"/>
    <cellStyle name="20% - Accent2 11 2 3" xfId="6754"/>
    <cellStyle name="20% - Accent2 11 2 3 2" xfId="15912"/>
    <cellStyle name="20% - Accent2 11 2 4" xfId="11262"/>
    <cellStyle name="20% - Accent2 11 3" xfId="4232"/>
    <cellStyle name="20% - Accent2 11 3 2" xfId="9015"/>
    <cellStyle name="20% - Accent2 11 3 2 2" xfId="18173"/>
    <cellStyle name="20% - Accent2 11 3 3" xfId="13653"/>
    <cellStyle name="20% - Accent2 11 4" xfId="6753"/>
    <cellStyle name="20% - Accent2 11 4 2" xfId="15911"/>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174"/>
    <cellStyle name="20% - Accent2 110 2 3" xfId="13654"/>
    <cellStyle name="20% - Accent2 110 3" xfId="6755"/>
    <cellStyle name="20% - Accent2 110 3 2" xfId="15913"/>
    <cellStyle name="20% - Accent2 110 4" xfId="11263"/>
    <cellStyle name="20% - Accent2 111" xfId="223"/>
    <cellStyle name="20% - Accent2 111 2" xfId="4234"/>
    <cellStyle name="20% - Accent2 111 2 2" xfId="9017"/>
    <cellStyle name="20% - Accent2 111 2 2 2" xfId="18175"/>
    <cellStyle name="20% - Accent2 111 2 3" xfId="13655"/>
    <cellStyle name="20% - Accent2 111 3" xfId="6756"/>
    <cellStyle name="20% - Accent2 111 3 2" xfId="15914"/>
    <cellStyle name="20% - Accent2 111 4" xfId="11264"/>
    <cellStyle name="20% - Accent2 112" xfId="224"/>
    <cellStyle name="20% - Accent2 112 2" xfId="4235"/>
    <cellStyle name="20% - Accent2 112 2 2" xfId="9018"/>
    <cellStyle name="20% - Accent2 112 2 2 2" xfId="18176"/>
    <cellStyle name="20% - Accent2 112 2 3" xfId="13656"/>
    <cellStyle name="20% - Accent2 112 3" xfId="6757"/>
    <cellStyle name="20% - Accent2 112 3 2" xfId="15915"/>
    <cellStyle name="20% - Accent2 112 4" xfId="11265"/>
    <cellStyle name="20% - Accent2 113" xfId="225"/>
    <cellStyle name="20% - Accent2 113 2" xfId="4236"/>
    <cellStyle name="20% - Accent2 113 2 2" xfId="9019"/>
    <cellStyle name="20% - Accent2 113 2 2 2" xfId="18177"/>
    <cellStyle name="20% - Accent2 113 2 3" xfId="13657"/>
    <cellStyle name="20% - Accent2 113 3" xfId="6758"/>
    <cellStyle name="20% - Accent2 113 3 2" xfId="15916"/>
    <cellStyle name="20% - Accent2 113 4" xfId="11266"/>
    <cellStyle name="20% - Accent2 114" xfId="226"/>
    <cellStyle name="20% - Accent2 114 2" xfId="4237"/>
    <cellStyle name="20% - Accent2 114 2 2" xfId="9020"/>
    <cellStyle name="20% - Accent2 114 2 2 2" xfId="18178"/>
    <cellStyle name="20% - Accent2 114 2 3" xfId="13658"/>
    <cellStyle name="20% - Accent2 114 3" xfId="6759"/>
    <cellStyle name="20% - Accent2 114 3 2" xfId="15917"/>
    <cellStyle name="20% - Accent2 114 4" xfId="11267"/>
    <cellStyle name="20% - Accent2 115" xfId="227"/>
    <cellStyle name="20% - Accent2 115 2" xfId="4238"/>
    <cellStyle name="20% - Accent2 115 2 2" xfId="9021"/>
    <cellStyle name="20% - Accent2 115 2 2 2" xfId="18179"/>
    <cellStyle name="20% - Accent2 115 2 3" xfId="13659"/>
    <cellStyle name="20% - Accent2 115 3" xfId="6760"/>
    <cellStyle name="20% - Accent2 115 3 2" xfId="15918"/>
    <cellStyle name="20% - Accent2 115 4" xfId="11268"/>
    <cellStyle name="20% - Accent2 116" xfId="228"/>
    <cellStyle name="20% - Accent2 116 2" xfId="4239"/>
    <cellStyle name="20% - Accent2 116 2 2" xfId="9022"/>
    <cellStyle name="20% - Accent2 116 2 2 2" xfId="18180"/>
    <cellStyle name="20% - Accent2 116 2 3" xfId="13660"/>
    <cellStyle name="20% - Accent2 116 3" xfId="6761"/>
    <cellStyle name="20% - Accent2 116 3 2" xfId="15919"/>
    <cellStyle name="20% - Accent2 116 4" xfId="11269"/>
    <cellStyle name="20% - Accent2 117" xfId="229"/>
    <cellStyle name="20% - Accent2 117 2" xfId="4240"/>
    <cellStyle name="20% - Accent2 117 2 2" xfId="9023"/>
    <cellStyle name="20% - Accent2 117 2 2 2" xfId="18181"/>
    <cellStyle name="20% - Accent2 117 2 3" xfId="13661"/>
    <cellStyle name="20% - Accent2 117 3" xfId="6762"/>
    <cellStyle name="20% - Accent2 117 3 2" xfId="15920"/>
    <cellStyle name="20% - Accent2 117 4" xfId="11270"/>
    <cellStyle name="20% - Accent2 118" xfId="230"/>
    <cellStyle name="20% - Accent2 118 2" xfId="4241"/>
    <cellStyle name="20% - Accent2 118 2 2" xfId="9024"/>
    <cellStyle name="20% - Accent2 118 2 2 2" xfId="18182"/>
    <cellStyle name="20% - Accent2 118 2 3" xfId="13662"/>
    <cellStyle name="20% - Accent2 118 3" xfId="6763"/>
    <cellStyle name="20% - Accent2 118 3 2" xfId="15921"/>
    <cellStyle name="20% - Accent2 118 4" xfId="11271"/>
    <cellStyle name="20% - Accent2 119" xfId="3109"/>
    <cellStyle name="20% - Accent2 119 2" xfId="4242"/>
    <cellStyle name="20% - Accent2 119 2 2" xfId="9025"/>
    <cellStyle name="20% - Accent2 119 2 2 2" xfId="18183"/>
    <cellStyle name="20% - Accent2 119 2 3" xfId="13663"/>
    <cellStyle name="20% - Accent2 119 3" xfId="8498"/>
    <cellStyle name="20% - Accent2 119 3 2" xfId="17656"/>
    <cellStyle name="20% - Accent2 119 4" xfId="13071"/>
    <cellStyle name="20% - Accent2 12" xfId="231"/>
    <cellStyle name="20% - Accent2 12 2" xfId="232"/>
    <cellStyle name="20% - Accent2 12 2 2" xfId="4243"/>
    <cellStyle name="20% - Accent2 12 2 2 2" xfId="9026"/>
    <cellStyle name="20% - Accent2 12 2 2 2 2" xfId="18184"/>
    <cellStyle name="20% - Accent2 12 2 2 3" xfId="13664"/>
    <cellStyle name="20% - Accent2 12 2 3" xfId="6765"/>
    <cellStyle name="20% - Accent2 12 2 3 2" xfId="15923"/>
    <cellStyle name="20% - Accent2 12 2 4" xfId="11273"/>
    <cellStyle name="20% - Accent2 12 3" xfId="4244"/>
    <cellStyle name="20% - Accent2 12 3 2" xfId="9027"/>
    <cellStyle name="20% - Accent2 12 3 2 2" xfId="18185"/>
    <cellStyle name="20% - Accent2 12 3 3" xfId="13665"/>
    <cellStyle name="20% - Accent2 12 4" xfId="6764"/>
    <cellStyle name="20% - Accent2 12 4 2" xfId="15922"/>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186"/>
    <cellStyle name="20% - Accent2 120 2 3" xfId="13666"/>
    <cellStyle name="20% - Accent2 120 3" xfId="8520"/>
    <cellStyle name="20% - Accent2 120 3 2" xfId="17678"/>
    <cellStyle name="20% - Accent2 120 4" xfId="13093"/>
    <cellStyle name="20% - Accent2 121" xfId="3144"/>
    <cellStyle name="20% - Accent2 121 2" xfId="4246"/>
    <cellStyle name="20% - Accent2 121 2 2" xfId="9029"/>
    <cellStyle name="20% - Accent2 121 2 2 2" xfId="18187"/>
    <cellStyle name="20% - Accent2 121 2 3" xfId="13667"/>
    <cellStyle name="20% - Accent2 121 3" xfId="8533"/>
    <cellStyle name="20% - Accent2 121 3 2" xfId="17691"/>
    <cellStyle name="20% - Accent2 121 4" xfId="1310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188"/>
    <cellStyle name="20% - Accent2 127 2 3" xfId="13668"/>
    <cellStyle name="20% - Accent2 127 3" xfId="8537"/>
    <cellStyle name="20% - Accent2 127 3 2" xfId="17695"/>
    <cellStyle name="20% - Accent2 127 4" xfId="13135"/>
    <cellStyle name="20% - Accent2 128" xfId="3380"/>
    <cellStyle name="20% - Accent2 128 2" xfId="4248"/>
    <cellStyle name="20% - Accent2 128 2 2" xfId="9031"/>
    <cellStyle name="20% - Accent2 128 2 2 2" xfId="18189"/>
    <cellStyle name="20% - Accent2 128 2 3" xfId="13669"/>
    <cellStyle name="20% - Accent2 128 3" xfId="8559"/>
    <cellStyle name="20% - Accent2 128 3 2" xfId="17717"/>
    <cellStyle name="20% - Accent2 128 4" xfId="13157"/>
    <cellStyle name="20% - Accent2 129" xfId="3393"/>
    <cellStyle name="20% - Accent2 129 2" xfId="4249"/>
    <cellStyle name="20% - Accent2 129 2 2" xfId="9032"/>
    <cellStyle name="20% - Accent2 129 2 2 2" xfId="18190"/>
    <cellStyle name="20% - Accent2 129 2 3" xfId="13670"/>
    <cellStyle name="20% - Accent2 129 3" xfId="8572"/>
    <cellStyle name="20% - Accent2 129 3 2" xfId="17730"/>
    <cellStyle name="20% - Accent2 129 4" xfId="13170"/>
    <cellStyle name="20% - Accent2 13" xfId="234"/>
    <cellStyle name="20% - Accent2 13 2" xfId="235"/>
    <cellStyle name="20% - Accent2 13 2 2" xfId="4250"/>
    <cellStyle name="20% - Accent2 13 2 2 2" xfId="9033"/>
    <cellStyle name="20% - Accent2 13 2 2 2 2" xfId="18191"/>
    <cellStyle name="20% - Accent2 13 2 2 3" xfId="13671"/>
    <cellStyle name="20% - Accent2 13 2 3" xfId="6767"/>
    <cellStyle name="20% - Accent2 13 2 3 2" xfId="15925"/>
    <cellStyle name="20% - Accent2 13 2 4" xfId="11275"/>
    <cellStyle name="20% - Accent2 13 3" xfId="4251"/>
    <cellStyle name="20% - Accent2 13 3 2" xfId="9034"/>
    <cellStyle name="20% - Accent2 13 3 2 2" xfId="18192"/>
    <cellStyle name="20% - Accent2 13 3 3" xfId="13672"/>
    <cellStyle name="20% - Accent2 13 4" xfId="6766"/>
    <cellStyle name="20% - Accent2 13 4 2" xfId="15924"/>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193"/>
    <cellStyle name="20% - Accent2 130 2 3" xfId="13673"/>
    <cellStyle name="20% - Accent2 130 3" xfId="8576"/>
    <cellStyle name="20% - Accent2 130 3 2" xfId="17734"/>
    <cellStyle name="20% - Accent2 130 4" xfId="13174"/>
    <cellStyle name="20% - Accent2 131" xfId="3419"/>
    <cellStyle name="20% - Accent2 131 2" xfId="4253"/>
    <cellStyle name="20% - Accent2 131 2 2" xfId="9036"/>
    <cellStyle name="20% - Accent2 131 2 2 2" xfId="18194"/>
    <cellStyle name="20% - Accent2 131 2 3" xfId="13674"/>
    <cellStyle name="20% - Accent2 131 3" xfId="8598"/>
    <cellStyle name="20% - Accent2 131 3 2" xfId="17756"/>
    <cellStyle name="20% - Accent2 131 4" xfId="13196"/>
    <cellStyle name="20% - Accent2 132" xfId="3432"/>
    <cellStyle name="20% - Accent2 132 2" xfId="4254"/>
    <cellStyle name="20% - Accent2 132 2 2" xfId="9037"/>
    <cellStyle name="20% - Accent2 132 2 2 2" xfId="18195"/>
    <cellStyle name="20% - Accent2 132 2 3" xfId="13675"/>
    <cellStyle name="20% - Accent2 132 3" xfId="8611"/>
    <cellStyle name="20% - Accent2 132 3 2" xfId="17769"/>
    <cellStyle name="20% - Accent2 132 4" xfId="13209"/>
    <cellStyle name="20% - Accent2 133" xfId="3445"/>
    <cellStyle name="20% - Accent2 133 2" xfId="4255"/>
    <cellStyle name="20% - Accent2 133 2 2" xfId="9038"/>
    <cellStyle name="20% - Accent2 133 2 2 2" xfId="18196"/>
    <cellStyle name="20% - Accent2 133 2 3" xfId="13676"/>
    <cellStyle name="20% - Accent2 133 3" xfId="8624"/>
    <cellStyle name="20% - Accent2 133 3 2" xfId="17782"/>
    <cellStyle name="20% - Accent2 133 4" xfId="13222"/>
    <cellStyle name="20% - Accent2 134" xfId="3458"/>
    <cellStyle name="20% - Accent2 134 2" xfId="4256"/>
    <cellStyle name="20% - Accent2 134 2 2" xfId="9039"/>
    <cellStyle name="20% - Accent2 134 2 2 2" xfId="18197"/>
    <cellStyle name="20% - Accent2 134 2 3" xfId="13677"/>
    <cellStyle name="20% - Accent2 134 3" xfId="8637"/>
    <cellStyle name="20% - Accent2 134 3 2" xfId="17795"/>
    <cellStyle name="20% - Accent2 134 4" xfId="1323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198"/>
    <cellStyle name="20% - Accent2 138 2 3" xfId="13678"/>
    <cellStyle name="20% - Accent2 138 3" xfId="8641"/>
    <cellStyle name="20% - Accent2 138 3 2" xfId="17799"/>
    <cellStyle name="20% - Accent2 138 4" xfId="13254"/>
    <cellStyle name="20% - Accent2 139" xfId="3624"/>
    <cellStyle name="20% - Accent2 139 2" xfId="4258"/>
    <cellStyle name="20% - Accent2 139 2 2" xfId="9041"/>
    <cellStyle name="20% - Accent2 139 2 2 2" xfId="18199"/>
    <cellStyle name="20% - Accent2 139 2 3" xfId="13679"/>
    <cellStyle name="20% - Accent2 139 3" xfId="8663"/>
    <cellStyle name="20% - Accent2 139 3 2" xfId="17821"/>
    <cellStyle name="20% - Accent2 139 4" xfId="13276"/>
    <cellStyle name="20% - Accent2 14" xfId="237"/>
    <cellStyle name="20% - Accent2 14 2" xfId="238"/>
    <cellStyle name="20% - Accent2 14 2 2" xfId="4259"/>
    <cellStyle name="20% - Accent2 14 2 2 2" xfId="9042"/>
    <cellStyle name="20% - Accent2 14 2 2 2 2" xfId="18200"/>
    <cellStyle name="20% - Accent2 14 2 2 3" xfId="13680"/>
    <cellStyle name="20% - Accent2 14 2 3" xfId="6769"/>
    <cellStyle name="20% - Accent2 14 2 3 2" xfId="15927"/>
    <cellStyle name="20% - Accent2 14 2 4" xfId="11277"/>
    <cellStyle name="20% - Accent2 14 3" xfId="4260"/>
    <cellStyle name="20% - Accent2 14 3 2" xfId="9043"/>
    <cellStyle name="20% - Accent2 14 3 2 2" xfId="18201"/>
    <cellStyle name="20% - Accent2 14 3 3" xfId="13681"/>
    <cellStyle name="20% - Accent2 14 4" xfId="6768"/>
    <cellStyle name="20% - Accent2 14 4 2" xfId="15926"/>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202"/>
    <cellStyle name="20% - Accent2 140 2 3" xfId="13682"/>
    <cellStyle name="20% - Accent2 140 3" xfId="8676"/>
    <cellStyle name="20% - Accent2 140 3 2" xfId="17834"/>
    <cellStyle name="20% - Accent2 140 4" xfId="13289"/>
    <cellStyle name="20% - Accent2 141" xfId="3650"/>
    <cellStyle name="20% - Accent2 141 2" xfId="4262"/>
    <cellStyle name="20% - Accent2 141 2 2" xfId="9045"/>
    <cellStyle name="20% - Accent2 141 2 2 2" xfId="18203"/>
    <cellStyle name="20% - Accent2 141 2 3" xfId="13683"/>
    <cellStyle name="20% - Accent2 141 3" xfId="8689"/>
    <cellStyle name="20% - Accent2 141 3 2" xfId="17847"/>
    <cellStyle name="20% - Accent2 141 4" xfId="13302"/>
    <cellStyle name="20% - Accent2 142" xfId="3663"/>
    <cellStyle name="20% - Accent2 142 2" xfId="4263"/>
    <cellStyle name="20% - Accent2 142 2 2" xfId="9046"/>
    <cellStyle name="20% - Accent2 142 2 2 2" xfId="18204"/>
    <cellStyle name="20% - Accent2 142 2 3" xfId="13684"/>
    <cellStyle name="20% - Accent2 142 3" xfId="8702"/>
    <cellStyle name="20% - Accent2 142 3 2" xfId="17860"/>
    <cellStyle name="20% - Accent2 142 4" xfId="13315"/>
    <cellStyle name="20% - Accent2 143" xfId="3676"/>
    <cellStyle name="20% - Accent2 143 2" xfId="4264"/>
    <cellStyle name="20% - Accent2 143 2 2" xfId="9047"/>
    <cellStyle name="20% - Accent2 143 2 2 2" xfId="18205"/>
    <cellStyle name="20% - Accent2 143 2 3" xfId="13685"/>
    <cellStyle name="20% - Accent2 143 3" xfId="8715"/>
    <cellStyle name="20% - Accent2 143 3 2" xfId="17873"/>
    <cellStyle name="20% - Accent2 143 4" xfId="13328"/>
    <cellStyle name="20% - Accent2 144" xfId="3689"/>
    <cellStyle name="20% - Accent2 144 2" xfId="4265"/>
    <cellStyle name="20% - Accent2 144 2 2" xfId="9048"/>
    <cellStyle name="20% - Accent2 144 2 2 2" xfId="18206"/>
    <cellStyle name="20% - Accent2 144 2 3" xfId="13686"/>
    <cellStyle name="20% - Accent2 144 3" xfId="8728"/>
    <cellStyle name="20% - Accent2 144 3 2" xfId="17886"/>
    <cellStyle name="20% - Accent2 144 4" xfId="13341"/>
    <cellStyle name="20% - Accent2 145" xfId="3702"/>
    <cellStyle name="20% - Accent2 145 2" xfId="4266"/>
    <cellStyle name="20% - Accent2 145 2 2" xfId="9049"/>
    <cellStyle name="20% - Accent2 145 2 2 2" xfId="18207"/>
    <cellStyle name="20% - Accent2 145 2 3" xfId="13687"/>
    <cellStyle name="20% - Accent2 145 3" xfId="8741"/>
    <cellStyle name="20% - Accent2 145 3 2" xfId="17899"/>
    <cellStyle name="20% - Accent2 145 4" xfId="13354"/>
    <cellStyle name="20% - Accent2 146" xfId="3716"/>
    <cellStyle name="20% - Accent2 146 2" xfId="4267"/>
    <cellStyle name="20% - Accent2 146 2 2" xfId="9050"/>
    <cellStyle name="20% - Accent2 146 2 2 2" xfId="18208"/>
    <cellStyle name="20% - Accent2 146 2 3" xfId="13688"/>
    <cellStyle name="20% - Accent2 146 3" xfId="8754"/>
    <cellStyle name="20% - Accent2 146 3 2" xfId="17912"/>
    <cellStyle name="20% - Accent2 146 4" xfId="13367"/>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209"/>
    <cellStyle name="20% - Accent2 15 2 2 3" xfId="13689"/>
    <cellStyle name="20% - Accent2 15 2 3" xfId="6771"/>
    <cellStyle name="20% - Accent2 15 2 3 2" xfId="15929"/>
    <cellStyle name="20% - Accent2 15 2 4" xfId="11279"/>
    <cellStyle name="20% - Accent2 15 3" xfId="4269"/>
    <cellStyle name="20% - Accent2 15 3 2" xfId="9052"/>
    <cellStyle name="20% - Accent2 15 3 2 2" xfId="18210"/>
    <cellStyle name="20% - Accent2 15 3 3" xfId="13690"/>
    <cellStyle name="20% - Accent2 15 4" xfId="6770"/>
    <cellStyle name="20% - Accent2 15 4 2" xfId="15928"/>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211"/>
    <cellStyle name="20% - Accent2 153 3" xfId="13691"/>
    <cellStyle name="20% - Accent2 154" xfId="6750"/>
    <cellStyle name="20% - Accent2 154 2" xfId="15908"/>
    <cellStyle name="20% - Accent2 155" xfId="11258"/>
    <cellStyle name="20% - Accent2 16" xfId="243"/>
    <cellStyle name="20% - Accent2 16 2" xfId="244"/>
    <cellStyle name="20% - Accent2 16 2 2" xfId="4271"/>
    <cellStyle name="20% - Accent2 16 2 2 2" xfId="9054"/>
    <cellStyle name="20% - Accent2 16 2 2 2 2" xfId="18212"/>
    <cellStyle name="20% - Accent2 16 2 2 3" xfId="13692"/>
    <cellStyle name="20% - Accent2 16 2 3" xfId="6773"/>
    <cellStyle name="20% - Accent2 16 2 3 2" xfId="15931"/>
    <cellStyle name="20% - Accent2 16 2 4" xfId="11281"/>
    <cellStyle name="20% - Accent2 16 3" xfId="4272"/>
    <cellStyle name="20% - Accent2 16 3 2" xfId="9055"/>
    <cellStyle name="20% - Accent2 16 3 2 2" xfId="18213"/>
    <cellStyle name="20% - Accent2 16 3 3" xfId="13693"/>
    <cellStyle name="20% - Accent2 16 4" xfId="6772"/>
    <cellStyle name="20% - Accent2 16 4 2" xfId="15930"/>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214"/>
    <cellStyle name="20% - Accent2 17 2 2 3" xfId="13694"/>
    <cellStyle name="20% - Accent2 17 2 3" xfId="6775"/>
    <cellStyle name="20% - Accent2 17 2 3 2" xfId="15933"/>
    <cellStyle name="20% - Accent2 17 2 4" xfId="11283"/>
    <cellStyle name="20% - Accent2 17 3" xfId="4274"/>
    <cellStyle name="20% - Accent2 17 3 2" xfId="9057"/>
    <cellStyle name="20% - Accent2 17 3 2 2" xfId="18215"/>
    <cellStyle name="20% - Accent2 17 3 3" xfId="13695"/>
    <cellStyle name="20% - Accent2 17 4" xfId="6774"/>
    <cellStyle name="20% - Accent2 17 4 2" xfId="15932"/>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216"/>
    <cellStyle name="20% - Accent2 18 2 2 3" xfId="13696"/>
    <cellStyle name="20% - Accent2 18 2 3" xfId="6777"/>
    <cellStyle name="20% - Accent2 18 2 3 2" xfId="15935"/>
    <cellStyle name="20% - Accent2 18 2 4" xfId="11285"/>
    <cellStyle name="20% - Accent2 18 3" xfId="4276"/>
    <cellStyle name="20% - Accent2 18 3 2" xfId="9059"/>
    <cellStyle name="20% - Accent2 18 3 2 2" xfId="18217"/>
    <cellStyle name="20% - Accent2 18 3 3" xfId="13697"/>
    <cellStyle name="20% - Accent2 18 4" xfId="6776"/>
    <cellStyle name="20% - Accent2 18 4 2" xfId="15934"/>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218"/>
    <cellStyle name="20% - Accent2 19 2 2 3" xfId="13698"/>
    <cellStyle name="20% - Accent2 19 2 3" xfId="6779"/>
    <cellStyle name="20% - Accent2 19 2 3 2" xfId="15937"/>
    <cellStyle name="20% - Accent2 19 2 4" xfId="11287"/>
    <cellStyle name="20% - Accent2 19 3" xfId="4278"/>
    <cellStyle name="20% - Accent2 19 3 2" xfId="9061"/>
    <cellStyle name="20% - Accent2 19 3 2 2" xfId="18219"/>
    <cellStyle name="20% - Accent2 19 3 3" xfId="13699"/>
    <cellStyle name="20% - Accent2 19 4" xfId="6778"/>
    <cellStyle name="20% - Accent2 19 4 2" xfId="15936"/>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220"/>
    <cellStyle name="20% - Accent2 2 2 2 2 3" xfId="13700"/>
    <cellStyle name="20% - Accent2 2 2 2 3" xfId="6782"/>
    <cellStyle name="20% - Accent2 2 2 2 3 2" xfId="15940"/>
    <cellStyle name="20% - Accent2 2 2 2 4" xfId="11290"/>
    <cellStyle name="20% - Accent2 2 2 3" xfId="4280"/>
    <cellStyle name="20% - Accent2 2 2 3 2" xfId="9063"/>
    <cellStyle name="20% - Accent2 2 2 3 2 2" xfId="18221"/>
    <cellStyle name="20% - Accent2 2 2 3 3" xfId="13701"/>
    <cellStyle name="20% - Accent2 2 2 4" xfId="6781"/>
    <cellStyle name="20% - Accent2 2 2 4 2" xfId="15939"/>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222"/>
    <cellStyle name="20% - Accent2 2 3 2 3" xfId="13702"/>
    <cellStyle name="20% - Accent2 2 3 3" xfId="6783"/>
    <cellStyle name="20% - Accent2 2 3 3 2" xfId="15941"/>
    <cellStyle name="20% - Accent2 2 3 4" xfId="11291"/>
    <cellStyle name="20% - Accent2 2 4" xfId="4282"/>
    <cellStyle name="20% - Accent2 2 4 2" xfId="9065"/>
    <cellStyle name="20% - Accent2 2 4 2 2" xfId="18223"/>
    <cellStyle name="20% - Accent2 2 4 3" xfId="13703"/>
    <cellStyle name="20% - Accent2 2 5" xfId="6780"/>
    <cellStyle name="20% - Accent2 2 5 2" xfId="15938"/>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224"/>
    <cellStyle name="20% - Accent2 20 2 2 3" xfId="13704"/>
    <cellStyle name="20% - Accent2 20 2 3" xfId="6785"/>
    <cellStyle name="20% - Accent2 20 2 3 2" xfId="15943"/>
    <cellStyle name="20% - Accent2 20 2 4" xfId="11293"/>
    <cellStyle name="20% - Accent2 20 3" xfId="4284"/>
    <cellStyle name="20% - Accent2 20 3 2" xfId="9067"/>
    <cellStyle name="20% - Accent2 20 3 2 2" xfId="18225"/>
    <cellStyle name="20% - Accent2 20 3 3" xfId="13705"/>
    <cellStyle name="20% - Accent2 20 4" xfId="6784"/>
    <cellStyle name="20% - Accent2 20 4 2" xfId="15942"/>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226"/>
    <cellStyle name="20% - Accent2 21 2 2 3" xfId="13706"/>
    <cellStyle name="20% - Accent2 21 2 3" xfId="6787"/>
    <cellStyle name="20% - Accent2 21 2 3 2" xfId="15945"/>
    <cellStyle name="20% - Accent2 21 2 4" xfId="11295"/>
    <cellStyle name="20% - Accent2 21 3" xfId="4286"/>
    <cellStyle name="20% - Accent2 21 3 2" xfId="9069"/>
    <cellStyle name="20% - Accent2 21 3 2 2" xfId="18227"/>
    <cellStyle name="20% - Accent2 21 3 3" xfId="13707"/>
    <cellStyle name="20% - Accent2 21 4" xfId="6786"/>
    <cellStyle name="20% - Accent2 21 4 2" xfId="15944"/>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228"/>
    <cellStyle name="20% - Accent2 22 2 2 3" xfId="13708"/>
    <cellStyle name="20% - Accent2 22 2 3" xfId="6789"/>
    <cellStyle name="20% - Accent2 22 2 3 2" xfId="15947"/>
    <cellStyle name="20% - Accent2 22 2 4" xfId="11297"/>
    <cellStyle name="20% - Accent2 22 3" xfId="4288"/>
    <cellStyle name="20% - Accent2 22 3 2" xfId="9071"/>
    <cellStyle name="20% - Accent2 22 3 2 2" xfId="18229"/>
    <cellStyle name="20% - Accent2 22 3 3" xfId="13709"/>
    <cellStyle name="20% - Accent2 22 4" xfId="6788"/>
    <cellStyle name="20% - Accent2 22 4 2" xfId="15946"/>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230"/>
    <cellStyle name="20% - Accent2 23 2 2 3" xfId="13710"/>
    <cellStyle name="20% - Accent2 23 2 3" xfId="6791"/>
    <cellStyle name="20% - Accent2 23 2 3 2" xfId="15949"/>
    <cellStyle name="20% - Accent2 23 2 4" xfId="11299"/>
    <cellStyle name="20% - Accent2 23 3" xfId="4290"/>
    <cellStyle name="20% - Accent2 23 3 2" xfId="9073"/>
    <cellStyle name="20% - Accent2 23 3 2 2" xfId="18231"/>
    <cellStyle name="20% - Accent2 23 3 3" xfId="13711"/>
    <cellStyle name="20% - Accent2 23 4" xfId="6790"/>
    <cellStyle name="20% - Accent2 23 4 2" xfId="15948"/>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232"/>
    <cellStyle name="20% - Accent2 24 2 2 3" xfId="13712"/>
    <cellStyle name="20% - Accent2 24 2 3" xfId="6793"/>
    <cellStyle name="20% - Accent2 24 2 3 2" xfId="15951"/>
    <cellStyle name="20% - Accent2 24 2 4" xfId="11301"/>
    <cellStyle name="20% - Accent2 24 3" xfId="4292"/>
    <cellStyle name="20% - Accent2 24 3 2" xfId="9075"/>
    <cellStyle name="20% - Accent2 24 3 2 2" xfId="18233"/>
    <cellStyle name="20% - Accent2 24 3 3" xfId="13713"/>
    <cellStyle name="20% - Accent2 24 4" xfId="6792"/>
    <cellStyle name="20% - Accent2 24 4 2" xfId="15950"/>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234"/>
    <cellStyle name="20% - Accent2 25 2 2 3" xfId="13714"/>
    <cellStyle name="20% - Accent2 25 2 3" xfId="6795"/>
    <cellStyle name="20% - Accent2 25 2 3 2" xfId="15953"/>
    <cellStyle name="20% - Accent2 25 2 4" xfId="11303"/>
    <cellStyle name="20% - Accent2 25 3" xfId="4294"/>
    <cellStyle name="20% - Accent2 25 3 2" xfId="9077"/>
    <cellStyle name="20% - Accent2 25 3 2 2" xfId="18235"/>
    <cellStyle name="20% - Accent2 25 3 3" xfId="13715"/>
    <cellStyle name="20% - Accent2 25 4" xfId="6794"/>
    <cellStyle name="20% - Accent2 25 4 2" xfId="15952"/>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236"/>
    <cellStyle name="20% - Accent2 26 2 2 3" xfId="13716"/>
    <cellStyle name="20% - Accent2 26 2 3" xfId="6797"/>
    <cellStyle name="20% - Accent2 26 2 3 2" xfId="15955"/>
    <cellStyle name="20% - Accent2 26 2 4" xfId="11305"/>
    <cellStyle name="20% - Accent2 26 3" xfId="4296"/>
    <cellStyle name="20% - Accent2 26 3 2" xfId="9079"/>
    <cellStyle name="20% - Accent2 26 3 2 2" xfId="18237"/>
    <cellStyle name="20% - Accent2 26 3 3" xfId="13717"/>
    <cellStyle name="20% - Accent2 26 4" xfId="6796"/>
    <cellStyle name="20% - Accent2 26 4 2" xfId="15954"/>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238"/>
    <cellStyle name="20% - Accent2 27 2 2 3" xfId="13718"/>
    <cellStyle name="20% - Accent2 27 2 3" xfId="6799"/>
    <cellStyle name="20% - Accent2 27 2 3 2" xfId="15957"/>
    <cellStyle name="20% - Accent2 27 2 4" xfId="11307"/>
    <cellStyle name="20% - Accent2 27 3" xfId="4298"/>
    <cellStyle name="20% - Accent2 27 3 2" xfId="9081"/>
    <cellStyle name="20% - Accent2 27 3 2 2" xfId="18239"/>
    <cellStyle name="20% - Accent2 27 3 3" xfId="13719"/>
    <cellStyle name="20% - Accent2 27 4" xfId="6798"/>
    <cellStyle name="20% - Accent2 27 4 2" xfId="15956"/>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240"/>
    <cellStyle name="20% - Accent2 28 2 2 3" xfId="13720"/>
    <cellStyle name="20% - Accent2 28 2 3" xfId="6801"/>
    <cellStyle name="20% - Accent2 28 2 3 2" xfId="15959"/>
    <cellStyle name="20% - Accent2 28 2 4" xfId="11309"/>
    <cellStyle name="20% - Accent2 28 3" xfId="4300"/>
    <cellStyle name="20% - Accent2 28 3 2" xfId="9083"/>
    <cellStyle name="20% - Accent2 28 3 2 2" xfId="18241"/>
    <cellStyle name="20% - Accent2 28 3 3" xfId="13721"/>
    <cellStyle name="20% - Accent2 28 4" xfId="6800"/>
    <cellStyle name="20% - Accent2 28 4 2" xfId="15958"/>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242"/>
    <cellStyle name="20% - Accent2 29 2 2 3" xfId="13722"/>
    <cellStyle name="20% - Accent2 29 2 3" xfId="6803"/>
    <cellStyle name="20% - Accent2 29 2 3 2" xfId="15961"/>
    <cellStyle name="20% - Accent2 29 2 4" xfId="11311"/>
    <cellStyle name="20% - Accent2 29 3" xfId="4302"/>
    <cellStyle name="20% - Accent2 29 3 2" xfId="9085"/>
    <cellStyle name="20% - Accent2 29 3 2 2" xfId="18243"/>
    <cellStyle name="20% - Accent2 29 3 3" xfId="13723"/>
    <cellStyle name="20% - Accent2 29 4" xfId="6802"/>
    <cellStyle name="20% - Accent2 29 4 2" xfId="15960"/>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244"/>
    <cellStyle name="20% - Accent2 3 2 2 2 3" xfId="13724"/>
    <cellStyle name="20% - Accent2 3 2 2 3" xfId="6806"/>
    <cellStyle name="20% - Accent2 3 2 2 3 2" xfId="15964"/>
    <cellStyle name="20% - Accent2 3 2 2 4" xfId="11314"/>
    <cellStyle name="20% - Accent2 3 2 3" xfId="4304"/>
    <cellStyle name="20% - Accent2 3 2 3 2" xfId="9087"/>
    <cellStyle name="20% - Accent2 3 2 3 2 2" xfId="18245"/>
    <cellStyle name="20% - Accent2 3 2 3 3" xfId="13725"/>
    <cellStyle name="20% - Accent2 3 2 4" xfId="6805"/>
    <cellStyle name="20% - Accent2 3 2 4 2" xfId="15963"/>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246"/>
    <cellStyle name="20% - Accent2 3 3 2 3" xfId="13726"/>
    <cellStyle name="20% - Accent2 3 3 3" xfId="6807"/>
    <cellStyle name="20% - Accent2 3 3 3 2" xfId="15965"/>
    <cellStyle name="20% - Accent2 3 3 4" xfId="11315"/>
    <cellStyle name="20% - Accent2 3 4" xfId="4306"/>
    <cellStyle name="20% - Accent2 3 4 2" xfId="9089"/>
    <cellStyle name="20% - Accent2 3 4 2 2" xfId="18247"/>
    <cellStyle name="20% - Accent2 3 4 3" xfId="13727"/>
    <cellStyle name="20% - Accent2 3 5" xfId="6804"/>
    <cellStyle name="20% - Accent2 3 5 2" xfId="15962"/>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248"/>
    <cellStyle name="20% - Accent2 30 2 2 3" xfId="13728"/>
    <cellStyle name="20% - Accent2 30 2 3" xfId="6809"/>
    <cellStyle name="20% - Accent2 30 2 3 2" xfId="15967"/>
    <cellStyle name="20% - Accent2 30 2 4" xfId="11317"/>
    <cellStyle name="20% - Accent2 30 3" xfId="4308"/>
    <cellStyle name="20% - Accent2 30 3 2" xfId="9091"/>
    <cellStyle name="20% - Accent2 30 3 2 2" xfId="18249"/>
    <cellStyle name="20% - Accent2 30 3 3" xfId="13729"/>
    <cellStyle name="20% - Accent2 30 4" xfId="6808"/>
    <cellStyle name="20% - Accent2 30 4 2" xfId="15966"/>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250"/>
    <cellStyle name="20% - Accent2 31 2 2 3" xfId="13730"/>
    <cellStyle name="20% - Accent2 31 2 3" xfId="6811"/>
    <cellStyle name="20% - Accent2 31 2 3 2" xfId="15969"/>
    <cellStyle name="20% - Accent2 31 2 4" xfId="11319"/>
    <cellStyle name="20% - Accent2 31 3" xfId="4310"/>
    <cellStyle name="20% - Accent2 31 3 2" xfId="9093"/>
    <cellStyle name="20% - Accent2 31 3 2 2" xfId="18251"/>
    <cellStyle name="20% - Accent2 31 3 3" xfId="13731"/>
    <cellStyle name="20% - Accent2 31 4" xfId="6810"/>
    <cellStyle name="20% - Accent2 31 4 2" xfId="15968"/>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252"/>
    <cellStyle name="20% - Accent2 32 2 2 3" xfId="13732"/>
    <cellStyle name="20% - Accent2 32 2 3" xfId="6813"/>
    <cellStyle name="20% - Accent2 32 2 3 2" xfId="15971"/>
    <cellStyle name="20% - Accent2 32 2 4" xfId="11321"/>
    <cellStyle name="20% - Accent2 32 3" xfId="4312"/>
    <cellStyle name="20% - Accent2 32 3 2" xfId="9095"/>
    <cellStyle name="20% - Accent2 32 3 2 2" xfId="18253"/>
    <cellStyle name="20% - Accent2 32 3 3" xfId="13733"/>
    <cellStyle name="20% - Accent2 32 4" xfId="6812"/>
    <cellStyle name="20% - Accent2 32 4 2" xfId="15970"/>
    <cellStyle name="20% - Accent2 32 5" xfId="11320"/>
    <cellStyle name="20% - Accent2 32_draft transactions report_052009_rvsd" xfId="305"/>
    <cellStyle name="20% - Accent2 33" xfId="306"/>
    <cellStyle name="20% - Accent2 33 2" xfId="4313"/>
    <cellStyle name="20% - Accent2 33 2 2" xfId="9096"/>
    <cellStyle name="20% - Accent2 33 2 2 2" xfId="18254"/>
    <cellStyle name="20% - Accent2 33 2 3" xfId="13734"/>
    <cellStyle name="20% - Accent2 33 3" xfId="6814"/>
    <cellStyle name="20% - Accent2 33 3 2" xfId="15972"/>
    <cellStyle name="20% - Accent2 33 4" xfId="11322"/>
    <cellStyle name="20% - Accent2 34" xfId="307"/>
    <cellStyle name="20% - Accent2 34 2" xfId="4314"/>
    <cellStyle name="20% - Accent2 34 2 2" xfId="9097"/>
    <cellStyle name="20% - Accent2 34 2 2 2" xfId="18255"/>
    <cellStyle name="20% - Accent2 34 2 3" xfId="13735"/>
    <cellStyle name="20% - Accent2 34 3" xfId="6815"/>
    <cellStyle name="20% - Accent2 34 3 2" xfId="15973"/>
    <cellStyle name="20% - Accent2 34 4" xfId="11323"/>
    <cellStyle name="20% - Accent2 35" xfId="308"/>
    <cellStyle name="20% - Accent2 35 2" xfId="4315"/>
    <cellStyle name="20% - Accent2 35 2 2" xfId="9098"/>
    <cellStyle name="20% - Accent2 35 2 2 2" xfId="18256"/>
    <cellStyle name="20% - Accent2 35 2 3" xfId="13736"/>
    <cellStyle name="20% - Accent2 35 3" xfId="6816"/>
    <cellStyle name="20% - Accent2 35 3 2" xfId="15974"/>
    <cellStyle name="20% - Accent2 35 4" xfId="11324"/>
    <cellStyle name="20% - Accent2 36" xfId="309"/>
    <cellStyle name="20% - Accent2 36 2" xfId="4316"/>
    <cellStyle name="20% - Accent2 36 2 2" xfId="9099"/>
    <cellStyle name="20% - Accent2 36 2 2 2" xfId="18257"/>
    <cellStyle name="20% - Accent2 36 2 3" xfId="13737"/>
    <cellStyle name="20% - Accent2 36 3" xfId="6817"/>
    <cellStyle name="20% - Accent2 36 3 2" xfId="15975"/>
    <cellStyle name="20% - Accent2 36 4" xfId="11325"/>
    <cellStyle name="20% - Accent2 37" xfId="310"/>
    <cellStyle name="20% - Accent2 37 2" xfId="4317"/>
    <cellStyle name="20% - Accent2 37 2 2" xfId="9100"/>
    <cellStyle name="20% - Accent2 37 2 2 2" xfId="18258"/>
    <cellStyle name="20% - Accent2 37 2 3" xfId="13738"/>
    <cellStyle name="20% - Accent2 37 3" xfId="6818"/>
    <cellStyle name="20% - Accent2 37 3 2" xfId="15976"/>
    <cellStyle name="20% - Accent2 37 4" xfId="11326"/>
    <cellStyle name="20% - Accent2 38" xfId="311"/>
    <cellStyle name="20% - Accent2 38 2" xfId="4318"/>
    <cellStyle name="20% - Accent2 38 2 2" xfId="9101"/>
    <cellStyle name="20% - Accent2 38 2 2 2" xfId="18259"/>
    <cellStyle name="20% - Accent2 38 2 3" xfId="13739"/>
    <cellStyle name="20% - Accent2 38 3" xfId="6819"/>
    <cellStyle name="20% - Accent2 38 3 2" xfId="15977"/>
    <cellStyle name="20% - Accent2 38 4" xfId="11327"/>
    <cellStyle name="20% - Accent2 39" xfId="312"/>
    <cellStyle name="20% - Accent2 39 2" xfId="4319"/>
    <cellStyle name="20% - Accent2 39 2 2" xfId="9102"/>
    <cellStyle name="20% - Accent2 39 2 2 2" xfId="18260"/>
    <cellStyle name="20% - Accent2 39 2 3" xfId="13740"/>
    <cellStyle name="20% - Accent2 39 3" xfId="6820"/>
    <cellStyle name="20% - Accent2 39 3 2" xfId="15978"/>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261"/>
    <cellStyle name="20% - Accent2 4 2 2 2 3" xfId="13741"/>
    <cellStyle name="20% - Accent2 4 2 2 3" xfId="6823"/>
    <cellStyle name="20% - Accent2 4 2 2 3 2" xfId="15981"/>
    <cellStyle name="20% - Accent2 4 2 2 4" xfId="11331"/>
    <cellStyle name="20% - Accent2 4 2 3" xfId="4321"/>
    <cellStyle name="20% - Accent2 4 2 3 2" xfId="9104"/>
    <cellStyle name="20% - Accent2 4 2 3 2 2" xfId="18262"/>
    <cellStyle name="20% - Accent2 4 2 3 3" xfId="13742"/>
    <cellStyle name="20% - Accent2 4 2 4" xfId="6822"/>
    <cellStyle name="20% - Accent2 4 2 4 2" xfId="15980"/>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263"/>
    <cellStyle name="20% - Accent2 4 3 2 3" xfId="13743"/>
    <cellStyle name="20% - Accent2 4 3 3" xfId="6824"/>
    <cellStyle name="20% - Accent2 4 3 3 2" xfId="15982"/>
    <cellStyle name="20% - Accent2 4 3 4" xfId="11332"/>
    <cellStyle name="20% - Accent2 4 4" xfId="4323"/>
    <cellStyle name="20% - Accent2 4 4 2" xfId="9106"/>
    <cellStyle name="20% - Accent2 4 4 2 2" xfId="18264"/>
    <cellStyle name="20% - Accent2 4 4 3" xfId="13744"/>
    <cellStyle name="20% - Accent2 4 5" xfId="6821"/>
    <cellStyle name="20% - Accent2 4 5 2" xfId="15979"/>
    <cellStyle name="20% - Accent2 4 6" xfId="11329"/>
    <cellStyle name="20% - Accent2 4_draft transactions report_052009_rvsd" xfId="318"/>
    <cellStyle name="20% - Accent2 40" xfId="319"/>
    <cellStyle name="20% - Accent2 40 2" xfId="4324"/>
    <cellStyle name="20% - Accent2 40 2 2" xfId="9107"/>
    <cellStyle name="20% - Accent2 40 2 2 2" xfId="18265"/>
    <cellStyle name="20% - Accent2 40 2 3" xfId="13745"/>
    <cellStyle name="20% - Accent2 40 3" xfId="6825"/>
    <cellStyle name="20% - Accent2 40 3 2" xfId="15983"/>
    <cellStyle name="20% - Accent2 40 4" xfId="11333"/>
    <cellStyle name="20% - Accent2 41" xfId="320"/>
    <cellStyle name="20% - Accent2 41 2" xfId="4325"/>
    <cellStyle name="20% - Accent2 41 2 2" xfId="9108"/>
    <cellStyle name="20% - Accent2 41 2 2 2" xfId="18266"/>
    <cellStyle name="20% - Accent2 41 2 3" xfId="13746"/>
    <cellStyle name="20% - Accent2 41 3" xfId="6826"/>
    <cellStyle name="20% - Accent2 41 3 2" xfId="15984"/>
    <cellStyle name="20% - Accent2 41 4" xfId="11334"/>
    <cellStyle name="20% - Accent2 42" xfId="321"/>
    <cellStyle name="20% - Accent2 42 2" xfId="4326"/>
    <cellStyle name="20% - Accent2 42 2 2" xfId="9109"/>
    <cellStyle name="20% - Accent2 42 2 2 2" xfId="18267"/>
    <cellStyle name="20% - Accent2 42 2 3" xfId="13747"/>
    <cellStyle name="20% - Accent2 42 3" xfId="6827"/>
    <cellStyle name="20% - Accent2 42 3 2" xfId="15985"/>
    <cellStyle name="20% - Accent2 42 4" xfId="11335"/>
    <cellStyle name="20% - Accent2 43" xfId="322"/>
    <cellStyle name="20% - Accent2 43 2" xfId="4327"/>
    <cellStyle name="20% - Accent2 43 2 2" xfId="9110"/>
    <cellStyle name="20% - Accent2 43 2 2 2" xfId="18268"/>
    <cellStyle name="20% - Accent2 43 2 3" xfId="13748"/>
    <cellStyle name="20% - Accent2 43 3" xfId="6828"/>
    <cellStyle name="20% - Accent2 43 3 2" xfId="15986"/>
    <cellStyle name="20% - Accent2 43 4" xfId="11336"/>
    <cellStyle name="20% - Accent2 44" xfId="323"/>
    <cellStyle name="20% - Accent2 44 2" xfId="4328"/>
    <cellStyle name="20% - Accent2 44 2 2" xfId="9111"/>
    <cellStyle name="20% - Accent2 44 2 2 2" xfId="18269"/>
    <cellStyle name="20% - Accent2 44 2 3" xfId="13749"/>
    <cellStyle name="20% - Accent2 44 3" xfId="6829"/>
    <cellStyle name="20% - Accent2 44 3 2" xfId="15987"/>
    <cellStyle name="20% - Accent2 44 4" xfId="11337"/>
    <cellStyle name="20% - Accent2 45" xfId="324"/>
    <cellStyle name="20% - Accent2 45 2" xfId="4329"/>
    <cellStyle name="20% - Accent2 45 2 2" xfId="9112"/>
    <cellStyle name="20% - Accent2 45 2 2 2" xfId="18270"/>
    <cellStyle name="20% - Accent2 45 2 3" xfId="13750"/>
    <cellStyle name="20% - Accent2 45 3" xfId="6830"/>
    <cellStyle name="20% - Accent2 45 3 2" xfId="15988"/>
    <cellStyle name="20% - Accent2 45 4" xfId="11338"/>
    <cellStyle name="20% - Accent2 46" xfId="325"/>
    <cellStyle name="20% - Accent2 46 2" xfId="4330"/>
    <cellStyle name="20% - Accent2 46 2 2" xfId="9113"/>
    <cellStyle name="20% - Accent2 46 2 2 2" xfId="18271"/>
    <cellStyle name="20% - Accent2 46 2 3" xfId="13751"/>
    <cellStyle name="20% - Accent2 46 3" xfId="6831"/>
    <cellStyle name="20% - Accent2 46 3 2" xfId="15989"/>
    <cellStyle name="20% - Accent2 46 4" xfId="11339"/>
    <cellStyle name="20% - Accent2 47" xfId="326"/>
    <cellStyle name="20% - Accent2 47 2" xfId="4331"/>
    <cellStyle name="20% - Accent2 47 2 2" xfId="9114"/>
    <cellStyle name="20% - Accent2 47 2 2 2" xfId="18272"/>
    <cellStyle name="20% - Accent2 47 2 3" xfId="13752"/>
    <cellStyle name="20% - Accent2 47 3" xfId="6832"/>
    <cellStyle name="20% - Accent2 47 3 2" xfId="15990"/>
    <cellStyle name="20% - Accent2 47 4" xfId="11340"/>
    <cellStyle name="20% - Accent2 48" xfId="327"/>
    <cellStyle name="20% - Accent2 48 2" xfId="4332"/>
    <cellStyle name="20% - Accent2 48 2 2" xfId="9115"/>
    <cellStyle name="20% - Accent2 48 2 2 2" xfId="18273"/>
    <cellStyle name="20% - Accent2 48 2 3" xfId="13753"/>
    <cellStyle name="20% - Accent2 48 3" xfId="6833"/>
    <cellStyle name="20% - Accent2 48 3 2" xfId="15991"/>
    <cellStyle name="20% - Accent2 48 4" xfId="11341"/>
    <cellStyle name="20% - Accent2 49" xfId="328"/>
    <cellStyle name="20% - Accent2 49 2" xfId="4333"/>
    <cellStyle name="20% - Accent2 49 2 2" xfId="9116"/>
    <cellStyle name="20% - Accent2 49 2 2 2" xfId="18274"/>
    <cellStyle name="20% - Accent2 49 2 3" xfId="13754"/>
    <cellStyle name="20% - Accent2 49 3" xfId="6834"/>
    <cellStyle name="20% - Accent2 49 3 2" xfId="15992"/>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275"/>
    <cellStyle name="20% - Accent2 5 2 2 2 3" xfId="13755"/>
    <cellStyle name="20% - Accent2 5 2 2 3" xfId="6837"/>
    <cellStyle name="20% - Accent2 5 2 2 3 2" xfId="15995"/>
    <cellStyle name="20% - Accent2 5 2 2 4" xfId="11345"/>
    <cellStyle name="20% - Accent2 5 2 3" xfId="4335"/>
    <cellStyle name="20% - Accent2 5 2 3 2" xfId="9118"/>
    <cellStyle name="20% - Accent2 5 2 3 2 2" xfId="18276"/>
    <cellStyle name="20% - Accent2 5 2 3 3" xfId="13756"/>
    <cellStyle name="20% - Accent2 5 2 4" xfId="6836"/>
    <cellStyle name="20% - Accent2 5 2 4 2" xfId="15994"/>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277"/>
    <cellStyle name="20% - Accent2 5 3 2 3" xfId="13757"/>
    <cellStyle name="20% - Accent2 5 3 3" xfId="6838"/>
    <cellStyle name="20% - Accent2 5 3 3 2" xfId="15996"/>
    <cellStyle name="20% - Accent2 5 3 4" xfId="11346"/>
    <cellStyle name="20% - Accent2 5 4" xfId="4337"/>
    <cellStyle name="20% - Accent2 5 4 2" xfId="9120"/>
    <cellStyle name="20% - Accent2 5 4 2 2" xfId="18278"/>
    <cellStyle name="20% - Accent2 5 4 3" xfId="13758"/>
    <cellStyle name="20% - Accent2 5 5" xfId="6835"/>
    <cellStyle name="20% - Accent2 5 5 2" xfId="15993"/>
    <cellStyle name="20% - Accent2 5 6" xfId="11343"/>
    <cellStyle name="20% - Accent2 5_draft transactions report_052009_rvsd" xfId="334"/>
    <cellStyle name="20% - Accent2 50" xfId="335"/>
    <cellStyle name="20% - Accent2 50 2" xfId="4338"/>
    <cellStyle name="20% - Accent2 50 2 2" xfId="9121"/>
    <cellStyle name="20% - Accent2 50 2 2 2" xfId="18279"/>
    <cellStyle name="20% - Accent2 50 2 3" xfId="13759"/>
    <cellStyle name="20% - Accent2 50 3" xfId="6839"/>
    <cellStyle name="20% - Accent2 50 3 2" xfId="15997"/>
    <cellStyle name="20% - Accent2 50 4" xfId="11347"/>
    <cellStyle name="20% - Accent2 51" xfId="336"/>
    <cellStyle name="20% - Accent2 51 2" xfId="4339"/>
    <cellStyle name="20% - Accent2 51 2 2" xfId="9122"/>
    <cellStyle name="20% - Accent2 51 2 2 2" xfId="18280"/>
    <cellStyle name="20% - Accent2 51 2 3" xfId="13760"/>
    <cellStyle name="20% - Accent2 51 3" xfId="6840"/>
    <cellStyle name="20% - Accent2 51 3 2" xfId="15998"/>
    <cellStyle name="20% - Accent2 51 4" xfId="11348"/>
    <cellStyle name="20% - Accent2 52" xfId="337"/>
    <cellStyle name="20% - Accent2 52 2" xfId="4340"/>
    <cellStyle name="20% - Accent2 52 2 2" xfId="9123"/>
    <cellStyle name="20% - Accent2 52 2 2 2" xfId="18281"/>
    <cellStyle name="20% - Accent2 52 2 3" xfId="13761"/>
    <cellStyle name="20% - Accent2 52 3" xfId="6841"/>
    <cellStyle name="20% - Accent2 52 3 2" xfId="15999"/>
    <cellStyle name="20% - Accent2 52 4" xfId="11349"/>
    <cellStyle name="20% - Accent2 53" xfId="338"/>
    <cellStyle name="20% - Accent2 53 2" xfId="4341"/>
    <cellStyle name="20% - Accent2 53 2 2" xfId="9124"/>
    <cellStyle name="20% - Accent2 53 2 2 2" xfId="18282"/>
    <cellStyle name="20% - Accent2 53 2 3" xfId="13762"/>
    <cellStyle name="20% - Accent2 53 3" xfId="6842"/>
    <cellStyle name="20% - Accent2 53 3 2" xfId="16000"/>
    <cellStyle name="20% - Accent2 53 4" xfId="11350"/>
    <cellStyle name="20% - Accent2 54" xfId="339"/>
    <cellStyle name="20% - Accent2 54 2" xfId="4342"/>
    <cellStyle name="20% - Accent2 54 2 2" xfId="9125"/>
    <cellStyle name="20% - Accent2 54 2 2 2" xfId="18283"/>
    <cellStyle name="20% - Accent2 54 2 3" xfId="13763"/>
    <cellStyle name="20% - Accent2 54 3" xfId="6843"/>
    <cellStyle name="20% - Accent2 54 3 2" xfId="16001"/>
    <cellStyle name="20% - Accent2 54 4" xfId="11351"/>
    <cellStyle name="20% - Accent2 55" xfId="340"/>
    <cellStyle name="20% - Accent2 55 2" xfId="4343"/>
    <cellStyle name="20% - Accent2 55 2 2" xfId="9126"/>
    <cellStyle name="20% - Accent2 55 2 2 2" xfId="18284"/>
    <cellStyle name="20% - Accent2 55 2 3" xfId="13764"/>
    <cellStyle name="20% - Accent2 55 3" xfId="6844"/>
    <cellStyle name="20% - Accent2 55 3 2" xfId="16002"/>
    <cellStyle name="20% - Accent2 55 4" xfId="11352"/>
    <cellStyle name="20% - Accent2 56" xfId="341"/>
    <cellStyle name="20% - Accent2 56 2" xfId="4344"/>
    <cellStyle name="20% - Accent2 56 2 2" xfId="9127"/>
    <cellStyle name="20% - Accent2 56 2 2 2" xfId="18285"/>
    <cellStyle name="20% - Accent2 56 2 3" xfId="13765"/>
    <cellStyle name="20% - Accent2 56 3" xfId="6845"/>
    <cellStyle name="20% - Accent2 56 3 2" xfId="16003"/>
    <cellStyle name="20% - Accent2 56 4" xfId="11353"/>
    <cellStyle name="20% - Accent2 57" xfId="342"/>
    <cellStyle name="20% - Accent2 57 2" xfId="4345"/>
    <cellStyle name="20% - Accent2 57 2 2" xfId="9128"/>
    <cellStyle name="20% - Accent2 57 2 2 2" xfId="18286"/>
    <cellStyle name="20% - Accent2 57 2 3" xfId="13766"/>
    <cellStyle name="20% - Accent2 57 3" xfId="6846"/>
    <cellStyle name="20% - Accent2 57 3 2" xfId="16004"/>
    <cellStyle name="20% - Accent2 57 4" xfId="11354"/>
    <cellStyle name="20% - Accent2 58" xfId="343"/>
    <cellStyle name="20% - Accent2 58 2" xfId="4346"/>
    <cellStyle name="20% - Accent2 58 2 2" xfId="9129"/>
    <cellStyle name="20% - Accent2 58 2 2 2" xfId="18287"/>
    <cellStyle name="20% - Accent2 58 2 3" xfId="13767"/>
    <cellStyle name="20% - Accent2 58 3" xfId="6847"/>
    <cellStyle name="20% - Accent2 58 3 2" xfId="16005"/>
    <cellStyle name="20% - Accent2 58 4" xfId="11355"/>
    <cellStyle name="20% - Accent2 59" xfId="344"/>
    <cellStyle name="20% - Accent2 59 2" xfId="4347"/>
    <cellStyle name="20% - Accent2 59 2 2" xfId="9130"/>
    <cellStyle name="20% - Accent2 59 2 2 2" xfId="18288"/>
    <cellStyle name="20% - Accent2 59 2 3" xfId="13768"/>
    <cellStyle name="20% - Accent2 59 3" xfId="6848"/>
    <cellStyle name="20% - Accent2 59 3 2" xfId="16006"/>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289"/>
    <cellStyle name="20% - Accent2 6 2 2 2 3" xfId="13769"/>
    <cellStyle name="20% - Accent2 6 2 2 3" xfId="6851"/>
    <cellStyle name="20% - Accent2 6 2 2 3 2" xfId="16009"/>
    <cellStyle name="20% - Accent2 6 2 2 4" xfId="11359"/>
    <cellStyle name="20% - Accent2 6 2 3" xfId="4349"/>
    <cellStyle name="20% - Accent2 6 2 3 2" xfId="9132"/>
    <cellStyle name="20% - Accent2 6 2 3 2 2" xfId="18290"/>
    <cellStyle name="20% - Accent2 6 2 3 3" xfId="13770"/>
    <cellStyle name="20% - Accent2 6 2 4" xfId="6850"/>
    <cellStyle name="20% - Accent2 6 2 4 2" xfId="16008"/>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291"/>
    <cellStyle name="20% - Accent2 6 3 2 3" xfId="13771"/>
    <cellStyle name="20% - Accent2 6 3 3" xfId="6852"/>
    <cellStyle name="20% - Accent2 6 3 3 2" xfId="16010"/>
    <cellStyle name="20% - Accent2 6 3 4" xfId="11360"/>
    <cellStyle name="20% - Accent2 6 4" xfId="4351"/>
    <cellStyle name="20% - Accent2 6 4 2" xfId="9134"/>
    <cellStyle name="20% - Accent2 6 4 2 2" xfId="18292"/>
    <cellStyle name="20% - Accent2 6 4 3" xfId="13772"/>
    <cellStyle name="20% - Accent2 6 5" xfId="6849"/>
    <cellStyle name="20% - Accent2 6 5 2" xfId="16007"/>
    <cellStyle name="20% - Accent2 6 6" xfId="11357"/>
    <cellStyle name="20% - Accent2 6_draft transactions report_052009_rvsd" xfId="350"/>
    <cellStyle name="20% - Accent2 60" xfId="351"/>
    <cellStyle name="20% - Accent2 60 2" xfId="4352"/>
    <cellStyle name="20% - Accent2 60 2 2" xfId="9135"/>
    <cellStyle name="20% - Accent2 60 2 2 2" xfId="18293"/>
    <cellStyle name="20% - Accent2 60 2 3" xfId="13773"/>
    <cellStyle name="20% - Accent2 60 3" xfId="6853"/>
    <cellStyle name="20% - Accent2 60 3 2" xfId="16011"/>
    <cellStyle name="20% - Accent2 60 4" xfId="11361"/>
    <cellStyle name="20% - Accent2 61" xfId="352"/>
    <cellStyle name="20% - Accent2 61 2" xfId="4353"/>
    <cellStyle name="20% - Accent2 61 2 2" xfId="9136"/>
    <cellStyle name="20% - Accent2 61 2 2 2" xfId="18294"/>
    <cellStyle name="20% - Accent2 61 2 3" xfId="13774"/>
    <cellStyle name="20% - Accent2 61 3" xfId="6854"/>
    <cellStyle name="20% - Accent2 61 3 2" xfId="16012"/>
    <cellStyle name="20% - Accent2 61 4" xfId="11362"/>
    <cellStyle name="20% - Accent2 62" xfId="353"/>
    <cellStyle name="20% - Accent2 62 2" xfId="4354"/>
    <cellStyle name="20% - Accent2 62 2 2" xfId="9137"/>
    <cellStyle name="20% - Accent2 62 2 2 2" xfId="18295"/>
    <cellStyle name="20% - Accent2 62 2 3" xfId="13775"/>
    <cellStyle name="20% - Accent2 62 3" xfId="6855"/>
    <cellStyle name="20% - Accent2 62 3 2" xfId="16013"/>
    <cellStyle name="20% - Accent2 62 4" xfId="11363"/>
    <cellStyle name="20% - Accent2 63" xfId="354"/>
    <cellStyle name="20% - Accent2 63 2" xfId="4355"/>
    <cellStyle name="20% - Accent2 63 2 2" xfId="9138"/>
    <cellStyle name="20% - Accent2 63 2 2 2" xfId="18296"/>
    <cellStyle name="20% - Accent2 63 2 3" xfId="13776"/>
    <cellStyle name="20% - Accent2 63 3" xfId="6856"/>
    <cellStyle name="20% - Accent2 63 3 2" xfId="16014"/>
    <cellStyle name="20% - Accent2 63 4" xfId="11364"/>
    <cellStyle name="20% - Accent2 64" xfId="355"/>
    <cellStyle name="20% - Accent2 64 2" xfId="4356"/>
    <cellStyle name="20% - Accent2 64 2 2" xfId="9139"/>
    <cellStyle name="20% - Accent2 64 2 2 2" xfId="18297"/>
    <cellStyle name="20% - Accent2 64 2 3" xfId="13777"/>
    <cellStyle name="20% - Accent2 64 3" xfId="6857"/>
    <cellStyle name="20% - Accent2 64 3 2" xfId="16015"/>
    <cellStyle name="20% - Accent2 64 4" xfId="11365"/>
    <cellStyle name="20% - Accent2 65" xfId="356"/>
    <cellStyle name="20% - Accent2 65 2" xfId="4357"/>
    <cellStyle name="20% - Accent2 65 2 2" xfId="9140"/>
    <cellStyle name="20% - Accent2 65 2 2 2" xfId="18298"/>
    <cellStyle name="20% - Accent2 65 2 3" xfId="13778"/>
    <cellStyle name="20% - Accent2 65 3" xfId="6858"/>
    <cellStyle name="20% - Accent2 65 3 2" xfId="16016"/>
    <cellStyle name="20% - Accent2 65 4" xfId="11366"/>
    <cellStyle name="20% - Accent2 66" xfId="357"/>
    <cellStyle name="20% - Accent2 66 2" xfId="4358"/>
    <cellStyle name="20% - Accent2 66 2 2" xfId="9141"/>
    <cellStyle name="20% - Accent2 66 2 2 2" xfId="18299"/>
    <cellStyle name="20% - Accent2 66 2 3" xfId="13779"/>
    <cellStyle name="20% - Accent2 66 3" xfId="6859"/>
    <cellStyle name="20% - Accent2 66 3 2" xfId="16017"/>
    <cellStyle name="20% - Accent2 66 4" xfId="11367"/>
    <cellStyle name="20% - Accent2 67" xfId="358"/>
    <cellStyle name="20% - Accent2 67 2" xfId="4359"/>
    <cellStyle name="20% - Accent2 67 2 2" xfId="9142"/>
    <cellStyle name="20% - Accent2 67 2 2 2" xfId="18300"/>
    <cellStyle name="20% - Accent2 67 2 3" xfId="13780"/>
    <cellStyle name="20% - Accent2 67 3" xfId="6860"/>
    <cellStyle name="20% - Accent2 67 3 2" xfId="16018"/>
    <cellStyle name="20% - Accent2 67 4" xfId="11368"/>
    <cellStyle name="20% - Accent2 68" xfId="359"/>
    <cellStyle name="20% - Accent2 68 2" xfId="4360"/>
    <cellStyle name="20% - Accent2 68 2 2" xfId="9143"/>
    <cellStyle name="20% - Accent2 68 2 2 2" xfId="18301"/>
    <cellStyle name="20% - Accent2 68 2 3" xfId="13781"/>
    <cellStyle name="20% - Accent2 68 3" xfId="6861"/>
    <cellStyle name="20% - Accent2 68 3 2" xfId="16019"/>
    <cellStyle name="20% - Accent2 68 4" xfId="11369"/>
    <cellStyle name="20% - Accent2 69" xfId="360"/>
    <cellStyle name="20% - Accent2 69 2" xfId="4361"/>
    <cellStyle name="20% - Accent2 69 2 2" xfId="9144"/>
    <cellStyle name="20% - Accent2 69 2 2 2" xfId="18302"/>
    <cellStyle name="20% - Accent2 69 2 3" xfId="13782"/>
    <cellStyle name="20% - Accent2 69 3" xfId="6862"/>
    <cellStyle name="20% - Accent2 69 3 2" xfId="16020"/>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303"/>
    <cellStyle name="20% - Accent2 7 2 2 2 3" xfId="13783"/>
    <cellStyle name="20% - Accent2 7 2 2 3" xfId="6865"/>
    <cellStyle name="20% - Accent2 7 2 2 3 2" xfId="16023"/>
    <cellStyle name="20% - Accent2 7 2 2 4" xfId="11373"/>
    <cellStyle name="20% - Accent2 7 2 3" xfId="4363"/>
    <cellStyle name="20% - Accent2 7 2 3 2" xfId="9146"/>
    <cellStyle name="20% - Accent2 7 2 3 2 2" xfId="18304"/>
    <cellStyle name="20% - Accent2 7 2 3 3" xfId="13784"/>
    <cellStyle name="20% - Accent2 7 2 4" xfId="6864"/>
    <cellStyle name="20% - Accent2 7 2 4 2" xfId="16022"/>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305"/>
    <cellStyle name="20% - Accent2 7 3 2 3" xfId="13785"/>
    <cellStyle name="20% - Accent2 7 3 3" xfId="6866"/>
    <cellStyle name="20% - Accent2 7 3 3 2" xfId="16024"/>
    <cellStyle name="20% - Accent2 7 3 4" xfId="11374"/>
    <cellStyle name="20% - Accent2 7 4" xfId="4365"/>
    <cellStyle name="20% - Accent2 7 4 2" xfId="9148"/>
    <cellStyle name="20% - Accent2 7 4 2 2" xfId="18306"/>
    <cellStyle name="20% - Accent2 7 4 3" xfId="13786"/>
    <cellStyle name="20% - Accent2 7 5" xfId="6863"/>
    <cellStyle name="20% - Accent2 7 5 2" xfId="16021"/>
    <cellStyle name="20% - Accent2 7 6" xfId="11371"/>
    <cellStyle name="20% - Accent2 7_draft transactions report_052009_rvsd" xfId="366"/>
    <cellStyle name="20% - Accent2 70" xfId="367"/>
    <cellStyle name="20% - Accent2 70 2" xfId="4366"/>
    <cellStyle name="20% - Accent2 70 2 2" xfId="9149"/>
    <cellStyle name="20% - Accent2 70 2 2 2" xfId="18307"/>
    <cellStyle name="20% - Accent2 70 2 3" xfId="13787"/>
    <cellStyle name="20% - Accent2 70 3" xfId="6867"/>
    <cellStyle name="20% - Accent2 70 3 2" xfId="16025"/>
    <cellStyle name="20% - Accent2 70 4" xfId="11375"/>
    <cellStyle name="20% - Accent2 71" xfId="368"/>
    <cellStyle name="20% - Accent2 71 2" xfId="4367"/>
    <cellStyle name="20% - Accent2 71 2 2" xfId="9150"/>
    <cellStyle name="20% - Accent2 71 2 2 2" xfId="18308"/>
    <cellStyle name="20% - Accent2 71 2 3" xfId="13788"/>
    <cellStyle name="20% - Accent2 71 3" xfId="6868"/>
    <cellStyle name="20% - Accent2 71 3 2" xfId="16026"/>
    <cellStyle name="20% - Accent2 71 4" xfId="11376"/>
    <cellStyle name="20% - Accent2 72" xfId="369"/>
    <cellStyle name="20% - Accent2 72 2" xfId="4368"/>
    <cellStyle name="20% - Accent2 72 2 2" xfId="9151"/>
    <cellStyle name="20% - Accent2 72 2 2 2" xfId="18309"/>
    <cellStyle name="20% - Accent2 72 2 3" xfId="13789"/>
    <cellStyle name="20% - Accent2 72 3" xfId="6869"/>
    <cellStyle name="20% - Accent2 72 3 2" xfId="16027"/>
    <cellStyle name="20% - Accent2 72 4" xfId="11377"/>
    <cellStyle name="20% - Accent2 73" xfId="370"/>
    <cellStyle name="20% - Accent2 73 2" xfId="4369"/>
    <cellStyle name="20% - Accent2 73 2 2" xfId="9152"/>
    <cellStyle name="20% - Accent2 73 2 2 2" xfId="18310"/>
    <cellStyle name="20% - Accent2 73 2 3" xfId="13790"/>
    <cellStyle name="20% - Accent2 73 3" xfId="6870"/>
    <cellStyle name="20% - Accent2 73 3 2" xfId="16028"/>
    <cellStyle name="20% - Accent2 73 4" xfId="11378"/>
    <cellStyle name="20% - Accent2 74" xfId="371"/>
    <cellStyle name="20% - Accent2 74 2" xfId="4370"/>
    <cellStyle name="20% - Accent2 74 2 2" xfId="9153"/>
    <cellStyle name="20% - Accent2 74 2 2 2" xfId="18311"/>
    <cellStyle name="20% - Accent2 74 2 3" xfId="13791"/>
    <cellStyle name="20% - Accent2 74 3" xfId="6871"/>
    <cellStyle name="20% - Accent2 74 3 2" xfId="16029"/>
    <cellStyle name="20% - Accent2 74 4" xfId="11379"/>
    <cellStyle name="20% - Accent2 75" xfId="372"/>
    <cellStyle name="20% - Accent2 75 2" xfId="4371"/>
    <cellStyle name="20% - Accent2 75 2 2" xfId="9154"/>
    <cellStyle name="20% - Accent2 75 2 2 2" xfId="18312"/>
    <cellStyle name="20% - Accent2 75 2 3" xfId="13792"/>
    <cellStyle name="20% - Accent2 75 3" xfId="6872"/>
    <cellStyle name="20% - Accent2 75 3 2" xfId="16030"/>
    <cellStyle name="20% - Accent2 75 4" xfId="11380"/>
    <cellStyle name="20% - Accent2 76" xfId="373"/>
    <cellStyle name="20% - Accent2 76 2" xfId="4372"/>
    <cellStyle name="20% - Accent2 76 2 2" xfId="9155"/>
    <cellStyle name="20% - Accent2 76 2 2 2" xfId="18313"/>
    <cellStyle name="20% - Accent2 76 2 3" xfId="13793"/>
    <cellStyle name="20% - Accent2 76 3" xfId="6873"/>
    <cellStyle name="20% - Accent2 76 3 2" xfId="16031"/>
    <cellStyle name="20% - Accent2 76 4" xfId="11381"/>
    <cellStyle name="20% - Accent2 77" xfId="374"/>
    <cellStyle name="20% - Accent2 77 2" xfId="4373"/>
    <cellStyle name="20% - Accent2 77 2 2" xfId="9156"/>
    <cellStyle name="20% - Accent2 77 2 2 2" xfId="18314"/>
    <cellStyle name="20% - Accent2 77 2 3" xfId="13794"/>
    <cellStyle name="20% - Accent2 77 3" xfId="6874"/>
    <cellStyle name="20% - Accent2 77 3 2" xfId="16032"/>
    <cellStyle name="20% - Accent2 77 4" xfId="11382"/>
    <cellStyle name="20% - Accent2 78" xfId="375"/>
    <cellStyle name="20% - Accent2 78 2" xfId="4374"/>
    <cellStyle name="20% - Accent2 78 2 2" xfId="9157"/>
    <cellStyle name="20% - Accent2 78 2 2 2" xfId="18315"/>
    <cellStyle name="20% - Accent2 78 2 3" xfId="13795"/>
    <cellStyle name="20% - Accent2 78 3" xfId="6875"/>
    <cellStyle name="20% - Accent2 78 3 2" xfId="16033"/>
    <cellStyle name="20% - Accent2 78 4" xfId="11383"/>
    <cellStyle name="20% - Accent2 79" xfId="376"/>
    <cellStyle name="20% - Accent2 79 2" xfId="4375"/>
    <cellStyle name="20% - Accent2 79 2 2" xfId="9158"/>
    <cellStyle name="20% - Accent2 79 2 2 2" xfId="18316"/>
    <cellStyle name="20% - Accent2 79 2 3" xfId="13796"/>
    <cellStyle name="20% - Accent2 79 3" xfId="6876"/>
    <cellStyle name="20% - Accent2 79 3 2" xfId="16034"/>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317"/>
    <cellStyle name="20% - Accent2 8 2 2 2 3" xfId="13797"/>
    <cellStyle name="20% - Accent2 8 2 2 3" xfId="6879"/>
    <cellStyle name="20% - Accent2 8 2 2 3 2" xfId="16037"/>
    <cellStyle name="20% - Accent2 8 2 2 4" xfId="11387"/>
    <cellStyle name="20% - Accent2 8 2 3" xfId="4377"/>
    <cellStyle name="20% - Accent2 8 2 3 2" xfId="9160"/>
    <cellStyle name="20% - Accent2 8 2 3 2 2" xfId="18318"/>
    <cellStyle name="20% - Accent2 8 2 3 3" xfId="13798"/>
    <cellStyle name="20% - Accent2 8 2 4" xfId="6878"/>
    <cellStyle name="20% - Accent2 8 2 4 2" xfId="16036"/>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319"/>
    <cellStyle name="20% - Accent2 8 3 2 3" xfId="13799"/>
    <cellStyle name="20% - Accent2 8 3 3" xfId="6880"/>
    <cellStyle name="20% - Accent2 8 3 3 2" xfId="16038"/>
    <cellStyle name="20% - Accent2 8 3 4" xfId="11388"/>
    <cellStyle name="20% - Accent2 8 4" xfId="4379"/>
    <cellStyle name="20% - Accent2 8 4 2" xfId="9162"/>
    <cellStyle name="20% - Accent2 8 4 2 2" xfId="18320"/>
    <cellStyle name="20% - Accent2 8 4 3" xfId="13800"/>
    <cellStyle name="20% - Accent2 8 5" xfId="6877"/>
    <cellStyle name="20% - Accent2 8 5 2" xfId="16035"/>
    <cellStyle name="20% - Accent2 8 6" xfId="11385"/>
    <cellStyle name="20% - Accent2 8_draft transactions report_052009_rvsd" xfId="382"/>
    <cellStyle name="20% - Accent2 80" xfId="383"/>
    <cellStyle name="20% - Accent2 80 2" xfId="4380"/>
    <cellStyle name="20% - Accent2 80 2 2" xfId="9163"/>
    <cellStyle name="20% - Accent2 80 2 2 2" xfId="18321"/>
    <cellStyle name="20% - Accent2 80 2 3" xfId="13801"/>
    <cellStyle name="20% - Accent2 80 3" xfId="6881"/>
    <cellStyle name="20% - Accent2 80 3 2" xfId="16039"/>
    <cellStyle name="20% - Accent2 80 4" xfId="11389"/>
    <cellStyle name="20% - Accent2 81" xfId="384"/>
    <cellStyle name="20% - Accent2 81 2" xfId="4381"/>
    <cellStyle name="20% - Accent2 81 2 2" xfId="9164"/>
    <cellStyle name="20% - Accent2 81 2 2 2" xfId="18322"/>
    <cellStyle name="20% - Accent2 81 2 3" xfId="13802"/>
    <cellStyle name="20% - Accent2 81 3" xfId="6882"/>
    <cellStyle name="20% - Accent2 81 3 2" xfId="16040"/>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323"/>
    <cellStyle name="20% - Accent2 85 2 3" xfId="13803"/>
    <cellStyle name="20% - Accent2 85 3" xfId="6883"/>
    <cellStyle name="20% - Accent2 85 3 2" xfId="16041"/>
    <cellStyle name="20% - Accent2 85 4" xfId="11391"/>
    <cellStyle name="20% - Accent2 86" xfId="389"/>
    <cellStyle name="20% - Accent2 86 2" xfId="4386"/>
    <cellStyle name="20% - Accent2 86 2 2" xfId="9166"/>
    <cellStyle name="20% - Accent2 86 2 2 2" xfId="18324"/>
    <cellStyle name="20% - Accent2 86 2 3" xfId="13804"/>
    <cellStyle name="20% - Accent2 86 3" xfId="6884"/>
    <cellStyle name="20% - Accent2 86 3 2" xfId="16042"/>
    <cellStyle name="20% - Accent2 86 4" xfId="11392"/>
    <cellStyle name="20% - Accent2 87" xfId="390"/>
    <cellStyle name="20% - Accent2 87 2" xfId="4387"/>
    <cellStyle name="20% - Accent2 87 2 2" xfId="9167"/>
    <cellStyle name="20% - Accent2 87 2 2 2" xfId="18325"/>
    <cellStyle name="20% - Accent2 87 2 3" xfId="13805"/>
    <cellStyle name="20% - Accent2 87 3" xfId="6885"/>
    <cellStyle name="20% - Accent2 87 3 2" xfId="16043"/>
    <cellStyle name="20% - Accent2 87 4" xfId="11393"/>
    <cellStyle name="20% - Accent2 88" xfId="391"/>
    <cellStyle name="20% - Accent2 88 2" xfId="4388"/>
    <cellStyle name="20% - Accent2 88 2 2" xfId="9168"/>
    <cellStyle name="20% - Accent2 88 2 2 2" xfId="18326"/>
    <cellStyle name="20% - Accent2 88 2 3" xfId="13806"/>
    <cellStyle name="20% - Accent2 88 3" xfId="6886"/>
    <cellStyle name="20% - Accent2 88 3 2" xfId="16044"/>
    <cellStyle name="20% - Accent2 88 4" xfId="11394"/>
    <cellStyle name="20% - Accent2 89" xfId="392"/>
    <cellStyle name="20% - Accent2 89 2" xfId="4389"/>
    <cellStyle name="20% - Accent2 89 2 2" xfId="9169"/>
    <cellStyle name="20% - Accent2 89 2 2 2" xfId="18327"/>
    <cellStyle name="20% - Accent2 89 2 3" xfId="13807"/>
    <cellStyle name="20% - Accent2 89 3" xfId="6887"/>
    <cellStyle name="20% - Accent2 89 3 2" xfId="16045"/>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328"/>
    <cellStyle name="20% - Accent2 9 2 2 2 3" xfId="13808"/>
    <cellStyle name="20% - Accent2 9 2 2 3" xfId="6890"/>
    <cellStyle name="20% - Accent2 9 2 2 3 2" xfId="16048"/>
    <cellStyle name="20% - Accent2 9 2 2 4" xfId="11398"/>
    <cellStyle name="20% - Accent2 9 2 3" xfId="4391"/>
    <cellStyle name="20% - Accent2 9 2 3 2" xfId="9171"/>
    <cellStyle name="20% - Accent2 9 2 3 2 2" xfId="18329"/>
    <cellStyle name="20% - Accent2 9 2 3 3" xfId="13809"/>
    <cellStyle name="20% - Accent2 9 2 4" xfId="6889"/>
    <cellStyle name="20% - Accent2 9 2 4 2" xfId="16047"/>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330"/>
    <cellStyle name="20% - Accent2 9 3 2 3" xfId="13810"/>
    <cellStyle name="20% - Accent2 9 3 3" xfId="6891"/>
    <cellStyle name="20% - Accent2 9 3 3 2" xfId="16049"/>
    <cellStyle name="20% - Accent2 9 3 4" xfId="11399"/>
    <cellStyle name="20% - Accent2 9 4" xfId="4393"/>
    <cellStyle name="20% - Accent2 9 4 2" xfId="9173"/>
    <cellStyle name="20% - Accent2 9 4 2 2" xfId="18331"/>
    <cellStyle name="20% - Accent2 9 4 3" xfId="13811"/>
    <cellStyle name="20% - Accent2 9 5" xfId="6888"/>
    <cellStyle name="20% - Accent2 9 5 2" xfId="16046"/>
    <cellStyle name="20% - Accent2 9 6" xfId="11396"/>
    <cellStyle name="20% - Accent2 9_draft transactions report_052009_rvsd" xfId="398"/>
    <cellStyle name="20% - Accent2 90" xfId="399"/>
    <cellStyle name="20% - Accent2 90 2" xfId="4394"/>
    <cellStyle name="20% - Accent2 90 2 2" xfId="9174"/>
    <cellStyle name="20% - Accent2 90 2 2 2" xfId="18332"/>
    <cellStyle name="20% - Accent2 90 2 3" xfId="13812"/>
    <cellStyle name="20% - Accent2 90 3" xfId="6892"/>
    <cellStyle name="20% - Accent2 90 3 2" xfId="16050"/>
    <cellStyle name="20% - Accent2 90 4" xfId="11400"/>
    <cellStyle name="20% - Accent2 91" xfId="400"/>
    <cellStyle name="20% - Accent2 91 2" xfId="4395"/>
    <cellStyle name="20% - Accent2 91 2 2" xfId="9175"/>
    <cellStyle name="20% - Accent2 91 2 2 2" xfId="18333"/>
    <cellStyle name="20% - Accent2 91 2 3" xfId="13813"/>
    <cellStyle name="20% - Accent2 91 3" xfId="6893"/>
    <cellStyle name="20% - Accent2 91 3 2" xfId="16051"/>
    <cellStyle name="20% - Accent2 91 4" xfId="11401"/>
    <cellStyle name="20% - Accent2 92" xfId="401"/>
    <cellStyle name="20% - Accent2 92 2" xfId="4396"/>
    <cellStyle name="20% - Accent2 92 2 2" xfId="9176"/>
    <cellStyle name="20% - Accent2 92 2 2 2" xfId="18334"/>
    <cellStyle name="20% - Accent2 92 2 3" xfId="13814"/>
    <cellStyle name="20% - Accent2 92 3" xfId="6894"/>
    <cellStyle name="20% - Accent2 92 3 2" xfId="16052"/>
    <cellStyle name="20% - Accent2 92 4" xfId="11402"/>
    <cellStyle name="20% - Accent2 93" xfId="402"/>
    <cellStyle name="20% - Accent2 93 2" xfId="4397"/>
    <cellStyle name="20% - Accent2 93 2 2" xfId="9177"/>
    <cellStyle name="20% - Accent2 93 2 2 2" xfId="18335"/>
    <cellStyle name="20% - Accent2 93 2 3" xfId="13815"/>
    <cellStyle name="20% - Accent2 93 3" xfId="6895"/>
    <cellStyle name="20% - Accent2 93 3 2" xfId="16053"/>
    <cellStyle name="20% - Accent2 93 4" xfId="11403"/>
    <cellStyle name="20% - Accent2 94" xfId="403"/>
    <cellStyle name="20% - Accent2 94 2" xfId="4398"/>
    <cellStyle name="20% - Accent2 94 2 2" xfId="9178"/>
    <cellStyle name="20% - Accent2 94 2 2 2" xfId="18336"/>
    <cellStyle name="20% - Accent2 94 2 3" xfId="13816"/>
    <cellStyle name="20% - Accent2 94 3" xfId="6896"/>
    <cellStyle name="20% - Accent2 94 3 2" xfId="16054"/>
    <cellStyle name="20% - Accent2 94 4" xfId="11404"/>
    <cellStyle name="20% - Accent2 95" xfId="404"/>
    <cellStyle name="20% - Accent2 95 2" xfId="4399"/>
    <cellStyle name="20% - Accent2 95 2 2" xfId="9179"/>
    <cellStyle name="20% - Accent2 95 2 2 2" xfId="18337"/>
    <cellStyle name="20% - Accent2 95 2 3" xfId="13817"/>
    <cellStyle name="20% - Accent2 95 3" xfId="6897"/>
    <cellStyle name="20% - Accent2 95 3 2" xfId="16055"/>
    <cellStyle name="20% - Accent2 95 4" xfId="11405"/>
    <cellStyle name="20% - Accent2 96" xfId="405"/>
    <cellStyle name="20% - Accent2 96 2" xfId="4400"/>
    <cellStyle name="20% - Accent2 96 2 2" xfId="9180"/>
    <cellStyle name="20% - Accent2 96 2 2 2" xfId="18338"/>
    <cellStyle name="20% - Accent2 96 2 3" xfId="13818"/>
    <cellStyle name="20% - Accent2 96 3" xfId="6898"/>
    <cellStyle name="20% - Accent2 96 3 2" xfId="16056"/>
    <cellStyle name="20% - Accent2 96 4" xfId="11406"/>
    <cellStyle name="20% - Accent2 97" xfId="406"/>
    <cellStyle name="20% - Accent2 97 2" xfId="4401"/>
    <cellStyle name="20% - Accent2 97 2 2" xfId="9181"/>
    <cellStyle name="20% - Accent2 97 2 2 2" xfId="18339"/>
    <cellStyle name="20% - Accent2 97 2 3" xfId="13819"/>
    <cellStyle name="20% - Accent2 97 3" xfId="6899"/>
    <cellStyle name="20% - Accent2 97 3 2" xfId="16057"/>
    <cellStyle name="20% - Accent2 97 4" xfId="11407"/>
    <cellStyle name="20% - Accent2 98" xfId="407"/>
    <cellStyle name="20% - Accent2 98 2" xfId="4402"/>
    <cellStyle name="20% - Accent2 98 2 2" xfId="9182"/>
    <cellStyle name="20% - Accent2 98 2 2 2" xfId="18340"/>
    <cellStyle name="20% - Accent2 98 2 3" xfId="13820"/>
    <cellStyle name="20% - Accent2 98 3" xfId="6900"/>
    <cellStyle name="20% - Accent2 98 3 2" xfId="16058"/>
    <cellStyle name="20% - Accent2 98 4" xfId="11408"/>
    <cellStyle name="20% - Accent2 99" xfId="408"/>
    <cellStyle name="20% - Accent2 99 2" xfId="4403"/>
    <cellStyle name="20% - Accent2 99 2 2" xfId="9183"/>
    <cellStyle name="20% - Accent2 99 2 2 2" xfId="18341"/>
    <cellStyle name="20% - Accent2 99 2 3" xfId="13821"/>
    <cellStyle name="20% - Accent2 99 3" xfId="6901"/>
    <cellStyle name="20% - Accent2 99 3 2" xfId="16059"/>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342"/>
    <cellStyle name="20% - Accent3 10 2 2 3" xfId="13822"/>
    <cellStyle name="20% - Accent3 10 2 3" xfId="6904"/>
    <cellStyle name="20% - Accent3 10 2 3 2" xfId="16062"/>
    <cellStyle name="20% - Accent3 10 2 4" xfId="11412"/>
    <cellStyle name="20% - Accent3 10 3" xfId="4405"/>
    <cellStyle name="20% - Accent3 10 3 2" xfId="9185"/>
    <cellStyle name="20% - Accent3 10 3 2 2" xfId="18343"/>
    <cellStyle name="20% - Accent3 10 3 3" xfId="13823"/>
    <cellStyle name="20% - Accent3 10 4" xfId="6903"/>
    <cellStyle name="20% - Accent3 10 4 2" xfId="16061"/>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344"/>
    <cellStyle name="20% - Accent3 11 2 2 3" xfId="13824"/>
    <cellStyle name="20% - Accent3 11 2 3" xfId="6906"/>
    <cellStyle name="20% - Accent3 11 2 3 2" xfId="16064"/>
    <cellStyle name="20% - Accent3 11 2 4" xfId="11414"/>
    <cellStyle name="20% - Accent3 11 3" xfId="4417"/>
    <cellStyle name="20% - Accent3 11 3 2" xfId="9187"/>
    <cellStyle name="20% - Accent3 11 3 2 2" xfId="18345"/>
    <cellStyle name="20% - Accent3 11 3 3" xfId="13825"/>
    <cellStyle name="20% - Accent3 11 4" xfId="6905"/>
    <cellStyle name="20% - Accent3 11 4 2" xfId="16063"/>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346"/>
    <cellStyle name="20% - Accent3 110 2 3" xfId="13826"/>
    <cellStyle name="20% - Accent3 110 3" xfId="6907"/>
    <cellStyle name="20% - Accent3 110 3 2" xfId="16065"/>
    <cellStyle name="20% - Accent3 110 4" xfId="11415"/>
    <cellStyle name="20% - Accent3 111" xfId="427"/>
    <cellStyle name="20% - Accent3 111 2" xfId="4419"/>
    <cellStyle name="20% - Accent3 111 2 2" xfId="9189"/>
    <cellStyle name="20% - Accent3 111 2 2 2" xfId="18347"/>
    <cellStyle name="20% - Accent3 111 2 3" xfId="13827"/>
    <cellStyle name="20% - Accent3 111 3" xfId="6908"/>
    <cellStyle name="20% - Accent3 111 3 2" xfId="16066"/>
    <cellStyle name="20% - Accent3 111 4" xfId="11416"/>
    <cellStyle name="20% - Accent3 112" xfId="428"/>
    <cellStyle name="20% - Accent3 112 2" xfId="4420"/>
    <cellStyle name="20% - Accent3 112 2 2" xfId="9190"/>
    <cellStyle name="20% - Accent3 112 2 2 2" xfId="18348"/>
    <cellStyle name="20% - Accent3 112 2 3" xfId="13828"/>
    <cellStyle name="20% - Accent3 112 3" xfId="6909"/>
    <cellStyle name="20% - Accent3 112 3 2" xfId="16067"/>
    <cellStyle name="20% - Accent3 112 4" xfId="11417"/>
    <cellStyle name="20% - Accent3 113" xfId="429"/>
    <cellStyle name="20% - Accent3 113 2" xfId="4421"/>
    <cellStyle name="20% - Accent3 113 2 2" xfId="9191"/>
    <cellStyle name="20% - Accent3 113 2 2 2" xfId="18349"/>
    <cellStyle name="20% - Accent3 113 2 3" xfId="13829"/>
    <cellStyle name="20% - Accent3 113 3" xfId="6910"/>
    <cellStyle name="20% - Accent3 113 3 2" xfId="16068"/>
    <cellStyle name="20% - Accent3 113 4" xfId="11418"/>
    <cellStyle name="20% - Accent3 114" xfId="430"/>
    <cellStyle name="20% - Accent3 114 2" xfId="4422"/>
    <cellStyle name="20% - Accent3 114 2 2" xfId="9192"/>
    <cellStyle name="20% - Accent3 114 2 2 2" xfId="18350"/>
    <cellStyle name="20% - Accent3 114 2 3" xfId="13830"/>
    <cellStyle name="20% - Accent3 114 3" xfId="6911"/>
    <cellStyle name="20% - Accent3 114 3 2" xfId="16069"/>
    <cellStyle name="20% - Accent3 114 4" xfId="11419"/>
    <cellStyle name="20% - Accent3 115" xfId="431"/>
    <cellStyle name="20% - Accent3 115 2" xfId="4423"/>
    <cellStyle name="20% - Accent3 115 2 2" xfId="9193"/>
    <cellStyle name="20% - Accent3 115 2 2 2" xfId="18351"/>
    <cellStyle name="20% - Accent3 115 2 3" xfId="13831"/>
    <cellStyle name="20% - Accent3 115 3" xfId="6912"/>
    <cellStyle name="20% - Accent3 115 3 2" xfId="16070"/>
    <cellStyle name="20% - Accent3 115 4" xfId="11420"/>
    <cellStyle name="20% - Accent3 116" xfId="432"/>
    <cellStyle name="20% - Accent3 116 2" xfId="4424"/>
    <cellStyle name="20% - Accent3 116 2 2" xfId="9194"/>
    <cellStyle name="20% - Accent3 116 2 2 2" xfId="18352"/>
    <cellStyle name="20% - Accent3 116 2 3" xfId="13832"/>
    <cellStyle name="20% - Accent3 116 3" xfId="6913"/>
    <cellStyle name="20% - Accent3 116 3 2" xfId="16071"/>
    <cellStyle name="20% - Accent3 116 4" xfId="11421"/>
    <cellStyle name="20% - Accent3 117" xfId="433"/>
    <cellStyle name="20% - Accent3 117 2" xfId="4425"/>
    <cellStyle name="20% - Accent3 117 2 2" xfId="9195"/>
    <cellStyle name="20% - Accent3 117 2 2 2" xfId="18353"/>
    <cellStyle name="20% - Accent3 117 2 3" xfId="13833"/>
    <cellStyle name="20% - Accent3 117 3" xfId="6914"/>
    <cellStyle name="20% - Accent3 117 3 2" xfId="16072"/>
    <cellStyle name="20% - Accent3 117 4" xfId="11422"/>
    <cellStyle name="20% - Accent3 118" xfId="434"/>
    <cellStyle name="20% - Accent3 118 2" xfId="4426"/>
    <cellStyle name="20% - Accent3 118 2 2" xfId="9196"/>
    <cellStyle name="20% - Accent3 118 2 2 2" xfId="18354"/>
    <cellStyle name="20% - Accent3 118 2 3" xfId="13834"/>
    <cellStyle name="20% - Accent3 118 3" xfId="6915"/>
    <cellStyle name="20% - Accent3 118 3 2" xfId="16073"/>
    <cellStyle name="20% - Accent3 118 4" xfId="11423"/>
    <cellStyle name="20% - Accent3 119" xfId="3110"/>
    <cellStyle name="20% - Accent3 119 2" xfId="4427"/>
    <cellStyle name="20% - Accent3 119 2 2" xfId="9197"/>
    <cellStyle name="20% - Accent3 119 2 2 2" xfId="18355"/>
    <cellStyle name="20% - Accent3 119 2 3" xfId="13835"/>
    <cellStyle name="20% - Accent3 119 3" xfId="8499"/>
    <cellStyle name="20% - Accent3 119 3 2" xfId="17657"/>
    <cellStyle name="20% - Accent3 119 4" xfId="13072"/>
    <cellStyle name="20% - Accent3 12" xfId="435"/>
    <cellStyle name="20% - Accent3 12 2" xfId="436"/>
    <cellStyle name="20% - Accent3 12 2 2" xfId="4428"/>
    <cellStyle name="20% - Accent3 12 2 2 2" xfId="9198"/>
    <cellStyle name="20% - Accent3 12 2 2 2 2" xfId="18356"/>
    <cellStyle name="20% - Accent3 12 2 2 3" xfId="13836"/>
    <cellStyle name="20% - Accent3 12 2 3" xfId="6917"/>
    <cellStyle name="20% - Accent3 12 2 3 2" xfId="16075"/>
    <cellStyle name="20% - Accent3 12 2 4" xfId="11425"/>
    <cellStyle name="20% - Accent3 12 3" xfId="4429"/>
    <cellStyle name="20% - Accent3 12 3 2" xfId="9199"/>
    <cellStyle name="20% - Accent3 12 3 2 2" xfId="18357"/>
    <cellStyle name="20% - Accent3 12 3 3" xfId="13837"/>
    <cellStyle name="20% - Accent3 12 4" xfId="6916"/>
    <cellStyle name="20% - Accent3 12 4 2" xfId="16074"/>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358"/>
    <cellStyle name="20% - Accent3 120 2 3" xfId="13838"/>
    <cellStyle name="20% - Accent3 120 3" xfId="8519"/>
    <cellStyle name="20% - Accent3 120 3 2" xfId="17677"/>
    <cellStyle name="20% - Accent3 120 4" xfId="13092"/>
    <cellStyle name="20% - Accent3 121" xfId="3143"/>
    <cellStyle name="20% - Accent3 121 2" xfId="4431"/>
    <cellStyle name="20% - Accent3 121 2 2" xfId="9201"/>
    <cellStyle name="20% - Accent3 121 2 2 2" xfId="18359"/>
    <cellStyle name="20% - Accent3 121 2 3" xfId="13839"/>
    <cellStyle name="20% - Accent3 121 3" xfId="8532"/>
    <cellStyle name="20% - Accent3 121 3 2" xfId="17690"/>
    <cellStyle name="20% - Accent3 121 4" xfId="13105"/>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360"/>
    <cellStyle name="20% - Accent3 127 2 3" xfId="13840"/>
    <cellStyle name="20% - Accent3 127 3" xfId="8538"/>
    <cellStyle name="20% - Accent3 127 3 2" xfId="17696"/>
    <cellStyle name="20% - Accent3 127 4" xfId="13136"/>
    <cellStyle name="20% - Accent3 128" xfId="3379"/>
    <cellStyle name="20% - Accent3 128 2" xfId="4433"/>
    <cellStyle name="20% - Accent3 128 2 2" xfId="9203"/>
    <cellStyle name="20% - Accent3 128 2 2 2" xfId="18361"/>
    <cellStyle name="20% - Accent3 128 2 3" xfId="13841"/>
    <cellStyle name="20% - Accent3 128 3" xfId="8558"/>
    <cellStyle name="20% - Accent3 128 3 2" xfId="17716"/>
    <cellStyle name="20% - Accent3 128 4" xfId="13156"/>
    <cellStyle name="20% - Accent3 129" xfId="3392"/>
    <cellStyle name="20% - Accent3 129 2" xfId="4434"/>
    <cellStyle name="20% - Accent3 129 2 2" xfId="9204"/>
    <cellStyle name="20% - Accent3 129 2 2 2" xfId="18362"/>
    <cellStyle name="20% - Accent3 129 2 3" xfId="13842"/>
    <cellStyle name="20% - Accent3 129 3" xfId="8571"/>
    <cellStyle name="20% - Accent3 129 3 2" xfId="17729"/>
    <cellStyle name="20% - Accent3 129 4" xfId="13169"/>
    <cellStyle name="20% - Accent3 13" xfId="438"/>
    <cellStyle name="20% - Accent3 13 2" xfId="439"/>
    <cellStyle name="20% - Accent3 13 2 2" xfId="4435"/>
    <cellStyle name="20% - Accent3 13 2 2 2" xfId="9205"/>
    <cellStyle name="20% - Accent3 13 2 2 2 2" xfId="18363"/>
    <cellStyle name="20% - Accent3 13 2 2 3" xfId="13843"/>
    <cellStyle name="20% - Accent3 13 2 3" xfId="6919"/>
    <cellStyle name="20% - Accent3 13 2 3 2" xfId="16077"/>
    <cellStyle name="20% - Accent3 13 2 4" xfId="11427"/>
    <cellStyle name="20% - Accent3 13 3" xfId="4436"/>
    <cellStyle name="20% - Accent3 13 3 2" xfId="9206"/>
    <cellStyle name="20% - Accent3 13 3 2 2" xfId="18364"/>
    <cellStyle name="20% - Accent3 13 3 3" xfId="13844"/>
    <cellStyle name="20% - Accent3 13 4" xfId="6918"/>
    <cellStyle name="20% - Accent3 13 4 2" xfId="16076"/>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365"/>
    <cellStyle name="20% - Accent3 130 2 3" xfId="13845"/>
    <cellStyle name="20% - Accent3 130 3" xfId="8577"/>
    <cellStyle name="20% - Accent3 130 3 2" xfId="17735"/>
    <cellStyle name="20% - Accent3 130 4" xfId="13175"/>
    <cellStyle name="20% - Accent3 131" xfId="3418"/>
    <cellStyle name="20% - Accent3 131 2" xfId="4438"/>
    <cellStyle name="20% - Accent3 131 2 2" xfId="9208"/>
    <cellStyle name="20% - Accent3 131 2 2 2" xfId="18366"/>
    <cellStyle name="20% - Accent3 131 2 3" xfId="13846"/>
    <cellStyle name="20% - Accent3 131 3" xfId="8597"/>
    <cellStyle name="20% - Accent3 131 3 2" xfId="17755"/>
    <cellStyle name="20% - Accent3 131 4" xfId="13195"/>
    <cellStyle name="20% - Accent3 132" xfId="3431"/>
    <cellStyle name="20% - Accent3 132 2" xfId="4439"/>
    <cellStyle name="20% - Accent3 132 2 2" xfId="9209"/>
    <cellStyle name="20% - Accent3 132 2 2 2" xfId="18367"/>
    <cellStyle name="20% - Accent3 132 2 3" xfId="13847"/>
    <cellStyle name="20% - Accent3 132 3" xfId="8610"/>
    <cellStyle name="20% - Accent3 132 3 2" xfId="17768"/>
    <cellStyle name="20% - Accent3 132 4" xfId="13208"/>
    <cellStyle name="20% - Accent3 133" xfId="3444"/>
    <cellStyle name="20% - Accent3 133 2" xfId="4440"/>
    <cellStyle name="20% - Accent3 133 2 2" xfId="9210"/>
    <cellStyle name="20% - Accent3 133 2 2 2" xfId="18368"/>
    <cellStyle name="20% - Accent3 133 2 3" xfId="13848"/>
    <cellStyle name="20% - Accent3 133 3" xfId="8623"/>
    <cellStyle name="20% - Accent3 133 3 2" xfId="17781"/>
    <cellStyle name="20% - Accent3 133 4" xfId="13221"/>
    <cellStyle name="20% - Accent3 134" xfId="3457"/>
    <cellStyle name="20% - Accent3 134 2" xfId="4441"/>
    <cellStyle name="20% - Accent3 134 2 2" xfId="9211"/>
    <cellStyle name="20% - Accent3 134 2 2 2" xfId="18369"/>
    <cellStyle name="20% - Accent3 134 2 3" xfId="13849"/>
    <cellStyle name="20% - Accent3 134 3" xfId="8636"/>
    <cellStyle name="20% - Accent3 134 3 2" xfId="17794"/>
    <cellStyle name="20% - Accent3 134 4" xfId="1323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370"/>
    <cellStyle name="20% - Accent3 138 2 3" xfId="13850"/>
    <cellStyle name="20% - Accent3 138 3" xfId="8642"/>
    <cellStyle name="20% - Accent3 138 3 2" xfId="17800"/>
    <cellStyle name="20% - Accent3 138 4" xfId="13255"/>
    <cellStyle name="20% - Accent3 139" xfId="3623"/>
    <cellStyle name="20% - Accent3 139 2" xfId="4443"/>
    <cellStyle name="20% - Accent3 139 2 2" xfId="9213"/>
    <cellStyle name="20% - Accent3 139 2 2 2" xfId="18371"/>
    <cellStyle name="20% - Accent3 139 2 3" xfId="13851"/>
    <cellStyle name="20% - Accent3 139 3" xfId="8662"/>
    <cellStyle name="20% - Accent3 139 3 2" xfId="17820"/>
    <cellStyle name="20% - Accent3 139 4" xfId="13275"/>
    <cellStyle name="20% - Accent3 14" xfId="441"/>
    <cellStyle name="20% - Accent3 14 2" xfId="442"/>
    <cellStyle name="20% - Accent3 14 2 2" xfId="4444"/>
    <cellStyle name="20% - Accent3 14 2 2 2" xfId="9214"/>
    <cellStyle name="20% - Accent3 14 2 2 2 2" xfId="18372"/>
    <cellStyle name="20% - Accent3 14 2 2 3" xfId="13852"/>
    <cellStyle name="20% - Accent3 14 2 3" xfId="6921"/>
    <cellStyle name="20% - Accent3 14 2 3 2" xfId="16079"/>
    <cellStyle name="20% - Accent3 14 2 4" xfId="11429"/>
    <cellStyle name="20% - Accent3 14 3" xfId="4445"/>
    <cellStyle name="20% - Accent3 14 3 2" xfId="9215"/>
    <cellStyle name="20% - Accent3 14 3 2 2" xfId="18373"/>
    <cellStyle name="20% - Accent3 14 3 3" xfId="13853"/>
    <cellStyle name="20% - Accent3 14 4" xfId="6920"/>
    <cellStyle name="20% - Accent3 14 4 2" xfId="16078"/>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374"/>
    <cellStyle name="20% - Accent3 140 2 3" xfId="13854"/>
    <cellStyle name="20% - Accent3 140 3" xfId="8675"/>
    <cellStyle name="20% - Accent3 140 3 2" xfId="17833"/>
    <cellStyle name="20% - Accent3 140 4" xfId="13288"/>
    <cellStyle name="20% - Accent3 141" xfId="3649"/>
    <cellStyle name="20% - Accent3 141 2" xfId="4447"/>
    <cellStyle name="20% - Accent3 141 2 2" xfId="9217"/>
    <cellStyle name="20% - Accent3 141 2 2 2" xfId="18375"/>
    <cellStyle name="20% - Accent3 141 2 3" xfId="13855"/>
    <cellStyle name="20% - Accent3 141 3" xfId="8688"/>
    <cellStyle name="20% - Accent3 141 3 2" xfId="17846"/>
    <cellStyle name="20% - Accent3 141 4" xfId="13301"/>
    <cellStyle name="20% - Accent3 142" xfId="3662"/>
    <cellStyle name="20% - Accent3 142 2" xfId="4448"/>
    <cellStyle name="20% - Accent3 142 2 2" xfId="9218"/>
    <cellStyle name="20% - Accent3 142 2 2 2" xfId="18376"/>
    <cellStyle name="20% - Accent3 142 2 3" xfId="13856"/>
    <cellStyle name="20% - Accent3 142 3" xfId="8701"/>
    <cellStyle name="20% - Accent3 142 3 2" xfId="17859"/>
    <cellStyle name="20% - Accent3 142 4" xfId="13314"/>
    <cellStyle name="20% - Accent3 143" xfId="3675"/>
    <cellStyle name="20% - Accent3 143 2" xfId="4449"/>
    <cellStyle name="20% - Accent3 143 2 2" xfId="9219"/>
    <cellStyle name="20% - Accent3 143 2 2 2" xfId="18377"/>
    <cellStyle name="20% - Accent3 143 2 3" xfId="13857"/>
    <cellStyle name="20% - Accent3 143 3" xfId="8714"/>
    <cellStyle name="20% - Accent3 143 3 2" xfId="17872"/>
    <cellStyle name="20% - Accent3 143 4" xfId="13327"/>
    <cellStyle name="20% - Accent3 144" xfId="3688"/>
    <cellStyle name="20% - Accent3 144 2" xfId="4450"/>
    <cellStyle name="20% - Accent3 144 2 2" xfId="9220"/>
    <cellStyle name="20% - Accent3 144 2 2 2" xfId="18378"/>
    <cellStyle name="20% - Accent3 144 2 3" xfId="13858"/>
    <cellStyle name="20% - Accent3 144 3" xfId="8727"/>
    <cellStyle name="20% - Accent3 144 3 2" xfId="17885"/>
    <cellStyle name="20% - Accent3 144 4" xfId="13340"/>
    <cellStyle name="20% - Accent3 145" xfId="3701"/>
    <cellStyle name="20% - Accent3 145 2" xfId="4451"/>
    <cellStyle name="20% - Accent3 145 2 2" xfId="9221"/>
    <cellStyle name="20% - Accent3 145 2 2 2" xfId="18379"/>
    <cellStyle name="20% - Accent3 145 2 3" xfId="13859"/>
    <cellStyle name="20% - Accent3 145 3" xfId="8740"/>
    <cellStyle name="20% - Accent3 145 3 2" xfId="17898"/>
    <cellStyle name="20% - Accent3 145 4" xfId="13353"/>
    <cellStyle name="20% - Accent3 146" xfId="3715"/>
    <cellStyle name="20% - Accent3 146 2" xfId="4452"/>
    <cellStyle name="20% - Accent3 146 2 2" xfId="9222"/>
    <cellStyle name="20% - Accent3 146 2 2 2" xfId="18380"/>
    <cellStyle name="20% - Accent3 146 2 3" xfId="13860"/>
    <cellStyle name="20% - Accent3 146 3" xfId="8753"/>
    <cellStyle name="20% - Accent3 146 3 2" xfId="17911"/>
    <cellStyle name="20% - Accent3 146 4" xfId="13366"/>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381"/>
    <cellStyle name="20% - Accent3 15 2 2 3" xfId="13861"/>
    <cellStyle name="20% - Accent3 15 2 3" xfId="6923"/>
    <cellStyle name="20% - Accent3 15 2 3 2" xfId="16081"/>
    <cellStyle name="20% - Accent3 15 2 4" xfId="11431"/>
    <cellStyle name="20% - Accent3 15 3" xfId="4454"/>
    <cellStyle name="20% - Accent3 15 3 2" xfId="9224"/>
    <cellStyle name="20% - Accent3 15 3 2 2" xfId="18382"/>
    <cellStyle name="20% - Accent3 15 3 3" xfId="13862"/>
    <cellStyle name="20% - Accent3 15 4" xfId="6922"/>
    <cellStyle name="20% - Accent3 15 4 2" xfId="16080"/>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383"/>
    <cellStyle name="20% - Accent3 153 3" xfId="13863"/>
    <cellStyle name="20% - Accent3 154" xfId="6902"/>
    <cellStyle name="20% - Accent3 154 2" xfId="16060"/>
    <cellStyle name="20% - Accent3 155" xfId="11410"/>
    <cellStyle name="20% - Accent3 16" xfId="447"/>
    <cellStyle name="20% - Accent3 16 2" xfId="448"/>
    <cellStyle name="20% - Accent3 16 2 2" xfId="4456"/>
    <cellStyle name="20% - Accent3 16 2 2 2" xfId="9226"/>
    <cellStyle name="20% - Accent3 16 2 2 2 2" xfId="18384"/>
    <cellStyle name="20% - Accent3 16 2 2 3" xfId="13864"/>
    <cellStyle name="20% - Accent3 16 2 3" xfId="6925"/>
    <cellStyle name="20% - Accent3 16 2 3 2" xfId="16083"/>
    <cellStyle name="20% - Accent3 16 2 4" xfId="11433"/>
    <cellStyle name="20% - Accent3 16 3" xfId="4457"/>
    <cellStyle name="20% - Accent3 16 3 2" xfId="9227"/>
    <cellStyle name="20% - Accent3 16 3 2 2" xfId="18385"/>
    <cellStyle name="20% - Accent3 16 3 3" xfId="13865"/>
    <cellStyle name="20% - Accent3 16 4" xfId="6924"/>
    <cellStyle name="20% - Accent3 16 4 2" xfId="16082"/>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386"/>
    <cellStyle name="20% - Accent3 17 2 2 3" xfId="13866"/>
    <cellStyle name="20% - Accent3 17 2 3" xfId="6927"/>
    <cellStyle name="20% - Accent3 17 2 3 2" xfId="16085"/>
    <cellStyle name="20% - Accent3 17 2 4" xfId="11435"/>
    <cellStyle name="20% - Accent3 17 3" xfId="4459"/>
    <cellStyle name="20% - Accent3 17 3 2" xfId="9229"/>
    <cellStyle name="20% - Accent3 17 3 2 2" xfId="18387"/>
    <cellStyle name="20% - Accent3 17 3 3" xfId="13867"/>
    <cellStyle name="20% - Accent3 17 4" xfId="6926"/>
    <cellStyle name="20% - Accent3 17 4 2" xfId="16084"/>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388"/>
    <cellStyle name="20% - Accent3 18 2 2 3" xfId="13868"/>
    <cellStyle name="20% - Accent3 18 2 3" xfId="6929"/>
    <cellStyle name="20% - Accent3 18 2 3 2" xfId="16087"/>
    <cellStyle name="20% - Accent3 18 2 4" xfId="11437"/>
    <cellStyle name="20% - Accent3 18 3" xfId="4461"/>
    <cellStyle name="20% - Accent3 18 3 2" xfId="9231"/>
    <cellStyle name="20% - Accent3 18 3 2 2" xfId="18389"/>
    <cellStyle name="20% - Accent3 18 3 3" xfId="13869"/>
    <cellStyle name="20% - Accent3 18 4" xfId="6928"/>
    <cellStyle name="20% - Accent3 18 4 2" xfId="16086"/>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390"/>
    <cellStyle name="20% - Accent3 19 2 2 3" xfId="13870"/>
    <cellStyle name="20% - Accent3 19 2 3" xfId="6931"/>
    <cellStyle name="20% - Accent3 19 2 3 2" xfId="16089"/>
    <cellStyle name="20% - Accent3 19 2 4" xfId="11439"/>
    <cellStyle name="20% - Accent3 19 3" xfId="4463"/>
    <cellStyle name="20% - Accent3 19 3 2" xfId="9233"/>
    <cellStyle name="20% - Accent3 19 3 2 2" xfId="18391"/>
    <cellStyle name="20% - Accent3 19 3 3" xfId="13871"/>
    <cellStyle name="20% - Accent3 19 4" xfId="6930"/>
    <cellStyle name="20% - Accent3 19 4 2" xfId="16088"/>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392"/>
    <cellStyle name="20% - Accent3 2 2 2 2 3" xfId="13872"/>
    <cellStyle name="20% - Accent3 2 2 2 3" xfId="6934"/>
    <cellStyle name="20% - Accent3 2 2 2 3 2" xfId="16092"/>
    <cellStyle name="20% - Accent3 2 2 2 4" xfId="11442"/>
    <cellStyle name="20% - Accent3 2 2 3" xfId="4465"/>
    <cellStyle name="20% - Accent3 2 2 3 2" xfId="9235"/>
    <cellStyle name="20% - Accent3 2 2 3 2 2" xfId="18393"/>
    <cellStyle name="20% - Accent3 2 2 3 3" xfId="13873"/>
    <cellStyle name="20% - Accent3 2 2 4" xfId="6933"/>
    <cellStyle name="20% - Accent3 2 2 4 2" xfId="16091"/>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394"/>
    <cellStyle name="20% - Accent3 2 3 2 3" xfId="13874"/>
    <cellStyle name="20% - Accent3 2 3 3" xfId="6935"/>
    <cellStyle name="20% - Accent3 2 3 3 2" xfId="16093"/>
    <cellStyle name="20% - Accent3 2 3 4" xfId="11443"/>
    <cellStyle name="20% - Accent3 2 4" xfId="4467"/>
    <cellStyle name="20% - Accent3 2 4 2" xfId="9237"/>
    <cellStyle name="20% - Accent3 2 4 2 2" xfId="18395"/>
    <cellStyle name="20% - Accent3 2 4 3" xfId="13875"/>
    <cellStyle name="20% - Accent3 2 5" xfId="6932"/>
    <cellStyle name="20% - Accent3 2 5 2" xfId="16090"/>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396"/>
    <cellStyle name="20% - Accent3 20 2 2 3" xfId="13876"/>
    <cellStyle name="20% - Accent3 20 2 3" xfId="6937"/>
    <cellStyle name="20% - Accent3 20 2 3 2" xfId="16095"/>
    <cellStyle name="20% - Accent3 20 2 4" xfId="11445"/>
    <cellStyle name="20% - Accent3 20 3" xfId="4469"/>
    <cellStyle name="20% - Accent3 20 3 2" xfId="9239"/>
    <cellStyle name="20% - Accent3 20 3 2 2" xfId="18397"/>
    <cellStyle name="20% - Accent3 20 3 3" xfId="13877"/>
    <cellStyle name="20% - Accent3 20 4" xfId="6936"/>
    <cellStyle name="20% - Accent3 20 4 2" xfId="16094"/>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398"/>
    <cellStyle name="20% - Accent3 21 2 2 3" xfId="13878"/>
    <cellStyle name="20% - Accent3 21 2 3" xfId="6939"/>
    <cellStyle name="20% - Accent3 21 2 3 2" xfId="16097"/>
    <cellStyle name="20% - Accent3 21 2 4" xfId="11447"/>
    <cellStyle name="20% - Accent3 21 3" xfId="4471"/>
    <cellStyle name="20% - Accent3 21 3 2" xfId="9241"/>
    <cellStyle name="20% - Accent3 21 3 2 2" xfId="18399"/>
    <cellStyle name="20% - Accent3 21 3 3" xfId="13879"/>
    <cellStyle name="20% - Accent3 21 4" xfId="6938"/>
    <cellStyle name="20% - Accent3 21 4 2" xfId="16096"/>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400"/>
    <cellStyle name="20% - Accent3 22 2 2 3" xfId="13880"/>
    <cellStyle name="20% - Accent3 22 2 3" xfId="6941"/>
    <cellStyle name="20% - Accent3 22 2 3 2" xfId="16099"/>
    <cellStyle name="20% - Accent3 22 2 4" xfId="11449"/>
    <cellStyle name="20% - Accent3 22 3" xfId="4473"/>
    <cellStyle name="20% - Accent3 22 3 2" xfId="9243"/>
    <cellStyle name="20% - Accent3 22 3 2 2" xfId="18401"/>
    <cellStyle name="20% - Accent3 22 3 3" xfId="13881"/>
    <cellStyle name="20% - Accent3 22 4" xfId="6940"/>
    <cellStyle name="20% - Accent3 22 4 2" xfId="16098"/>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402"/>
    <cellStyle name="20% - Accent3 23 2 2 3" xfId="13882"/>
    <cellStyle name="20% - Accent3 23 2 3" xfId="6943"/>
    <cellStyle name="20% - Accent3 23 2 3 2" xfId="16101"/>
    <cellStyle name="20% - Accent3 23 2 4" xfId="11451"/>
    <cellStyle name="20% - Accent3 23 3" xfId="4475"/>
    <cellStyle name="20% - Accent3 23 3 2" xfId="9245"/>
    <cellStyle name="20% - Accent3 23 3 2 2" xfId="18403"/>
    <cellStyle name="20% - Accent3 23 3 3" xfId="13883"/>
    <cellStyle name="20% - Accent3 23 4" xfId="6942"/>
    <cellStyle name="20% - Accent3 23 4 2" xfId="16100"/>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404"/>
    <cellStyle name="20% - Accent3 24 2 2 3" xfId="13884"/>
    <cellStyle name="20% - Accent3 24 2 3" xfId="6945"/>
    <cellStyle name="20% - Accent3 24 2 3 2" xfId="16103"/>
    <cellStyle name="20% - Accent3 24 2 4" xfId="11453"/>
    <cellStyle name="20% - Accent3 24 3" xfId="4477"/>
    <cellStyle name="20% - Accent3 24 3 2" xfId="9247"/>
    <cellStyle name="20% - Accent3 24 3 2 2" xfId="18405"/>
    <cellStyle name="20% - Accent3 24 3 3" xfId="13885"/>
    <cellStyle name="20% - Accent3 24 4" xfId="6944"/>
    <cellStyle name="20% - Accent3 24 4 2" xfId="16102"/>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406"/>
    <cellStyle name="20% - Accent3 25 2 2 3" xfId="13886"/>
    <cellStyle name="20% - Accent3 25 2 3" xfId="6947"/>
    <cellStyle name="20% - Accent3 25 2 3 2" xfId="16105"/>
    <cellStyle name="20% - Accent3 25 2 4" xfId="11455"/>
    <cellStyle name="20% - Accent3 25 3" xfId="4479"/>
    <cellStyle name="20% - Accent3 25 3 2" xfId="9249"/>
    <cellStyle name="20% - Accent3 25 3 2 2" xfId="18407"/>
    <cellStyle name="20% - Accent3 25 3 3" xfId="13887"/>
    <cellStyle name="20% - Accent3 25 4" xfId="6946"/>
    <cellStyle name="20% - Accent3 25 4 2" xfId="16104"/>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408"/>
    <cellStyle name="20% - Accent3 26 2 2 3" xfId="13888"/>
    <cellStyle name="20% - Accent3 26 2 3" xfId="6949"/>
    <cellStyle name="20% - Accent3 26 2 3 2" xfId="16107"/>
    <cellStyle name="20% - Accent3 26 2 4" xfId="11457"/>
    <cellStyle name="20% - Accent3 26 3" xfId="4481"/>
    <cellStyle name="20% - Accent3 26 3 2" xfId="9251"/>
    <cellStyle name="20% - Accent3 26 3 2 2" xfId="18409"/>
    <cellStyle name="20% - Accent3 26 3 3" xfId="13889"/>
    <cellStyle name="20% - Accent3 26 4" xfId="6948"/>
    <cellStyle name="20% - Accent3 26 4 2" xfId="16106"/>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410"/>
    <cellStyle name="20% - Accent3 27 2 2 3" xfId="13890"/>
    <cellStyle name="20% - Accent3 27 2 3" xfId="6951"/>
    <cellStyle name="20% - Accent3 27 2 3 2" xfId="16109"/>
    <cellStyle name="20% - Accent3 27 2 4" xfId="11459"/>
    <cellStyle name="20% - Accent3 27 3" xfId="4483"/>
    <cellStyle name="20% - Accent3 27 3 2" xfId="9253"/>
    <cellStyle name="20% - Accent3 27 3 2 2" xfId="18411"/>
    <cellStyle name="20% - Accent3 27 3 3" xfId="13891"/>
    <cellStyle name="20% - Accent3 27 4" xfId="6950"/>
    <cellStyle name="20% - Accent3 27 4 2" xfId="16108"/>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412"/>
    <cellStyle name="20% - Accent3 28 2 2 3" xfId="13892"/>
    <cellStyle name="20% - Accent3 28 2 3" xfId="6953"/>
    <cellStyle name="20% - Accent3 28 2 3 2" xfId="16111"/>
    <cellStyle name="20% - Accent3 28 2 4" xfId="11461"/>
    <cellStyle name="20% - Accent3 28 3" xfId="4485"/>
    <cellStyle name="20% - Accent3 28 3 2" xfId="9255"/>
    <cellStyle name="20% - Accent3 28 3 2 2" xfId="18413"/>
    <cellStyle name="20% - Accent3 28 3 3" xfId="13893"/>
    <cellStyle name="20% - Accent3 28 4" xfId="6952"/>
    <cellStyle name="20% - Accent3 28 4 2" xfId="16110"/>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414"/>
    <cellStyle name="20% - Accent3 29 2 2 3" xfId="13894"/>
    <cellStyle name="20% - Accent3 29 2 3" xfId="6955"/>
    <cellStyle name="20% - Accent3 29 2 3 2" xfId="16113"/>
    <cellStyle name="20% - Accent3 29 2 4" xfId="11463"/>
    <cellStyle name="20% - Accent3 29 3" xfId="4487"/>
    <cellStyle name="20% - Accent3 29 3 2" xfId="9257"/>
    <cellStyle name="20% - Accent3 29 3 2 2" xfId="18415"/>
    <cellStyle name="20% - Accent3 29 3 3" xfId="13895"/>
    <cellStyle name="20% - Accent3 29 4" xfId="6954"/>
    <cellStyle name="20% - Accent3 29 4 2" xfId="16112"/>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416"/>
    <cellStyle name="20% - Accent3 3 2 2 2 3" xfId="13896"/>
    <cellStyle name="20% - Accent3 3 2 2 3" xfId="6958"/>
    <cellStyle name="20% - Accent3 3 2 2 3 2" xfId="16116"/>
    <cellStyle name="20% - Accent3 3 2 2 4" xfId="11466"/>
    <cellStyle name="20% - Accent3 3 2 3" xfId="4489"/>
    <cellStyle name="20% - Accent3 3 2 3 2" xfId="9259"/>
    <cellStyle name="20% - Accent3 3 2 3 2 2" xfId="18417"/>
    <cellStyle name="20% - Accent3 3 2 3 3" xfId="13897"/>
    <cellStyle name="20% - Accent3 3 2 4" xfId="6957"/>
    <cellStyle name="20% - Accent3 3 2 4 2" xfId="16115"/>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418"/>
    <cellStyle name="20% - Accent3 3 3 2 3" xfId="13898"/>
    <cellStyle name="20% - Accent3 3 3 3" xfId="6959"/>
    <cellStyle name="20% - Accent3 3 3 3 2" xfId="16117"/>
    <cellStyle name="20% - Accent3 3 3 4" xfId="11467"/>
    <cellStyle name="20% - Accent3 3 4" xfId="4491"/>
    <cellStyle name="20% - Accent3 3 4 2" xfId="9261"/>
    <cellStyle name="20% - Accent3 3 4 2 2" xfId="18419"/>
    <cellStyle name="20% - Accent3 3 4 3" xfId="13899"/>
    <cellStyle name="20% - Accent3 3 5" xfId="6956"/>
    <cellStyle name="20% - Accent3 3 5 2" xfId="16114"/>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420"/>
    <cellStyle name="20% - Accent3 30 2 2 3" xfId="13900"/>
    <cellStyle name="20% - Accent3 30 2 3" xfId="6961"/>
    <cellStyle name="20% - Accent3 30 2 3 2" xfId="16119"/>
    <cellStyle name="20% - Accent3 30 2 4" xfId="11469"/>
    <cellStyle name="20% - Accent3 30 3" xfId="4493"/>
    <cellStyle name="20% - Accent3 30 3 2" xfId="9263"/>
    <cellStyle name="20% - Accent3 30 3 2 2" xfId="18421"/>
    <cellStyle name="20% - Accent3 30 3 3" xfId="13901"/>
    <cellStyle name="20% - Accent3 30 4" xfId="6960"/>
    <cellStyle name="20% - Accent3 30 4 2" xfId="16118"/>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422"/>
    <cellStyle name="20% - Accent3 31 2 2 3" xfId="13902"/>
    <cellStyle name="20% - Accent3 31 2 3" xfId="6963"/>
    <cellStyle name="20% - Accent3 31 2 3 2" xfId="16121"/>
    <cellStyle name="20% - Accent3 31 2 4" xfId="11471"/>
    <cellStyle name="20% - Accent3 31 3" xfId="4495"/>
    <cellStyle name="20% - Accent3 31 3 2" xfId="9265"/>
    <cellStyle name="20% - Accent3 31 3 2 2" xfId="18423"/>
    <cellStyle name="20% - Accent3 31 3 3" xfId="13903"/>
    <cellStyle name="20% - Accent3 31 4" xfId="6962"/>
    <cellStyle name="20% - Accent3 31 4 2" xfId="16120"/>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424"/>
    <cellStyle name="20% - Accent3 32 2 2 3" xfId="13904"/>
    <cellStyle name="20% - Accent3 32 2 3" xfId="6965"/>
    <cellStyle name="20% - Accent3 32 2 3 2" xfId="16123"/>
    <cellStyle name="20% - Accent3 32 2 4" xfId="11473"/>
    <cellStyle name="20% - Accent3 32 3" xfId="4497"/>
    <cellStyle name="20% - Accent3 32 3 2" xfId="9267"/>
    <cellStyle name="20% - Accent3 32 3 2 2" xfId="18425"/>
    <cellStyle name="20% - Accent3 32 3 3" xfId="13905"/>
    <cellStyle name="20% - Accent3 32 4" xfId="6964"/>
    <cellStyle name="20% - Accent3 32 4 2" xfId="16122"/>
    <cellStyle name="20% - Accent3 32 5" xfId="11472"/>
    <cellStyle name="20% - Accent3 32_draft transactions report_052009_rvsd" xfId="509"/>
    <cellStyle name="20% - Accent3 33" xfId="510"/>
    <cellStyle name="20% - Accent3 33 2" xfId="4498"/>
    <cellStyle name="20% - Accent3 33 2 2" xfId="9268"/>
    <cellStyle name="20% - Accent3 33 2 2 2" xfId="18426"/>
    <cellStyle name="20% - Accent3 33 2 3" xfId="13906"/>
    <cellStyle name="20% - Accent3 33 3" xfId="6966"/>
    <cellStyle name="20% - Accent3 33 3 2" xfId="16124"/>
    <cellStyle name="20% - Accent3 33 4" xfId="11474"/>
    <cellStyle name="20% - Accent3 34" xfId="511"/>
    <cellStyle name="20% - Accent3 34 2" xfId="4499"/>
    <cellStyle name="20% - Accent3 34 2 2" xfId="9269"/>
    <cellStyle name="20% - Accent3 34 2 2 2" xfId="18427"/>
    <cellStyle name="20% - Accent3 34 2 3" xfId="13907"/>
    <cellStyle name="20% - Accent3 34 3" xfId="6967"/>
    <cellStyle name="20% - Accent3 34 3 2" xfId="16125"/>
    <cellStyle name="20% - Accent3 34 4" xfId="11475"/>
    <cellStyle name="20% - Accent3 35" xfId="512"/>
    <cellStyle name="20% - Accent3 35 2" xfId="4500"/>
    <cellStyle name="20% - Accent3 35 2 2" xfId="9270"/>
    <cellStyle name="20% - Accent3 35 2 2 2" xfId="18428"/>
    <cellStyle name="20% - Accent3 35 2 3" xfId="13908"/>
    <cellStyle name="20% - Accent3 35 3" xfId="6968"/>
    <cellStyle name="20% - Accent3 35 3 2" xfId="16126"/>
    <cellStyle name="20% - Accent3 35 4" xfId="11476"/>
    <cellStyle name="20% - Accent3 36" xfId="513"/>
    <cellStyle name="20% - Accent3 36 2" xfId="4501"/>
    <cellStyle name="20% - Accent3 36 2 2" xfId="9271"/>
    <cellStyle name="20% - Accent3 36 2 2 2" xfId="18429"/>
    <cellStyle name="20% - Accent3 36 2 3" xfId="13909"/>
    <cellStyle name="20% - Accent3 36 3" xfId="6969"/>
    <cellStyle name="20% - Accent3 36 3 2" xfId="16127"/>
    <cellStyle name="20% - Accent3 36 4" xfId="11477"/>
    <cellStyle name="20% - Accent3 37" xfId="514"/>
    <cellStyle name="20% - Accent3 37 2" xfId="4502"/>
    <cellStyle name="20% - Accent3 37 2 2" xfId="9272"/>
    <cellStyle name="20% - Accent3 37 2 2 2" xfId="18430"/>
    <cellStyle name="20% - Accent3 37 2 3" xfId="13910"/>
    <cellStyle name="20% - Accent3 37 3" xfId="6970"/>
    <cellStyle name="20% - Accent3 37 3 2" xfId="16128"/>
    <cellStyle name="20% - Accent3 37 4" xfId="11478"/>
    <cellStyle name="20% - Accent3 38" xfId="515"/>
    <cellStyle name="20% - Accent3 38 2" xfId="4503"/>
    <cellStyle name="20% - Accent3 38 2 2" xfId="9273"/>
    <cellStyle name="20% - Accent3 38 2 2 2" xfId="18431"/>
    <cellStyle name="20% - Accent3 38 2 3" xfId="13911"/>
    <cellStyle name="20% - Accent3 38 3" xfId="6971"/>
    <cellStyle name="20% - Accent3 38 3 2" xfId="16129"/>
    <cellStyle name="20% - Accent3 38 4" xfId="11479"/>
    <cellStyle name="20% - Accent3 39" xfId="516"/>
    <cellStyle name="20% - Accent3 39 2" xfId="4504"/>
    <cellStyle name="20% - Accent3 39 2 2" xfId="9274"/>
    <cellStyle name="20% - Accent3 39 2 2 2" xfId="18432"/>
    <cellStyle name="20% - Accent3 39 2 3" xfId="13912"/>
    <cellStyle name="20% - Accent3 39 3" xfId="6972"/>
    <cellStyle name="20% - Accent3 39 3 2" xfId="16130"/>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433"/>
    <cellStyle name="20% - Accent3 4 2 2 2 3" xfId="13913"/>
    <cellStyle name="20% - Accent3 4 2 2 3" xfId="6975"/>
    <cellStyle name="20% - Accent3 4 2 2 3 2" xfId="16133"/>
    <cellStyle name="20% - Accent3 4 2 2 4" xfId="11483"/>
    <cellStyle name="20% - Accent3 4 2 3" xfId="4506"/>
    <cellStyle name="20% - Accent3 4 2 3 2" xfId="9276"/>
    <cellStyle name="20% - Accent3 4 2 3 2 2" xfId="18434"/>
    <cellStyle name="20% - Accent3 4 2 3 3" xfId="13914"/>
    <cellStyle name="20% - Accent3 4 2 4" xfId="6974"/>
    <cellStyle name="20% - Accent3 4 2 4 2" xfId="16132"/>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435"/>
    <cellStyle name="20% - Accent3 4 3 2 3" xfId="13915"/>
    <cellStyle name="20% - Accent3 4 3 3" xfId="6976"/>
    <cellStyle name="20% - Accent3 4 3 3 2" xfId="16134"/>
    <cellStyle name="20% - Accent3 4 3 4" xfId="11484"/>
    <cellStyle name="20% - Accent3 4 4" xfId="4508"/>
    <cellStyle name="20% - Accent3 4 4 2" xfId="9278"/>
    <cellStyle name="20% - Accent3 4 4 2 2" xfId="18436"/>
    <cellStyle name="20% - Accent3 4 4 3" xfId="13916"/>
    <cellStyle name="20% - Accent3 4 5" xfId="6973"/>
    <cellStyle name="20% - Accent3 4 5 2" xfId="16131"/>
    <cellStyle name="20% - Accent3 4 6" xfId="11481"/>
    <cellStyle name="20% - Accent3 4_draft transactions report_052009_rvsd" xfId="522"/>
    <cellStyle name="20% - Accent3 40" xfId="523"/>
    <cellStyle name="20% - Accent3 40 2" xfId="4509"/>
    <cellStyle name="20% - Accent3 40 2 2" xfId="9279"/>
    <cellStyle name="20% - Accent3 40 2 2 2" xfId="18437"/>
    <cellStyle name="20% - Accent3 40 2 3" xfId="13917"/>
    <cellStyle name="20% - Accent3 40 3" xfId="6977"/>
    <cellStyle name="20% - Accent3 40 3 2" xfId="16135"/>
    <cellStyle name="20% - Accent3 40 4" xfId="11485"/>
    <cellStyle name="20% - Accent3 41" xfId="524"/>
    <cellStyle name="20% - Accent3 41 2" xfId="4510"/>
    <cellStyle name="20% - Accent3 41 2 2" xfId="9280"/>
    <cellStyle name="20% - Accent3 41 2 2 2" xfId="18438"/>
    <cellStyle name="20% - Accent3 41 2 3" xfId="13918"/>
    <cellStyle name="20% - Accent3 41 3" xfId="6978"/>
    <cellStyle name="20% - Accent3 41 3 2" xfId="16136"/>
    <cellStyle name="20% - Accent3 41 4" xfId="11486"/>
    <cellStyle name="20% - Accent3 42" xfId="525"/>
    <cellStyle name="20% - Accent3 42 2" xfId="4511"/>
    <cellStyle name="20% - Accent3 42 2 2" xfId="9281"/>
    <cellStyle name="20% - Accent3 42 2 2 2" xfId="18439"/>
    <cellStyle name="20% - Accent3 42 2 3" xfId="13919"/>
    <cellStyle name="20% - Accent3 42 3" xfId="6979"/>
    <cellStyle name="20% - Accent3 42 3 2" xfId="16137"/>
    <cellStyle name="20% - Accent3 42 4" xfId="11487"/>
    <cellStyle name="20% - Accent3 43" xfId="526"/>
    <cellStyle name="20% - Accent3 43 2" xfId="4512"/>
    <cellStyle name="20% - Accent3 43 2 2" xfId="9282"/>
    <cellStyle name="20% - Accent3 43 2 2 2" xfId="18440"/>
    <cellStyle name="20% - Accent3 43 2 3" xfId="13920"/>
    <cellStyle name="20% - Accent3 43 3" xfId="6980"/>
    <cellStyle name="20% - Accent3 43 3 2" xfId="16138"/>
    <cellStyle name="20% - Accent3 43 4" xfId="11488"/>
    <cellStyle name="20% - Accent3 44" xfId="527"/>
    <cellStyle name="20% - Accent3 44 2" xfId="4513"/>
    <cellStyle name="20% - Accent3 44 2 2" xfId="9283"/>
    <cellStyle name="20% - Accent3 44 2 2 2" xfId="18441"/>
    <cellStyle name="20% - Accent3 44 2 3" xfId="13921"/>
    <cellStyle name="20% - Accent3 44 3" xfId="6981"/>
    <cellStyle name="20% - Accent3 44 3 2" xfId="16139"/>
    <cellStyle name="20% - Accent3 44 4" xfId="11489"/>
    <cellStyle name="20% - Accent3 45" xfId="528"/>
    <cellStyle name="20% - Accent3 45 2" xfId="4514"/>
    <cellStyle name="20% - Accent3 45 2 2" xfId="9284"/>
    <cellStyle name="20% - Accent3 45 2 2 2" xfId="18442"/>
    <cellStyle name="20% - Accent3 45 2 3" xfId="13922"/>
    <cellStyle name="20% - Accent3 45 3" xfId="6982"/>
    <cellStyle name="20% - Accent3 45 3 2" xfId="16140"/>
    <cellStyle name="20% - Accent3 45 4" xfId="11490"/>
    <cellStyle name="20% - Accent3 46" xfId="529"/>
    <cellStyle name="20% - Accent3 46 2" xfId="4515"/>
    <cellStyle name="20% - Accent3 46 2 2" xfId="9285"/>
    <cellStyle name="20% - Accent3 46 2 2 2" xfId="18443"/>
    <cellStyle name="20% - Accent3 46 2 3" xfId="13923"/>
    <cellStyle name="20% - Accent3 46 3" xfId="6983"/>
    <cellStyle name="20% - Accent3 46 3 2" xfId="16141"/>
    <cellStyle name="20% - Accent3 46 4" xfId="11491"/>
    <cellStyle name="20% - Accent3 47" xfId="530"/>
    <cellStyle name="20% - Accent3 47 2" xfId="4516"/>
    <cellStyle name="20% - Accent3 47 2 2" xfId="9286"/>
    <cellStyle name="20% - Accent3 47 2 2 2" xfId="18444"/>
    <cellStyle name="20% - Accent3 47 2 3" xfId="13924"/>
    <cellStyle name="20% - Accent3 47 3" xfId="6984"/>
    <cellStyle name="20% - Accent3 47 3 2" xfId="16142"/>
    <cellStyle name="20% - Accent3 47 4" xfId="11492"/>
    <cellStyle name="20% - Accent3 48" xfId="531"/>
    <cellStyle name="20% - Accent3 48 2" xfId="4517"/>
    <cellStyle name="20% - Accent3 48 2 2" xfId="9287"/>
    <cellStyle name="20% - Accent3 48 2 2 2" xfId="18445"/>
    <cellStyle name="20% - Accent3 48 2 3" xfId="13925"/>
    <cellStyle name="20% - Accent3 48 3" xfId="6985"/>
    <cellStyle name="20% - Accent3 48 3 2" xfId="16143"/>
    <cellStyle name="20% - Accent3 48 4" xfId="11493"/>
    <cellStyle name="20% - Accent3 49" xfId="532"/>
    <cellStyle name="20% - Accent3 49 2" xfId="4518"/>
    <cellStyle name="20% - Accent3 49 2 2" xfId="9288"/>
    <cellStyle name="20% - Accent3 49 2 2 2" xfId="18446"/>
    <cellStyle name="20% - Accent3 49 2 3" xfId="13926"/>
    <cellStyle name="20% - Accent3 49 3" xfId="6986"/>
    <cellStyle name="20% - Accent3 49 3 2" xfId="16144"/>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447"/>
    <cellStyle name="20% - Accent3 5 2 2 2 3" xfId="13927"/>
    <cellStyle name="20% - Accent3 5 2 2 3" xfId="6989"/>
    <cellStyle name="20% - Accent3 5 2 2 3 2" xfId="16147"/>
    <cellStyle name="20% - Accent3 5 2 2 4" xfId="11497"/>
    <cellStyle name="20% - Accent3 5 2 3" xfId="4520"/>
    <cellStyle name="20% - Accent3 5 2 3 2" xfId="9290"/>
    <cellStyle name="20% - Accent3 5 2 3 2 2" xfId="18448"/>
    <cellStyle name="20% - Accent3 5 2 3 3" xfId="13928"/>
    <cellStyle name="20% - Accent3 5 2 4" xfId="6988"/>
    <cellStyle name="20% - Accent3 5 2 4 2" xfId="16146"/>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449"/>
    <cellStyle name="20% - Accent3 5 3 2 3" xfId="13929"/>
    <cellStyle name="20% - Accent3 5 3 3" xfId="6990"/>
    <cellStyle name="20% - Accent3 5 3 3 2" xfId="16148"/>
    <cellStyle name="20% - Accent3 5 3 4" xfId="11498"/>
    <cellStyle name="20% - Accent3 5 4" xfId="4522"/>
    <cellStyle name="20% - Accent3 5 4 2" xfId="9292"/>
    <cellStyle name="20% - Accent3 5 4 2 2" xfId="18450"/>
    <cellStyle name="20% - Accent3 5 4 3" xfId="13930"/>
    <cellStyle name="20% - Accent3 5 5" xfId="6987"/>
    <cellStyle name="20% - Accent3 5 5 2" xfId="16145"/>
    <cellStyle name="20% - Accent3 5 6" xfId="11495"/>
    <cellStyle name="20% - Accent3 5_draft transactions report_052009_rvsd" xfId="538"/>
    <cellStyle name="20% - Accent3 50" xfId="539"/>
    <cellStyle name="20% - Accent3 50 2" xfId="4523"/>
    <cellStyle name="20% - Accent3 50 2 2" xfId="9293"/>
    <cellStyle name="20% - Accent3 50 2 2 2" xfId="18451"/>
    <cellStyle name="20% - Accent3 50 2 3" xfId="13931"/>
    <cellStyle name="20% - Accent3 50 3" xfId="6991"/>
    <cellStyle name="20% - Accent3 50 3 2" xfId="16149"/>
    <cellStyle name="20% - Accent3 50 4" xfId="11499"/>
    <cellStyle name="20% - Accent3 51" xfId="540"/>
    <cellStyle name="20% - Accent3 51 2" xfId="4524"/>
    <cellStyle name="20% - Accent3 51 2 2" xfId="9294"/>
    <cellStyle name="20% - Accent3 51 2 2 2" xfId="18452"/>
    <cellStyle name="20% - Accent3 51 2 3" xfId="13932"/>
    <cellStyle name="20% - Accent3 51 3" xfId="6992"/>
    <cellStyle name="20% - Accent3 51 3 2" xfId="16150"/>
    <cellStyle name="20% - Accent3 51 4" xfId="11500"/>
    <cellStyle name="20% - Accent3 52" xfId="541"/>
    <cellStyle name="20% - Accent3 52 2" xfId="4525"/>
    <cellStyle name="20% - Accent3 52 2 2" xfId="9295"/>
    <cellStyle name="20% - Accent3 52 2 2 2" xfId="18453"/>
    <cellStyle name="20% - Accent3 52 2 3" xfId="13933"/>
    <cellStyle name="20% - Accent3 52 3" xfId="6993"/>
    <cellStyle name="20% - Accent3 52 3 2" xfId="16151"/>
    <cellStyle name="20% - Accent3 52 4" xfId="11501"/>
    <cellStyle name="20% - Accent3 53" xfId="542"/>
    <cellStyle name="20% - Accent3 53 2" xfId="4526"/>
    <cellStyle name="20% - Accent3 53 2 2" xfId="9296"/>
    <cellStyle name="20% - Accent3 53 2 2 2" xfId="18454"/>
    <cellStyle name="20% - Accent3 53 2 3" xfId="13934"/>
    <cellStyle name="20% - Accent3 53 3" xfId="6994"/>
    <cellStyle name="20% - Accent3 53 3 2" xfId="16152"/>
    <cellStyle name="20% - Accent3 53 4" xfId="11502"/>
    <cellStyle name="20% - Accent3 54" xfId="543"/>
    <cellStyle name="20% - Accent3 54 2" xfId="4527"/>
    <cellStyle name="20% - Accent3 54 2 2" xfId="9297"/>
    <cellStyle name="20% - Accent3 54 2 2 2" xfId="18455"/>
    <cellStyle name="20% - Accent3 54 2 3" xfId="13935"/>
    <cellStyle name="20% - Accent3 54 3" xfId="6995"/>
    <cellStyle name="20% - Accent3 54 3 2" xfId="16153"/>
    <cellStyle name="20% - Accent3 54 4" xfId="11503"/>
    <cellStyle name="20% - Accent3 55" xfId="544"/>
    <cellStyle name="20% - Accent3 55 2" xfId="4528"/>
    <cellStyle name="20% - Accent3 55 2 2" xfId="9298"/>
    <cellStyle name="20% - Accent3 55 2 2 2" xfId="18456"/>
    <cellStyle name="20% - Accent3 55 2 3" xfId="13936"/>
    <cellStyle name="20% - Accent3 55 3" xfId="6996"/>
    <cellStyle name="20% - Accent3 55 3 2" xfId="16154"/>
    <cellStyle name="20% - Accent3 55 4" xfId="11504"/>
    <cellStyle name="20% - Accent3 56" xfId="545"/>
    <cellStyle name="20% - Accent3 56 2" xfId="4529"/>
    <cellStyle name="20% - Accent3 56 2 2" xfId="9299"/>
    <cellStyle name="20% - Accent3 56 2 2 2" xfId="18457"/>
    <cellStyle name="20% - Accent3 56 2 3" xfId="13937"/>
    <cellStyle name="20% - Accent3 56 3" xfId="6997"/>
    <cellStyle name="20% - Accent3 56 3 2" xfId="16155"/>
    <cellStyle name="20% - Accent3 56 4" xfId="11505"/>
    <cellStyle name="20% - Accent3 57" xfId="546"/>
    <cellStyle name="20% - Accent3 57 2" xfId="4530"/>
    <cellStyle name="20% - Accent3 57 2 2" xfId="9300"/>
    <cellStyle name="20% - Accent3 57 2 2 2" xfId="18458"/>
    <cellStyle name="20% - Accent3 57 2 3" xfId="13938"/>
    <cellStyle name="20% - Accent3 57 3" xfId="6998"/>
    <cellStyle name="20% - Accent3 57 3 2" xfId="16156"/>
    <cellStyle name="20% - Accent3 57 4" xfId="11506"/>
    <cellStyle name="20% - Accent3 58" xfId="547"/>
    <cellStyle name="20% - Accent3 58 2" xfId="4531"/>
    <cellStyle name="20% - Accent3 58 2 2" xfId="9301"/>
    <cellStyle name="20% - Accent3 58 2 2 2" xfId="18459"/>
    <cellStyle name="20% - Accent3 58 2 3" xfId="13939"/>
    <cellStyle name="20% - Accent3 58 3" xfId="6999"/>
    <cellStyle name="20% - Accent3 58 3 2" xfId="16157"/>
    <cellStyle name="20% - Accent3 58 4" xfId="11507"/>
    <cellStyle name="20% - Accent3 59" xfId="548"/>
    <cellStyle name="20% - Accent3 59 2" xfId="4532"/>
    <cellStyle name="20% - Accent3 59 2 2" xfId="9302"/>
    <cellStyle name="20% - Accent3 59 2 2 2" xfId="18460"/>
    <cellStyle name="20% - Accent3 59 2 3" xfId="13940"/>
    <cellStyle name="20% - Accent3 59 3" xfId="7000"/>
    <cellStyle name="20% - Accent3 59 3 2" xfId="16158"/>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461"/>
    <cellStyle name="20% - Accent3 6 2 2 2 3" xfId="13941"/>
    <cellStyle name="20% - Accent3 6 2 2 3" xfId="7003"/>
    <cellStyle name="20% - Accent3 6 2 2 3 2" xfId="16161"/>
    <cellStyle name="20% - Accent3 6 2 2 4" xfId="11511"/>
    <cellStyle name="20% - Accent3 6 2 3" xfId="4534"/>
    <cellStyle name="20% - Accent3 6 2 3 2" xfId="9304"/>
    <cellStyle name="20% - Accent3 6 2 3 2 2" xfId="18462"/>
    <cellStyle name="20% - Accent3 6 2 3 3" xfId="13942"/>
    <cellStyle name="20% - Accent3 6 2 4" xfId="7002"/>
    <cellStyle name="20% - Accent3 6 2 4 2" xfId="16160"/>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463"/>
    <cellStyle name="20% - Accent3 6 3 2 3" xfId="13943"/>
    <cellStyle name="20% - Accent3 6 3 3" xfId="7004"/>
    <cellStyle name="20% - Accent3 6 3 3 2" xfId="16162"/>
    <cellStyle name="20% - Accent3 6 3 4" xfId="11512"/>
    <cellStyle name="20% - Accent3 6 4" xfId="4536"/>
    <cellStyle name="20% - Accent3 6 4 2" xfId="9306"/>
    <cellStyle name="20% - Accent3 6 4 2 2" xfId="18464"/>
    <cellStyle name="20% - Accent3 6 4 3" xfId="13944"/>
    <cellStyle name="20% - Accent3 6 5" xfId="7001"/>
    <cellStyle name="20% - Accent3 6 5 2" xfId="16159"/>
    <cellStyle name="20% - Accent3 6 6" xfId="11509"/>
    <cellStyle name="20% - Accent3 6_draft transactions report_052009_rvsd" xfId="554"/>
    <cellStyle name="20% - Accent3 60" xfId="555"/>
    <cellStyle name="20% - Accent3 60 2" xfId="4537"/>
    <cellStyle name="20% - Accent3 60 2 2" xfId="9307"/>
    <cellStyle name="20% - Accent3 60 2 2 2" xfId="18465"/>
    <cellStyle name="20% - Accent3 60 2 3" xfId="13945"/>
    <cellStyle name="20% - Accent3 60 3" xfId="7005"/>
    <cellStyle name="20% - Accent3 60 3 2" xfId="16163"/>
    <cellStyle name="20% - Accent3 60 4" xfId="11513"/>
    <cellStyle name="20% - Accent3 61" xfId="556"/>
    <cellStyle name="20% - Accent3 61 2" xfId="4538"/>
    <cellStyle name="20% - Accent3 61 2 2" xfId="9308"/>
    <cellStyle name="20% - Accent3 61 2 2 2" xfId="18466"/>
    <cellStyle name="20% - Accent3 61 2 3" xfId="13946"/>
    <cellStyle name="20% - Accent3 61 3" xfId="7006"/>
    <cellStyle name="20% - Accent3 61 3 2" xfId="16164"/>
    <cellStyle name="20% - Accent3 61 4" xfId="11514"/>
    <cellStyle name="20% - Accent3 62" xfId="557"/>
    <cellStyle name="20% - Accent3 62 2" xfId="4539"/>
    <cellStyle name="20% - Accent3 62 2 2" xfId="9309"/>
    <cellStyle name="20% - Accent3 62 2 2 2" xfId="18467"/>
    <cellStyle name="20% - Accent3 62 2 3" xfId="13947"/>
    <cellStyle name="20% - Accent3 62 3" xfId="7007"/>
    <cellStyle name="20% - Accent3 62 3 2" xfId="16165"/>
    <cellStyle name="20% - Accent3 62 4" xfId="11515"/>
    <cellStyle name="20% - Accent3 63" xfId="558"/>
    <cellStyle name="20% - Accent3 63 2" xfId="4540"/>
    <cellStyle name="20% - Accent3 63 2 2" xfId="9310"/>
    <cellStyle name="20% - Accent3 63 2 2 2" xfId="18468"/>
    <cellStyle name="20% - Accent3 63 2 3" xfId="13948"/>
    <cellStyle name="20% - Accent3 63 3" xfId="7008"/>
    <cellStyle name="20% - Accent3 63 3 2" xfId="16166"/>
    <cellStyle name="20% - Accent3 63 4" xfId="11516"/>
    <cellStyle name="20% - Accent3 64" xfId="559"/>
    <cellStyle name="20% - Accent3 64 2" xfId="4541"/>
    <cellStyle name="20% - Accent3 64 2 2" xfId="9311"/>
    <cellStyle name="20% - Accent3 64 2 2 2" xfId="18469"/>
    <cellStyle name="20% - Accent3 64 2 3" xfId="13949"/>
    <cellStyle name="20% - Accent3 64 3" xfId="7009"/>
    <cellStyle name="20% - Accent3 64 3 2" xfId="16167"/>
    <cellStyle name="20% - Accent3 64 4" xfId="11517"/>
    <cellStyle name="20% - Accent3 65" xfId="560"/>
    <cellStyle name="20% - Accent3 65 2" xfId="4542"/>
    <cellStyle name="20% - Accent3 65 2 2" xfId="9312"/>
    <cellStyle name="20% - Accent3 65 2 2 2" xfId="18470"/>
    <cellStyle name="20% - Accent3 65 2 3" xfId="13950"/>
    <cellStyle name="20% - Accent3 65 3" xfId="7010"/>
    <cellStyle name="20% - Accent3 65 3 2" xfId="16168"/>
    <cellStyle name="20% - Accent3 65 4" xfId="11518"/>
    <cellStyle name="20% - Accent3 66" xfId="561"/>
    <cellStyle name="20% - Accent3 66 2" xfId="4543"/>
    <cellStyle name="20% - Accent3 66 2 2" xfId="9313"/>
    <cellStyle name="20% - Accent3 66 2 2 2" xfId="18471"/>
    <cellStyle name="20% - Accent3 66 2 3" xfId="13951"/>
    <cellStyle name="20% - Accent3 66 3" xfId="7011"/>
    <cellStyle name="20% - Accent3 66 3 2" xfId="16169"/>
    <cellStyle name="20% - Accent3 66 4" xfId="11519"/>
    <cellStyle name="20% - Accent3 67" xfId="562"/>
    <cellStyle name="20% - Accent3 67 2" xfId="4544"/>
    <cellStyle name="20% - Accent3 67 2 2" xfId="9314"/>
    <cellStyle name="20% - Accent3 67 2 2 2" xfId="18472"/>
    <cellStyle name="20% - Accent3 67 2 3" xfId="13952"/>
    <cellStyle name="20% - Accent3 67 3" xfId="7012"/>
    <cellStyle name="20% - Accent3 67 3 2" xfId="16170"/>
    <cellStyle name="20% - Accent3 67 4" xfId="11520"/>
    <cellStyle name="20% - Accent3 68" xfId="563"/>
    <cellStyle name="20% - Accent3 68 2" xfId="4545"/>
    <cellStyle name="20% - Accent3 68 2 2" xfId="9315"/>
    <cellStyle name="20% - Accent3 68 2 2 2" xfId="18473"/>
    <cellStyle name="20% - Accent3 68 2 3" xfId="13953"/>
    <cellStyle name="20% - Accent3 68 3" xfId="7013"/>
    <cellStyle name="20% - Accent3 68 3 2" xfId="16171"/>
    <cellStyle name="20% - Accent3 68 4" xfId="11521"/>
    <cellStyle name="20% - Accent3 69" xfId="564"/>
    <cellStyle name="20% - Accent3 69 2" xfId="4546"/>
    <cellStyle name="20% - Accent3 69 2 2" xfId="9316"/>
    <cellStyle name="20% - Accent3 69 2 2 2" xfId="18474"/>
    <cellStyle name="20% - Accent3 69 2 3" xfId="13954"/>
    <cellStyle name="20% - Accent3 69 3" xfId="7014"/>
    <cellStyle name="20% - Accent3 69 3 2" xfId="16172"/>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475"/>
    <cellStyle name="20% - Accent3 7 2 2 2 3" xfId="13955"/>
    <cellStyle name="20% - Accent3 7 2 2 3" xfId="7017"/>
    <cellStyle name="20% - Accent3 7 2 2 3 2" xfId="16175"/>
    <cellStyle name="20% - Accent3 7 2 2 4" xfId="11525"/>
    <cellStyle name="20% - Accent3 7 2 3" xfId="4548"/>
    <cellStyle name="20% - Accent3 7 2 3 2" xfId="9318"/>
    <cellStyle name="20% - Accent3 7 2 3 2 2" xfId="18476"/>
    <cellStyle name="20% - Accent3 7 2 3 3" xfId="13956"/>
    <cellStyle name="20% - Accent3 7 2 4" xfId="7016"/>
    <cellStyle name="20% - Accent3 7 2 4 2" xfId="16174"/>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477"/>
    <cellStyle name="20% - Accent3 7 3 2 3" xfId="13957"/>
    <cellStyle name="20% - Accent3 7 3 3" xfId="7018"/>
    <cellStyle name="20% - Accent3 7 3 3 2" xfId="16176"/>
    <cellStyle name="20% - Accent3 7 3 4" xfId="11526"/>
    <cellStyle name="20% - Accent3 7 4" xfId="4550"/>
    <cellStyle name="20% - Accent3 7 4 2" xfId="9320"/>
    <cellStyle name="20% - Accent3 7 4 2 2" xfId="18478"/>
    <cellStyle name="20% - Accent3 7 4 3" xfId="13958"/>
    <cellStyle name="20% - Accent3 7 5" xfId="7015"/>
    <cellStyle name="20% - Accent3 7 5 2" xfId="16173"/>
    <cellStyle name="20% - Accent3 7 6" xfId="11523"/>
    <cellStyle name="20% - Accent3 7_draft transactions report_052009_rvsd" xfId="570"/>
    <cellStyle name="20% - Accent3 70" xfId="571"/>
    <cellStyle name="20% - Accent3 70 2" xfId="4551"/>
    <cellStyle name="20% - Accent3 70 2 2" xfId="9321"/>
    <cellStyle name="20% - Accent3 70 2 2 2" xfId="18479"/>
    <cellStyle name="20% - Accent3 70 2 3" xfId="13959"/>
    <cellStyle name="20% - Accent3 70 3" xfId="7019"/>
    <cellStyle name="20% - Accent3 70 3 2" xfId="16177"/>
    <cellStyle name="20% - Accent3 70 4" xfId="11527"/>
    <cellStyle name="20% - Accent3 71" xfId="572"/>
    <cellStyle name="20% - Accent3 71 2" xfId="4552"/>
    <cellStyle name="20% - Accent3 71 2 2" xfId="9322"/>
    <cellStyle name="20% - Accent3 71 2 2 2" xfId="18480"/>
    <cellStyle name="20% - Accent3 71 2 3" xfId="13960"/>
    <cellStyle name="20% - Accent3 71 3" xfId="7020"/>
    <cellStyle name="20% - Accent3 71 3 2" xfId="16178"/>
    <cellStyle name="20% - Accent3 71 4" xfId="11528"/>
    <cellStyle name="20% - Accent3 72" xfId="573"/>
    <cellStyle name="20% - Accent3 72 2" xfId="4553"/>
    <cellStyle name="20% - Accent3 72 2 2" xfId="9323"/>
    <cellStyle name="20% - Accent3 72 2 2 2" xfId="18481"/>
    <cellStyle name="20% - Accent3 72 2 3" xfId="13961"/>
    <cellStyle name="20% - Accent3 72 3" xfId="7021"/>
    <cellStyle name="20% - Accent3 72 3 2" xfId="16179"/>
    <cellStyle name="20% - Accent3 72 4" xfId="11529"/>
    <cellStyle name="20% - Accent3 73" xfId="574"/>
    <cellStyle name="20% - Accent3 73 2" xfId="4554"/>
    <cellStyle name="20% - Accent3 73 2 2" xfId="9324"/>
    <cellStyle name="20% - Accent3 73 2 2 2" xfId="18482"/>
    <cellStyle name="20% - Accent3 73 2 3" xfId="13962"/>
    <cellStyle name="20% - Accent3 73 3" xfId="7022"/>
    <cellStyle name="20% - Accent3 73 3 2" xfId="16180"/>
    <cellStyle name="20% - Accent3 73 4" xfId="11530"/>
    <cellStyle name="20% - Accent3 74" xfId="575"/>
    <cellStyle name="20% - Accent3 74 2" xfId="4555"/>
    <cellStyle name="20% - Accent3 74 2 2" xfId="9325"/>
    <cellStyle name="20% - Accent3 74 2 2 2" xfId="18483"/>
    <cellStyle name="20% - Accent3 74 2 3" xfId="13963"/>
    <cellStyle name="20% - Accent3 74 3" xfId="7023"/>
    <cellStyle name="20% - Accent3 74 3 2" xfId="16181"/>
    <cellStyle name="20% - Accent3 74 4" xfId="11531"/>
    <cellStyle name="20% - Accent3 75" xfId="576"/>
    <cellStyle name="20% - Accent3 75 2" xfId="4556"/>
    <cellStyle name="20% - Accent3 75 2 2" xfId="9326"/>
    <cellStyle name="20% - Accent3 75 2 2 2" xfId="18484"/>
    <cellStyle name="20% - Accent3 75 2 3" xfId="13964"/>
    <cellStyle name="20% - Accent3 75 3" xfId="7024"/>
    <cellStyle name="20% - Accent3 75 3 2" xfId="16182"/>
    <cellStyle name="20% - Accent3 75 4" xfId="11532"/>
    <cellStyle name="20% - Accent3 76" xfId="577"/>
    <cellStyle name="20% - Accent3 76 2" xfId="4557"/>
    <cellStyle name="20% - Accent3 76 2 2" xfId="9327"/>
    <cellStyle name="20% - Accent3 76 2 2 2" xfId="18485"/>
    <cellStyle name="20% - Accent3 76 2 3" xfId="13965"/>
    <cellStyle name="20% - Accent3 76 3" xfId="7025"/>
    <cellStyle name="20% - Accent3 76 3 2" xfId="16183"/>
    <cellStyle name="20% - Accent3 76 4" xfId="11533"/>
    <cellStyle name="20% - Accent3 77" xfId="578"/>
    <cellStyle name="20% - Accent3 77 2" xfId="4558"/>
    <cellStyle name="20% - Accent3 77 2 2" xfId="9328"/>
    <cellStyle name="20% - Accent3 77 2 2 2" xfId="18486"/>
    <cellStyle name="20% - Accent3 77 2 3" xfId="13966"/>
    <cellStyle name="20% - Accent3 77 3" xfId="7026"/>
    <cellStyle name="20% - Accent3 77 3 2" xfId="16184"/>
    <cellStyle name="20% - Accent3 77 4" xfId="11534"/>
    <cellStyle name="20% - Accent3 78" xfId="579"/>
    <cellStyle name="20% - Accent3 78 2" xfId="4559"/>
    <cellStyle name="20% - Accent3 78 2 2" xfId="9329"/>
    <cellStyle name="20% - Accent3 78 2 2 2" xfId="18487"/>
    <cellStyle name="20% - Accent3 78 2 3" xfId="13967"/>
    <cellStyle name="20% - Accent3 78 3" xfId="7027"/>
    <cellStyle name="20% - Accent3 78 3 2" xfId="16185"/>
    <cellStyle name="20% - Accent3 78 4" xfId="11535"/>
    <cellStyle name="20% - Accent3 79" xfId="580"/>
    <cellStyle name="20% - Accent3 79 2" xfId="4560"/>
    <cellStyle name="20% - Accent3 79 2 2" xfId="9330"/>
    <cellStyle name="20% - Accent3 79 2 2 2" xfId="18488"/>
    <cellStyle name="20% - Accent3 79 2 3" xfId="13968"/>
    <cellStyle name="20% - Accent3 79 3" xfId="7028"/>
    <cellStyle name="20% - Accent3 79 3 2" xfId="16186"/>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489"/>
    <cellStyle name="20% - Accent3 8 2 2 2 3" xfId="13969"/>
    <cellStyle name="20% - Accent3 8 2 2 3" xfId="7031"/>
    <cellStyle name="20% - Accent3 8 2 2 3 2" xfId="16189"/>
    <cellStyle name="20% - Accent3 8 2 2 4" xfId="11539"/>
    <cellStyle name="20% - Accent3 8 2 3" xfId="4562"/>
    <cellStyle name="20% - Accent3 8 2 3 2" xfId="9332"/>
    <cellStyle name="20% - Accent3 8 2 3 2 2" xfId="18490"/>
    <cellStyle name="20% - Accent3 8 2 3 3" xfId="13970"/>
    <cellStyle name="20% - Accent3 8 2 4" xfId="7030"/>
    <cellStyle name="20% - Accent3 8 2 4 2" xfId="16188"/>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491"/>
    <cellStyle name="20% - Accent3 8 3 2 3" xfId="13971"/>
    <cellStyle name="20% - Accent3 8 3 3" xfId="7032"/>
    <cellStyle name="20% - Accent3 8 3 3 2" xfId="16190"/>
    <cellStyle name="20% - Accent3 8 3 4" xfId="11540"/>
    <cellStyle name="20% - Accent3 8 4" xfId="4564"/>
    <cellStyle name="20% - Accent3 8 4 2" xfId="9334"/>
    <cellStyle name="20% - Accent3 8 4 2 2" xfId="18492"/>
    <cellStyle name="20% - Accent3 8 4 3" xfId="13972"/>
    <cellStyle name="20% - Accent3 8 5" xfId="7029"/>
    <cellStyle name="20% - Accent3 8 5 2" xfId="16187"/>
    <cellStyle name="20% - Accent3 8 6" xfId="11537"/>
    <cellStyle name="20% - Accent3 8_draft transactions report_052009_rvsd" xfId="586"/>
    <cellStyle name="20% - Accent3 80" xfId="587"/>
    <cellStyle name="20% - Accent3 80 2" xfId="4565"/>
    <cellStyle name="20% - Accent3 80 2 2" xfId="9335"/>
    <cellStyle name="20% - Accent3 80 2 2 2" xfId="18493"/>
    <cellStyle name="20% - Accent3 80 2 3" xfId="13973"/>
    <cellStyle name="20% - Accent3 80 3" xfId="7033"/>
    <cellStyle name="20% - Accent3 80 3 2" xfId="16191"/>
    <cellStyle name="20% - Accent3 80 4" xfId="11541"/>
    <cellStyle name="20% - Accent3 81" xfId="588"/>
    <cellStyle name="20% - Accent3 81 2" xfId="4566"/>
    <cellStyle name="20% - Accent3 81 2 2" xfId="9336"/>
    <cellStyle name="20% - Accent3 81 2 2 2" xfId="18494"/>
    <cellStyle name="20% - Accent3 81 2 3" xfId="13974"/>
    <cellStyle name="20% - Accent3 81 3" xfId="7034"/>
    <cellStyle name="20% - Accent3 81 3 2" xfId="16192"/>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495"/>
    <cellStyle name="20% - Accent3 85 2 3" xfId="13975"/>
    <cellStyle name="20% - Accent3 85 3" xfId="7035"/>
    <cellStyle name="20% - Accent3 85 3 2" xfId="16193"/>
    <cellStyle name="20% - Accent3 85 4" xfId="11543"/>
    <cellStyle name="20% - Accent3 86" xfId="593"/>
    <cellStyle name="20% - Accent3 86 2" xfId="4571"/>
    <cellStyle name="20% - Accent3 86 2 2" xfId="9338"/>
    <cellStyle name="20% - Accent3 86 2 2 2" xfId="18496"/>
    <cellStyle name="20% - Accent3 86 2 3" xfId="13976"/>
    <cellStyle name="20% - Accent3 86 3" xfId="7036"/>
    <cellStyle name="20% - Accent3 86 3 2" xfId="16194"/>
    <cellStyle name="20% - Accent3 86 4" xfId="11544"/>
    <cellStyle name="20% - Accent3 87" xfId="594"/>
    <cellStyle name="20% - Accent3 87 2" xfId="4572"/>
    <cellStyle name="20% - Accent3 87 2 2" xfId="9339"/>
    <cellStyle name="20% - Accent3 87 2 2 2" xfId="18497"/>
    <cellStyle name="20% - Accent3 87 2 3" xfId="13977"/>
    <cellStyle name="20% - Accent3 87 3" xfId="7037"/>
    <cellStyle name="20% - Accent3 87 3 2" xfId="16195"/>
    <cellStyle name="20% - Accent3 87 4" xfId="11545"/>
    <cellStyle name="20% - Accent3 88" xfId="595"/>
    <cellStyle name="20% - Accent3 88 2" xfId="4573"/>
    <cellStyle name="20% - Accent3 88 2 2" xfId="9340"/>
    <cellStyle name="20% - Accent3 88 2 2 2" xfId="18498"/>
    <cellStyle name="20% - Accent3 88 2 3" xfId="13978"/>
    <cellStyle name="20% - Accent3 88 3" xfId="7038"/>
    <cellStyle name="20% - Accent3 88 3 2" xfId="16196"/>
    <cellStyle name="20% - Accent3 88 4" xfId="11546"/>
    <cellStyle name="20% - Accent3 89" xfId="596"/>
    <cellStyle name="20% - Accent3 89 2" xfId="4574"/>
    <cellStyle name="20% - Accent3 89 2 2" xfId="9341"/>
    <cellStyle name="20% - Accent3 89 2 2 2" xfId="18499"/>
    <cellStyle name="20% - Accent3 89 2 3" xfId="13979"/>
    <cellStyle name="20% - Accent3 89 3" xfId="7039"/>
    <cellStyle name="20% - Accent3 89 3 2" xfId="16197"/>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500"/>
    <cellStyle name="20% - Accent3 9 2 2 2 3" xfId="13980"/>
    <cellStyle name="20% - Accent3 9 2 2 3" xfId="7042"/>
    <cellStyle name="20% - Accent3 9 2 2 3 2" xfId="16200"/>
    <cellStyle name="20% - Accent3 9 2 2 4" xfId="11550"/>
    <cellStyle name="20% - Accent3 9 2 3" xfId="4576"/>
    <cellStyle name="20% - Accent3 9 2 3 2" xfId="9343"/>
    <cellStyle name="20% - Accent3 9 2 3 2 2" xfId="18501"/>
    <cellStyle name="20% - Accent3 9 2 3 3" xfId="13981"/>
    <cellStyle name="20% - Accent3 9 2 4" xfId="7041"/>
    <cellStyle name="20% - Accent3 9 2 4 2" xfId="16199"/>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502"/>
    <cellStyle name="20% - Accent3 9 3 2 3" xfId="13982"/>
    <cellStyle name="20% - Accent3 9 3 3" xfId="7043"/>
    <cellStyle name="20% - Accent3 9 3 3 2" xfId="16201"/>
    <cellStyle name="20% - Accent3 9 3 4" xfId="11551"/>
    <cellStyle name="20% - Accent3 9 4" xfId="4578"/>
    <cellStyle name="20% - Accent3 9 4 2" xfId="9345"/>
    <cellStyle name="20% - Accent3 9 4 2 2" xfId="18503"/>
    <cellStyle name="20% - Accent3 9 4 3" xfId="13983"/>
    <cellStyle name="20% - Accent3 9 5" xfId="7040"/>
    <cellStyle name="20% - Accent3 9 5 2" xfId="16198"/>
    <cellStyle name="20% - Accent3 9 6" xfId="11548"/>
    <cellStyle name="20% - Accent3 9_draft transactions report_052009_rvsd" xfId="602"/>
    <cellStyle name="20% - Accent3 90" xfId="603"/>
    <cellStyle name="20% - Accent3 90 2" xfId="4579"/>
    <cellStyle name="20% - Accent3 90 2 2" xfId="9346"/>
    <cellStyle name="20% - Accent3 90 2 2 2" xfId="18504"/>
    <cellStyle name="20% - Accent3 90 2 3" xfId="13984"/>
    <cellStyle name="20% - Accent3 90 3" xfId="7044"/>
    <cellStyle name="20% - Accent3 90 3 2" xfId="16202"/>
    <cellStyle name="20% - Accent3 90 4" xfId="11552"/>
    <cellStyle name="20% - Accent3 91" xfId="604"/>
    <cellStyle name="20% - Accent3 91 2" xfId="4580"/>
    <cellStyle name="20% - Accent3 91 2 2" xfId="9347"/>
    <cellStyle name="20% - Accent3 91 2 2 2" xfId="18505"/>
    <cellStyle name="20% - Accent3 91 2 3" xfId="13985"/>
    <cellStyle name="20% - Accent3 91 3" xfId="7045"/>
    <cellStyle name="20% - Accent3 91 3 2" xfId="16203"/>
    <cellStyle name="20% - Accent3 91 4" xfId="11553"/>
    <cellStyle name="20% - Accent3 92" xfId="605"/>
    <cellStyle name="20% - Accent3 92 2" xfId="4581"/>
    <cellStyle name="20% - Accent3 92 2 2" xfId="9348"/>
    <cellStyle name="20% - Accent3 92 2 2 2" xfId="18506"/>
    <cellStyle name="20% - Accent3 92 2 3" xfId="13986"/>
    <cellStyle name="20% - Accent3 92 3" xfId="7046"/>
    <cellStyle name="20% - Accent3 92 3 2" xfId="16204"/>
    <cellStyle name="20% - Accent3 92 4" xfId="11554"/>
    <cellStyle name="20% - Accent3 93" xfId="606"/>
    <cellStyle name="20% - Accent3 93 2" xfId="4582"/>
    <cellStyle name="20% - Accent3 93 2 2" xfId="9349"/>
    <cellStyle name="20% - Accent3 93 2 2 2" xfId="18507"/>
    <cellStyle name="20% - Accent3 93 2 3" xfId="13987"/>
    <cellStyle name="20% - Accent3 93 3" xfId="7047"/>
    <cellStyle name="20% - Accent3 93 3 2" xfId="16205"/>
    <cellStyle name="20% - Accent3 93 4" xfId="11555"/>
    <cellStyle name="20% - Accent3 94" xfId="607"/>
    <cellStyle name="20% - Accent3 94 2" xfId="4583"/>
    <cellStyle name="20% - Accent3 94 2 2" xfId="9350"/>
    <cellStyle name="20% - Accent3 94 2 2 2" xfId="18508"/>
    <cellStyle name="20% - Accent3 94 2 3" xfId="13988"/>
    <cellStyle name="20% - Accent3 94 3" xfId="7048"/>
    <cellStyle name="20% - Accent3 94 3 2" xfId="16206"/>
    <cellStyle name="20% - Accent3 94 4" xfId="11556"/>
    <cellStyle name="20% - Accent3 95" xfId="608"/>
    <cellStyle name="20% - Accent3 95 2" xfId="4584"/>
    <cellStyle name="20% - Accent3 95 2 2" xfId="9351"/>
    <cellStyle name="20% - Accent3 95 2 2 2" xfId="18509"/>
    <cellStyle name="20% - Accent3 95 2 3" xfId="13989"/>
    <cellStyle name="20% - Accent3 95 3" xfId="7049"/>
    <cellStyle name="20% - Accent3 95 3 2" xfId="16207"/>
    <cellStyle name="20% - Accent3 95 4" xfId="11557"/>
    <cellStyle name="20% - Accent3 96" xfId="609"/>
    <cellStyle name="20% - Accent3 96 2" xfId="4585"/>
    <cellStyle name="20% - Accent3 96 2 2" xfId="9352"/>
    <cellStyle name="20% - Accent3 96 2 2 2" xfId="18510"/>
    <cellStyle name="20% - Accent3 96 2 3" xfId="13990"/>
    <cellStyle name="20% - Accent3 96 3" xfId="7050"/>
    <cellStyle name="20% - Accent3 96 3 2" xfId="16208"/>
    <cellStyle name="20% - Accent3 96 4" xfId="11558"/>
    <cellStyle name="20% - Accent3 97" xfId="610"/>
    <cellStyle name="20% - Accent3 97 2" xfId="4586"/>
    <cellStyle name="20% - Accent3 97 2 2" xfId="9353"/>
    <cellStyle name="20% - Accent3 97 2 2 2" xfId="18511"/>
    <cellStyle name="20% - Accent3 97 2 3" xfId="13991"/>
    <cellStyle name="20% - Accent3 97 3" xfId="7051"/>
    <cellStyle name="20% - Accent3 97 3 2" xfId="16209"/>
    <cellStyle name="20% - Accent3 97 4" xfId="11559"/>
    <cellStyle name="20% - Accent3 98" xfId="611"/>
    <cellStyle name="20% - Accent3 98 2" xfId="4587"/>
    <cellStyle name="20% - Accent3 98 2 2" xfId="9354"/>
    <cellStyle name="20% - Accent3 98 2 2 2" xfId="18512"/>
    <cellStyle name="20% - Accent3 98 2 3" xfId="13992"/>
    <cellStyle name="20% - Accent3 98 3" xfId="7052"/>
    <cellStyle name="20% - Accent3 98 3 2" xfId="16210"/>
    <cellStyle name="20% - Accent3 98 4" xfId="11560"/>
    <cellStyle name="20% - Accent3 99" xfId="612"/>
    <cellStyle name="20% - Accent3 99 2" xfId="4588"/>
    <cellStyle name="20% - Accent3 99 2 2" xfId="9355"/>
    <cellStyle name="20% - Accent3 99 2 2 2" xfId="18513"/>
    <cellStyle name="20% - Accent3 99 2 3" xfId="13993"/>
    <cellStyle name="20% - Accent3 99 3" xfId="7053"/>
    <cellStyle name="20% - Accent3 99 3 2" xfId="16211"/>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514"/>
    <cellStyle name="20% - Accent4 10 2 2 3" xfId="13994"/>
    <cellStyle name="20% - Accent4 10 2 3" xfId="7056"/>
    <cellStyle name="20% - Accent4 10 2 3 2" xfId="16214"/>
    <cellStyle name="20% - Accent4 10 2 4" xfId="11564"/>
    <cellStyle name="20% - Accent4 10 3" xfId="4590"/>
    <cellStyle name="20% - Accent4 10 3 2" xfId="9357"/>
    <cellStyle name="20% - Accent4 10 3 2 2" xfId="18515"/>
    <cellStyle name="20% - Accent4 10 3 3" xfId="13995"/>
    <cellStyle name="20% - Accent4 10 4" xfId="7055"/>
    <cellStyle name="20% - Accent4 10 4 2" xfId="16213"/>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516"/>
    <cellStyle name="20% - Accent4 11 2 2 3" xfId="13996"/>
    <cellStyle name="20% - Accent4 11 2 3" xfId="7058"/>
    <cellStyle name="20% - Accent4 11 2 3 2" xfId="16216"/>
    <cellStyle name="20% - Accent4 11 2 4" xfId="11566"/>
    <cellStyle name="20% - Accent4 11 3" xfId="4602"/>
    <cellStyle name="20% - Accent4 11 3 2" xfId="9359"/>
    <cellStyle name="20% - Accent4 11 3 2 2" xfId="18517"/>
    <cellStyle name="20% - Accent4 11 3 3" xfId="13997"/>
    <cellStyle name="20% - Accent4 11 4" xfId="7057"/>
    <cellStyle name="20% - Accent4 11 4 2" xfId="16215"/>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518"/>
    <cellStyle name="20% - Accent4 110 2 3" xfId="13998"/>
    <cellStyle name="20% - Accent4 110 3" xfId="7059"/>
    <cellStyle name="20% - Accent4 110 3 2" xfId="16217"/>
    <cellStyle name="20% - Accent4 110 4" xfId="11567"/>
    <cellStyle name="20% - Accent4 111" xfId="631"/>
    <cellStyle name="20% - Accent4 111 2" xfId="4604"/>
    <cellStyle name="20% - Accent4 111 2 2" xfId="9361"/>
    <cellStyle name="20% - Accent4 111 2 2 2" xfId="18519"/>
    <cellStyle name="20% - Accent4 111 2 3" xfId="13999"/>
    <cellStyle name="20% - Accent4 111 3" xfId="7060"/>
    <cellStyle name="20% - Accent4 111 3 2" xfId="16218"/>
    <cellStyle name="20% - Accent4 111 4" xfId="11568"/>
    <cellStyle name="20% - Accent4 112" xfId="632"/>
    <cellStyle name="20% - Accent4 112 2" xfId="4605"/>
    <cellStyle name="20% - Accent4 112 2 2" xfId="9362"/>
    <cellStyle name="20% - Accent4 112 2 2 2" xfId="18520"/>
    <cellStyle name="20% - Accent4 112 2 3" xfId="14000"/>
    <cellStyle name="20% - Accent4 112 3" xfId="7061"/>
    <cellStyle name="20% - Accent4 112 3 2" xfId="16219"/>
    <cellStyle name="20% - Accent4 112 4" xfId="11569"/>
    <cellStyle name="20% - Accent4 113" xfId="633"/>
    <cellStyle name="20% - Accent4 113 2" xfId="4606"/>
    <cellStyle name="20% - Accent4 113 2 2" xfId="9363"/>
    <cellStyle name="20% - Accent4 113 2 2 2" xfId="18521"/>
    <cellStyle name="20% - Accent4 113 2 3" xfId="14001"/>
    <cellStyle name="20% - Accent4 113 3" xfId="7062"/>
    <cellStyle name="20% - Accent4 113 3 2" xfId="16220"/>
    <cellStyle name="20% - Accent4 113 4" xfId="11570"/>
    <cellStyle name="20% - Accent4 114" xfId="634"/>
    <cellStyle name="20% - Accent4 114 2" xfId="4607"/>
    <cellStyle name="20% - Accent4 114 2 2" xfId="9364"/>
    <cellStyle name="20% - Accent4 114 2 2 2" xfId="18522"/>
    <cellStyle name="20% - Accent4 114 2 3" xfId="14002"/>
    <cellStyle name="20% - Accent4 114 3" xfId="7063"/>
    <cellStyle name="20% - Accent4 114 3 2" xfId="16221"/>
    <cellStyle name="20% - Accent4 114 4" xfId="11571"/>
    <cellStyle name="20% - Accent4 115" xfId="635"/>
    <cellStyle name="20% - Accent4 115 2" xfId="4608"/>
    <cellStyle name="20% - Accent4 115 2 2" xfId="9365"/>
    <cellStyle name="20% - Accent4 115 2 2 2" xfId="18523"/>
    <cellStyle name="20% - Accent4 115 2 3" xfId="14003"/>
    <cellStyle name="20% - Accent4 115 3" xfId="7064"/>
    <cellStyle name="20% - Accent4 115 3 2" xfId="16222"/>
    <cellStyle name="20% - Accent4 115 4" xfId="11572"/>
    <cellStyle name="20% - Accent4 116" xfId="636"/>
    <cellStyle name="20% - Accent4 116 2" xfId="4609"/>
    <cellStyle name="20% - Accent4 116 2 2" xfId="9366"/>
    <cellStyle name="20% - Accent4 116 2 2 2" xfId="18524"/>
    <cellStyle name="20% - Accent4 116 2 3" xfId="14004"/>
    <cellStyle name="20% - Accent4 116 3" xfId="7065"/>
    <cellStyle name="20% - Accent4 116 3 2" xfId="16223"/>
    <cellStyle name="20% - Accent4 116 4" xfId="11573"/>
    <cellStyle name="20% - Accent4 117" xfId="637"/>
    <cellStyle name="20% - Accent4 117 2" xfId="4610"/>
    <cellStyle name="20% - Accent4 117 2 2" xfId="9367"/>
    <cellStyle name="20% - Accent4 117 2 2 2" xfId="18525"/>
    <cellStyle name="20% - Accent4 117 2 3" xfId="14005"/>
    <cellStyle name="20% - Accent4 117 3" xfId="7066"/>
    <cellStyle name="20% - Accent4 117 3 2" xfId="16224"/>
    <cellStyle name="20% - Accent4 117 4" xfId="11574"/>
    <cellStyle name="20% - Accent4 118" xfId="638"/>
    <cellStyle name="20% - Accent4 118 2" xfId="4611"/>
    <cellStyle name="20% - Accent4 118 2 2" xfId="9368"/>
    <cellStyle name="20% - Accent4 118 2 2 2" xfId="18526"/>
    <cellStyle name="20% - Accent4 118 2 3" xfId="14006"/>
    <cellStyle name="20% - Accent4 118 3" xfId="7067"/>
    <cellStyle name="20% - Accent4 118 3 2" xfId="16225"/>
    <cellStyle name="20% - Accent4 118 4" xfId="11575"/>
    <cellStyle name="20% - Accent4 119" xfId="3111"/>
    <cellStyle name="20% - Accent4 119 2" xfId="4612"/>
    <cellStyle name="20% - Accent4 119 2 2" xfId="9369"/>
    <cellStyle name="20% - Accent4 119 2 2 2" xfId="18527"/>
    <cellStyle name="20% - Accent4 119 2 3" xfId="14007"/>
    <cellStyle name="20% - Accent4 119 3" xfId="8500"/>
    <cellStyle name="20% - Accent4 119 3 2" xfId="17658"/>
    <cellStyle name="20% - Accent4 119 4" xfId="13073"/>
    <cellStyle name="20% - Accent4 12" xfId="639"/>
    <cellStyle name="20% - Accent4 12 2" xfId="640"/>
    <cellStyle name="20% - Accent4 12 2 2" xfId="4613"/>
    <cellStyle name="20% - Accent4 12 2 2 2" xfId="9370"/>
    <cellStyle name="20% - Accent4 12 2 2 2 2" xfId="18528"/>
    <cellStyle name="20% - Accent4 12 2 2 3" xfId="14008"/>
    <cellStyle name="20% - Accent4 12 2 3" xfId="7069"/>
    <cellStyle name="20% - Accent4 12 2 3 2" xfId="16227"/>
    <cellStyle name="20% - Accent4 12 2 4" xfId="11577"/>
    <cellStyle name="20% - Accent4 12 3" xfId="4614"/>
    <cellStyle name="20% - Accent4 12 3 2" xfId="9371"/>
    <cellStyle name="20% - Accent4 12 3 2 2" xfId="18529"/>
    <cellStyle name="20% - Accent4 12 3 3" xfId="14009"/>
    <cellStyle name="20% - Accent4 12 4" xfId="7068"/>
    <cellStyle name="20% - Accent4 12 4 2" xfId="16226"/>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530"/>
    <cellStyle name="20% - Accent4 120 2 3" xfId="14010"/>
    <cellStyle name="20% - Accent4 120 3" xfId="8517"/>
    <cellStyle name="20% - Accent4 120 3 2" xfId="17675"/>
    <cellStyle name="20% - Accent4 120 4" xfId="13090"/>
    <cellStyle name="20% - Accent4 121" xfId="3141"/>
    <cellStyle name="20% - Accent4 121 2" xfId="4616"/>
    <cellStyle name="20% - Accent4 121 2 2" xfId="9373"/>
    <cellStyle name="20% - Accent4 121 2 2 2" xfId="18531"/>
    <cellStyle name="20% - Accent4 121 2 3" xfId="14011"/>
    <cellStyle name="20% - Accent4 121 3" xfId="8530"/>
    <cellStyle name="20% - Accent4 121 3 2" xfId="17688"/>
    <cellStyle name="20% - Accent4 121 4" xfId="13103"/>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532"/>
    <cellStyle name="20% - Accent4 127 2 3" xfId="14012"/>
    <cellStyle name="20% - Accent4 127 3" xfId="8539"/>
    <cellStyle name="20% - Accent4 127 3 2" xfId="17697"/>
    <cellStyle name="20% - Accent4 127 4" xfId="13137"/>
    <cellStyle name="20% - Accent4 128" xfId="3377"/>
    <cellStyle name="20% - Accent4 128 2" xfId="4618"/>
    <cellStyle name="20% - Accent4 128 2 2" xfId="9375"/>
    <cellStyle name="20% - Accent4 128 2 2 2" xfId="18533"/>
    <cellStyle name="20% - Accent4 128 2 3" xfId="14013"/>
    <cellStyle name="20% - Accent4 128 3" xfId="8556"/>
    <cellStyle name="20% - Accent4 128 3 2" xfId="17714"/>
    <cellStyle name="20% - Accent4 128 4" xfId="13154"/>
    <cellStyle name="20% - Accent4 129" xfId="3390"/>
    <cellStyle name="20% - Accent4 129 2" xfId="4619"/>
    <cellStyle name="20% - Accent4 129 2 2" xfId="9376"/>
    <cellStyle name="20% - Accent4 129 2 2 2" xfId="18534"/>
    <cellStyle name="20% - Accent4 129 2 3" xfId="14014"/>
    <cellStyle name="20% - Accent4 129 3" xfId="8569"/>
    <cellStyle name="20% - Accent4 129 3 2" xfId="17727"/>
    <cellStyle name="20% - Accent4 129 4" xfId="13167"/>
    <cellStyle name="20% - Accent4 13" xfId="642"/>
    <cellStyle name="20% - Accent4 13 2" xfId="643"/>
    <cellStyle name="20% - Accent4 13 2 2" xfId="4620"/>
    <cellStyle name="20% - Accent4 13 2 2 2" xfId="9377"/>
    <cellStyle name="20% - Accent4 13 2 2 2 2" xfId="18535"/>
    <cellStyle name="20% - Accent4 13 2 2 3" xfId="14015"/>
    <cellStyle name="20% - Accent4 13 2 3" xfId="7071"/>
    <cellStyle name="20% - Accent4 13 2 3 2" xfId="16229"/>
    <cellStyle name="20% - Accent4 13 2 4" xfId="11579"/>
    <cellStyle name="20% - Accent4 13 3" xfId="4621"/>
    <cellStyle name="20% - Accent4 13 3 2" xfId="9378"/>
    <cellStyle name="20% - Accent4 13 3 2 2" xfId="18536"/>
    <cellStyle name="20% - Accent4 13 3 3" xfId="14016"/>
    <cellStyle name="20% - Accent4 13 4" xfId="7070"/>
    <cellStyle name="20% - Accent4 13 4 2" xfId="16228"/>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537"/>
    <cellStyle name="20% - Accent4 130 2 3" xfId="14017"/>
    <cellStyle name="20% - Accent4 130 3" xfId="8578"/>
    <cellStyle name="20% - Accent4 130 3 2" xfId="17736"/>
    <cellStyle name="20% - Accent4 130 4" xfId="13176"/>
    <cellStyle name="20% - Accent4 131" xfId="3416"/>
    <cellStyle name="20% - Accent4 131 2" xfId="4623"/>
    <cellStyle name="20% - Accent4 131 2 2" xfId="9380"/>
    <cellStyle name="20% - Accent4 131 2 2 2" xfId="18538"/>
    <cellStyle name="20% - Accent4 131 2 3" xfId="14018"/>
    <cellStyle name="20% - Accent4 131 3" xfId="8595"/>
    <cellStyle name="20% - Accent4 131 3 2" xfId="17753"/>
    <cellStyle name="20% - Accent4 131 4" xfId="13193"/>
    <cellStyle name="20% - Accent4 132" xfId="3429"/>
    <cellStyle name="20% - Accent4 132 2" xfId="4624"/>
    <cellStyle name="20% - Accent4 132 2 2" xfId="9381"/>
    <cellStyle name="20% - Accent4 132 2 2 2" xfId="18539"/>
    <cellStyle name="20% - Accent4 132 2 3" xfId="14019"/>
    <cellStyle name="20% - Accent4 132 3" xfId="8608"/>
    <cellStyle name="20% - Accent4 132 3 2" xfId="17766"/>
    <cellStyle name="20% - Accent4 132 4" xfId="13206"/>
    <cellStyle name="20% - Accent4 133" xfId="3442"/>
    <cellStyle name="20% - Accent4 133 2" xfId="4625"/>
    <cellStyle name="20% - Accent4 133 2 2" xfId="9382"/>
    <cellStyle name="20% - Accent4 133 2 2 2" xfId="18540"/>
    <cellStyle name="20% - Accent4 133 2 3" xfId="14020"/>
    <cellStyle name="20% - Accent4 133 3" xfId="8621"/>
    <cellStyle name="20% - Accent4 133 3 2" xfId="17779"/>
    <cellStyle name="20% - Accent4 133 4" xfId="13219"/>
    <cellStyle name="20% - Accent4 134" xfId="3455"/>
    <cellStyle name="20% - Accent4 134 2" xfId="4626"/>
    <cellStyle name="20% - Accent4 134 2 2" xfId="9383"/>
    <cellStyle name="20% - Accent4 134 2 2 2" xfId="18541"/>
    <cellStyle name="20% - Accent4 134 2 3" xfId="14021"/>
    <cellStyle name="20% - Accent4 134 3" xfId="8634"/>
    <cellStyle name="20% - Accent4 134 3 2" xfId="17792"/>
    <cellStyle name="20% - Accent4 134 4" xfId="1323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542"/>
    <cellStyle name="20% - Accent4 138 2 3" xfId="14022"/>
    <cellStyle name="20% - Accent4 138 3" xfId="8643"/>
    <cellStyle name="20% - Accent4 138 3 2" xfId="17801"/>
    <cellStyle name="20% - Accent4 138 4" xfId="13256"/>
    <cellStyle name="20% - Accent4 139" xfId="3621"/>
    <cellStyle name="20% - Accent4 139 2" xfId="4628"/>
    <cellStyle name="20% - Accent4 139 2 2" xfId="9385"/>
    <cellStyle name="20% - Accent4 139 2 2 2" xfId="18543"/>
    <cellStyle name="20% - Accent4 139 2 3" xfId="14023"/>
    <cellStyle name="20% - Accent4 139 3" xfId="8660"/>
    <cellStyle name="20% - Accent4 139 3 2" xfId="17818"/>
    <cellStyle name="20% - Accent4 139 4" xfId="13273"/>
    <cellStyle name="20% - Accent4 14" xfId="645"/>
    <cellStyle name="20% - Accent4 14 2" xfId="646"/>
    <cellStyle name="20% - Accent4 14 2 2" xfId="4629"/>
    <cellStyle name="20% - Accent4 14 2 2 2" xfId="9386"/>
    <cellStyle name="20% - Accent4 14 2 2 2 2" xfId="18544"/>
    <cellStyle name="20% - Accent4 14 2 2 3" xfId="14024"/>
    <cellStyle name="20% - Accent4 14 2 3" xfId="7073"/>
    <cellStyle name="20% - Accent4 14 2 3 2" xfId="16231"/>
    <cellStyle name="20% - Accent4 14 2 4" xfId="11581"/>
    <cellStyle name="20% - Accent4 14 3" xfId="4630"/>
    <cellStyle name="20% - Accent4 14 3 2" xfId="9387"/>
    <cellStyle name="20% - Accent4 14 3 2 2" xfId="18545"/>
    <cellStyle name="20% - Accent4 14 3 3" xfId="14025"/>
    <cellStyle name="20% - Accent4 14 4" xfId="7072"/>
    <cellStyle name="20% - Accent4 14 4 2" xfId="16230"/>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546"/>
    <cellStyle name="20% - Accent4 140 2 3" xfId="14026"/>
    <cellStyle name="20% - Accent4 140 3" xfId="8673"/>
    <cellStyle name="20% - Accent4 140 3 2" xfId="17831"/>
    <cellStyle name="20% - Accent4 140 4" xfId="13286"/>
    <cellStyle name="20% - Accent4 141" xfId="3647"/>
    <cellStyle name="20% - Accent4 141 2" xfId="4632"/>
    <cellStyle name="20% - Accent4 141 2 2" xfId="9389"/>
    <cellStyle name="20% - Accent4 141 2 2 2" xfId="18547"/>
    <cellStyle name="20% - Accent4 141 2 3" xfId="14027"/>
    <cellStyle name="20% - Accent4 141 3" xfId="8686"/>
    <cellStyle name="20% - Accent4 141 3 2" xfId="17844"/>
    <cellStyle name="20% - Accent4 141 4" xfId="13299"/>
    <cellStyle name="20% - Accent4 142" xfId="3660"/>
    <cellStyle name="20% - Accent4 142 2" xfId="4633"/>
    <cellStyle name="20% - Accent4 142 2 2" xfId="9390"/>
    <cellStyle name="20% - Accent4 142 2 2 2" xfId="18548"/>
    <cellStyle name="20% - Accent4 142 2 3" xfId="14028"/>
    <cellStyle name="20% - Accent4 142 3" xfId="8699"/>
    <cellStyle name="20% - Accent4 142 3 2" xfId="17857"/>
    <cellStyle name="20% - Accent4 142 4" xfId="13312"/>
    <cellStyle name="20% - Accent4 143" xfId="3673"/>
    <cellStyle name="20% - Accent4 143 2" xfId="4634"/>
    <cellStyle name="20% - Accent4 143 2 2" xfId="9391"/>
    <cellStyle name="20% - Accent4 143 2 2 2" xfId="18549"/>
    <cellStyle name="20% - Accent4 143 2 3" xfId="14029"/>
    <cellStyle name="20% - Accent4 143 3" xfId="8712"/>
    <cellStyle name="20% - Accent4 143 3 2" xfId="17870"/>
    <cellStyle name="20% - Accent4 143 4" xfId="13325"/>
    <cellStyle name="20% - Accent4 144" xfId="3686"/>
    <cellStyle name="20% - Accent4 144 2" xfId="4635"/>
    <cellStyle name="20% - Accent4 144 2 2" xfId="9392"/>
    <cellStyle name="20% - Accent4 144 2 2 2" xfId="18550"/>
    <cellStyle name="20% - Accent4 144 2 3" xfId="14030"/>
    <cellStyle name="20% - Accent4 144 3" xfId="8725"/>
    <cellStyle name="20% - Accent4 144 3 2" xfId="17883"/>
    <cellStyle name="20% - Accent4 144 4" xfId="13338"/>
    <cellStyle name="20% - Accent4 145" xfId="3699"/>
    <cellStyle name="20% - Accent4 145 2" xfId="4636"/>
    <cellStyle name="20% - Accent4 145 2 2" xfId="9393"/>
    <cellStyle name="20% - Accent4 145 2 2 2" xfId="18551"/>
    <cellStyle name="20% - Accent4 145 2 3" xfId="14031"/>
    <cellStyle name="20% - Accent4 145 3" xfId="8738"/>
    <cellStyle name="20% - Accent4 145 3 2" xfId="17896"/>
    <cellStyle name="20% - Accent4 145 4" xfId="13351"/>
    <cellStyle name="20% - Accent4 146" xfId="3713"/>
    <cellStyle name="20% - Accent4 146 2" xfId="4637"/>
    <cellStyle name="20% - Accent4 146 2 2" xfId="9394"/>
    <cellStyle name="20% - Accent4 146 2 2 2" xfId="18552"/>
    <cellStyle name="20% - Accent4 146 2 3" xfId="14032"/>
    <cellStyle name="20% - Accent4 146 3" xfId="8751"/>
    <cellStyle name="20% - Accent4 146 3 2" xfId="17909"/>
    <cellStyle name="20% - Accent4 146 4" xfId="13364"/>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553"/>
    <cellStyle name="20% - Accent4 15 2 2 3" xfId="14033"/>
    <cellStyle name="20% - Accent4 15 2 3" xfId="7075"/>
    <cellStyle name="20% - Accent4 15 2 3 2" xfId="16233"/>
    <cellStyle name="20% - Accent4 15 2 4" xfId="11583"/>
    <cellStyle name="20% - Accent4 15 3" xfId="4639"/>
    <cellStyle name="20% - Accent4 15 3 2" xfId="9396"/>
    <cellStyle name="20% - Accent4 15 3 2 2" xfId="18554"/>
    <cellStyle name="20% - Accent4 15 3 3" xfId="14034"/>
    <cellStyle name="20% - Accent4 15 4" xfId="7074"/>
    <cellStyle name="20% - Accent4 15 4 2" xfId="16232"/>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555"/>
    <cellStyle name="20% - Accent4 153 3" xfId="14035"/>
    <cellStyle name="20% - Accent4 154" xfId="7054"/>
    <cellStyle name="20% - Accent4 154 2" xfId="16212"/>
    <cellStyle name="20% - Accent4 155" xfId="11562"/>
    <cellStyle name="20% - Accent4 16" xfId="651"/>
    <cellStyle name="20% - Accent4 16 2" xfId="652"/>
    <cellStyle name="20% - Accent4 16 2 2" xfId="4641"/>
    <cellStyle name="20% - Accent4 16 2 2 2" xfId="9398"/>
    <cellStyle name="20% - Accent4 16 2 2 2 2" xfId="18556"/>
    <cellStyle name="20% - Accent4 16 2 2 3" xfId="14036"/>
    <cellStyle name="20% - Accent4 16 2 3" xfId="7077"/>
    <cellStyle name="20% - Accent4 16 2 3 2" xfId="16235"/>
    <cellStyle name="20% - Accent4 16 2 4" xfId="11585"/>
    <cellStyle name="20% - Accent4 16 3" xfId="4642"/>
    <cellStyle name="20% - Accent4 16 3 2" xfId="9399"/>
    <cellStyle name="20% - Accent4 16 3 2 2" xfId="18557"/>
    <cellStyle name="20% - Accent4 16 3 3" xfId="14037"/>
    <cellStyle name="20% - Accent4 16 4" xfId="7076"/>
    <cellStyle name="20% - Accent4 16 4 2" xfId="16234"/>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558"/>
    <cellStyle name="20% - Accent4 17 2 2 3" xfId="14038"/>
    <cellStyle name="20% - Accent4 17 2 3" xfId="7079"/>
    <cellStyle name="20% - Accent4 17 2 3 2" xfId="16237"/>
    <cellStyle name="20% - Accent4 17 2 4" xfId="11587"/>
    <cellStyle name="20% - Accent4 17 3" xfId="4644"/>
    <cellStyle name="20% - Accent4 17 3 2" xfId="9401"/>
    <cellStyle name="20% - Accent4 17 3 2 2" xfId="18559"/>
    <cellStyle name="20% - Accent4 17 3 3" xfId="14039"/>
    <cellStyle name="20% - Accent4 17 4" xfId="7078"/>
    <cellStyle name="20% - Accent4 17 4 2" xfId="16236"/>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560"/>
    <cellStyle name="20% - Accent4 18 2 2 3" xfId="14040"/>
    <cellStyle name="20% - Accent4 18 2 3" xfId="7081"/>
    <cellStyle name="20% - Accent4 18 2 3 2" xfId="16239"/>
    <cellStyle name="20% - Accent4 18 2 4" xfId="11589"/>
    <cellStyle name="20% - Accent4 18 3" xfId="4646"/>
    <cellStyle name="20% - Accent4 18 3 2" xfId="9403"/>
    <cellStyle name="20% - Accent4 18 3 2 2" xfId="18561"/>
    <cellStyle name="20% - Accent4 18 3 3" xfId="14041"/>
    <cellStyle name="20% - Accent4 18 4" xfId="7080"/>
    <cellStyle name="20% - Accent4 18 4 2" xfId="16238"/>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562"/>
    <cellStyle name="20% - Accent4 19 2 2 3" xfId="14042"/>
    <cellStyle name="20% - Accent4 19 2 3" xfId="7083"/>
    <cellStyle name="20% - Accent4 19 2 3 2" xfId="16241"/>
    <cellStyle name="20% - Accent4 19 2 4" xfId="11591"/>
    <cellStyle name="20% - Accent4 19 3" xfId="4648"/>
    <cellStyle name="20% - Accent4 19 3 2" xfId="9405"/>
    <cellStyle name="20% - Accent4 19 3 2 2" xfId="18563"/>
    <cellStyle name="20% - Accent4 19 3 3" xfId="14043"/>
    <cellStyle name="20% - Accent4 19 4" xfId="7082"/>
    <cellStyle name="20% - Accent4 19 4 2" xfId="16240"/>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564"/>
    <cellStyle name="20% - Accent4 2 2 2 2 3" xfId="14044"/>
    <cellStyle name="20% - Accent4 2 2 2 3" xfId="7086"/>
    <cellStyle name="20% - Accent4 2 2 2 3 2" xfId="16244"/>
    <cellStyle name="20% - Accent4 2 2 2 4" xfId="11594"/>
    <cellStyle name="20% - Accent4 2 2 3" xfId="4650"/>
    <cellStyle name="20% - Accent4 2 2 3 2" xfId="9407"/>
    <cellStyle name="20% - Accent4 2 2 3 2 2" xfId="18565"/>
    <cellStyle name="20% - Accent4 2 2 3 3" xfId="14045"/>
    <cellStyle name="20% - Accent4 2 2 4" xfId="7085"/>
    <cellStyle name="20% - Accent4 2 2 4 2" xfId="16243"/>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566"/>
    <cellStyle name="20% - Accent4 2 3 2 3" xfId="14046"/>
    <cellStyle name="20% - Accent4 2 3 3" xfId="7087"/>
    <cellStyle name="20% - Accent4 2 3 3 2" xfId="16245"/>
    <cellStyle name="20% - Accent4 2 3 4" xfId="11595"/>
    <cellStyle name="20% - Accent4 2 4" xfId="4652"/>
    <cellStyle name="20% - Accent4 2 4 2" xfId="9409"/>
    <cellStyle name="20% - Accent4 2 4 2 2" xfId="18567"/>
    <cellStyle name="20% - Accent4 2 4 3" xfId="14047"/>
    <cellStyle name="20% - Accent4 2 5" xfId="7084"/>
    <cellStyle name="20% - Accent4 2 5 2" xfId="16242"/>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568"/>
    <cellStyle name="20% - Accent4 20 2 2 3" xfId="14048"/>
    <cellStyle name="20% - Accent4 20 2 3" xfId="7089"/>
    <cellStyle name="20% - Accent4 20 2 3 2" xfId="16247"/>
    <cellStyle name="20% - Accent4 20 2 4" xfId="11597"/>
    <cellStyle name="20% - Accent4 20 3" xfId="4654"/>
    <cellStyle name="20% - Accent4 20 3 2" xfId="9411"/>
    <cellStyle name="20% - Accent4 20 3 2 2" xfId="18569"/>
    <cellStyle name="20% - Accent4 20 3 3" xfId="14049"/>
    <cellStyle name="20% - Accent4 20 4" xfId="7088"/>
    <cellStyle name="20% - Accent4 20 4 2" xfId="16246"/>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570"/>
    <cellStyle name="20% - Accent4 21 2 2 3" xfId="14050"/>
    <cellStyle name="20% - Accent4 21 2 3" xfId="7091"/>
    <cellStyle name="20% - Accent4 21 2 3 2" xfId="16249"/>
    <cellStyle name="20% - Accent4 21 2 4" xfId="11599"/>
    <cellStyle name="20% - Accent4 21 3" xfId="4656"/>
    <cellStyle name="20% - Accent4 21 3 2" xfId="9413"/>
    <cellStyle name="20% - Accent4 21 3 2 2" xfId="18571"/>
    <cellStyle name="20% - Accent4 21 3 3" xfId="14051"/>
    <cellStyle name="20% - Accent4 21 4" xfId="7090"/>
    <cellStyle name="20% - Accent4 21 4 2" xfId="16248"/>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572"/>
    <cellStyle name="20% - Accent4 22 2 2 3" xfId="14052"/>
    <cellStyle name="20% - Accent4 22 2 3" xfId="7093"/>
    <cellStyle name="20% - Accent4 22 2 3 2" xfId="16251"/>
    <cellStyle name="20% - Accent4 22 2 4" xfId="11601"/>
    <cellStyle name="20% - Accent4 22 3" xfId="4658"/>
    <cellStyle name="20% - Accent4 22 3 2" xfId="9415"/>
    <cellStyle name="20% - Accent4 22 3 2 2" xfId="18573"/>
    <cellStyle name="20% - Accent4 22 3 3" xfId="14053"/>
    <cellStyle name="20% - Accent4 22 4" xfId="7092"/>
    <cellStyle name="20% - Accent4 22 4 2" xfId="16250"/>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574"/>
    <cellStyle name="20% - Accent4 23 2 2 3" xfId="14054"/>
    <cellStyle name="20% - Accent4 23 2 3" xfId="7095"/>
    <cellStyle name="20% - Accent4 23 2 3 2" xfId="16253"/>
    <cellStyle name="20% - Accent4 23 2 4" xfId="11603"/>
    <cellStyle name="20% - Accent4 23 3" xfId="4660"/>
    <cellStyle name="20% - Accent4 23 3 2" xfId="9417"/>
    <cellStyle name="20% - Accent4 23 3 2 2" xfId="18575"/>
    <cellStyle name="20% - Accent4 23 3 3" xfId="14055"/>
    <cellStyle name="20% - Accent4 23 4" xfId="7094"/>
    <cellStyle name="20% - Accent4 23 4 2" xfId="16252"/>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576"/>
    <cellStyle name="20% - Accent4 24 2 2 3" xfId="14056"/>
    <cellStyle name="20% - Accent4 24 2 3" xfId="7097"/>
    <cellStyle name="20% - Accent4 24 2 3 2" xfId="16255"/>
    <cellStyle name="20% - Accent4 24 2 4" xfId="11605"/>
    <cellStyle name="20% - Accent4 24 3" xfId="4662"/>
    <cellStyle name="20% - Accent4 24 3 2" xfId="9419"/>
    <cellStyle name="20% - Accent4 24 3 2 2" xfId="18577"/>
    <cellStyle name="20% - Accent4 24 3 3" xfId="14057"/>
    <cellStyle name="20% - Accent4 24 4" xfId="7096"/>
    <cellStyle name="20% - Accent4 24 4 2" xfId="16254"/>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578"/>
    <cellStyle name="20% - Accent4 25 2 2 3" xfId="14058"/>
    <cellStyle name="20% - Accent4 25 2 3" xfId="7099"/>
    <cellStyle name="20% - Accent4 25 2 3 2" xfId="16257"/>
    <cellStyle name="20% - Accent4 25 2 4" xfId="11607"/>
    <cellStyle name="20% - Accent4 25 3" xfId="4664"/>
    <cellStyle name="20% - Accent4 25 3 2" xfId="9421"/>
    <cellStyle name="20% - Accent4 25 3 2 2" xfId="18579"/>
    <cellStyle name="20% - Accent4 25 3 3" xfId="14059"/>
    <cellStyle name="20% - Accent4 25 4" xfId="7098"/>
    <cellStyle name="20% - Accent4 25 4 2" xfId="16256"/>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580"/>
    <cellStyle name="20% - Accent4 26 2 2 3" xfId="14060"/>
    <cellStyle name="20% - Accent4 26 2 3" xfId="7101"/>
    <cellStyle name="20% - Accent4 26 2 3 2" xfId="16259"/>
    <cellStyle name="20% - Accent4 26 2 4" xfId="11609"/>
    <cellStyle name="20% - Accent4 26 3" xfId="4666"/>
    <cellStyle name="20% - Accent4 26 3 2" xfId="9423"/>
    <cellStyle name="20% - Accent4 26 3 2 2" xfId="18581"/>
    <cellStyle name="20% - Accent4 26 3 3" xfId="14061"/>
    <cellStyle name="20% - Accent4 26 4" xfId="7100"/>
    <cellStyle name="20% - Accent4 26 4 2" xfId="16258"/>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582"/>
    <cellStyle name="20% - Accent4 27 2 2 3" xfId="14062"/>
    <cellStyle name="20% - Accent4 27 2 3" xfId="7103"/>
    <cellStyle name="20% - Accent4 27 2 3 2" xfId="16261"/>
    <cellStyle name="20% - Accent4 27 2 4" xfId="11611"/>
    <cellStyle name="20% - Accent4 27 3" xfId="4668"/>
    <cellStyle name="20% - Accent4 27 3 2" xfId="9425"/>
    <cellStyle name="20% - Accent4 27 3 2 2" xfId="18583"/>
    <cellStyle name="20% - Accent4 27 3 3" xfId="14063"/>
    <cellStyle name="20% - Accent4 27 4" xfId="7102"/>
    <cellStyle name="20% - Accent4 27 4 2" xfId="16260"/>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584"/>
    <cellStyle name="20% - Accent4 28 2 2 3" xfId="14064"/>
    <cellStyle name="20% - Accent4 28 2 3" xfId="7105"/>
    <cellStyle name="20% - Accent4 28 2 3 2" xfId="16263"/>
    <cellStyle name="20% - Accent4 28 2 4" xfId="11613"/>
    <cellStyle name="20% - Accent4 28 3" xfId="4670"/>
    <cellStyle name="20% - Accent4 28 3 2" xfId="9427"/>
    <cellStyle name="20% - Accent4 28 3 2 2" xfId="18585"/>
    <cellStyle name="20% - Accent4 28 3 3" xfId="14065"/>
    <cellStyle name="20% - Accent4 28 4" xfId="7104"/>
    <cellStyle name="20% - Accent4 28 4 2" xfId="16262"/>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586"/>
    <cellStyle name="20% - Accent4 29 2 2 3" xfId="14066"/>
    <cellStyle name="20% - Accent4 29 2 3" xfId="7107"/>
    <cellStyle name="20% - Accent4 29 2 3 2" xfId="16265"/>
    <cellStyle name="20% - Accent4 29 2 4" xfId="11615"/>
    <cellStyle name="20% - Accent4 29 3" xfId="4672"/>
    <cellStyle name="20% - Accent4 29 3 2" xfId="9429"/>
    <cellStyle name="20% - Accent4 29 3 2 2" xfId="18587"/>
    <cellStyle name="20% - Accent4 29 3 3" xfId="14067"/>
    <cellStyle name="20% - Accent4 29 4" xfId="7106"/>
    <cellStyle name="20% - Accent4 29 4 2" xfId="16264"/>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588"/>
    <cellStyle name="20% - Accent4 3 2 2 2 3" xfId="14068"/>
    <cellStyle name="20% - Accent4 3 2 2 3" xfId="7110"/>
    <cellStyle name="20% - Accent4 3 2 2 3 2" xfId="16268"/>
    <cellStyle name="20% - Accent4 3 2 2 4" xfId="11618"/>
    <cellStyle name="20% - Accent4 3 2 3" xfId="4674"/>
    <cellStyle name="20% - Accent4 3 2 3 2" xfId="9431"/>
    <cellStyle name="20% - Accent4 3 2 3 2 2" xfId="18589"/>
    <cellStyle name="20% - Accent4 3 2 3 3" xfId="14069"/>
    <cellStyle name="20% - Accent4 3 2 4" xfId="7109"/>
    <cellStyle name="20% - Accent4 3 2 4 2" xfId="16267"/>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590"/>
    <cellStyle name="20% - Accent4 3 3 2 3" xfId="14070"/>
    <cellStyle name="20% - Accent4 3 3 3" xfId="7111"/>
    <cellStyle name="20% - Accent4 3 3 3 2" xfId="16269"/>
    <cellStyle name="20% - Accent4 3 3 4" xfId="11619"/>
    <cellStyle name="20% - Accent4 3 4" xfId="4676"/>
    <cellStyle name="20% - Accent4 3 4 2" xfId="9433"/>
    <cellStyle name="20% - Accent4 3 4 2 2" xfId="18591"/>
    <cellStyle name="20% - Accent4 3 4 3" xfId="14071"/>
    <cellStyle name="20% - Accent4 3 5" xfId="7108"/>
    <cellStyle name="20% - Accent4 3 5 2" xfId="16266"/>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592"/>
    <cellStyle name="20% - Accent4 30 2 2 3" xfId="14072"/>
    <cellStyle name="20% - Accent4 30 2 3" xfId="7113"/>
    <cellStyle name="20% - Accent4 30 2 3 2" xfId="16271"/>
    <cellStyle name="20% - Accent4 30 2 4" xfId="11621"/>
    <cellStyle name="20% - Accent4 30 3" xfId="4678"/>
    <cellStyle name="20% - Accent4 30 3 2" xfId="9435"/>
    <cellStyle name="20% - Accent4 30 3 2 2" xfId="18593"/>
    <cellStyle name="20% - Accent4 30 3 3" xfId="14073"/>
    <cellStyle name="20% - Accent4 30 4" xfId="7112"/>
    <cellStyle name="20% - Accent4 30 4 2" xfId="16270"/>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594"/>
    <cellStyle name="20% - Accent4 31 2 2 3" xfId="14074"/>
    <cellStyle name="20% - Accent4 31 2 3" xfId="7115"/>
    <cellStyle name="20% - Accent4 31 2 3 2" xfId="16273"/>
    <cellStyle name="20% - Accent4 31 2 4" xfId="11623"/>
    <cellStyle name="20% - Accent4 31 3" xfId="4680"/>
    <cellStyle name="20% - Accent4 31 3 2" xfId="9437"/>
    <cellStyle name="20% - Accent4 31 3 2 2" xfId="18595"/>
    <cellStyle name="20% - Accent4 31 3 3" xfId="14075"/>
    <cellStyle name="20% - Accent4 31 4" xfId="7114"/>
    <cellStyle name="20% - Accent4 31 4 2" xfId="16272"/>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596"/>
    <cellStyle name="20% - Accent4 32 2 2 3" xfId="14076"/>
    <cellStyle name="20% - Accent4 32 2 3" xfId="7117"/>
    <cellStyle name="20% - Accent4 32 2 3 2" xfId="16275"/>
    <cellStyle name="20% - Accent4 32 2 4" xfId="11625"/>
    <cellStyle name="20% - Accent4 32 3" xfId="4682"/>
    <cellStyle name="20% - Accent4 32 3 2" xfId="9439"/>
    <cellStyle name="20% - Accent4 32 3 2 2" xfId="18597"/>
    <cellStyle name="20% - Accent4 32 3 3" xfId="14077"/>
    <cellStyle name="20% - Accent4 32 4" xfId="7116"/>
    <cellStyle name="20% - Accent4 32 4 2" xfId="16274"/>
    <cellStyle name="20% - Accent4 32 5" xfId="11624"/>
    <cellStyle name="20% - Accent4 32_draft transactions report_052009_rvsd" xfId="713"/>
    <cellStyle name="20% - Accent4 33" xfId="714"/>
    <cellStyle name="20% - Accent4 33 2" xfId="4683"/>
    <cellStyle name="20% - Accent4 33 2 2" xfId="9440"/>
    <cellStyle name="20% - Accent4 33 2 2 2" xfId="18598"/>
    <cellStyle name="20% - Accent4 33 2 3" xfId="14078"/>
    <cellStyle name="20% - Accent4 33 3" xfId="7118"/>
    <cellStyle name="20% - Accent4 33 3 2" xfId="16276"/>
    <cellStyle name="20% - Accent4 33 4" xfId="11626"/>
    <cellStyle name="20% - Accent4 34" xfId="715"/>
    <cellStyle name="20% - Accent4 34 2" xfId="4684"/>
    <cellStyle name="20% - Accent4 34 2 2" xfId="9441"/>
    <cellStyle name="20% - Accent4 34 2 2 2" xfId="18599"/>
    <cellStyle name="20% - Accent4 34 2 3" xfId="14079"/>
    <cellStyle name="20% - Accent4 34 3" xfId="7119"/>
    <cellStyle name="20% - Accent4 34 3 2" xfId="16277"/>
    <cellStyle name="20% - Accent4 34 4" xfId="11627"/>
    <cellStyle name="20% - Accent4 35" xfId="716"/>
    <cellStyle name="20% - Accent4 35 2" xfId="4685"/>
    <cellStyle name="20% - Accent4 35 2 2" xfId="9442"/>
    <cellStyle name="20% - Accent4 35 2 2 2" xfId="18600"/>
    <cellStyle name="20% - Accent4 35 2 3" xfId="14080"/>
    <cellStyle name="20% - Accent4 35 3" xfId="7120"/>
    <cellStyle name="20% - Accent4 35 3 2" xfId="16278"/>
    <cellStyle name="20% - Accent4 35 4" xfId="11628"/>
    <cellStyle name="20% - Accent4 36" xfId="717"/>
    <cellStyle name="20% - Accent4 36 2" xfId="4686"/>
    <cellStyle name="20% - Accent4 36 2 2" xfId="9443"/>
    <cellStyle name="20% - Accent4 36 2 2 2" xfId="18601"/>
    <cellStyle name="20% - Accent4 36 2 3" xfId="14081"/>
    <cellStyle name="20% - Accent4 36 3" xfId="7121"/>
    <cellStyle name="20% - Accent4 36 3 2" xfId="16279"/>
    <cellStyle name="20% - Accent4 36 4" xfId="11629"/>
    <cellStyle name="20% - Accent4 37" xfId="718"/>
    <cellStyle name="20% - Accent4 37 2" xfId="4687"/>
    <cellStyle name="20% - Accent4 37 2 2" xfId="9444"/>
    <cellStyle name="20% - Accent4 37 2 2 2" xfId="18602"/>
    <cellStyle name="20% - Accent4 37 2 3" xfId="14082"/>
    <cellStyle name="20% - Accent4 37 3" xfId="7122"/>
    <cellStyle name="20% - Accent4 37 3 2" xfId="16280"/>
    <cellStyle name="20% - Accent4 37 4" xfId="11630"/>
    <cellStyle name="20% - Accent4 38" xfId="719"/>
    <cellStyle name="20% - Accent4 38 2" xfId="4688"/>
    <cellStyle name="20% - Accent4 38 2 2" xfId="9445"/>
    <cellStyle name="20% - Accent4 38 2 2 2" xfId="18603"/>
    <cellStyle name="20% - Accent4 38 2 3" xfId="14083"/>
    <cellStyle name="20% - Accent4 38 3" xfId="7123"/>
    <cellStyle name="20% - Accent4 38 3 2" xfId="16281"/>
    <cellStyle name="20% - Accent4 38 4" xfId="11631"/>
    <cellStyle name="20% - Accent4 39" xfId="720"/>
    <cellStyle name="20% - Accent4 39 2" xfId="4689"/>
    <cellStyle name="20% - Accent4 39 2 2" xfId="9446"/>
    <cellStyle name="20% - Accent4 39 2 2 2" xfId="18604"/>
    <cellStyle name="20% - Accent4 39 2 3" xfId="14084"/>
    <cellStyle name="20% - Accent4 39 3" xfId="7124"/>
    <cellStyle name="20% - Accent4 39 3 2" xfId="16282"/>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605"/>
    <cellStyle name="20% - Accent4 4 2 2 2 3" xfId="14085"/>
    <cellStyle name="20% - Accent4 4 2 2 3" xfId="7127"/>
    <cellStyle name="20% - Accent4 4 2 2 3 2" xfId="16285"/>
    <cellStyle name="20% - Accent4 4 2 2 4" xfId="11635"/>
    <cellStyle name="20% - Accent4 4 2 3" xfId="4691"/>
    <cellStyle name="20% - Accent4 4 2 3 2" xfId="9448"/>
    <cellStyle name="20% - Accent4 4 2 3 2 2" xfId="18606"/>
    <cellStyle name="20% - Accent4 4 2 3 3" xfId="14086"/>
    <cellStyle name="20% - Accent4 4 2 4" xfId="7126"/>
    <cellStyle name="20% - Accent4 4 2 4 2" xfId="16284"/>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607"/>
    <cellStyle name="20% - Accent4 4 3 2 3" xfId="14087"/>
    <cellStyle name="20% - Accent4 4 3 3" xfId="7128"/>
    <cellStyle name="20% - Accent4 4 3 3 2" xfId="16286"/>
    <cellStyle name="20% - Accent4 4 3 4" xfId="11636"/>
    <cellStyle name="20% - Accent4 4 4" xfId="4693"/>
    <cellStyle name="20% - Accent4 4 4 2" xfId="9450"/>
    <cellStyle name="20% - Accent4 4 4 2 2" xfId="18608"/>
    <cellStyle name="20% - Accent4 4 4 3" xfId="14088"/>
    <cellStyle name="20% - Accent4 4 5" xfId="7125"/>
    <cellStyle name="20% - Accent4 4 5 2" xfId="16283"/>
    <cellStyle name="20% - Accent4 4 6" xfId="11633"/>
    <cellStyle name="20% - Accent4 4_draft transactions report_052009_rvsd" xfId="726"/>
    <cellStyle name="20% - Accent4 40" xfId="727"/>
    <cellStyle name="20% - Accent4 40 2" xfId="4694"/>
    <cellStyle name="20% - Accent4 40 2 2" xfId="9451"/>
    <cellStyle name="20% - Accent4 40 2 2 2" xfId="18609"/>
    <cellStyle name="20% - Accent4 40 2 3" xfId="14089"/>
    <cellStyle name="20% - Accent4 40 3" xfId="7129"/>
    <cellStyle name="20% - Accent4 40 3 2" xfId="16287"/>
    <cellStyle name="20% - Accent4 40 4" xfId="11637"/>
    <cellStyle name="20% - Accent4 41" xfId="728"/>
    <cellStyle name="20% - Accent4 41 2" xfId="4695"/>
    <cellStyle name="20% - Accent4 41 2 2" xfId="9452"/>
    <cellStyle name="20% - Accent4 41 2 2 2" xfId="18610"/>
    <cellStyle name="20% - Accent4 41 2 3" xfId="14090"/>
    <cellStyle name="20% - Accent4 41 3" xfId="7130"/>
    <cellStyle name="20% - Accent4 41 3 2" xfId="16288"/>
    <cellStyle name="20% - Accent4 41 4" xfId="11638"/>
    <cellStyle name="20% - Accent4 42" xfId="729"/>
    <cellStyle name="20% - Accent4 42 2" xfId="4696"/>
    <cellStyle name="20% - Accent4 42 2 2" xfId="9453"/>
    <cellStyle name="20% - Accent4 42 2 2 2" xfId="18611"/>
    <cellStyle name="20% - Accent4 42 2 3" xfId="14091"/>
    <cellStyle name="20% - Accent4 42 3" xfId="7131"/>
    <cellStyle name="20% - Accent4 42 3 2" xfId="16289"/>
    <cellStyle name="20% - Accent4 42 4" xfId="11639"/>
    <cellStyle name="20% - Accent4 43" xfId="730"/>
    <cellStyle name="20% - Accent4 43 2" xfId="4697"/>
    <cellStyle name="20% - Accent4 43 2 2" xfId="9454"/>
    <cellStyle name="20% - Accent4 43 2 2 2" xfId="18612"/>
    <cellStyle name="20% - Accent4 43 2 3" xfId="14092"/>
    <cellStyle name="20% - Accent4 43 3" xfId="7132"/>
    <cellStyle name="20% - Accent4 43 3 2" xfId="16290"/>
    <cellStyle name="20% - Accent4 43 4" xfId="11640"/>
    <cellStyle name="20% - Accent4 44" xfId="731"/>
    <cellStyle name="20% - Accent4 44 2" xfId="4698"/>
    <cellStyle name="20% - Accent4 44 2 2" xfId="9455"/>
    <cellStyle name="20% - Accent4 44 2 2 2" xfId="18613"/>
    <cellStyle name="20% - Accent4 44 2 3" xfId="14093"/>
    <cellStyle name="20% - Accent4 44 3" xfId="7133"/>
    <cellStyle name="20% - Accent4 44 3 2" xfId="16291"/>
    <cellStyle name="20% - Accent4 44 4" xfId="11641"/>
    <cellStyle name="20% - Accent4 45" xfId="732"/>
    <cellStyle name="20% - Accent4 45 2" xfId="4699"/>
    <cellStyle name="20% - Accent4 45 2 2" xfId="9456"/>
    <cellStyle name="20% - Accent4 45 2 2 2" xfId="18614"/>
    <cellStyle name="20% - Accent4 45 2 3" xfId="14094"/>
    <cellStyle name="20% - Accent4 45 3" xfId="7134"/>
    <cellStyle name="20% - Accent4 45 3 2" xfId="16292"/>
    <cellStyle name="20% - Accent4 45 4" xfId="11642"/>
    <cellStyle name="20% - Accent4 46" xfId="733"/>
    <cellStyle name="20% - Accent4 46 2" xfId="4700"/>
    <cellStyle name="20% - Accent4 46 2 2" xfId="9457"/>
    <cellStyle name="20% - Accent4 46 2 2 2" xfId="18615"/>
    <cellStyle name="20% - Accent4 46 2 3" xfId="14095"/>
    <cellStyle name="20% - Accent4 46 3" xfId="7135"/>
    <cellStyle name="20% - Accent4 46 3 2" xfId="16293"/>
    <cellStyle name="20% - Accent4 46 4" xfId="11643"/>
    <cellStyle name="20% - Accent4 47" xfId="734"/>
    <cellStyle name="20% - Accent4 47 2" xfId="4701"/>
    <cellStyle name="20% - Accent4 47 2 2" xfId="9458"/>
    <cellStyle name="20% - Accent4 47 2 2 2" xfId="18616"/>
    <cellStyle name="20% - Accent4 47 2 3" xfId="14096"/>
    <cellStyle name="20% - Accent4 47 3" xfId="7136"/>
    <cellStyle name="20% - Accent4 47 3 2" xfId="16294"/>
    <cellStyle name="20% - Accent4 47 4" xfId="11644"/>
    <cellStyle name="20% - Accent4 48" xfId="735"/>
    <cellStyle name="20% - Accent4 48 2" xfId="4702"/>
    <cellStyle name="20% - Accent4 48 2 2" xfId="9459"/>
    <cellStyle name="20% - Accent4 48 2 2 2" xfId="18617"/>
    <cellStyle name="20% - Accent4 48 2 3" xfId="14097"/>
    <cellStyle name="20% - Accent4 48 3" xfId="7137"/>
    <cellStyle name="20% - Accent4 48 3 2" xfId="16295"/>
    <cellStyle name="20% - Accent4 48 4" xfId="11645"/>
    <cellStyle name="20% - Accent4 49" xfId="736"/>
    <cellStyle name="20% - Accent4 49 2" xfId="4703"/>
    <cellStyle name="20% - Accent4 49 2 2" xfId="9460"/>
    <cellStyle name="20% - Accent4 49 2 2 2" xfId="18618"/>
    <cellStyle name="20% - Accent4 49 2 3" xfId="14098"/>
    <cellStyle name="20% - Accent4 49 3" xfId="7138"/>
    <cellStyle name="20% - Accent4 49 3 2" xfId="16296"/>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619"/>
    <cellStyle name="20% - Accent4 5 2 2 2 3" xfId="14099"/>
    <cellStyle name="20% - Accent4 5 2 2 3" xfId="7141"/>
    <cellStyle name="20% - Accent4 5 2 2 3 2" xfId="16299"/>
    <cellStyle name="20% - Accent4 5 2 2 4" xfId="11649"/>
    <cellStyle name="20% - Accent4 5 2 3" xfId="4705"/>
    <cellStyle name="20% - Accent4 5 2 3 2" xfId="9462"/>
    <cellStyle name="20% - Accent4 5 2 3 2 2" xfId="18620"/>
    <cellStyle name="20% - Accent4 5 2 3 3" xfId="14100"/>
    <cellStyle name="20% - Accent4 5 2 4" xfId="7140"/>
    <cellStyle name="20% - Accent4 5 2 4 2" xfId="16298"/>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621"/>
    <cellStyle name="20% - Accent4 5 3 2 3" xfId="14101"/>
    <cellStyle name="20% - Accent4 5 3 3" xfId="7142"/>
    <cellStyle name="20% - Accent4 5 3 3 2" xfId="16300"/>
    <cellStyle name="20% - Accent4 5 3 4" xfId="11650"/>
    <cellStyle name="20% - Accent4 5 4" xfId="4707"/>
    <cellStyle name="20% - Accent4 5 4 2" xfId="9464"/>
    <cellStyle name="20% - Accent4 5 4 2 2" xfId="18622"/>
    <cellStyle name="20% - Accent4 5 4 3" xfId="14102"/>
    <cellStyle name="20% - Accent4 5 5" xfId="7139"/>
    <cellStyle name="20% - Accent4 5 5 2" xfId="16297"/>
    <cellStyle name="20% - Accent4 5 6" xfId="11647"/>
    <cellStyle name="20% - Accent4 5_draft transactions report_052009_rvsd" xfId="742"/>
    <cellStyle name="20% - Accent4 50" xfId="743"/>
    <cellStyle name="20% - Accent4 50 2" xfId="4708"/>
    <cellStyle name="20% - Accent4 50 2 2" xfId="9465"/>
    <cellStyle name="20% - Accent4 50 2 2 2" xfId="18623"/>
    <cellStyle name="20% - Accent4 50 2 3" xfId="14103"/>
    <cellStyle name="20% - Accent4 50 3" xfId="7143"/>
    <cellStyle name="20% - Accent4 50 3 2" xfId="16301"/>
    <cellStyle name="20% - Accent4 50 4" xfId="11651"/>
    <cellStyle name="20% - Accent4 51" xfId="744"/>
    <cellStyle name="20% - Accent4 51 2" xfId="4709"/>
    <cellStyle name="20% - Accent4 51 2 2" xfId="9466"/>
    <cellStyle name="20% - Accent4 51 2 2 2" xfId="18624"/>
    <cellStyle name="20% - Accent4 51 2 3" xfId="14104"/>
    <cellStyle name="20% - Accent4 51 3" xfId="7144"/>
    <cellStyle name="20% - Accent4 51 3 2" xfId="16302"/>
    <cellStyle name="20% - Accent4 51 4" xfId="11652"/>
    <cellStyle name="20% - Accent4 52" xfId="745"/>
    <cellStyle name="20% - Accent4 52 2" xfId="4710"/>
    <cellStyle name="20% - Accent4 52 2 2" xfId="9467"/>
    <cellStyle name="20% - Accent4 52 2 2 2" xfId="18625"/>
    <cellStyle name="20% - Accent4 52 2 3" xfId="14105"/>
    <cellStyle name="20% - Accent4 52 3" xfId="7145"/>
    <cellStyle name="20% - Accent4 52 3 2" xfId="16303"/>
    <cellStyle name="20% - Accent4 52 4" xfId="11653"/>
    <cellStyle name="20% - Accent4 53" xfId="746"/>
    <cellStyle name="20% - Accent4 53 2" xfId="4711"/>
    <cellStyle name="20% - Accent4 53 2 2" xfId="9468"/>
    <cellStyle name="20% - Accent4 53 2 2 2" xfId="18626"/>
    <cellStyle name="20% - Accent4 53 2 3" xfId="14106"/>
    <cellStyle name="20% - Accent4 53 3" xfId="7146"/>
    <cellStyle name="20% - Accent4 53 3 2" xfId="16304"/>
    <cellStyle name="20% - Accent4 53 4" xfId="11654"/>
    <cellStyle name="20% - Accent4 54" xfId="747"/>
    <cellStyle name="20% - Accent4 54 2" xfId="4712"/>
    <cellStyle name="20% - Accent4 54 2 2" xfId="9469"/>
    <cellStyle name="20% - Accent4 54 2 2 2" xfId="18627"/>
    <cellStyle name="20% - Accent4 54 2 3" xfId="14107"/>
    <cellStyle name="20% - Accent4 54 3" xfId="7147"/>
    <cellStyle name="20% - Accent4 54 3 2" xfId="16305"/>
    <cellStyle name="20% - Accent4 54 4" xfId="11655"/>
    <cellStyle name="20% - Accent4 55" xfId="748"/>
    <cellStyle name="20% - Accent4 55 2" xfId="4713"/>
    <cellStyle name="20% - Accent4 55 2 2" xfId="9470"/>
    <cellStyle name="20% - Accent4 55 2 2 2" xfId="18628"/>
    <cellStyle name="20% - Accent4 55 2 3" xfId="14108"/>
    <cellStyle name="20% - Accent4 55 3" xfId="7148"/>
    <cellStyle name="20% - Accent4 55 3 2" xfId="16306"/>
    <cellStyle name="20% - Accent4 55 4" xfId="11656"/>
    <cellStyle name="20% - Accent4 56" xfId="749"/>
    <cellStyle name="20% - Accent4 56 2" xfId="4714"/>
    <cellStyle name="20% - Accent4 56 2 2" xfId="9471"/>
    <cellStyle name="20% - Accent4 56 2 2 2" xfId="18629"/>
    <cellStyle name="20% - Accent4 56 2 3" xfId="14109"/>
    <cellStyle name="20% - Accent4 56 3" xfId="7149"/>
    <cellStyle name="20% - Accent4 56 3 2" xfId="16307"/>
    <cellStyle name="20% - Accent4 56 4" xfId="11657"/>
    <cellStyle name="20% - Accent4 57" xfId="750"/>
    <cellStyle name="20% - Accent4 57 2" xfId="4715"/>
    <cellStyle name="20% - Accent4 57 2 2" xfId="9472"/>
    <cellStyle name="20% - Accent4 57 2 2 2" xfId="18630"/>
    <cellStyle name="20% - Accent4 57 2 3" xfId="14110"/>
    <cellStyle name="20% - Accent4 57 3" xfId="7150"/>
    <cellStyle name="20% - Accent4 57 3 2" xfId="16308"/>
    <cellStyle name="20% - Accent4 57 4" xfId="11658"/>
    <cellStyle name="20% - Accent4 58" xfId="751"/>
    <cellStyle name="20% - Accent4 58 2" xfId="4716"/>
    <cellStyle name="20% - Accent4 58 2 2" xfId="9473"/>
    <cellStyle name="20% - Accent4 58 2 2 2" xfId="18631"/>
    <cellStyle name="20% - Accent4 58 2 3" xfId="14111"/>
    <cellStyle name="20% - Accent4 58 3" xfId="7151"/>
    <cellStyle name="20% - Accent4 58 3 2" xfId="16309"/>
    <cellStyle name="20% - Accent4 58 4" xfId="11659"/>
    <cellStyle name="20% - Accent4 59" xfId="752"/>
    <cellStyle name="20% - Accent4 59 2" xfId="4717"/>
    <cellStyle name="20% - Accent4 59 2 2" xfId="9474"/>
    <cellStyle name="20% - Accent4 59 2 2 2" xfId="18632"/>
    <cellStyle name="20% - Accent4 59 2 3" xfId="14112"/>
    <cellStyle name="20% - Accent4 59 3" xfId="7152"/>
    <cellStyle name="20% - Accent4 59 3 2" xfId="16310"/>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633"/>
    <cellStyle name="20% - Accent4 6 2 2 2 3" xfId="14113"/>
    <cellStyle name="20% - Accent4 6 2 2 3" xfId="7155"/>
    <cellStyle name="20% - Accent4 6 2 2 3 2" xfId="16313"/>
    <cellStyle name="20% - Accent4 6 2 2 4" xfId="11663"/>
    <cellStyle name="20% - Accent4 6 2 3" xfId="4719"/>
    <cellStyle name="20% - Accent4 6 2 3 2" xfId="9476"/>
    <cellStyle name="20% - Accent4 6 2 3 2 2" xfId="18634"/>
    <cellStyle name="20% - Accent4 6 2 3 3" xfId="14114"/>
    <cellStyle name="20% - Accent4 6 2 4" xfId="7154"/>
    <cellStyle name="20% - Accent4 6 2 4 2" xfId="16312"/>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635"/>
    <cellStyle name="20% - Accent4 6 3 2 3" xfId="14115"/>
    <cellStyle name="20% - Accent4 6 3 3" xfId="7156"/>
    <cellStyle name="20% - Accent4 6 3 3 2" xfId="16314"/>
    <cellStyle name="20% - Accent4 6 3 4" xfId="11664"/>
    <cellStyle name="20% - Accent4 6 4" xfId="4721"/>
    <cellStyle name="20% - Accent4 6 4 2" xfId="9478"/>
    <cellStyle name="20% - Accent4 6 4 2 2" xfId="18636"/>
    <cellStyle name="20% - Accent4 6 4 3" xfId="14116"/>
    <cellStyle name="20% - Accent4 6 5" xfId="7153"/>
    <cellStyle name="20% - Accent4 6 5 2" xfId="16311"/>
    <cellStyle name="20% - Accent4 6 6" xfId="11661"/>
    <cellStyle name="20% - Accent4 6_draft transactions report_052009_rvsd" xfId="758"/>
    <cellStyle name="20% - Accent4 60" xfId="759"/>
    <cellStyle name="20% - Accent4 60 2" xfId="4722"/>
    <cellStyle name="20% - Accent4 60 2 2" xfId="9479"/>
    <cellStyle name="20% - Accent4 60 2 2 2" xfId="18637"/>
    <cellStyle name="20% - Accent4 60 2 3" xfId="14117"/>
    <cellStyle name="20% - Accent4 60 3" xfId="7157"/>
    <cellStyle name="20% - Accent4 60 3 2" xfId="16315"/>
    <cellStyle name="20% - Accent4 60 4" xfId="11665"/>
    <cellStyle name="20% - Accent4 61" xfId="760"/>
    <cellStyle name="20% - Accent4 61 2" xfId="4723"/>
    <cellStyle name="20% - Accent4 61 2 2" xfId="9480"/>
    <cellStyle name="20% - Accent4 61 2 2 2" xfId="18638"/>
    <cellStyle name="20% - Accent4 61 2 3" xfId="14118"/>
    <cellStyle name="20% - Accent4 61 3" xfId="7158"/>
    <cellStyle name="20% - Accent4 61 3 2" xfId="16316"/>
    <cellStyle name="20% - Accent4 61 4" xfId="11666"/>
    <cellStyle name="20% - Accent4 62" xfId="761"/>
    <cellStyle name="20% - Accent4 62 2" xfId="4724"/>
    <cellStyle name="20% - Accent4 62 2 2" xfId="9481"/>
    <cellStyle name="20% - Accent4 62 2 2 2" xfId="18639"/>
    <cellStyle name="20% - Accent4 62 2 3" xfId="14119"/>
    <cellStyle name="20% - Accent4 62 3" xfId="7159"/>
    <cellStyle name="20% - Accent4 62 3 2" xfId="16317"/>
    <cellStyle name="20% - Accent4 62 4" xfId="11667"/>
    <cellStyle name="20% - Accent4 63" xfId="762"/>
    <cellStyle name="20% - Accent4 63 2" xfId="4725"/>
    <cellStyle name="20% - Accent4 63 2 2" xfId="9482"/>
    <cellStyle name="20% - Accent4 63 2 2 2" xfId="18640"/>
    <cellStyle name="20% - Accent4 63 2 3" xfId="14120"/>
    <cellStyle name="20% - Accent4 63 3" xfId="7160"/>
    <cellStyle name="20% - Accent4 63 3 2" xfId="16318"/>
    <cellStyle name="20% - Accent4 63 4" xfId="11668"/>
    <cellStyle name="20% - Accent4 64" xfId="763"/>
    <cellStyle name="20% - Accent4 64 2" xfId="4726"/>
    <cellStyle name="20% - Accent4 64 2 2" xfId="9483"/>
    <cellStyle name="20% - Accent4 64 2 2 2" xfId="18641"/>
    <cellStyle name="20% - Accent4 64 2 3" xfId="14121"/>
    <cellStyle name="20% - Accent4 64 3" xfId="7161"/>
    <cellStyle name="20% - Accent4 64 3 2" xfId="16319"/>
    <cellStyle name="20% - Accent4 64 4" xfId="11669"/>
    <cellStyle name="20% - Accent4 65" xfId="764"/>
    <cellStyle name="20% - Accent4 65 2" xfId="4727"/>
    <cellStyle name="20% - Accent4 65 2 2" xfId="9484"/>
    <cellStyle name="20% - Accent4 65 2 2 2" xfId="18642"/>
    <cellStyle name="20% - Accent4 65 2 3" xfId="14122"/>
    <cellStyle name="20% - Accent4 65 3" xfId="7162"/>
    <cellStyle name="20% - Accent4 65 3 2" xfId="16320"/>
    <cellStyle name="20% - Accent4 65 4" xfId="11670"/>
    <cellStyle name="20% - Accent4 66" xfId="765"/>
    <cellStyle name="20% - Accent4 66 2" xfId="4728"/>
    <cellStyle name="20% - Accent4 66 2 2" xfId="9485"/>
    <cellStyle name="20% - Accent4 66 2 2 2" xfId="18643"/>
    <cellStyle name="20% - Accent4 66 2 3" xfId="14123"/>
    <cellStyle name="20% - Accent4 66 3" xfId="7163"/>
    <cellStyle name="20% - Accent4 66 3 2" xfId="16321"/>
    <cellStyle name="20% - Accent4 66 4" xfId="11671"/>
    <cellStyle name="20% - Accent4 67" xfId="766"/>
    <cellStyle name="20% - Accent4 67 2" xfId="4729"/>
    <cellStyle name="20% - Accent4 67 2 2" xfId="9486"/>
    <cellStyle name="20% - Accent4 67 2 2 2" xfId="18644"/>
    <cellStyle name="20% - Accent4 67 2 3" xfId="14124"/>
    <cellStyle name="20% - Accent4 67 3" xfId="7164"/>
    <cellStyle name="20% - Accent4 67 3 2" xfId="16322"/>
    <cellStyle name="20% - Accent4 67 4" xfId="11672"/>
    <cellStyle name="20% - Accent4 68" xfId="767"/>
    <cellStyle name="20% - Accent4 68 2" xfId="4730"/>
    <cellStyle name="20% - Accent4 68 2 2" xfId="9487"/>
    <cellStyle name="20% - Accent4 68 2 2 2" xfId="18645"/>
    <cellStyle name="20% - Accent4 68 2 3" xfId="14125"/>
    <cellStyle name="20% - Accent4 68 3" xfId="7165"/>
    <cellStyle name="20% - Accent4 68 3 2" xfId="16323"/>
    <cellStyle name="20% - Accent4 68 4" xfId="11673"/>
    <cellStyle name="20% - Accent4 69" xfId="768"/>
    <cellStyle name="20% - Accent4 69 2" xfId="4731"/>
    <cellStyle name="20% - Accent4 69 2 2" xfId="9488"/>
    <cellStyle name="20% - Accent4 69 2 2 2" xfId="18646"/>
    <cellStyle name="20% - Accent4 69 2 3" xfId="14126"/>
    <cellStyle name="20% - Accent4 69 3" xfId="7166"/>
    <cellStyle name="20% - Accent4 69 3 2" xfId="16324"/>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647"/>
    <cellStyle name="20% - Accent4 7 2 2 2 3" xfId="14127"/>
    <cellStyle name="20% - Accent4 7 2 2 3" xfId="7169"/>
    <cellStyle name="20% - Accent4 7 2 2 3 2" xfId="16327"/>
    <cellStyle name="20% - Accent4 7 2 2 4" xfId="11677"/>
    <cellStyle name="20% - Accent4 7 2 3" xfId="4733"/>
    <cellStyle name="20% - Accent4 7 2 3 2" xfId="9490"/>
    <cellStyle name="20% - Accent4 7 2 3 2 2" xfId="18648"/>
    <cellStyle name="20% - Accent4 7 2 3 3" xfId="14128"/>
    <cellStyle name="20% - Accent4 7 2 4" xfId="7168"/>
    <cellStyle name="20% - Accent4 7 2 4 2" xfId="16326"/>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649"/>
    <cellStyle name="20% - Accent4 7 3 2 3" xfId="14129"/>
    <cellStyle name="20% - Accent4 7 3 3" xfId="7170"/>
    <cellStyle name="20% - Accent4 7 3 3 2" xfId="16328"/>
    <cellStyle name="20% - Accent4 7 3 4" xfId="11678"/>
    <cellStyle name="20% - Accent4 7 4" xfId="4735"/>
    <cellStyle name="20% - Accent4 7 4 2" xfId="9492"/>
    <cellStyle name="20% - Accent4 7 4 2 2" xfId="18650"/>
    <cellStyle name="20% - Accent4 7 4 3" xfId="14130"/>
    <cellStyle name="20% - Accent4 7 5" xfId="7167"/>
    <cellStyle name="20% - Accent4 7 5 2" xfId="16325"/>
    <cellStyle name="20% - Accent4 7 6" xfId="11675"/>
    <cellStyle name="20% - Accent4 7_draft transactions report_052009_rvsd" xfId="774"/>
    <cellStyle name="20% - Accent4 70" xfId="775"/>
    <cellStyle name="20% - Accent4 70 2" xfId="4736"/>
    <cellStyle name="20% - Accent4 70 2 2" xfId="9493"/>
    <cellStyle name="20% - Accent4 70 2 2 2" xfId="18651"/>
    <cellStyle name="20% - Accent4 70 2 3" xfId="14131"/>
    <cellStyle name="20% - Accent4 70 3" xfId="7171"/>
    <cellStyle name="20% - Accent4 70 3 2" xfId="16329"/>
    <cellStyle name="20% - Accent4 70 4" xfId="11679"/>
    <cellStyle name="20% - Accent4 71" xfId="776"/>
    <cellStyle name="20% - Accent4 71 2" xfId="4737"/>
    <cellStyle name="20% - Accent4 71 2 2" xfId="9494"/>
    <cellStyle name="20% - Accent4 71 2 2 2" xfId="18652"/>
    <cellStyle name="20% - Accent4 71 2 3" xfId="14132"/>
    <cellStyle name="20% - Accent4 71 3" xfId="7172"/>
    <cellStyle name="20% - Accent4 71 3 2" xfId="16330"/>
    <cellStyle name="20% - Accent4 71 4" xfId="11680"/>
    <cellStyle name="20% - Accent4 72" xfId="777"/>
    <cellStyle name="20% - Accent4 72 2" xfId="4738"/>
    <cellStyle name="20% - Accent4 72 2 2" xfId="9495"/>
    <cellStyle name="20% - Accent4 72 2 2 2" xfId="18653"/>
    <cellStyle name="20% - Accent4 72 2 3" xfId="14133"/>
    <cellStyle name="20% - Accent4 72 3" xfId="7173"/>
    <cellStyle name="20% - Accent4 72 3 2" xfId="16331"/>
    <cellStyle name="20% - Accent4 72 4" xfId="11681"/>
    <cellStyle name="20% - Accent4 73" xfId="778"/>
    <cellStyle name="20% - Accent4 73 2" xfId="4739"/>
    <cellStyle name="20% - Accent4 73 2 2" xfId="9496"/>
    <cellStyle name="20% - Accent4 73 2 2 2" xfId="18654"/>
    <cellStyle name="20% - Accent4 73 2 3" xfId="14134"/>
    <cellStyle name="20% - Accent4 73 3" xfId="7174"/>
    <cellStyle name="20% - Accent4 73 3 2" xfId="16332"/>
    <cellStyle name="20% - Accent4 73 4" xfId="11682"/>
    <cellStyle name="20% - Accent4 74" xfId="779"/>
    <cellStyle name="20% - Accent4 74 2" xfId="4740"/>
    <cellStyle name="20% - Accent4 74 2 2" xfId="9497"/>
    <cellStyle name="20% - Accent4 74 2 2 2" xfId="18655"/>
    <cellStyle name="20% - Accent4 74 2 3" xfId="14135"/>
    <cellStyle name="20% - Accent4 74 3" xfId="7175"/>
    <cellStyle name="20% - Accent4 74 3 2" xfId="16333"/>
    <cellStyle name="20% - Accent4 74 4" xfId="11683"/>
    <cellStyle name="20% - Accent4 75" xfId="780"/>
    <cellStyle name="20% - Accent4 75 2" xfId="4741"/>
    <cellStyle name="20% - Accent4 75 2 2" xfId="9498"/>
    <cellStyle name="20% - Accent4 75 2 2 2" xfId="18656"/>
    <cellStyle name="20% - Accent4 75 2 3" xfId="14136"/>
    <cellStyle name="20% - Accent4 75 3" xfId="7176"/>
    <cellStyle name="20% - Accent4 75 3 2" xfId="16334"/>
    <cellStyle name="20% - Accent4 75 4" xfId="11684"/>
    <cellStyle name="20% - Accent4 76" xfId="781"/>
    <cellStyle name="20% - Accent4 76 2" xfId="4742"/>
    <cellStyle name="20% - Accent4 76 2 2" xfId="9499"/>
    <cellStyle name="20% - Accent4 76 2 2 2" xfId="18657"/>
    <cellStyle name="20% - Accent4 76 2 3" xfId="14137"/>
    <cellStyle name="20% - Accent4 76 3" xfId="7177"/>
    <cellStyle name="20% - Accent4 76 3 2" xfId="16335"/>
    <cellStyle name="20% - Accent4 76 4" xfId="11685"/>
    <cellStyle name="20% - Accent4 77" xfId="782"/>
    <cellStyle name="20% - Accent4 77 2" xfId="4743"/>
    <cellStyle name="20% - Accent4 77 2 2" xfId="9500"/>
    <cellStyle name="20% - Accent4 77 2 2 2" xfId="18658"/>
    <cellStyle name="20% - Accent4 77 2 3" xfId="14138"/>
    <cellStyle name="20% - Accent4 77 3" xfId="7178"/>
    <cellStyle name="20% - Accent4 77 3 2" xfId="16336"/>
    <cellStyle name="20% - Accent4 77 4" xfId="11686"/>
    <cellStyle name="20% - Accent4 78" xfId="783"/>
    <cellStyle name="20% - Accent4 78 2" xfId="4744"/>
    <cellStyle name="20% - Accent4 78 2 2" xfId="9501"/>
    <cellStyle name="20% - Accent4 78 2 2 2" xfId="18659"/>
    <cellStyle name="20% - Accent4 78 2 3" xfId="14139"/>
    <cellStyle name="20% - Accent4 78 3" xfId="7179"/>
    <cellStyle name="20% - Accent4 78 3 2" xfId="16337"/>
    <cellStyle name="20% - Accent4 78 4" xfId="11687"/>
    <cellStyle name="20% - Accent4 79" xfId="784"/>
    <cellStyle name="20% - Accent4 79 2" xfId="4745"/>
    <cellStyle name="20% - Accent4 79 2 2" xfId="9502"/>
    <cellStyle name="20% - Accent4 79 2 2 2" xfId="18660"/>
    <cellStyle name="20% - Accent4 79 2 3" xfId="14140"/>
    <cellStyle name="20% - Accent4 79 3" xfId="7180"/>
    <cellStyle name="20% - Accent4 79 3 2" xfId="16338"/>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661"/>
    <cellStyle name="20% - Accent4 8 2 2 2 3" xfId="14141"/>
    <cellStyle name="20% - Accent4 8 2 2 3" xfId="7183"/>
    <cellStyle name="20% - Accent4 8 2 2 3 2" xfId="16341"/>
    <cellStyle name="20% - Accent4 8 2 2 4" xfId="11691"/>
    <cellStyle name="20% - Accent4 8 2 3" xfId="4747"/>
    <cellStyle name="20% - Accent4 8 2 3 2" xfId="9504"/>
    <cellStyle name="20% - Accent4 8 2 3 2 2" xfId="18662"/>
    <cellStyle name="20% - Accent4 8 2 3 3" xfId="14142"/>
    <cellStyle name="20% - Accent4 8 2 4" xfId="7182"/>
    <cellStyle name="20% - Accent4 8 2 4 2" xfId="16340"/>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663"/>
    <cellStyle name="20% - Accent4 8 3 2 3" xfId="14143"/>
    <cellStyle name="20% - Accent4 8 3 3" xfId="7184"/>
    <cellStyle name="20% - Accent4 8 3 3 2" xfId="16342"/>
    <cellStyle name="20% - Accent4 8 3 4" xfId="11692"/>
    <cellStyle name="20% - Accent4 8 4" xfId="4749"/>
    <cellStyle name="20% - Accent4 8 4 2" xfId="9506"/>
    <cellStyle name="20% - Accent4 8 4 2 2" xfId="18664"/>
    <cellStyle name="20% - Accent4 8 4 3" xfId="14144"/>
    <cellStyle name="20% - Accent4 8 5" xfId="7181"/>
    <cellStyle name="20% - Accent4 8 5 2" xfId="16339"/>
    <cellStyle name="20% - Accent4 8 6" xfId="11689"/>
    <cellStyle name="20% - Accent4 8_draft transactions report_052009_rvsd" xfId="790"/>
    <cellStyle name="20% - Accent4 80" xfId="791"/>
    <cellStyle name="20% - Accent4 80 2" xfId="4750"/>
    <cellStyle name="20% - Accent4 80 2 2" xfId="9507"/>
    <cellStyle name="20% - Accent4 80 2 2 2" xfId="18665"/>
    <cellStyle name="20% - Accent4 80 2 3" xfId="14145"/>
    <cellStyle name="20% - Accent4 80 3" xfId="7185"/>
    <cellStyle name="20% - Accent4 80 3 2" xfId="16343"/>
    <cellStyle name="20% - Accent4 80 4" xfId="11693"/>
    <cellStyle name="20% - Accent4 81" xfId="792"/>
    <cellStyle name="20% - Accent4 81 2" xfId="4751"/>
    <cellStyle name="20% - Accent4 81 2 2" xfId="9508"/>
    <cellStyle name="20% - Accent4 81 2 2 2" xfId="18666"/>
    <cellStyle name="20% - Accent4 81 2 3" xfId="14146"/>
    <cellStyle name="20% - Accent4 81 3" xfId="7186"/>
    <cellStyle name="20% - Accent4 81 3 2" xfId="16344"/>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667"/>
    <cellStyle name="20% - Accent4 85 2 3" xfId="14147"/>
    <cellStyle name="20% - Accent4 85 3" xfId="7187"/>
    <cellStyle name="20% - Accent4 85 3 2" xfId="16345"/>
    <cellStyle name="20% - Accent4 85 4" xfId="11695"/>
    <cellStyle name="20% - Accent4 86" xfId="797"/>
    <cellStyle name="20% - Accent4 86 2" xfId="4756"/>
    <cellStyle name="20% - Accent4 86 2 2" xfId="9510"/>
    <cellStyle name="20% - Accent4 86 2 2 2" xfId="18668"/>
    <cellStyle name="20% - Accent4 86 2 3" xfId="14148"/>
    <cellStyle name="20% - Accent4 86 3" xfId="7188"/>
    <cellStyle name="20% - Accent4 86 3 2" xfId="16346"/>
    <cellStyle name="20% - Accent4 86 4" xfId="11696"/>
    <cellStyle name="20% - Accent4 87" xfId="798"/>
    <cellStyle name="20% - Accent4 87 2" xfId="4757"/>
    <cellStyle name="20% - Accent4 87 2 2" xfId="9511"/>
    <cellStyle name="20% - Accent4 87 2 2 2" xfId="18669"/>
    <cellStyle name="20% - Accent4 87 2 3" xfId="14149"/>
    <cellStyle name="20% - Accent4 87 3" xfId="7189"/>
    <cellStyle name="20% - Accent4 87 3 2" xfId="16347"/>
    <cellStyle name="20% - Accent4 87 4" xfId="11697"/>
    <cellStyle name="20% - Accent4 88" xfId="799"/>
    <cellStyle name="20% - Accent4 88 2" xfId="4758"/>
    <cellStyle name="20% - Accent4 88 2 2" xfId="9512"/>
    <cellStyle name="20% - Accent4 88 2 2 2" xfId="18670"/>
    <cellStyle name="20% - Accent4 88 2 3" xfId="14150"/>
    <cellStyle name="20% - Accent4 88 3" xfId="7190"/>
    <cellStyle name="20% - Accent4 88 3 2" xfId="16348"/>
    <cellStyle name="20% - Accent4 88 4" xfId="11698"/>
    <cellStyle name="20% - Accent4 89" xfId="800"/>
    <cellStyle name="20% - Accent4 89 2" xfId="4759"/>
    <cellStyle name="20% - Accent4 89 2 2" xfId="9513"/>
    <cellStyle name="20% - Accent4 89 2 2 2" xfId="18671"/>
    <cellStyle name="20% - Accent4 89 2 3" xfId="14151"/>
    <cellStyle name="20% - Accent4 89 3" xfId="7191"/>
    <cellStyle name="20% - Accent4 89 3 2" xfId="16349"/>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672"/>
    <cellStyle name="20% - Accent4 9 2 2 2 3" xfId="14152"/>
    <cellStyle name="20% - Accent4 9 2 2 3" xfId="7194"/>
    <cellStyle name="20% - Accent4 9 2 2 3 2" xfId="16352"/>
    <cellStyle name="20% - Accent4 9 2 2 4" xfId="11702"/>
    <cellStyle name="20% - Accent4 9 2 3" xfId="4761"/>
    <cellStyle name="20% - Accent4 9 2 3 2" xfId="9515"/>
    <cellStyle name="20% - Accent4 9 2 3 2 2" xfId="18673"/>
    <cellStyle name="20% - Accent4 9 2 3 3" xfId="14153"/>
    <cellStyle name="20% - Accent4 9 2 4" xfId="7193"/>
    <cellStyle name="20% - Accent4 9 2 4 2" xfId="16351"/>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674"/>
    <cellStyle name="20% - Accent4 9 3 2 3" xfId="14154"/>
    <cellStyle name="20% - Accent4 9 3 3" xfId="7195"/>
    <cellStyle name="20% - Accent4 9 3 3 2" xfId="16353"/>
    <cellStyle name="20% - Accent4 9 3 4" xfId="11703"/>
    <cellStyle name="20% - Accent4 9 4" xfId="4763"/>
    <cellStyle name="20% - Accent4 9 4 2" xfId="9517"/>
    <cellStyle name="20% - Accent4 9 4 2 2" xfId="18675"/>
    <cellStyle name="20% - Accent4 9 4 3" xfId="14155"/>
    <cellStyle name="20% - Accent4 9 5" xfId="7192"/>
    <cellStyle name="20% - Accent4 9 5 2" xfId="16350"/>
    <cellStyle name="20% - Accent4 9 6" xfId="11700"/>
    <cellStyle name="20% - Accent4 9_draft transactions report_052009_rvsd" xfId="806"/>
    <cellStyle name="20% - Accent4 90" xfId="807"/>
    <cellStyle name="20% - Accent4 90 2" xfId="4764"/>
    <cellStyle name="20% - Accent4 90 2 2" xfId="9518"/>
    <cellStyle name="20% - Accent4 90 2 2 2" xfId="18676"/>
    <cellStyle name="20% - Accent4 90 2 3" xfId="14156"/>
    <cellStyle name="20% - Accent4 90 3" xfId="7196"/>
    <cellStyle name="20% - Accent4 90 3 2" xfId="16354"/>
    <cellStyle name="20% - Accent4 90 4" xfId="11704"/>
    <cellStyle name="20% - Accent4 91" xfId="808"/>
    <cellStyle name="20% - Accent4 91 2" xfId="4765"/>
    <cellStyle name="20% - Accent4 91 2 2" xfId="9519"/>
    <cellStyle name="20% - Accent4 91 2 2 2" xfId="18677"/>
    <cellStyle name="20% - Accent4 91 2 3" xfId="14157"/>
    <cellStyle name="20% - Accent4 91 3" xfId="7197"/>
    <cellStyle name="20% - Accent4 91 3 2" xfId="16355"/>
    <cellStyle name="20% - Accent4 91 4" xfId="11705"/>
    <cellStyle name="20% - Accent4 92" xfId="809"/>
    <cellStyle name="20% - Accent4 92 2" xfId="4766"/>
    <cellStyle name="20% - Accent4 92 2 2" xfId="9520"/>
    <cellStyle name="20% - Accent4 92 2 2 2" xfId="18678"/>
    <cellStyle name="20% - Accent4 92 2 3" xfId="14158"/>
    <cellStyle name="20% - Accent4 92 3" xfId="7198"/>
    <cellStyle name="20% - Accent4 92 3 2" xfId="16356"/>
    <cellStyle name="20% - Accent4 92 4" xfId="11706"/>
    <cellStyle name="20% - Accent4 93" xfId="810"/>
    <cellStyle name="20% - Accent4 93 2" xfId="4767"/>
    <cellStyle name="20% - Accent4 93 2 2" xfId="9521"/>
    <cellStyle name="20% - Accent4 93 2 2 2" xfId="18679"/>
    <cellStyle name="20% - Accent4 93 2 3" xfId="14159"/>
    <cellStyle name="20% - Accent4 93 3" xfId="7199"/>
    <cellStyle name="20% - Accent4 93 3 2" xfId="16357"/>
    <cellStyle name="20% - Accent4 93 4" xfId="11707"/>
    <cellStyle name="20% - Accent4 94" xfId="811"/>
    <cellStyle name="20% - Accent4 94 2" xfId="4768"/>
    <cellStyle name="20% - Accent4 94 2 2" xfId="9522"/>
    <cellStyle name="20% - Accent4 94 2 2 2" xfId="18680"/>
    <cellStyle name="20% - Accent4 94 2 3" xfId="14160"/>
    <cellStyle name="20% - Accent4 94 3" xfId="7200"/>
    <cellStyle name="20% - Accent4 94 3 2" xfId="16358"/>
    <cellStyle name="20% - Accent4 94 4" xfId="11708"/>
    <cellStyle name="20% - Accent4 95" xfId="812"/>
    <cellStyle name="20% - Accent4 95 2" xfId="4769"/>
    <cellStyle name="20% - Accent4 95 2 2" xfId="9523"/>
    <cellStyle name="20% - Accent4 95 2 2 2" xfId="18681"/>
    <cellStyle name="20% - Accent4 95 2 3" xfId="14161"/>
    <cellStyle name="20% - Accent4 95 3" xfId="7201"/>
    <cellStyle name="20% - Accent4 95 3 2" xfId="16359"/>
    <cellStyle name="20% - Accent4 95 4" xfId="11709"/>
    <cellStyle name="20% - Accent4 96" xfId="813"/>
    <cellStyle name="20% - Accent4 96 2" xfId="4770"/>
    <cellStyle name="20% - Accent4 96 2 2" xfId="9524"/>
    <cellStyle name="20% - Accent4 96 2 2 2" xfId="18682"/>
    <cellStyle name="20% - Accent4 96 2 3" xfId="14162"/>
    <cellStyle name="20% - Accent4 96 3" xfId="7202"/>
    <cellStyle name="20% - Accent4 96 3 2" xfId="16360"/>
    <cellStyle name="20% - Accent4 96 4" xfId="11710"/>
    <cellStyle name="20% - Accent4 97" xfId="814"/>
    <cellStyle name="20% - Accent4 97 2" xfId="4771"/>
    <cellStyle name="20% - Accent4 97 2 2" xfId="9525"/>
    <cellStyle name="20% - Accent4 97 2 2 2" xfId="18683"/>
    <cellStyle name="20% - Accent4 97 2 3" xfId="14163"/>
    <cellStyle name="20% - Accent4 97 3" xfId="7203"/>
    <cellStyle name="20% - Accent4 97 3 2" xfId="16361"/>
    <cellStyle name="20% - Accent4 97 4" xfId="11711"/>
    <cellStyle name="20% - Accent4 98" xfId="815"/>
    <cellStyle name="20% - Accent4 98 2" xfId="4772"/>
    <cellStyle name="20% - Accent4 98 2 2" xfId="9526"/>
    <cellStyle name="20% - Accent4 98 2 2 2" xfId="18684"/>
    <cellStyle name="20% - Accent4 98 2 3" xfId="14164"/>
    <cellStyle name="20% - Accent4 98 3" xfId="7204"/>
    <cellStyle name="20% - Accent4 98 3 2" xfId="16362"/>
    <cellStyle name="20% - Accent4 98 4" xfId="11712"/>
    <cellStyle name="20% - Accent4 99" xfId="816"/>
    <cellStyle name="20% - Accent4 99 2" xfId="4773"/>
    <cellStyle name="20% - Accent4 99 2 2" xfId="9527"/>
    <cellStyle name="20% - Accent4 99 2 2 2" xfId="18685"/>
    <cellStyle name="20% - Accent4 99 2 3" xfId="14165"/>
    <cellStyle name="20% - Accent4 99 3" xfId="7205"/>
    <cellStyle name="20% - Accent4 99 3 2" xfId="16363"/>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686"/>
    <cellStyle name="20% - Accent5 10 2 2 3" xfId="14166"/>
    <cellStyle name="20% - Accent5 10 2 3" xfId="7208"/>
    <cellStyle name="20% - Accent5 10 2 3 2" xfId="16366"/>
    <cellStyle name="20% - Accent5 10 2 4" xfId="11716"/>
    <cellStyle name="20% - Accent5 10 3" xfId="4775"/>
    <cellStyle name="20% - Accent5 10 3 2" xfId="9529"/>
    <cellStyle name="20% - Accent5 10 3 2 2" xfId="18687"/>
    <cellStyle name="20% - Accent5 10 3 3" xfId="14167"/>
    <cellStyle name="20% - Accent5 10 4" xfId="7207"/>
    <cellStyle name="20% - Accent5 10 4 2" xfId="16365"/>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688"/>
    <cellStyle name="20% - Accent5 11 2 2 3" xfId="14168"/>
    <cellStyle name="20% - Accent5 11 2 3" xfId="7210"/>
    <cellStyle name="20% - Accent5 11 2 3 2" xfId="16368"/>
    <cellStyle name="20% - Accent5 11 2 4" xfId="11718"/>
    <cellStyle name="20% - Accent5 11 3" xfId="4787"/>
    <cellStyle name="20% - Accent5 11 3 2" xfId="9531"/>
    <cellStyle name="20% - Accent5 11 3 2 2" xfId="18689"/>
    <cellStyle name="20% - Accent5 11 3 3" xfId="14169"/>
    <cellStyle name="20% - Accent5 11 4" xfId="7209"/>
    <cellStyle name="20% - Accent5 11 4 2" xfId="16367"/>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690"/>
    <cellStyle name="20% - Accent5 110 2 3" xfId="14170"/>
    <cellStyle name="20% - Accent5 110 3" xfId="7211"/>
    <cellStyle name="20% - Accent5 110 3 2" xfId="16369"/>
    <cellStyle name="20% - Accent5 110 4" xfId="11719"/>
    <cellStyle name="20% - Accent5 111" xfId="835"/>
    <cellStyle name="20% - Accent5 111 2" xfId="4789"/>
    <cellStyle name="20% - Accent5 111 2 2" xfId="9533"/>
    <cellStyle name="20% - Accent5 111 2 2 2" xfId="18691"/>
    <cellStyle name="20% - Accent5 111 2 3" xfId="14171"/>
    <cellStyle name="20% - Accent5 111 3" xfId="7212"/>
    <cellStyle name="20% - Accent5 111 3 2" xfId="16370"/>
    <cellStyle name="20% - Accent5 111 4" xfId="11720"/>
    <cellStyle name="20% - Accent5 112" xfId="836"/>
    <cellStyle name="20% - Accent5 112 2" xfId="4790"/>
    <cellStyle name="20% - Accent5 112 2 2" xfId="9534"/>
    <cellStyle name="20% - Accent5 112 2 2 2" xfId="18692"/>
    <cellStyle name="20% - Accent5 112 2 3" xfId="14172"/>
    <cellStyle name="20% - Accent5 112 3" xfId="7213"/>
    <cellStyle name="20% - Accent5 112 3 2" xfId="16371"/>
    <cellStyle name="20% - Accent5 112 4" xfId="11721"/>
    <cellStyle name="20% - Accent5 113" xfId="837"/>
    <cellStyle name="20% - Accent5 113 2" xfId="4791"/>
    <cellStyle name="20% - Accent5 113 2 2" xfId="9535"/>
    <cellStyle name="20% - Accent5 113 2 2 2" xfId="18693"/>
    <cellStyle name="20% - Accent5 113 2 3" xfId="14173"/>
    <cellStyle name="20% - Accent5 113 3" xfId="7214"/>
    <cellStyle name="20% - Accent5 113 3 2" xfId="16372"/>
    <cellStyle name="20% - Accent5 113 4" xfId="11722"/>
    <cellStyle name="20% - Accent5 114" xfId="838"/>
    <cellStyle name="20% - Accent5 114 2" xfId="4792"/>
    <cellStyle name="20% - Accent5 114 2 2" xfId="9536"/>
    <cellStyle name="20% - Accent5 114 2 2 2" xfId="18694"/>
    <cellStyle name="20% - Accent5 114 2 3" xfId="14174"/>
    <cellStyle name="20% - Accent5 114 3" xfId="7215"/>
    <cellStyle name="20% - Accent5 114 3 2" xfId="16373"/>
    <cellStyle name="20% - Accent5 114 4" xfId="11723"/>
    <cellStyle name="20% - Accent5 115" xfId="839"/>
    <cellStyle name="20% - Accent5 115 2" xfId="4793"/>
    <cellStyle name="20% - Accent5 115 2 2" xfId="9537"/>
    <cellStyle name="20% - Accent5 115 2 2 2" xfId="18695"/>
    <cellStyle name="20% - Accent5 115 2 3" xfId="14175"/>
    <cellStyle name="20% - Accent5 115 3" xfId="7216"/>
    <cellStyle name="20% - Accent5 115 3 2" xfId="16374"/>
    <cellStyle name="20% - Accent5 115 4" xfId="11724"/>
    <cellStyle name="20% - Accent5 116" xfId="840"/>
    <cellStyle name="20% - Accent5 116 2" xfId="4794"/>
    <cellStyle name="20% - Accent5 116 2 2" xfId="9538"/>
    <cellStyle name="20% - Accent5 116 2 2 2" xfId="18696"/>
    <cellStyle name="20% - Accent5 116 2 3" xfId="14176"/>
    <cellStyle name="20% - Accent5 116 3" xfId="7217"/>
    <cellStyle name="20% - Accent5 116 3 2" xfId="16375"/>
    <cellStyle name="20% - Accent5 116 4" xfId="11725"/>
    <cellStyle name="20% - Accent5 117" xfId="841"/>
    <cellStyle name="20% - Accent5 117 2" xfId="4795"/>
    <cellStyle name="20% - Accent5 117 2 2" xfId="9539"/>
    <cellStyle name="20% - Accent5 117 2 2 2" xfId="18697"/>
    <cellStyle name="20% - Accent5 117 2 3" xfId="14177"/>
    <cellStyle name="20% - Accent5 117 3" xfId="7218"/>
    <cellStyle name="20% - Accent5 117 3 2" xfId="16376"/>
    <cellStyle name="20% - Accent5 117 4" xfId="11726"/>
    <cellStyle name="20% - Accent5 118" xfId="842"/>
    <cellStyle name="20% - Accent5 118 2" xfId="4796"/>
    <cellStyle name="20% - Accent5 118 2 2" xfId="9540"/>
    <cellStyle name="20% - Accent5 118 2 2 2" xfId="18698"/>
    <cellStyle name="20% - Accent5 118 2 3" xfId="14178"/>
    <cellStyle name="20% - Accent5 118 3" xfId="7219"/>
    <cellStyle name="20% - Accent5 118 3 2" xfId="16377"/>
    <cellStyle name="20% - Accent5 118 4" xfId="11727"/>
    <cellStyle name="20% - Accent5 119" xfId="3112"/>
    <cellStyle name="20% - Accent5 119 2" xfId="4797"/>
    <cellStyle name="20% - Accent5 119 2 2" xfId="9541"/>
    <cellStyle name="20% - Accent5 119 2 2 2" xfId="18699"/>
    <cellStyle name="20% - Accent5 119 2 3" xfId="14179"/>
    <cellStyle name="20% - Accent5 119 3" xfId="8501"/>
    <cellStyle name="20% - Accent5 119 3 2" xfId="17659"/>
    <cellStyle name="20% - Accent5 119 4" xfId="13074"/>
    <cellStyle name="20% - Accent5 12" xfId="843"/>
    <cellStyle name="20% - Accent5 12 2" xfId="844"/>
    <cellStyle name="20% - Accent5 12 2 2" xfId="4798"/>
    <cellStyle name="20% - Accent5 12 2 2 2" xfId="9542"/>
    <cellStyle name="20% - Accent5 12 2 2 2 2" xfId="18700"/>
    <cellStyle name="20% - Accent5 12 2 2 3" xfId="14180"/>
    <cellStyle name="20% - Accent5 12 2 3" xfId="7221"/>
    <cellStyle name="20% - Accent5 12 2 3 2" xfId="16379"/>
    <cellStyle name="20% - Accent5 12 2 4" xfId="11729"/>
    <cellStyle name="20% - Accent5 12 3" xfId="4799"/>
    <cellStyle name="20% - Accent5 12 3 2" xfId="9543"/>
    <cellStyle name="20% - Accent5 12 3 2 2" xfId="18701"/>
    <cellStyle name="20% - Accent5 12 3 3" xfId="14181"/>
    <cellStyle name="20% - Accent5 12 4" xfId="7220"/>
    <cellStyle name="20% - Accent5 12 4 2" xfId="16378"/>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702"/>
    <cellStyle name="20% - Accent5 120 2 3" xfId="14182"/>
    <cellStyle name="20% - Accent5 120 3" xfId="8516"/>
    <cellStyle name="20% - Accent5 120 3 2" xfId="17674"/>
    <cellStyle name="20% - Accent5 120 4" xfId="13089"/>
    <cellStyle name="20% - Accent5 121" xfId="3140"/>
    <cellStyle name="20% - Accent5 121 2" xfId="4801"/>
    <cellStyle name="20% - Accent5 121 2 2" xfId="9545"/>
    <cellStyle name="20% - Accent5 121 2 2 2" xfId="18703"/>
    <cellStyle name="20% - Accent5 121 2 3" xfId="14183"/>
    <cellStyle name="20% - Accent5 121 3" xfId="8529"/>
    <cellStyle name="20% - Accent5 121 3 2" xfId="17687"/>
    <cellStyle name="20% - Accent5 121 4" xfId="13102"/>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704"/>
    <cellStyle name="20% - Accent5 127 2 3" xfId="14184"/>
    <cellStyle name="20% - Accent5 127 3" xfId="8540"/>
    <cellStyle name="20% - Accent5 127 3 2" xfId="17698"/>
    <cellStyle name="20% - Accent5 127 4" xfId="13138"/>
    <cellStyle name="20% - Accent5 128" xfId="3376"/>
    <cellStyle name="20% - Accent5 128 2" xfId="4803"/>
    <cellStyle name="20% - Accent5 128 2 2" xfId="9547"/>
    <cellStyle name="20% - Accent5 128 2 2 2" xfId="18705"/>
    <cellStyle name="20% - Accent5 128 2 3" xfId="14185"/>
    <cellStyle name="20% - Accent5 128 3" xfId="8555"/>
    <cellStyle name="20% - Accent5 128 3 2" xfId="17713"/>
    <cellStyle name="20% - Accent5 128 4" xfId="13153"/>
    <cellStyle name="20% - Accent5 129" xfId="3389"/>
    <cellStyle name="20% - Accent5 129 2" xfId="4804"/>
    <cellStyle name="20% - Accent5 129 2 2" xfId="9548"/>
    <cellStyle name="20% - Accent5 129 2 2 2" xfId="18706"/>
    <cellStyle name="20% - Accent5 129 2 3" xfId="14186"/>
    <cellStyle name="20% - Accent5 129 3" xfId="8568"/>
    <cellStyle name="20% - Accent5 129 3 2" xfId="17726"/>
    <cellStyle name="20% - Accent5 129 4" xfId="13166"/>
    <cellStyle name="20% - Accent5 13" xfId="846"/>
    <cellStyle name="20% - Accent5 13 2" xfId="847"/>
    <cellStyle name="20% - Accent5 13 2 2" xfId="4805"/>
    <cellStyle name="20% - Accent5 13 2 2 2" xfId="9549"/>
    <cellStyle name="20% - Accent5 13 2 2 2 2" xfId="18707"/>
    <cellStyle name="20% - Accent5 13 2 2 3" xfId="14187"/>
    <cellStyle name="20% - Accent5 13 2 3" xfId="7223"/>
    <cellStyle name="20% - Accent5 13 2 3 2" xfId="16381"/>
    <cellStyle name="20% - Accent5 13 2 4" xfId="11731"/>
    <cellStyle name="20% - Accent5 13 3" xfId="4806"/>
    <cellStyle name="20% - Accent5 13 3 2" xfId="9550"/>
    <cellStyle name="20% - Accent5 13 3 2 2" xfId="18708"/>
    <cellStyle name="20% - Accent5 13 3 3" xfId="14188"/>
    <cellStyle name="20% - Accent5 13 4" xfId="7222"/>
    <cellStyle name="20% - Accent5 13 4 2" xfId="16380"/>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709"/>
    <cellStyle name="20% - Accent5 130 2 3" xfId="14189"/>
    <cellStyle name="20% - Accent5 130 3" xfId="8579"/>
    <cellStyle name="20% - Accent5 130 3 2" xfId="17737"/>
    <cellStyle name="20% - Accent5 130 4" xfId="13177"/>
    <cellStyle name="20% - Accent5 131" xfId="3415"/>
    <cellStyle name="20% - Accent5 131 2" xfId="4808"/>
    <cellStyle name="20% - Accent5 131 2 2" xfId="9552"/>
    <cellStyle name="20% - Accent5 131 2 2 2" xfId="18710"/>
    <cellStyle name="20% - Accent5 131 2 3" xfId="14190"/>
    <cellStyle name="20% - Accent5 131 3" xfId="8594"/>
    <cellStyle name="20% - Accent5 131 3 2" xfId="17752"/>
    <cellStyle name="20% - Accent5 131 4" xfId="13192"/>
    <cellStyle name="20% - Accent5 132" xfId="3428"/>
    <cellStyle name="20% - Accent5 132 2" xfId="4809"/>
    <cellStyle name="20% - Accent5 132 2 2" xfId="9553"/>
    <cellStyle name="20% - Accent5 132 2 2 2" xfId="18711"/>
    <cellStyle name="20% - Accent5 132 2 3" xfId="14191"/>
    <cellStyle name="20% - Accent5 132 3" xfId="8607"/>
    <cellStyle name="20% - Accent5 132 3 2" xfId="17765"/>
    <cellStyle name="20% - Accent5 132 4" xfId="13205"/>
    <cellStyle name="20% - Accent5 133" xfId="3441"/>
    <cellStyle name="20% - Accent5 133 2" xfId="4810"/>
    <cellStyle name="20% - Accent5 133 2 2" xfId="9554"/>
    <cellStyle name="20% - Accent5 133 2 2 2" xfId="18712"/>
    <cellStyle name="20% - Accent5 133 2 3" xfId="14192"/>
    <cellStyle name="20% - Accent5 133 3" xfId="8620"/>
    <cellStyle name="20% - Accent5 133 3 2" xfId="17778"/>
    <cellStyle name="20% - Accent5 133 4" xfId="13218"/>
    <cellStyle name="20% - Accent5 134" xfId="3454"/>
    <cellStyle name="20% - Accent5 134 2" xfId="4811"/>
    <cellStyle name="20% - Accent5 134 2 2" xfId="9555"/>
    <cellStyle name="20% - Accent5 134 2 2 2" xfId="18713"/>
    <cellStyle name="20% - Accent5 134 2 3" xfId="14193"/>
    <cellStyle name="20% - Accent5 134 3" xfId="8633"/>
    <cellStyle name="20% - Accent5 134 3 2" xfId="17791"/>
    <cellStyle name="20% - Accent5 134 4" xfId="1323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714"/>
    <cellStyle name="20% - Accent5 138 2 3" xfId="14194"/>
    <cellStyle name="20% - Accent5 138 3" xfId="8644"/>
    <cellStyle name="20% - Accent5 138 3 2" xfId="17802"/>
    <cellStyle name="20% - Accent5 138 4" xfId="13257"/>
    <cellStyle name="20% - Accent5 139" xfId="3620"/>
    <cellStyle name="20% - Accent5 139 2" xfId="4813"/>
    <cellStyle name="20% - Accent5 139 2 2" xfId="9557"/>
    <cellStyle name="20% - Accent5 139 2 2 2" xfId="18715"/>
    <cellStyle name="20% - Accent5 139 2 3" xfId="14195"/>
    <cellStyle name="20% - Accent5 139 3" xfId="8659"/>
    <cellStyle name="20% - Accent5 139 3 2" xfId="17817"/>
    <cellStyle name="20% - Accent5 139 4" xfId="13272"/>
    <cellStyle name="20% - Accent5 14" xfId="849"/>
    <cellStyle name="20% - Accent5 14 2" xfId="850"/>
    <cellStyle name="20% - Accent5 14 2 2" xfId="4814"/>
    <cellStyle name="20% - Accent5 14 2 2 2" xfId="9558"/>
    <cellStyle name="20% - Accent5 14 2 2 2 2" xfId="18716"/>
    <cellStyle name="20% - Accent5 14 2 2 3" xfId="14196"/>
    <cellStyle name="20% - Accent5 14 2 3" xfId="7225"/>
    <cellStyle name="20% - Accent5 14 2 3 2" xfId="16383"/>
    <cellStyle name="20% - Accent5 14 2 4" xfId="11733"/>
    <cellStyle name="20% - Accent5 14 3" xfId="4815"/>
    <cellStyle name="20% - Accent5 14 3 2" xfId="9559"/>
    <cellStyle name="20% - Accent5 14 3 2 2" xfId="18717"/>
    <cellStyle name="20% - Accent5 14 3 3" xfId="14197"/>
    <cellStyle name="20% - Accent5 14 4" xfId="7224"/>
    <cellStyle name="20% - Accent5 14 4 2" xfId="16382"/>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718"/>
    <cellStyle name="20% - Accent5 140 2 3" xfId="14198"/>
    <cellStyle name="20% - Accent5 140 3" xfId="8672"/>
    <cellStyle name="20% - Accent5 140 3 2" xfId="17830"/>
    <cellStyle name="20% - Accent5 140 4" xfId="13285"/>
    <cellStyle name="20% - Accent5 141" xfId="3646"/>
    <cellStyle name="20% - Accent5 141 2" xfId="4817"/>
    <cellStyle name="20% - Accent5 141 2 2" xfId="9561"/>
    <cellStyle name="20% - Accent5 141 2 2 2" xfId="18719"/>
    <cellStyle name="20% - Accent5 141 2 3" xfId="14199"/>
    <cellStyle name="20% - Accent5 141 3" xfId="8685"/>
    <cellStyle name="20% - Accent5 141 3 2" xfId="17843"/>
    <cellStyle name="20% - Accent5 141 4" xfId="13298"/>
    <cellStyle name="20% - Accent5 142" xfId="3659"/>
    <cellStyle name="20% - Accent5 142 2" xfId="4818"/>
    <cellStyle name="20% - Accent5 142 2 2" xfId="9562"/>
    <cellStyle name="20% - Accent5 142 2 2 2" xfId="18720"/>
    <cellStyle name="20% - Accent5 142 2 3" xfId="14200"/>
    <cellStyle name="20% - Accent5 142 3" xfId="8698"/>
    <cellStyle name="20% - Accent5 142 3 2" xfId="17856"/>
    <cellStyle name="20% - Accent5 142 4" xfId="13311"/>
    <cellStyle name="20% - Accent5 143" xfId="3672"/>
    <cellStyle name="20% - Accent5 143 2" xfId="4819"/>
    <cellStyle name="20% - Accent5 143 2 2" xfId="9563"/>
    <cellStyle name="20% - Accent5 143 2 2 2" xfId="18721"/>
    <cellStyle name="20% - Accent5 143 2 3" xfId="14201"/>
    <cellStyle name="20% - Accent5 143 3" xfId="8711"/>
    <cellStyle name="20% - Accent5 143 3 2" xfId="17869"/>
    <cellStyle name="20% - Accent5 143 4" xfId="13324"/>
    <cellStyle name="20% - Accent5 144" xfId="3685"/>
    <cellStyle name="20% - Accent5 144 2" xfId="4820"/>
    <cellStyle name="20% - Accent5 144 2 2" xfId="9564"/>
    <cellStyle name="20% - Accent5 144 2 2 2" xfId="18722"/>
    <cellStyle name="20% - Accent5 144 2 3" xfId="14202"/>
    <cellStyle name="20% - Accent5 144 3" xfId="8724"/>
    <cellStyle name="20% - Accent5 144 3 2" xfId="17882"/>
    <cellStyle name="20% - Accent5 144 4" xfId="13337"/>
    <cellStyle name="20% - Accent5 145" xfId="3698"/>
    <cellStyle name="20% - Accent5 145 2" xfId="4821"/>
    <cellStyle name="20% - Accent5 145 2 2" xfId="9565"/>
    <cellStyle name="20% - Accent5 145 2 2 2" xfId="18723"/>
    <cellStyle name="20% - Accent5 145 2 3" xfId="14203"/>
    <cellStyle name="20% - Accent5 145 3" xfId="8737"/>
    <cellStyle name="20% - Accent5 145 3 2" xfId="17895"/>
    <cellStyle name="20% - Accent5 145 4" xfId="13350"/>
    <cellStyle name="20% - Accent5 146" xfId="3712"/>
    <cellStyle name="20% - Accent5 146 2" xfId="4822"/>
    <cellStyle name="20% - Accent5 146 2 2" xfId="9566"/>
    <cellStyle name="20% - Accent5 146 2 2 2" xfId="18724"/>
    <cellStyle name="20% - Accent5 146 2 3" xfId="14204"/>
    <cellStyle name="20% - Accent5 146 3" xfId="8750"/>
    <cellStyle name="20% - Accent5 146 3 2" xfId="17908"/>
    <cellStyle name="20% - Accent5 146 4" xfId="13363"/>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725"/>
    <cellStyle name="20% - Accent5 15 2 2 3" xfId="14205"/>
    <cellStyle name="20% - Accent5 15 2 3" xfId="7227"/>
    <cellStyle name="20% - Accent5 15 2 3 2" xfId="16385"/>
    <cellStyle name="20% - Accent5 15 2 4" xfId="11735"/>
    <cellStyle name="20% - Accent5 15 3" xfId="4824"/>
    <cellStyle name="20% - Accent5 15 3 2" xfId="9568"/>
    <cellStyle name="20% - Accent5 15 3 2 2" xfId="18726"/>
    <cellStyle name="20% - Accent5 15 3 3" xfId="14206"/>
    <cellStyle name="20% - Accent5 15 4" xfId="7226"/>
    <cellStyle name="20% - Accent5 15 4 2" xfId="16384"/>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727"/>
    <cellStyle name="20% - Accent5 153 3" xfId="14207"/>
    <cellStyle name="20% - Accent5 154" xfId="7206"/>
    <cellStyle name="20% - Accent5 154 2" xfId="16364"/>
    <cellStyle name="20% - Accent5 155" xfId="11714"/>
    <cellStyle name="20% - Accent5 16" xfId="855"/>
    <cellStyle name="20% - Accent5 16 2" xfId="856"/>
    <cellStyle name="20% - Accent5 16 2 2" xfId="4826"/>
    <cellStyle name="20% - Accent5 16 2 2 2" xfId="9570"/>
    <cellStyle name="20% - Accent5 16 2 2 2 2" xfId="18728"/>
    <cellStyle name="20% - Accent5 16 2 2 3" xfId="14208"/>
    <cellStyle name="20% - Accent5 16 2 3" xfId="7229"/>
    <cellStyle name="20% - Accent5 16 2 3 2" xfId="16387"/>
    <cellStyle name="20% - Accent5 16 2 4" xfId="11737"/>
    <cellStyle name="20% - Accent5 16 3" xfId="4827"/>
    <cellStyle name="20% - Accent5 16 3 2" xfId="9571"/>
    <cellStyle name="20% - Accent5 16 3 2 2" xfId="18729"/>
    <cellStyle name="20% - Accent5 16 3 3" xfId="14209"/>
    <cellStyle name="20% - Accent5 16 4" xfId="7228"/>
    <cellStyle name="20% - Accent5 16 4 2" xfId="16386"/>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730"/>
    <cellStyle name="20% - Accent5 17 2 2 3" xfId="14210"/>
    <cellStyle name="20% - Accent5 17 2 3" xfId="7231"/>
    <cellStyle name="20% - Accent5 17 2 3 2" xfId="16389"/>
    <cellStyle name="20% - Accent5 17 2 4" xfId="11739"/>
    <cellStyle name="20% - Accent5 17 3" xfId="4829"/>
    <cellStyle name="20% - Accent5 17 3 2" xfId="9573"/>
    <cellStyle name="20% - Accent5 17 3 2 2" xfId="18731"/>
    <cellStyle name="20% - Accent5 17 3 3" xfId="14211"/>
    <cellStyle name="20% - Accent5 17 4" xfId="7230"/>
    <cellStyle name="20% - Accent5 17 4 2" xfId="16388"/>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732"/>
    <cellStyle name="20% - Accent5 18 2 2 3" xfId="14212"/>
    <cellStyle name="20% - Accent5 18 2 3" xfId="7233"/>
    <cellStyle name="20% - Accent5 18 2 3 2" xfId="16391"/>
    <cellStyle name="20% - Accent5 18 2 4" xfId="11741"/>
    <cellStyle name="20% - Accent5 18 3" xfId="4831"/>
    <cellStyle name="20% - Accent5 18 3 2" xfId="9575"/>
    <cellStyle name="20% - Accent5 18 3 2 2" xfId="18733"/>
    <cellStyle name="20% - Accent5 18 3 3" xfId="14213"/>
    <cellStyle name="20% - Accent5 18 4" xfId="7232"/>
    <cellStyle name="20% - Accent5 18 4 2" xfId="16390"/>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734"/>
    <cellStyle name="20% - Accent5 19 2 2 3" xfId="14214"/>
    <cellStyle name="20% - Accent5 19 2 3" xfId="7235"/>
    <cellStyle name="20% - Accent5 19 2 3 2" xfId="16393"/>
    <cellStyle name="20% - Accent5 19 2 4" xfId="11743"/>
    <cellStyle name="20% - Accent5 19 3" xfId="4833"/>
    <cellStyle name="20% - Accent5 19 3 2" xfId="9577"/>
    <cellStyle name="20% - Accent5 19 3 2 2" xfId="18735"/>
    <cellStyle name="20% - Accent5 19 3 3" xfId="14215"/>
    <cellStyle name="20% - Accent5 19 4" xfId="7234"/>
    <cellStyle name="20% - Accent5 19 4 2" xfId="16392"/>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736"/>
    <cellStyle name="20% - Accent5 2 2 2 2 3" xfId="14216"/>
    <cellStyle name="20% - Accent5 2 2 2 3" xfId="7238"/>
    <cellStyle name="20% - Accent5 2 2 2 3 2" xfId="16396"/>
    <cellStyle name="20% - Accent5 2 2 2 4" xfId="11746"/>
    <cellStyle name="20% - Accent5 2 2 3" xfId="4835"/>
    <cellStyle name="20% - Accent5 2 2 3 2" xfId="9579"/>
    <cellStyle name="20% - Accent5 2 2 3 2 2" xfId="18737"/>
    <cellStyle name="20% - Accent5 2 2 3 3" xfId="14217"/>
    <cellStyle name="20% - Accent5 2 2 4" xfId="7237"/>
    <cellStyle name="20% - Accent5 2 2 4 2" xfId="16395"/>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738"/>
    <cellStyle name="20% - Accent5 2 3 2 3" xfId="14218"/>
    <cellStyle name="20% - Accent5 2 3 3" xfId="7239"/>
    <cellStyle name="20% - Accent5 2 3 3 2" xfId="16397"/>
    <cellStyle name="20% - Accent5 2 3 4" xfId="11747"/>
    <cellStyle name="20% - Accent5 2 4" xfId="4837"/>
    <cellStyle name="20% - Accent5 2 4 2" xfId="9581"/>
    <cellStyle name="20% - Accent5 2 4 2 2" xfId="18739"/>
    <cellStyle name="20% - Accent5 2 4 3" xfId="14219"/>
    <cellStyle name="20% - Accent5 2 5" xfId="7236"/>
    <cellStyle name="20% - Accent5 2 5 2" xfId="16394"/>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740"/>
    <cellStyle name="20% - Accent5 20 2 2 3" xfId="14220"/>
    <cellStyle name="20% - Accent5 20 2 3" xfId="7241"/>
    <cellStyle name="20% - Accent5 20 2 3 2" xfId="16399"/>
    <cellStyle name="20% - Accent5 20 2 4" xfId="11749"/>
    <cellStyle name="20% - Accent5 20 3" xfId="4839"/>
    <cellStyle name="20% - Accent5 20 3 2" xfId="9583"/>
    <cellStyle name="20% - Accent5 20 3 2 2" xfId="18741"/>
    <cellStyle name="20% - Accent5 20 3 3" xfId="14221"/>
    <cellStyle name="20% - Accent5 20 4" xfId="7240"/>
    <cellStyle name="20% - Accent5 20 4 2" xfId="16398"/>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742"/>
    <cellStyle name="20% - Accent5 21 2 2 3" xfId="14222"/>
    <cellStyle name="20% - Accent5 21 2 3" xfId="7243"/>
    <cellStyle name="20% - Accent5 21 2 3 2" xfId="16401"/>
    <cellStyle name="20% - Accent5 21 2 4" xfId="11751"/>
    <cellStyle name="20% - Accent5 21 3" xfId="4841"/>
    <cellStyle name="20% - Accent5 21 3 2" xfId="9585"/>
    <cellStyle name="20% - Accent5 21 3 2 2" xfId="18743"/>
    <cellStyle name="20% - Accent5 21 3 3" xfId="14223"/>
    <cellStyle name="20% - Accent5 21 4" xfId="7242"/>
    <cellStyle name="20% - Accent5 21 4 2" xfId="16400"/>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744"/>
    <cellStyle name="20% - Accent5 22 2 2 3" xfId="14224"/>
    <cellStyle name="20% - Accent5 22 2 3" xfId="7245"/>
    <cellStyle name="20% - Accent5 22 2 3 2" xfId="16403"/>
    <cellStyle name="20% - Accent5 22 2 4" xfId="11753"/>
    <cellStyle name="20% - Accent5 22 3" xfId="4843"/>
    <cellStyle name="20% - Accent5 22 3 2" xfId="9587"/>
    <cellStyle name="20% - Accent5 22 3 2 2" xfId="18745"/>
    <cellStyle name="20% - Accent5 22 3 3" xfId="14225"/>
    <cellStyle name="20% - Accent5 22 4" xfId="7244"/>
    <cellStyle name="20% - Accent5 22 4 2" xfId="16402"/>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746"/>
    <cellStyle name="20% - Accent5 23 2 2 3" xfId="14226"/>
    <cellStyle name="20% - Accent5 23 2 3" xfId="7247"/>
    <cellStyle name="20% - Accent5 23 2 3 2" xfId="16405"/>
    <cellStyle name="20% - Accent5 23 2 4" xfId="11755"/>
    <cellStyle name="20% - Accent5 23 3" xfId="4845"/>
    <cellStyle name="20% - Accent5 23 3 2" xfId="9589"/>
    <cellStyle name="20% - Accent5 23 3 2 2" xfId="18747"/>
    <cellStyle name="20% - Accent5 23 3 3" xfId="14227"/>
    <cellStyle name="20% - Accent5 23 4" xfId="7246"/>
    <cellStyle name="20% - Accent5 23 4 2" xfId="16404"/>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748"/>
    <cellStyle name="20% - Accent5 24 2 2 3" xfId="14228"/>
    <cellStyle name="20% - Accent5 24 2 3" xfId="7249"/>
    <cellStyle name="20% - Accent5 24 2 3 2" xfId="16407"/>
    <cellStyle name="20% - Accent5 24 2 4" xfId="11757"/>
    <cellStyle name="20% - Accent5 24 3" xfId="4847"/>
    <cellStyle name="20% - Accent5 24 3 2" xfId="9591"/>
    <cellStyle name="20% - Accent5 24 3 2 2" xfId="18749"/>
    <cellStyle name="20% - Accent5 24 3 3" xfId="14229"/>
    <cellStyle name="20% - Accent5 24 4" xfId="7248"/>
    <cellStyle name="20% - Accent5 24 4 2" xfId="16406"/>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750"/>
    <cellStyle name="20% - Accent5 25 2 2 3" xfId="14230"/>
    <cellStyle name="20% - Accent5 25 2 3" xfId="7251"/>
    <cellStyle name="20% - Accent5 25 2 3 2" xfId="16409"/>
    <cellStyle name="20% - Accent5 25 2 4" xfId="11759"/>
    <cellStyle name="20% - Accent5 25 3" xfId="4849"/>
    <cellStyle name="20% - Accent5 25 3 2" xfId="9593"/>
    <cellStyle name="20% - Accent5 25 3 2 2" xfId="18751"/>
    <cellStyle name="20% - Accent5 25 3 3" xfId="14231"/>
    <cellStyle name="20% - Accent5 25 4" xfId="7250"/>
    <cellStyle name="20% - Accent5 25 4 2" xfId="16408"/>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752"/>
    <cellStyle name="20% - Accent5 26 2 2 3" xfId="14232"/>
    <cellStyle name="20% - Accent5 26 2 3" xfId="7253"/>
    <cellStyle name="20% - Accent5 26 2 3 2" xfId="16411"/>
    <cellStyle name="20% - Accent5 26 2 4" xfId="11761"/>
    <cellStyle name="20% - Accent5 26 3" xfId="4851"/>
    <cellStyle name="20% - Accent5 26 3 2" xfId="9595"/>
    <cellStyle name="20% - Accent5 26 3 2 2" xfId="18753"/>
    <cellStyle name="20% - Accent5 26 3 3" xfId="14233"/>
    <cellStyle name="20% - Accent5 26 4" xfId="7252"/>
    <cellStyle name="20% - Accent5 26 4 2" xfId="16410"/>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754"/>
    <cellStyle name="20% - Accent5 27 2 2 3" xfId="14234"/>
    <cellStyle name="20% - Accent5 27 2 3" xfId="7255"/>
    <cellStyle name="20% - Accent5 27 2 3 2" xfId="16413"/>
    <cellStyle name="20% - Accent5 27 2 4" xfId="11763"/>
    <cellStyle name="20% - Accent5 27 3" xfId="4853"/>
    <cellStyle name="20% - Accent5 27 3 2" xfId="9597"/>
    <cellStyle name="20% - Accent5 27 3 2 2" xfId="18755"/>
    <cellStyle name="20% - Accent5 27 3 3" xfId="14235"/>
    <cellStyle name="20% - Accent5 27 4" xfId="7254"/>
    <cellStyle name="20% - Accent5 27 4 2" xfId="16412"/>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756"/>
    <cellStyle name="20% - Accent5 28 2 2 3" xfId="14236"/>
    <cellStyle name="20% - Accent5 28 2 3" xfId="7257"/>
    <cellStyle name="20% - Accent5 28 2 3 2" xfId="16415"/>
    <cellStyle name="20% - Accent5 28 2 4" xfId="11765"/>
    <cellStyle name="20% - Accent5 28 3" xfId="4855"/>
    <cellStyle name="20% - Accent5 28 3 2" xfId="9599"/>
    <cellStyle name="20% - Accent5 28 3 2 2" xfId="18757"/>
    <cellStyle name="20% - Accent5 28 3 3" xfId="14237"/>
    <cellStyle name="20% - Accent5 28 4" xfId="7256"/>
    <cellStyle name="20% - Accent5 28 4 2" xfId="16414"/>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758"/>
    <cellStyle name="20% - Accent5 29 2 2 3" xfId="14238"/>
    <cellStyle name="20% - Accent5 29 2 3" xfId="7259"/>
    <cellStyle name="20% - Accent5 29 2 3 2" xfId="16417"/>
    <cellStyle name="20% - Accent5 29 2 4" xfId="11767"/>
    <cellStyle name="20% - Accent5 29 3" xfId="4857"/>
    <cellStyle name="20% - Accent5 29 3 2" xfId="9601"/>
    <cellStyle name="20% - Accent5 29 3 2 2" xfId="18759"/>
    <cellStyle name="20% - Accent5 29 3 3" xfId="14239"/>
    <cellStyle name="20% - Accent5 29 4" xfId="7258"/>
    <cellStyle name="20% - Accent5 29 4 2" xfId="16416"/>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760"/>
    <cellStyle name="20% - Accent5 3 2 2 2 3" xfId="14240"/>
    <cellStyle name="20% - Accent5 3 2 2 3" xfId="7262"/>
    <cellStyle name="20% - Accent5 3 2 2 3 2" xfId="16420"/>
    <cellStyle name="20% - Accent5 3 2 2 4" xfId="11770"/>
    <cellStyle name="20% - Accent5 3 2 3" xfId="4859"/>
    <cellStyle name="20% - Accent5 3 2 3 2" xfId="9603"/>
    <cellStyle name="20% - Accent5 3 2 3 2 2" xfId="18761"/>
    <cellStyle name="20% - Accent5 3 2 3 3" xfId="14241"/>
    <cellStyle name="20% - Accent5 3 2 4" xfId="7261"/>
    <cellStyle name="20% - Accent5 3 2 4 2" xfId="16419"/>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762"/>
    <cellStyle name="20% - Accent5 3 3 2 3" xfId="14242"/>
    <cellStyle name="20% - Accent5 3 3 3" xfId="7263"/>
    <cellStyle name="20% - Accent5 3 3 3 2" xfId="16421"/>
    <cellStyle name="20% - Accent5 3 3 4" xfId="11771"/>
    <cellStyle name="20% - Accent5 3 4" xfId="4861"/>
    <cellStyle name="20% - Accent5 3 4 2" xfId="9605"/>
    <cellStyle name="20% - Accent5 3 4 2 2" xfId="18763"/>
    <cellStyle name="20% - Accent5 3 4 3" xfId="14243"/>
    <cellStyle name="20% - Accent5 3 5" xfId="7260"/>
    <cellStyle name="20% - Accent5 3 5 2" xfId="16418"/>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764"/>
    <cellStyle name="20% - Accent5 30 2 2 3" xfId="14244"/>
    <cellStyle name="20% - Accent5 30 2 3" xfId="7265"/>
    <cellStyle name="20% - Accent5 30 2 3 2" xfId="16423"/>
    <cellStyle name="20% - Accent5 30 2 4" xfId="11773"/>
    <cellStyle name="20% - Accent5 30 3" xfId="4863"/>
    <cellStyle name="20% - Accent5 30 3 2" xfId="9607"/>
    <cellStyle name="20% - Accent5 30 3 2 2" xfId="18765"/>
    <cellStyle name="20% - Accent5 30 3 3" xfId="14245"/>
    <cellStyle name="20% - Accent5 30 4" xfId="7264"/>
    <cellStyle name="20% - Accent5 30 4 2" xfId="16422"/>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766"/>
    <cellStyle name="20% - Accent5 31 2 2 3" xfId="14246"/>
    <cellStyle name="20% - Accent5 31 2 3" xfId="7267"/>
    <cellStyle name="20% - Accent5 31 2 3 2" xfId="16425"/>
    <cellStyle name="20% - Accent5 31 2 4" xfId="11775"/>
    <cellStyle name="20% - Accent5 31 3" xfId="4865"/>
    <cellStyle name="20% - Accent5 31 3 2" xfId="9609"/>
    <cellStyle name="20% - Accent5 31 3 2 2" xfId="18767"/>
    <cellStyle name="20% - Accent5 31 3 3" xfId="14247"/>
    <cellStyle name="20% - Accent5 31 4" xfId="7266"/>
    <cellStyle name="20% - Accent5 31 4 2" xfId="16424"/>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768"/>
    <cellStyle name="20% - Accent5 32 2 2 3" xfId="14248"/>
    <cellStyle name="20% - Accent5 32 2 3" xfId="7269"/>
    <cellStyle name="20% - Accent5 32 2 3 2" xfId="16427"/>
    <cellStyle name="20% - Accent5 32 2 4" xfId="11777"/>
    <cellStyle name="20% - Accent5 32 3" xfId="4867"/>
    <cellStyle name="20% - Accent5 32 3 2" xfId="9611"/>
    <cellStyle name="20% - Accent5 32 3 2 2" xfId="18769"/>
    <cellStyle name="20% - Accent5 32 3 3" xfId="14249"/>
    <cellStyle name="20% - Accent5 32 4" xfId="7268"/>
    <cellStyle name="20% - Accent5 32 4 2" xfId="16426"/>
    <cellStyle name="20% - Accent5 32 5" xfId="11776"/>
    <cellStyle name="20% - Accent5 32_draft transactions report_052009_rvsd" xfId="917"/>
    <cellStyle name="20% - Accent5 33" xfId="918"/>
    <cellStyle name="20% - Accent5 33 2" xfId="4868"/>
    <cellStyle name="20% - Accent5 33 2 2" xfId="9612"/>
    <cellStyle name="20% - Accent5 33 2 2 2" xfId="18770"/>
    <cellStyle name="20% - Accent5 33 2 3" xfId="14250"/>
    <cellStyle name="20% - Accent5 33 3" xfId="7270"/>
    <cellStyle name="20% - Accent5 33 3 2" xfId="16428"/>
    <cellStyle name="20% - Accent5 33 4" xfId="11778"/>
    <cellStyle name="20% - Accent5 34" xfId="919"/>
    <cellStyle name="20% - Accent5 34 2" xfId="4869"/>
    <cellStyle name="20% - Accent5 34 2 2" xfId="9613"/>
    <cellStyle name="20% - Accent5 34 2 2 2" xfId="18771"/>
    <cellStyle name="20% - Accent5 34 2 3" xfId="14251"/>
    <cellStyle name="20% - Accent5 34 3" xfId="7271"/>
    <cellStyle name="20% - Accent5 34 3 2" xfId="16429"/>
    <cellStyle name="20% - Accent5 34 4" xfId="11779"/>
    <cellStyle name="20% - Accent5 35" xfId="920"/>
    <cellStyle name="20% - Accent5 35 2" xfId="4870"/>
    <cellStyle name="20% - Accent5 35 2 2" xfId="9614"/>
    <cellStyle name="20% - Accent5 35 2 2 2" xfId="18772"/>
    <cellStyle name="20% - Accent5 35 2 3" xfId="14252"/>
    <cellStyle name="20% - Accent5 35 3" xfId="7272"/>
    <cellStyle name="20% - Accent5 35 3 2" xfId="16430"/>
    <cellStyle name="20% - Accent5 35 4" xfId="11780"/>
    <cellStyle name="20% - Accent5 36" xfId="921"/>
    <cellStyle name="20% - Accent5 36 2" xfId="4871"/>
    <cellStyle name="20% - Accent5 36 2 2" xfId="9615"/>
    <cellStyle name="20% - Accent5 36 2 2 2" xfId="18773"/>
    <cellStyle name="20% - Accent5 36 2 3" xfId="14253"/>
    <cellStyle name="20% - Accent5 36 3" xfId="7273"/>
    <cellStyle name="20% - Accent5 36 3 2" xfId="16431"/>
    <cellStyle name="20% - Accent5 36 4" xfId="11781"/>
    <cellStyle name="20% - Accent5 37" xfId="922"/>
    <cellStyle name="20% - Accent5 37 2" xfId="4872"/>
    <cellStyle name="20% - Accent5 37 2 2" xfId="9616"/>
    <cellStyle name="20% - Accent5 37 2 2 2" xfId="18774"/>
    <cellStyle name="20% - Accent5 37 2 3" xfId="14254"/>
    <cellStyle name="20% - Accent5 37 3" xfId="7274"/>
    <cellStyle name="20% - Accent5 37 3 2" xfId="16432"/>
    <cellStyle name="20% - Accent5 37 4" xfId="11782"/>
    <cellStyle name="20% - Accent5 38" xfId="923"/>
    <cellStyle name="20% - Accent5 38 2" xfId="4873"/>
    <cellStyle name="20% - Accent5 38 2 2" xfId="9617"/>
    <cellStyle name="20% - Accent5 38 2 2 2" xfId="18775"/>
    <cellStyle name="20% - Accent5 38 2 3" xfId="14255"/>
    <cellStyle name="20% - Accent5 38 3" xfId="7275"/>
    <cellStyle name="20% - Accent5 38 3 2" xfId="16433"/>
    <cellStyle name="20% - Accent5 38 4" xfId="11783"/>
    <cellStyle name="20% - Accent5 39" xfId="924"/>
    <cellStyle name="20% - Accent5 39 2" xfId="4874"/>
    <cellStyle name="20% - Accent5 39 2 2" xfId="9618"/>
    <cellStyle name="20% - Accent5 39 2 2 2" xfId="18776"/>
    <cellStyle name="20% - Accent5 39 2 3" xfId="14256"/>
    <cellStyle name="20% - Accent5 39 3" xfId="7276"/>
    <cellStyle name="20% - Accent5 39 3 2" xfId="16434"/>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777"/>
    <cellStyle name="20% - Accent5 4 2 2 2 3" xfId="14257"/>
    <cellStyle name="20% - Accent5 4 2 2 3" xfId="7279"/>
    <cellStyle name="20% - Accent5 4 2 2 3 2" xfId="16437"/>
    <cellStyle name="20% - Accent5 4 2 2 4" xfId="11787"/>
    <cellStyle name="20% - Accent5 4 2 3" xfId="4876"/>
    <cellStyle name="20% - Accent5 4 2 3 2" xfId="9620"/>
    <cellStyle name="20% - Accent5 4 2 3 2 2" xfId="18778"/>
    <cellStyle name="20% - Accent5 4 2 3 3" xfId="14258"/>
    <cellStyle name="20% - Accent5 4 2 4" xfId="7278"/>
    <cellStyle name="20% - Accent5 4 2 4 2" xfId="16436"/>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779"/>
    <cellStyle name="20% - Accent5 4 3 2 3" xfId="14259"/>
    <cellStyle name="20% - Accent5 4 3 3" xfId="7280"/>
    <cellStyle name="20% - Accent5 4 3 3 2" xfId="16438"/>
    <cellStyle name="20% - Accent5 4 3 4" xfId="11788"/>
    <cellStyle name="20% - Accent5 4 4" xfId="4878"/>
    <cellStyle name="20% - Accent5 4 4 2" xfId="9622"/>
    <cellStyle name="20% - Accent5 4 4 2 2" xfId="18780"/>
    <cellStyle name="20% - Accent5 4 4 3" xfId="14260"/>
    <cellStyle name="20% - Accent5 4 5" xfId="7277"/>
    <cellStyle name="20% - Accent5 4 5 2" xfId="16435"/>
    <cellStyle name="20% - Accent5 4 6" xfId="11785"/>
    <cellStyle name="20% - Accent5 4_draft transactions report_052009_rvsd" xfId="930"/>
    <cellStyle name="20% - Accent5 40" xfId="931"/>
    <cellStyle name="20% - Accent5 40 2" xfId="4879"/>
    <cellStyle name="20% - Accent5 40 2 2" xfId="9623"/>
    <cellStyle name="20% - Accent5 40 2 2 2" xfId="18781"/>
    <cellStyle name="20% - Accent5 40 2 3" xfId="14261"/>
    <cellStyle name="20% - Accent5 40 3" xfId="7281"/>
    <cellStyle name="20% - Accent5 40 3 2" xfId="16439"/>
    <cellStyle name="20% - Accent5 40 4" xfId="11789"/>
    <cellStyle name="20% - Accent5 41" xfId="932"/>
    <cellStyle name="20% - Accent5 41 2" xfId="4880"/>
    <cellStyle name="20% - Accent5 41 2 2" xfId="9624"/>
    <cellStyle name="20% - Accent5 41 2 2 2" xfId="18782"/>
    <cellStyle name="20% - Accent5 41 2 3" xfId="14262"/>
    <cellStyle name="20% - Accent5 41 3" xfId="7282"/>
    <cellStyle name="20% - Accent5 41 3 2" xfId="16440"/>
    <cellStyle name="20% - Accent5 41 4" xfId="11790"/>
    <cellStyle name="20% - Accent5 42" xfId="933"/>
    <cellStyle name="20% - Accent5 42 2" xfId="4881"/>
    <cellStyle name="20% - Accent5 42 2 2" xfId="9625"/>
    <cellStyle name="20% - Accent5 42 2 2 2" xfId="18783"/>
    <cellStyle name="20% - Accent5 42 2 3" xfId="14263"/>
    <cellStyle name="20% - Accent5 42 3" xfId="7283"/>
    <cellStyle name="20% - Accent5 42 3 2" xfId="16441"/>
    <cellStyle name="20% - Accent5 42 4" xfId="11791"/>
    <cellStyle name="20% - Accent5 43" xfId="934"/>
    <cellStyle name="20% - Accent5 43 2" xfId="4882"/>
    <cellStyle name="20% - Accent5 43 2 2" xfId="9626"/>
    <cellStyle name="20% - Accent5 43 2 2 2" xfId="18784"/>
    <cellStyle name="20% - Accent5 43 2 3" xfId="14264"/>
    <cellStyle name="20% - Accent5 43 3" xfId="7284"/>
    <cellStyle name="20% - Accent5 43 3 2" xfId="16442"/>
    <cellStyle name="20% - Accent5 43 4" xfId="11792"/>
    <cellStyle name="20% - Accent5 44" xfId="935"/>
    <cellStyle name="20% - Accent5 44 2" xfId="4883"/>
    <cellStyle name="20% - Accent5 44 2 2" xfId="9627"/>
    <cellStyle name="20% - Accent5 44 2 2 2" xfId="18785"/>
    <cellStyle name="20% - Accent5 44 2 3" xfId="14265"/>
    <cellStyle name="20% - Accent5 44 3" xfId="7285"/>
    <cellStyle name="20% - Accent5 44 3 2" xfId="16443"/>
    <cellStyle name="20% - Accent5 44 4" xfId="11793"/>
    <cellStyle name="20% - Accent5 45" xfId="936"/>
    <cellStyle name="20% - Accent5 45 2" xfId="4884"/>
    <cellStyle name="20% - Accent5 45 2 2" xfId="9628"/>
    <cellStyle name="20% - Accent5 45 2 2 2" xfId="18786"/>
    <cellStyle name="20% - Accent5 45 2 3" xfId="14266"/>
    <cellStyle name="20% - Accent5 45 3" xfId="7286"/>
    <cellStyle name="20% - Accent5 45 3 2" xfId="16444"/>
    <cellStyle name="20% - Accent5 45 4" xfId="11794"/>
    <cellStyle name="20% - Accent5 46" xfId="937"/>
    <cellStyle name="20% - Accent5 46 2" xfId="4885"/>
    <cellStyle name="20% - Accent5 46 2 2" xfId="9629"/>
    <cellStyle name="20% - Accent5 46 2 2 2" xfId="18787"/>
    <cellStyle name="20% - Accent5 46 2 3" xfId="14267"/>
    <cellStyle name="20% - Accent5 46 3" xfId="7287"/>
    <cellStyle name="20% - Accent5 46 3 2" xfId="16445"/>
    <cellStyle name="20% - Accent5 46 4" xfId="11795"/>
    <cellStyle name="20% - Accent5 47" xfId="938"/>
    <cellStyle name="20% - Accent5 47 2" xfId="4886"/>
    <cellStyle name="20% - Accent5 47 2 2" xfId="9630"/>
    <cellStyle name="20% - Accent5 47 2 2 2" xfId="18788"/>
    <cellStyle name="20% - Accent5 47 2 3" xfId="14268"/>
    <cellStyle name="20% - Accent5 47 3" xfId="7288"/>
    <cellStyle name="20% - Accent5 47 3 2" xfId="16446"/>
    <cellStyle name="20% - Accent5 47 4" xfId="11796"/>
    <cellStyle name="20% - Accent5 48" xfId="939"/>
    <cellStyle name="20% - Accent5 48 2" xfId="4887"/>
    <cellStyle name="20% - Accent5 48 2 2" xfId="9631"/>
    <cellStyle name="20% - Accent5 48 2 2 2" xfId="18789"/>
    <cellStyle name="20% - Accent5 48 2 3" xfId="14269"/>
    <cellStyle name="20% - Accent5 48 3" xfId="7289"/>
    <cellStyle name="20% - Accent5 48 3 2" xfId="16447"/>
    <cellStyle name="20% - Accent5 48 4" xfId="11797"/>
    <cellStyle name="20% - Accent5 49" xfId="940"/>
    <cellStyle name="20% - Accent5 49 2" xfId="4888"/>
    <cellStyle name="20% - Accent5 49 2 2" xfId="9632"/>
    <cellStyle name="20% - Accent5 49 2 2 2" xfId="18790"/>
    <cellStyle name="20% - Accent5 49 2 3" xfId="14270"/>
    <cellStyle name="20% - Accent5 49 3" xfId="7290"/>
    <cellStyle name="20% - Accent5 49 3 2" xfId="16448"/>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791"/>
    <cellStyle name="20% - Accent5 5 2 2 2 3" xfId="14271"/>
    <cellStyle name="20% - Accent5 5 2 2 3" xfId="7293"/>
    <cellStyle name="20% - Accent5 5 2 2 3 2" xfId="16451"/>
    <cellStyle name="20% - Accent5 5 2 2 4" xfId="11801"/>
    <cellStyle name="20% - Accent5 5 2 3" xfId="4890"/>
    <cellStyle name="20% - Accent5 5 2 3 2" xfId="9634"/>
    <cellStyle name="20% - Accent5 5 2 3 2 2" xfId="18792"/>
    <cellStyle name="20% - Accent5 5 2 3 3" xfId="14272"/>
    <cellStyle name="20% - Accent5 5 2 4" xfId="7292"/>
    <cellStyle name="20% - Accent5 5 2 4 2" xfId="16450"/>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793"/>
    <cellStyle name="20% - Accent5 5 3 2 3" xfId="14273"/>
    <cellStyle name="20% - Accent5 5 3 3" xfId="7294"/>
    <cellStyle name="20% - Accent5 5 3 3 2" xfId="16452"/>
    <cellStyle name="20% - Accent5 5 3 4" xfId="11802"/>
    <cellStyle name="20% - Accent5 5 4" xfId="4892"/>
    <cellStyle name="20% - Accent5 5 4 2" xfId="9636"/>
    <cellStyle name="20% - Accent5 5 4 2 2" xfId="18794"/>
    <cellStyle name="20% - Accent5 5 4 3" xfId="14274"/>
    <cellStyle name="20% - Accent5 5 5" xfId="7291"/>
    <cellStyle name="20% - Accent5 5 5 2" xfId="16449"/>
    <cellStyle name="20% - Accent5 5 6" xfId="11799"/>
    <cellStyle name="20% - Accent5 5_draft transactions report_052009_rvsd" xfId="946"/>
    <cellStyle name="20% - Accent5 50" xfId="947"/>
    <cellStyle name="20% - Accent5 50 2" xfId="4893"/>
    <cellStyle name="20% - Accent5 50 2 2" xfId="9637"/>
    <cellStyle name="20% - Accent5 50 2 2 2" xfId="18795"/>
    <cellStyle name="20% - Accent5 50 2 3" xfId="14275"/>
    <cellStyle name="20% - Accent5 50 3" xfId="7295"/>
    <cellStyle name="20% - Accent5 50 3 2" xfId="16453"/>
    <cellStyle name="20% - Accent5 50 4" xfId="11803"/>
    <cellStyle name="20% - Accent5 51" xfId="948"/>
    <cellStyle name="20% - Accent5 51 2" xfId="4894"/>
    <cellStyle name="20% - Accent5 51 2 2" xfId="9638"/>
    <cellStyle name="20% - Accent5 51 2 2 2" xfId="18796"/>
    <cellStyle name="20% - Accent5 51 2 3" xfId="14276"/>
    <cellStyle name="20% - Accent5 51 3" xfId="7296"/>
    <cellStyle name="20% - Accent5 51 3 2" xfId="16454"/>
    <cellStyle name="20% - Accent5 51 4" xfId="11804"/>
    <cellStyle name="20% - Accent5 52" xfId="949"/>
    <cellStyle name="20% - Accent5 52 2" xfId="4895"/>
    <cellStyle name="20% - Accent5 52 2 2" xfId="9639"/>
    <cellStyle name="20% - Accent5 52 2 2 2" xfId="18797"/>
    <cellStyle name="20% - Accent5 52 2 3" xfId="14277"/>
    <cellStyle name="20% - Accent5 52 3" xfId="7297"/>
    <cellStyle name="20% - Accent5 52 3 2" xfId="16455"/>
    <cellStyle name="20% - Accent5 52 4" xfId="11805"/>
    <cellStyle name="20% - Accent5 53" xfId="950"/>
    <cellStyle name="20% - Accent5 53 2" xfId="4896"/>
    <cellStyle name="20% - Accent5 53 2 2" xfId="9640"/>
    <cellStyle name="20% - Accent5 53 2 2 2" xfId="18798"/>
    <cellStyle name="20% - Accent5 53 2 3" xfId="14278"/>
    <cellStyle name="20% - Accent5 53 3" xfId="7298"/>
    <cellStyle name="20% - Accent5 53 3 2" xfId="16456"/>
    <cellStyle name="20% - Accent5 53 4" xfId="11806"/>
    <cellStyle name="20% - Accent5 54" xfId="951"/>
    <cellStyle name="20% - Accent5 54 2" xfId="4897"/>
    <cellStyle name="20% - Accent5 54 2 2" xfId="9641"/>
    <cellStyle name="20% - Accent5 54 2 2 2" xfId="18799"/>
    <cellStyle name="20% - Accent5 54 2 3" xfId="14279"/>
    <cellStyle name="20% - Accent5 54 3" xfId="7299"/>
    <cellStyle name="20% - Accent5 54 3 2" xfId="16457"/>
    <cellStyle name="20% - Accent5 54 4" xfId="11807"/>
    <cellStyle name="20% - Accent5 55" xfId="952"/>
    <cellStyle name="20% - Accent5 55 2" xfId="4898"/>
    <cellStyle name="20% - Accent5 55 2 2" xfId="9642"/>
    <cellStyle name="20% - Accent5 55 2 2 2" xfId="18800"/>
    <cellStyle name="20% - Accent5 55 2 3" xfId="14280"/>
    <cellStyle name="20% - Accent5 55 3" xfId="7300"/>
    <cellStyle name="20% - Accent5 55 3 2" xfId="16458"/>
    <cellStyle name="20% - Accent5 55 4" xfId="11808"/>
    <cellStyle name="20% - Accent5 56" xfId="953"/>
    <cellStyle name="20% - Accent5 56 2" xfId="4899"/>
    <cellStyle name="20% - Accent5 56 2 2" xfId="9643"/>
    <cellStyle name="20% - Accent5 56 2 2 2" xfId="18801"/>
    <cellStyle name="20% - Accent5 56 2 3" xfId="14281"/>
    <cellStyle name="20% - Accent5 56 3" xfId="7301"/>
    <cellStyle name="20% - Accent5 56 3 2" xfId="16459"/>
    <cellStyle name="20% - Accent5 56 4" xfId="11809"/>
    <cellStyle name="20% - Accent5 57" xfId="954"/>
    <cellStyle name="20% - Accent5 57 2" xfId="4900"/>
    <cellStyle name="20% - Accent5 57 2 2" xfId="9644"/>
    <cellStyle name="20% - Accent5 57 2 2 2" xfId="18802"/>
    <cellStyle name="20% - Accent5 57 2 3" xfId="14282"/>
    <cellStyle name="20% - Accent5 57 3" xfId="7302"/>
    <cellStyle name="20% - Accent5 57 3 2" xfId="16460"/>
    <cellStyle name="20% - Accent5 57 4" xfId="11810"/>
    <cellStyle name="20% - Accent5 58" xfId="955"/>
    <cellStyle name="20% - Accent5 58 2" xfId="4901"/>
    <cellStyle name="20% - Accent5 58 2 2" xfId="9645"/>
    <cellStyle name="20% - Accent5 58 2 2 2" xfId="18803"/>
    <cellStyle name="20% - Accent5 58 2 3" xfId="14283"/>
    <cellStyle name="20% - Accent5 58 3" xfId="7303"/>
    <cellStyle name="20% - Accent5 58 3 2" xfId="16461"/>
    <cellStyle name="20% - Accent5 58 4" xfId="11811"/>
    <cellStyle name="20% - Accent5 59" xfId="956"/>
    <cellStyle name="20% - Accent5 59 2" xfId="4902"/>
    <cellStyle name="20% - Accent5 59 2 2" xfId="9646"/>
    <cellStyle name="20% - Accent5 59 2 2 2" xfId="18804"/>
    <cellStyle name="20% - Accent5 59 2 3" xfId="14284"/>
    <cellStyle name="20% - Accent5 59 3" xfId="7304"/>
    <cellStyle name="20% - Accent5 59 3 2" xfId="16462"/>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805"/>
    <cellStyle name="20% - Accent5 6 2 2 2 3" xfId="14285"/>
    <cellStyle name="20% - Accent5 6 2 2 3" xfId="7307"/>
    <cellStyle name="20% - Accent5 6 2 2 3 2" xfId="16465"/>
    <cellStyle name="20% - Accent5 6 2 2 4" xfId="11815"/>
    <cellStyle name="20% - Accent5 6 2 3" xfId="4904"/>
    <cellStyle name="20% - Accent5 6 2 3 2" xfId="9648"/>
    <cellStyle name="20% - Accent5 6 2 3 2 2" xfId="18806"/>
    <cellStyle name="20% - Accent5 6 2 3 3" xfId="14286"/>
    <cellStyle name="20% - Accent5 6 2 4" xfId="7306"/>
    <cellStyle name="20% - Accent5 6 2 4 2" xfId="16464"/>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807"/>
    <cellStyle name="20% - Accent5 6 3 2 3" xfId="14287"/>
    <cellStyle name="20% - Accent5 6 3 3" xfId="7308"/>
    <cellStyle name="20% - Accent5 6 3 3 2" xfId="16466"/>
    <cellStyle name="20% - Accent5 6 3 4" xfId="11816"/>
    <cellStyle name="20% - Accent5 6 4" xfId="4906"/>
    <cellStyle name="20% - Accent5 6 4 2" xfId="9650"/>
    <cellStyle name="20% - Accent5 6 4 2 2" xfId="18808"/>
    <cellStyle name="20% - Accent5 6 4 3" xfId="14288"/>
    <cellStyle name="20% - Accent5 6 5" xfId="7305"/>
    <cellStyle name="20% - Accent5 6 5 2" xfId="16463"/>
    <cellStyle name="20% - Accent5 6 6" xfId="11813"/>
    <cellStyle name="20% - Accent5 6_draft transactions report_052009_rvsd" xfId="962"/>
    <cellStyle name="20% - Accent5 60" xfId="963"/>
    <cellStyle name="20% - Accent5 60 2" xfId="4907"/>
    <cellStyle name="20% - Accent5 60 2 2" xfId="9651"/>
    <cellStyle name="20% - Accent5 60 2 2 2" xfId="18809"/>
    <cellStyle name="20% - Accent5 60 2 3" xfId="14289"/>
    <cellStyle name="20% - Accent5 60 3" xfId="7309"/>
    <cellStyle name="20% - Accent5 60 3 2" xfId="16467"/>
    <cellStyle name="20% - Accent5 60 4" xfId="11817"/>
    <cellStyle name="20% - Accent5 61" xfId="964"/>
    <cellStyle name="20% - Accent5 61 2" xfId="4908"/>
    <cellStyle name="20% - Accent5 61 2 2" xfId="9652"/>
    <cellStyle name="20% - Accent5 61 2 2 2" xfId="18810"/>
    <cellStyle name="20% - Accent5 61 2 3" xfId="14290"/>
    <cellStyle name="20% - Accent5 61 3" xfId="7310"/>
    <cellStyle name="20% - Accent5 61 3 2" xfId="16468"/>
    <cellStyle name="20% - Accent5 61 4" xfId="11818"/>
    <cellStyle name="20% - Accent5 62" xfId="965"/>
    <cellStyle name="20% - Accent5 62 2" xfId="4909"/>
    <cellStyle name="20% - Accent5 62 2 2" xfId="9653"/>
    <cellStyle name="20% - Accent5 62 2 2 2" xfId="18811"/>
    <cellStyle name="20% - Accent5 62 2 3" xfId="14291"/>
    <cellStyle name="20% - Accent5 62 3" xfId="7311"/>
    <cellStyle name="20% - Accent5 62 3 2" xfId="16469"/>
    <cellStyle name="20% - Accent5 62 4" xfId="11819"/>
    <cellStyle name="20% - Accent5 63" xfId="966"/>
    <cellStyle name="20% - Accent5 63 2" xfId="4910"/>
    <cellStyle name="20% - Accent5 63 2 2" xfId="9654"/>
    <cellStyle name="20% - Accent5 63 2 2 2" xfId="18812"/>
    <cellStyle name="20% - Accent5 63 2 3" xfId="14292"/>
    <cellStyle name="20% - Accent5 63 3" xfId="7312"/>
    <cellStyle name="20% - Accent5 63 3 2" xfId="16470"/>
    <cellStyle name="20% - Accent5 63 4" xfId="11820"/>
    <cellStyle name="20% - Accent5 64" xfId="967"/>
    <cellStyle name="20% - Accent5 64 2" xfId="4911"/>
    <cellStyle name="20% - Accent5 64 2 2" xfId="9655"/>
    <cellStyle name="20% - Accent5 64 2 2 2" xfId="18813"/>
    <cellStyle name="20% - Accent5 64 2 3" xfId="14293"/>
    <cellStyle name="20% - Accent5 64 3" xfId="7313"/>
    <cellStyle name="20% - Accent5 64 3 2" xfId="16471"/>
    <cellStyle name="20% - Accent5 64 4" xfId="11821"/>
    <cellStyle name="20% - Accent5 65" xfId="968"/>
    <cellStyle name="20% - Accent5 65 2" xfId="4912"/>
    <cellStyle name="20% - Accent5 65 2 2" xfId="9656"/>
    <cellStyle name="20% - Accent5 65 2 2 2" xfId="18814"/>
    <cellStyle name="20% - Accent5 65 2 3" xfId="14294"/>
    <cellStyle name="20% - Accent5 65 3" xfId="7314"/>
    <cellStyle name="20% - Accent5 65 3 2" xfId="16472"/>
    <cellStyle name="20% - Accent5 65 4" xfId="11822"/>
    <cellStyle name="20% - Accent5 66" xfId="969"/>
    <cellStyle name="20% - Accent5 66 2" xfId="4913"/>
    <cellStyle name="20% - Accent5 66 2 2" xfId="9657"/>
    <cellStyle name="20% - Accent5 66 2 2 2" xfId="18815"/>
    <cellStyle name="20% - Accent5 66 2 3" xfId="14295"/>
    <cellStyle name="20% - Accent5 66 3" xfId="7315"/>
    <cellStyle name="20% - Accent5 66 3 2" xfId="16473"/>
    <cellStyle name="20% - Accent5 66 4" xfId="11823"/>
    <cellStyle name="20% - Accent5 67" xfId="970"/>
    <cellStyle name="20% - Accent5 67 2" xfId="4914"/>
    <cellStyle name="20% - Accent5 67 2 2" xfId="9658"/>
    <cellStyle name="20% - Accent5 67 2 2 2" xfId="18816"/>
    <cellStyle name="20% - Accent5 67 2 3" xfId="14296"/>
    <cellStyle name="20% - Accent5 67 3" xfId="7316"/>
    <cellStyle name="20% - Accent5 67 3 2" xfId="16474"/>
    <cellStyle name="20% - Accent5 67 4" xfId="11824"/>
    <cellStyle name="20% - Accent5 68" xfId="971"/>
    <cellStyle name="20% - Accent5 68 2" xfId="4915"/>
    <cellStyle name="20% - Accent5 68 2 2" xfId="9659"/>
    <cellStyle name="20% - Accent5 68 2 2 2" xfId="18817"/>
    <cellStyle name="20% - Accent5 68 2 3" xfId="14297"/>
    <cellStyle name="20% - Accent5 68 3" xfId="7317"/>
    <cellStyle name="20% - Accent5 68 3 2" xfId="16475"/>
    <cellStyle name="20% - Accent5 68 4" xfId="11825"/>
    <cellStyle name="20% - Accent5 69" xfId="972"/>
    <cellStyle name="20% - Accent5 69 2" xfId="4916"/>
    <cellStyle name="20% - Accent5 69 2 2" xfId="9660"/>
    <cellStyle name="20% - Accent5 69 2 2 2" xfId="18818"/>
    <cellStyle name="20% - Accent5 69 2 3" xfId="14298"/>
    <cellStyle name="20% - Accent5 69 3" xfId="7318"/>
    <cellStyle name="20% - Accent5 69 3 2" xfId="16476"/>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819"/>
    <cellStyle name="20% - Accent5 7 2 2 2 3" xfId="14299"/>
    <cellStyle name="20% - Accent5 7 2 2 3" xfId="7321"/>
    <cellStyle name="20% - Accent5 7 2 2 3 2" xfId="16479"/>
    <cellStyle name="20% - Accent5 7 2 2 4" xfId="11829"/>
    <cellStyle name="20% - Accent5 7 2 3" xfId="4918"/>
    <cellStyle name="20% - Accent5 7 2 3 2" xfId="9662"/>
    <cellStyle name="20% - Accent5 7 2 3 2 2" xfId="18820"/>
    <cellStyle name="20% - Accent5 7 2 3 3" xfId="14300"/>
    <cellStyle name="20% - Accent5 7 2 4" xfId="7320"/>
    <cellStyle name="20% - Accent5 7 2 4 2" xfId="16478"/>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821"/>
    <cellStyle name="20% - Accent5 7 3 2 3" xfId="14301"/>
    <cellStyle name="20% - Accent5 7 3 3" xfId="7322"/>
    <cellStyle name="20% - Accent5 7 3 3 2" xfId="16480"/>
    <cellStyle name="20% - Accent5 7 3 4" xfId="11830"/>
    <cellStyle name="20% - Accent5 7 4" xfId="4920"/>
    <cellStyle name="20% - Accent5 7 4 2" xfId="9664"/>
    <cellStyle name="20% - Accent5 7 4 2 2" xfId="18822"/>
    <cellStyle name="20% - Accent5 7 4 3" xfId="14302"/>
    <cellStyle name="20% - Accent5 7 5" xfId="7319"/>
    <cellStyle name="20% - Accent5 7 5 2" xfId="16477"/>
    <cellStyle name="20% - Accent5 7 6" xfId="11827"/>
    <cellStyle name="20% - Accent5 7_draft transactions report_052009_rvsd" xfId="978"/>
    <cellStyle name="20% - Accent5 70" xfId="979"/>
    <cellStyle name="20% - Accent5 70 2" xfId="4921"/>
    <cellStyle name="20% - Accent5 70 2 2" xfId="9665"/>
    <cellStyle name="20% - Accent5 70 2 2 2" xfId="18823"/>
    <cellStyle name="20% - Accent5 70 2 3" xfId="14303"/>
    <cellStyle name="20% - Accent5 70 3" xfId="7323"/>
    <cellStyle name="20% - Accent5 70 3 2" xfId="16481"/>
    <cellStyle name="20% - Accent5 70 4" xfId="11831"/>
    <cellStyle name="20% - Accent5 71" xfId="980"/>
    <cellStyle name="20% - Accent5 71 2" xfId="4922"/>
    <cellStyle name="20% - Accent5 71 2 2" xfId="9666"/>
    <cellStyle name="20% - Accent5 71 2 2 2" xfId="18824"/>
    <cellStyle name="20% - Accent5 71 2 3" xfId="14304"/>
    <cellStyle name="20% - Accent5 71 3" xfId="7324"/>
    <cellStyle name="20% - Accent5 71 3 2" xfId="16482"/>
    <cellStyle name="20% - Accent5 71 4" xfId="11832"/>
    <cellStyle name="20% - Accent5 72" xfId="981"/>
    <cellStyle name="20% - Accent5 72 2" xfId="4923"/>
    <cellStyle name="20% - Accent5 72 2 2" xfId="9667"/>
    <cellStyle name="20% - Accent5 72 2 2 2" xfId="18825"/>
    <cellStyle name="20% - Accent5 72 2 3" xfId="14305"/>
    <cellStyle name="20% - Accent5 72 3" xfId="7325"/>
    <cellStyle name="20% - Accent5 72 3 2" xfId="16483"/>
    <cellStyle name="20% - Accent5 72 4" xfId="11833"/>
    <cellStyle name="20% - Accent5 73" xfId="982"/>
    <cellStyle name="20% - Accent5 73 2" xfId="4924"/>
    <cellStyle name="20% - Accent5 73 2 2" xfId="9668"/>
    <cellStyle name="20% - Accent5 73 2 2 2" xfId="18826"/>
    <cellStyle name="20% - Accent5 73 2 3" xfId="14306"/>
    <cellStyle name="20% - Accent5 73 3" xfId="7326"/>
    <cellStyle name="20% - Accent5 73 3 2" xfId="16484"/>
    <cellStyle name="20% - Accent5 73 4" xfId="11834"/>
    <cellStyle name="20% - Accent5 74" xfId="983"/>
    <cellStyle name="20% - Accent5 74 2" xfId="4925"/>
    <cellStyle name="20% - Accent5 74 2 2" xfId="9669"/>
    <cellStyle name="20% - Accent5 74 2 2 2" xfId="18827"/>
    <cellStyle name="20% - Accent5 74 2 3" xfId="14307"/>
    <cellStyle name="20% - Accent5 74 3" xfId="7327"/>
    <cellStyle name="20% - Accent5 74 3 2" xfId="16485"/>
    <cellStyle name="20% - Accent5 74 4" xfId="11835"/>
    <cellStyle name="20% - Accent5 75" xfId="984"/>
    <cellStyle name="20% - Accent5 75 2" xfId="4926"/>
    <cellStyle name="20% - Accent5 75 2 2" xfId="9670"/>
    <cellStyle name="20% - Accent5 75 2 2 2" xfId="18828"/>
    <cellStyle name="20% - Accent5 75 2 3" xfId="14308"/>
    <cellStyle name="20% - Accent5 75 3" xfId="7328"/>
    <cellStyle name="20% - Accent5 75 3 2" xfId="16486"/>
    <cellStyle name="20% - Accent5 75 4" xfId="11836"/>
    <cellStyle name="20% - Accent5 76" xfId="985"/>
    <cellStyle name="20% - Accent5 76 2" xfId="4927"/>
    <cellStyle name="20% - Accent5 76 2 2" xfId="9671"/>
    <cellStyle name="20% - Accent5 76 2 2 2" xfId="18829"/>
    <cellStyle name="20% - Accent5 76 2 3" xfId="14309"/>
    <cellStyle name="20% - Accent5 76 3" xfId="7329"/>
    <cellStyle name="20% - Accent5 76 3 2" xfId="16487"/>
    <cellStyle name="20% - Accent5 76 4" xfId="11837"/>
    <cellStyle name="20% - Accent5 77" xfId="986"/>
    <cellStyle name="20% - Accent5 77 2" xfId="4928"/>
    <cellStyle name="20% - Accent5 77 2 2" xfId="9672"/>
    <cellStyle name="20% - Accent5 77 2 2 2" xfId="18830"/>
    <cellStyle name="20% - Accent5 77 2 3" xfId="14310"/>
    <cellStyle name="20% - Accent5 77 3" xfId="7330"/>
    <cellStyle name="20% - Accent5 77 3 2" xfId="16488"/>
    <cellStyle name="20% - Accent5 77 4" xfId="11838"/>
    <cellStyle name="20% - Accent5 78" xfId="987"/>
    <cellStyle name="20% - Accent5 78 2" xfId="4929"/>
    <cellStyle name="20% - Accent5 78 2 2" xfId="9673"/>
    <cellStyle name="20% - Accent5 78 2 2 2" xfId="18831"/>
    <cellStyle name="20% - Accent5 78 2 3" xfId="14311"/>
    <cellStyle name="20% - Accent5 78 3" xfId="7331"/>
    <cellStyle name="20% - Accent5 78 3 2" xfId="16489"/>
    <cellStyle name="20% - Accent5 78 4" xfId="11839"/>
    <cellStyle name="20% - Accent5 79" xfId="988"/>
    <cellStyle name="20% - Accent5 79 2" xfId="4930"/>
    <cellStyle name="20% - Accent5 79 2 2" xfId="9674"/>
    <cellStyle name="20% - Accent5 79 2 2 2" xfId="18832"/>
    <cellStyle name="20% - Accent5 79 2 3" xfId="14312"/>
    <cellStyle name="20% - Accent5 79 3" xfId="7332"/>
    <cellStyle name="20% - Accent5 79 3 2" xfId="16490"/>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833"/>
    <cellStyle name="20% - Accent5 8 2 2 2 3" xfId="14313"/>
    <cellStyle name="20% - Accent5 8 2 2 3" xfId="7335"/>
    <cellStyle name="20% - Accent5 8 2 2 3 2" xfId="16493"/>
    <cellStyle name="20% - Accent5 8 2 2 4" xfId="11843"/>
    <cellStyle name="20% - Accent5 8 2 3" xfId="4932"/>
    <cellStyle name="20% - Accent5 8 2 3 2" xfId="9676"/>
    <cellStyle name="20% - Accent5 8 2 3 2 2" xfId="18834"/>
    <cellStyle name="20% - Accent5 8 2 3 3" xfId="14314"/>
    <cellStyle name="20% - Accent5 8 2 4" xfId="7334"/>
    <cellStyle name="20% - Accent5 8 2 4 2" xfId="16492"/>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835"/>
    <cellStyle name="20% - Accent5 8 3 2 3" xfId="14315"/>
    <cellStyle name="20% - Accent5 8 3 3" xfId="7336"/>
    <cellStyle name="20% - Accent5 8 3 3 2" xfId="16494"/>
    <cellStyle name="20% - Accent5 8 3 4" xfId="11844"/>
    <cellStyle name="20% - Accent5 8 4" xfId="4934"/>
    <cellStyle name="20% - Accent5 8 4 2" xfId="9678"/>
    <cellStyle name="20% - Accent5 8 4 2 2" xfId="18836"/>
    <cellStyle name="20% - Accent5 8 4 3" xfId="14316"/>
    <cellStyle name="20% - Accent5 8 5" xfId="7333"/>
    <cellStyle name="20% - Accent5 8 5 2" xfId="16491"/>
    <cellStyle name="20% - Accent5 8 6" xfId="11841"/>
    <cellStyle name="20% - Accent5 8_draft transactions report_052009_rvsd" xfId="994"/>
    <cellStyle name="20% - Accent5 80" xfId="995"/>
    <cellStyle name="20% - Accent5 80 2" xfId="4935"/>
    <cellStyle name="20% - Accent5 80 2 2" xfId="9679"/>
    <cellStyle name="20% - Accent5 80 2 2 2" xfId="18837"/>
    <cellStyle name="20% - Accent5 80 2 3" xfId="14317"/>
    <cellStyle name="20% - Accent5 80 3" xfId="7337"/>
    <cellStyle name="20% - Accent5 80 3 2" xfId="16495"/>
    <cellStyle name="20% - Accent5 80 4" xfId="11845"/>
    <cellStyle name="20% - Accent5 81" xfId="996"/>
    <cellStyle name="20% - Accent5 81 2" xfId="4936"/>
    <cellStyle name="20% - Accent5 81 2 2" xfId="9680"/>
    <cellStyle name="20% - Accent5 81 2 2 2" xfId="18838"/>
    <cellStyle name="20% - Accent5 81 2 3" xfId="14318"/>
    <cellStyle name="20% - Accent5 81 3" xfId="7338"/>
    <cellStyle name="20% - Accent5 81 3 2" xfId="16496"/>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839"/>
    <cellStyle name="20% - Accent5 85 2 3" xfId="14319"/>
    <cellStyle name="20% - Accent5 85 3" xfId="7339"/>
    <cellStyle name="20% - Accent5 85 3 2" xfId="16497"/>
    <cellStyle name="20% - Accent5 85 4" xfId="11847"/>
    <cellStyle name="20% - Accent5 86" xfId="1001"/>
    <cellStyle name="20% - Accent5 86 2" xfId="4941"/>
    <cellStyle name="20% - Accent5 86 2 2" xfId="9682"/>
    <cellStyle name="20% - Accent5 86 2 2 2" xfId="18840"/>
    <cellStyle name="20% - Accent5 86 2 3" xfId="14320"/>
    <cellStyle name="20% - Accent5 86 3" xfId="7340"/>
    <cellStyle name="20% - Accent5 86 3 2" xfId="16498"/>
    <cellStyle name="20% - Accent5 86 4" xfId="11848"/>
    <cellStyle name="20% - Accent5 87" xfId="1002"/>
    <cellStyle name="20% - Accent5 87 2" xfId="4942"/>
    <cellStyle name="20% - Accent5 87 2 2" xfId="9683"/>
    <cellStyle name="20% - Accent5 87 2 2 2" xfId="18841"/>
    <cellStyle name="20% - Accent5 87 2 3" xfId="14321"/>
    <cellStyle name="20% - Accent5 87 3" xfId="7341"/>
    <cellStyle name="20% - Accent5 87 3 2" xfId="16499"/>
    <cellStyle name="20% - Accent5 87 4" xfId="11849"/>
    <cellStyle name="20% - Accent5 88" xfId="1003"/>
    <cellStyle name="20% - Accent5 88 2" xfId="4943"/>
    <cellStyle name="20% - Accent5 88 2 2" xfId="9684"/>
    <cellStyle name="20% - Accent5 88 2 2 2" xfId="18842"/>
    <cellStyle name="20% - Accent5 88 2 3" xfId="14322"/>
    <cellStyle name="20% - Accent5 88 3" xfId="7342"/>
    <cellStyle name="20% - Accent5 88 3 2" xfId="16500"/>
    <cellStyle name="20% - Accent5 88 4" xfId="11850"/>
    <cellStyle name="20% - Accent5 89" xfId="1004"/>
    <cellStyle name="20% - Accent5 89 2" xfId="4944"/>
    <cellStyle name="20% - Accent5 89 2 2" xfId="9685"/>
    <cellStyle name="20% - Accent5 89 2 2 2" xfId="18843"/>
    <cellStyle name="20% - Accent5 89 2 3" xfId="14323"/>
    <cellStyle name="20% - Accent5 89 3" xfId="7343"/>
    <cellStyle name="20% - Accent5 89 3 2" xfId="16501"/>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844"/>
    <cellStyle name="20% - Accent5 9 2 2 2 3" xfId="14324"/>
    <cellStyle name="20% - Accent5 9 2 2 3" xfId="7346"/>
    <cellStyle name="20% - Accent5 9 2 2 3 2" xfId="16504"/>
    <cellStyle name="20% - Accent5 9 2 2 4" xfId="11854"/>
    <cellStyle name="20% - Accent5 9 2 3" xfId="4946"/>
    <cellStyle name="20% - Accent5 9 2 3 2" xfId="9687"/>
    <cellStyle name="20% - Accent5 9 2 3 2 2" xfId="18845"/>
    <cellStyle name="20% - Accent5 9 2 3 3" xfId="14325"/>
    <cellStyle name="20% - Accent5 9 2 4" xfId="7345"/>
    <cellStyle name="20% - Accent5 9 2 4 2" xfId="16503"/>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846"/>
    <cellStyle name="20% - Accent5 9 3 2 3" xfId="14326"/>
    <cellStyle name="20% - Accent5 9 3 3" xfId="7347"/>
    <cellStyle name="20% - Accent5 9 3 3 2" xfId="16505"/>
    <cellStyle name="20% - Accent5 9 3 4" xfId="11855"/>
    <cellStyle name="20% - Accent5 9 4" xfId="4948"/>
    <cellStyle name="20% - Accent5 9 4 2" xfId="9689"/>
    <cellStyle name="20% - Accent5 9 4 2 2" xfId="18847"/>
    <cellStyle name="20% - Accent5 9 4 3" xfId="14327"/>
    <cellStyle name="20% - Accent5 9 5" xfId="7344"/>
    <cellStyle name="20% - Accent5 9 5 2" xfId="16502"/>
    <cellStyle name="20% - Accent5 9 6" xfId="11852"/>
    <cellStyle name="20% - Accent5 9_draft transactions report_052009_rvsd" xfId="1010"/>
    <cellStyle name="20% - Accent5 90" xfId="1011"/>
    <cellStyle name="20% - Accent5 90 2" xfId="4949"/>
    <cellStyle name="20% - Accent5 90 2 2" xfId="9690"/>
    <cellStyle name="20% - Accent5 90 2 2 2" xfId="18848"/>
    <cellStyle name="20% - Accent5 90 2 3" xfId="14328"/>
    <cellStyle name="20% - Accent5 90 3" xfId="7348"/>
    <cellStyle name="20% - Accent5 90 3 2" xfId="16506"/>
    <cellStyle name="20% - Accent5 90 4" xfId="11856"/>
    <cellStyle name="20% - Accent5 91" xfId="1012"/>
    <cellStyle name="20% - Accent5 91 2" xfId="4950"/>
    <cellStyle name="20% - Accent5 91 2 2" xfId="9691"/>
    <cellStyle name="20% - Accent5 91 2 2 2" xfId="18849"/>
    <cellStyle name="20% - Accent5 91 2 3" xfId="14329"/>
    <cellStyle name="20% - Accent5 91 3" xfId="7349"/>
    <cellStyle name="20% - Accent5 91 3 2" xfId="16507"/>
    <cellStyle name="20% - Accent5 91 4" xfId="11857"/>
    <cellStyle name="20% - Accent5 92" xfId="1013"/>
    <cellStyle name="20% - Accent5 92 2" xfId="4951"/>
    <cellStyle name="20% - Accent5 92 2 2" xfId="9692"/>
    <cellStyle name="20% - Accent5 92 2 2 2" xfId="18850"/>
    <cellStyle name="20% - Accent5 92 2 3" xfId="14330"/>
    <cellStyle name="20% - Accent5 92 3" xfId="7350"/>
    <cellStyle name="20% - Accent5 92 3 2" xfId="16508"/>
    <cellStyle name="20% - Accent5 92 4" xfId="11858"/>
    <cellStyle name="20% - Accent5 93" xfId="1014"/>
    <cellStyle name="20% - Accent5 93 2" xfId="4952"/>
    <cellStyle name="20% - Accent5 93 2 2" xfId="9693"/>
    <cellStyle name="20% - Accent5 93 2 2 2" xfId="18851"/>
    <cellStyle name="20% - Accent5 93 2 3" xfId="14331"/>
    <cellStyle name="20% - Accent5 93 3" xfId="7351"/>
    <cellStyle name="20% - Accent5 93 3 2" xfId="16509"/>
    <cellStyle name="20% - Accent5 93 4" xfId="11859"/>
    <cellStyle name="20% - Accent5 94" xfId="1015"/>
    <cellStyle name="20% - Accent5 94 2" xfId="4953"/>
    <cellStyle name="20% - Accent5 94 2 2" xfId="9694"/>
    <cellStyle name="20% - Accent5 94 2 2 2" xfId="18852"/>
    <cellStyle name="20% - Accent5 94 2 3" xfId="14332"/>
    <cellStyle name="20% - Accent5 94 3" xfId="7352"/>
    <cellStyle name="20% - Accent5 94 3 2" xfId="16510"/>
    <cellStyle name="20% - Accent5 94 4" xfId="11860"/>
    <cellStyle name="20% - Accent5 95" xfId="1016"/>
    <cellStyle name="20% - Accent5 95 2" xfId="4954"/>
    <cellStyle name="20% - Accent5 95 2 2" xfId="9695"/>
    <cellStyle name="20% - Accent5 95 2 2 2" xfId="18853"/>
    <cellStyle name="20% - Accent5 95 2 3" xfId="14333"/>
    <cellStyle name="20% - Accent5 95 3" xfId="7353"/>
    <cellStyle name="20% - Accent5 95 3 2" xfId="16511"/>
    <cellStyle name="20% - Accent5 95 4" xfId="11861"/>
    <cellStyle name="20% - Accent5 96" xfId="1017"/>
    <cellStyle name="20% - Accent5 96 2" xfId="4955"/>
    <cellStyle name="20% - Accent5 96 2 2" xfId="9696"/>
    <cellStyle name="20% - Accent5 96 2 2 2" xfId="18854"/>
    <cellStyle name="20% - Accent5 96 2 3" xfId="14334"/>
    <cellStyle name="20% - Accent5 96 3" xfId="7354"/>
    <cellStyle name="20% - Accent5 96 3 2" xfId="16512"/>
    <cellStyle name="20% - Accent5 96 4" xfId="11862"/>
    <cellStyle name="20% - Accent5 97" xfId="1018"/>
    <cellStyle name="20% - Accent5 97 2" xfId="4956"/>
    <cellStyle name="20% - Accent5 97 2 2" xfId="9697"/>
    <cellStyle name="20% - Accent5 97 2 2 2" xfId="18855"/>
    <cellStyle name="20% - Accent5 97 2 3" xfId="14335"/>
    <cellStyle name="20% - Accent5 97 3" xfId="7355"/>
    <cellStyle name="20% - Accent5 97 3 2" xfId="16513"/>
    <cellStyle name="20% - Accent5 97 4" xfId="11863"/>
    <cellStyle name="20% - Accent5 98" xfId="1019"/>
    <cellStyle name="20% - Accent5 98 2" xfId="4957"/>
    <cellStyle name="20% - Accent5 98 2 2" xfId="9698"/>
    <cellStyle name="20% - Accent5 98 2 2 2" xfId="18856"/>
    <cellStyle name="20% - Accent5 98 2 3" xfId="14336"/>
    <cellStyle name="20% - Accent5 98 3" xfId="7356"/>
    <cellStyle name="20% - Accent5 98 3 2" xfId="16514"/>
    <cellStyle name="20% - Accent5 98 4" xfId="11864"/>
    <cellStyle name="20% - Accent5 99" xfId="1020"/>
    <cellStyle name="20% - Accent5 99 2" xfId="4958"/>
    <cellStyle name="20% - Accent5 99 2 2" xfId="9699"/>
    <cellStyle name="20% - Accent5 99 2 2 2" xfId="18857"/>
    <cellStyle name="20% - Accent5 99 2 3" xfId="14337"/>
    <cellStyle name="20% - Accent5 99 3" xfId="7357"/>
    <cellStyle name="20% - Accent5 99 3 2" xfId="16515"/>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858"/>
    <cellStyle name="20% - Accent6 10 2 2 3" xfId="14338"/>
    <cellStyle name="20% - Accent6 10 2 3" xfId="7360"/>
    <cellStyle name="20% - Accent6 10 2 3 2" xfId="16518"/>
    <cellStyle name="20% - Accent6 10 2 4" xfId="11868"/>
    <cellStyle name="20% - Accent6 10 3" xfId="4960"/>
    <cellStyle name="20% - Accent6 10 3 2" xfId="9701"/>
    <cellStyle name="20% - Accent6 10 3 2 2" xfId="18859"/>
    <cellStyle name="20% - Accent6 10 3 3" xfId="14339"/>
    <cellStyle name="20% - Accent6 10 4" xfId="7359"/>
    <cellStyle name="20% - Accent6 10 4 2" xfId="16517"/>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860"/>
    <cellStyle name="20% - Accent6 11 2 2 3" xfId="14340"/>
    <cellStyle name="20% - Accent6 11 2 3" xfId="7362"/>
    <cellStyle name="20% - Accent6 11 2 3 2" xfId="16520"/>
    <cellStyle name="20% - Accent6 11 2 4" xfId="11870"/>
    <cellStyle name="20% - Accent6 11 3" xfId="4972"/>
    <cellStyle name="20% - Accent6 11 3 2" xfId="9703"/>
    <cellStyle name="20% - Accent6 11 3 2 2" xfId="18861"/>
    <cellStyle name="20% - Accent6 11 3 3" xfId="14341"/>
    <cellStyle name="20% - Accent6 11 4" xfId="7361"/>
    <cellStyle name="20% - Accent6 11 4 2" xfId="16519"/>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862"/>
    <cellStyle name="20% - Accent6 110 2 3" xfId="14342"/>
    <cellStyle name="20% - Accent6 110 3" xfId="7363"/>
    <cellStyle name="20% - Accent6 110 3 2" xfId="16521"/>
    <cellStyle name="20% - Accent6 110 4" xfId="11871"/>
    <cellStyle name="20% - Accent6 111" xfId="1039"/>
    <cellStyle name="20% - Accent6 111 2" xfId="4974"/>
    <cellStyle name="20% - Accent6 111 2 2" xfId="9705"/>
    <cellStyle name="20% - Accent6 111 2 2 2" xfId="18863"/>
    <cellStyle name="20% - Accent6 111 2 3" xfId="14343"/>
    <cellStyle name="20% - Accent6 111 3" xfId="7364"/>
    <cellStyle name="20% - Accent6 111 3 2" xfId="16522"/>
    <cellStyle name="20% - Accent6 111 4" xfId="11872"/>
    <cellStyle name="20% - Accent6 112" xfId="1040"/>
    <cellStyle name="20% - Accent6 112 2" xfId="4975"/>
    <cellStyle name="20% - Accent6 112 2 2" xfId="9706"/>
    <cellStyle name="20% - Accent6 112 2 2 2" xfId="18864"/>
    <cellStyle name="20% - Accent6 112 2 3" xfId="14344"/>
    <cellStyle name="20% - Accent6 112 3" xfId="7365"/>
    <cellStyle name="20% - Accent6 112 3 2" xfId="16523"/>
    <cellStyle name="20% - Accent6 112 4" xfId="11873"/>
    <cellStyle name="20% - Accent6 113" xfId="1041"/>
    <cellStyle name="20% - Accent6 113 2" xfId="4976"/>
    <cellStyle name="20% - Accent6 113 2 2" xfId="9707"/>
    <cellStyle name="20% - Accent6 113 2 2 2" xfId="18865"/>
    <cellStyle name="20% - Accent6 113 2 3" xfId="14345"/>
    <cellStyle name="20% - Accent6 113 3" xfId="7366"/>
    <cellStyle name="20% - Accent6 113 3 2" xfId="16524"/>
    <cellStyle name="20% - Accent6 113 4" xfId="11874"/>
    <cellStyle name="20% - Accent6 114" xfId="1042"/>
    <cellStyle name="20% - Accent6 114 2" xfId="4977"/>
    <cellStyle name="20% - Accent6 114 2 2" xfId="9708"/>
    <cellStyle name="20% - Accent6 114 2 2 2" xfId="18866"/>
    <cellStyle name="20% - Accent6 114 2 3" xfId="14346"/>
    <cellStyle name="20% - Accent6 114 3" xfId="7367"/>
    <cellStyle name="20% - Accent6 114 3 2" xfId="16525"/>
    <cellStyle name="20% - Accent6 114 4" xfId="11875"/>
    <cellStyle name="20% - Accent6 115" xfId="1043"/>
    <cellStyle name="20% - Accent6 115 2" xfId="4978"/>
    <cellStyle name="20% - Accent6 115 2 2" xfId="9709"/>
    <cellStyle name="20% - Accent6 115 2 2 2" xfId="18867"/>
    <cellStyle name="20% - Accent6 115 2 3" xfId="14347"/>
    <cellStyle name="20% - Accent6 115 3" xfId="7368"/>
    <cellStyle name="20% - Accent6 115 3 2" xfId="16526"/>
    <cellStyle name="20% - Accent6 115 4" xfId="11876"/>
    <cellStyle name="20% - Accent6 116" xfId="1044"/>
    <cellStyle name="20% - Accent6 116 2" xfId="4979"/>
    <cellStyle name="20% - Accent6 116 2 2" xfId="9710"/>
    <cellStyle name="20% - Accent6 116 2 2 2" xfId="18868"/>
    <cellStyle name="20% - Accent6 116 2 3" xfId="14348"/>
    <cellStyle name="20% - Accent6 116 3" xfId="7369"/>
    <cellStyle name="20% - Accent6 116 3 2" xfId="16527"/>
    <cellStyle name="20% - Accent6 116 4" xfId="11877"/>
    <cellStyle name="20% - Accent6 117" xfId="1045"/>
    <cellStyle name="20% - Accent6 117 2" xfId="4980"/>
    <cellStyle name="20% - Accent6 117 2 2" xfId="9711"/>
    <cellStyle name="20% - Accent6 117 2 2 2" xfId="18869"/>
    <cellStyle name="20% - Accent6 117 2 3" xfId="14349"/>
    <cellStyle name="20% - Accent6 117 3" xfId="7370"/>
    <cellStyle name="20% - Accent6 117 3 2" xfId="16528"/>
    <cellStyle name="20% - Accent6 117 4" xfId="11878"/>
    <cellStyle name="20% - Accent6 118" xfId="1046"/>
    <cellStyle name="20% - Accent6 118 2" xfId="4981"/>
    <cellStyle name="20% - Accent6 118 2 2" xfId="9712"/>
    <cellStyle name="20% - Accent6 118 2 2 2" xfId="18870"/>
    <cellStyle name="20% - Accent6 118 2 3" xfId="14350"/>
    <cellStyle name="20% - Accent6 118 3" xfId="7371"/>
    <cellStyle name="20% - Accent6 118 3 2" xfId="16529"/>
    <cellStyle name="20% - Accent6 118 4" xfId="11879"/>
    <cellStyle name="20% - Accent6 119" xfId="3113"/>
    <cellStyle name="20% - Accent6 119 2" xfId="4982"/>
    <cellStyle name="20% - Accent6 119 2 2" xfId="9713"/>
    <cellStyle name="20% - Accent6 119 2 2 2" xfId="18871"/>
    <cellStyle name="20% - Accent6 119 2 3" xfId="14351"/>
    <cellStyle name="20% - Accent6 119 3" xfId="8502"/>
    <cellStyle name="20% - Accent6 119 3 2" xfId="17660"/>
    <cellStyle name="20% - Accent6 119 4" xfId="13075"/>
    <cellStyle name="20% - Accent6 12" xfId="1047"/>
    <cellStyle name="20% - Accent6 12 2" xfId="1048"/>
    <cellStyle name="20% - Accent6 12 2 2" xfId="4983"/>
    <cellStyle name="20% - Accent6 12 2 2 2" xfId="9714"/>
    <cellStyle name="20% - Accent6 12 2 2 2 2" xfId="18872"/>
    <cellStyle name="20% - Accent6 12 2 2 3" xfId="14352"/>
    <cellStyle name="20% - Accent6 12 2 3" xfId="7373"/>
    <cellStyle name="20% - Accent6 12 2 3 2" xfId="16531"/>
    <cellStyle name="20% - Accent6 12 2 4" xfId="11881"/>
    <cellStyle name="20% - Accent6 12 3" xfId="4984"/>
    <cellStyle name="20% - Accent6 12 3 2" xfId="9715"/>
    <cellStyle name="20% - Accent6 12 3 2 2" xfId="18873"/>
    <cellStyle name="20% - Accent6 12 3 3" xfId="14353"/>
    <cellStyle name="20% - Accent6 12 4" xfId="7372"/>
    <cellStyle name="20% - Accent6 12 4 2" xfId="16530"/>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874"/>
    <cellStyle name="20% - Accent6 120 2 3" xfId="14354"/>
    <cellStyle name="20% - Accent6 120 3" xfId="8515"/>
    <cellStyle name="20% - Accent6 120 3 2" xfId="17673"/>
    <cellStyle name="20% - Accent6 120 4" xfId="13088"/>
    <cellStyle name="20% - Accent6 121" xfId="3139"/>
    <cellStyle name="20% - Accent6 121 2" xfId="4986"/>
    <cellStyle name="20% - Accent6 121 2 2" xfId="9717"/>
    <cellStyle name="20% - Accent6 121 2 2 2" xfId="18875"/>
    <cellStyle name="20% - Accent6 121 2 3" xfId="14355"/>
    <cellStyle name="20% - Accent6 121 3" xfId="8528"/>
    <cellStyle name="20% - Accent6 121 3 2" xfId="17686"/>
    <cellStyle name="20% - Accent6 121 4" xfId="13101"/>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876"/>
    <cellStyle name="20% - Accent6 127 2 3" xfId="14356"/>
    <cellStyle name="20% - Accent6 127 3" xfId="8541"/>
    <cellStyle name="20% - Accent6 127 3 2" xfId="17699"/>
    <cellStyle name="20% - Accent6 127 4" xfId="13139"/>
    <cellStyle name="20% - Accent6 128" xfId="3375"/>
    <cellStyle name="20% - Accent6 128 2" xfId="4988"/>
    <cellStyle name="20% - Accent6 128 2 2" xfId="9719"/>
    <cellStyle name="20% - Accent6 128 2 2 2" xfId="18877"/>
    <cellStyle name="20% - Accent6 128 2 3" xfId="14357"/>
    <cellStyle name="20% - Accent6 128 3" xfId="8554"/>
    <cellStyle name="20% - Accent6 128 3 2" xfId="17712"/>
    <cellStyle name="20% - Accent6 128 4" xfId="13152"/>
    <cellStyle name="20% - Accent6 129" xfId="3388"/>
    <cellStyle name="20% - Accent6 129 2" xfId="4989"/>
    <cellStyle name="20% - Accent6 129 2 2" xfId="9720"/>
    <cellStyle name="20% - Accent6 129 2 2 2" xfId="18878"/>
    <cellStyle name="20% - Accent6 129 2 3" xfId="14358"/>
    <cellStyle name="20% - Accent6 129 3" xfId="8567"/>
    <cellStyle name="20% - Accent6 129 3 2" xfId="17725"/>
    <cellStyle name="20% - Accent6 129 4" xfId="13165"/>
    <cellStyle name="20% - Accent6 13" xfId="1050"/>
    <cellStyle name="20% - Accent6 13 2" xfId="1051"/>
    <cellStyle name="20% - Accent6 13 2 2" xfId="4990"/>
    <cellStyle name="20% - Accent6 13 2 2 2" xfId="9721"/>
    <cellStyle name="20% - Accent6 13 2 2 2 2" xfId="18879"/>
    <cellStyle name="20% - Accent6 13 2 2 3" xfId="14359"/>
    <cellStyle name="20% - Accent6 13 2 3" xfId="7375"/>
    <cellStyle name="20% - Accent6 13 2 3 2" xfId="16533"/>
    <cellStyle name="20% - Accent6 13 2 4" xfId="11883"/>
    <cellStyle name="20% - Accent6 13 3" xfId="4991"/>
    <cellStyle name="20% - Accent6 13 3 2" xfId="9722"/>
    <cellStyle name="20% - Accent6 13 3 2 2" xfId="18880"/>
    <cellStyle name="20% - Accent6 13 3 3" xfId="14360"/>
    <cellStyle name="20% - Accent6 13 4" xfId="7374"/>
    <cellStyle name="20% - Accent6 13 4 2" xfId="16532"/>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881"/>
    <cellStyle name="20% - Accent6 130 2 3" xfId="14361"/>
    <cellStyle name="20% - Accent6 130 3" xfId="8580"/>
    <cellStyle name="20% - Accent6 130 3 2" xfId="17738"/>
    <cellStyle name="20% - Accent6 130 4" xfId="13178"/>
    <cellStyle name="20% - Accent6 131" xfId="3414"/>
    <cellStyle name="20% - Accent6 131 2" xfId="4993"/>
    <cellStyle name="20% - Accent6 131 2 2" xfId="9724"/>
    <cellStyle name="20% - Accent6 131 2 2 2" xfId="18882"/>
    <cellStyle name="20% - Accent6 131 2 3" xfId="14362"/>
    <cellStyle name="20% - Accent6 131 3" xfId="8593"/>
    <cellStyle name="20% - Accent6 131 3 2" xfId="17751"/>
    <cellStyle name="20% - Accent6 131 4" xfId="13191"/>
    <cellStyle name="20% - Accent6 132" xfId="3427"/>
    <cellStyle name="20% - Accent6 132 2" xfId="4994"/>
    <cellStyle name="20% - Accent6 132 2 2" xfId="9725"/>
    <cellStyle name="20% - Accent6 132 2 2 2" xfId="18883"/>
    <cellStyle name="20% - Accent6 132 2 3" xfId="14363"/>
    <cellStyle name="20% - Accent6 132 3" xfId="8606"/>
    <cellStyle name="20% - Accent6 132 3 2" xfId="17764"/>
    <cellStyle name="20% - Accent6 132 4" xfId="13204"/>
    <cellStyle name="20% - Accent6 133" xfId="3440"/>
    <cellStyle name="20% - Accent6 133 2" xfId="4995"/>
    <cellStyle name="20% - Accent6 133 2 2" xfId="9726"/>
    <cellStyle name="20% - Accent6 133 2 2 2" xfId="18884"/>
    <cellStyle name="20% - Accent6 133 2 3" xfId="14364"/>
    <cellStyle name="20% - Accent6 133 3" xfId="8619"/>
    <cellStyle name="20% - Accent6 133 3 2" xfId="17777"/>
    <cellStyle name="20% - Accent6 133 4" xfId="13217"/>
    <cellStyle name="20% - Accent6 134" xfId="3453"/>
    <cellStyle name="20% - Accent6 134 2" xfId="4996"/>
    <cellStyle name="20% - Accent6 134 2 2" xfId="9727"/>
    <cellStyle name="20% - Accent6 134 2 2 2" xfId="18885"/>
    <cellStyle name="20% - Accent6 134 2 3" xfId="14365"/>
    <cellStyle name="20% - Accent6 134 3" xfId="8632"/>
    <cellStyle name="20% - Accent6 134 3 2" xfId="17790"/>
    <cellStyle name="20% - Accent6 134 4" xfId="1323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886"/>
    <cellStyle name="20% - Accent6 138 2 3" xfId="14366"/>
    <cellStyle name="20% - Accent6 138 3" xfId="8645"/>
    <cellStyle name="20% - Accent6 138 3 2" xfId="17803"/>
    <cellStyle name="20% - Accent6 138 4" xfId="13258"/>
    <cellStyle name="20% - Accent6 139" xfId="3619"/>
    <cellStyle name="20% - Accent6 139 2" xfId="4998"/>
    <cellStyle name="20% - Accent6 139 2 2" xfId="9729"/>
    <cellStyle name="20% - Accent6 139 2 2 2" xfId="18887"/>
    <cellStyle name="20% - Accent6 139 2 3" xfId="14367"/>
    <cellStyle name="20% - Accent6 139 3" xfId="8658"/>
    <cellStyle name="20% - Accent6 139 3 2" xfId="17816"/>
    <cellStyle name="20% - Accent6 139 4" xfId="13271"/>
    <cellStyle name="20% - Accent6 14" xfId="1053"/>
    <cellStyle name="20% - Accent6 14 2" xfId="1054"/>
    <cellStyle name="20% - Accent6 14 2 2" xfId="4999"/>
    <cellStyle name="20% - Accent6 14 2 2 2" xfId="9730"/>
    <cellStyle name="20% - Accent6 14 2 2 2 2" xfId="18888"/>
    <cellStyle name="20% - Accent6 14 2 2 3" xfId="14368"/>
    <cellStyle name="20% - Accent6 14 2 3" xfId="7377"/>
    <cellStyle name="20% - Accent6 14 2 3 2" xfId="16535"/>
    <cellStyle name="20% - Accent6 14 2 4" xfId="11885"/>
    <cellStyle name="20% - Accent6 14 3" xfId="5000"/>
    <cellStyle name="20% - Accent6 14 3 2" xfId="9731"/>
    <cellStyle name="20% - Accent6 14 3 2 2" xfId="18889"/>
    <cellStyle name="20% - Accent6 14 3 3" xfId="14369"/>
    <cellStyle name="20% - Accent6 14 4" xfId="7376"/>
    <cellStyle name="20% - Accent6 14 4 2" xfId="16534"/>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890"/>
    <cellStyle name="20% - Accent6 140 2 3" xfId="14370"/>
    <cellStyle name="20% - Accent6 140 3" xfId="8671"/>
    <cellStyle name="20% - Accent6 140 3 2" xfId="17829"/>
    <cellStyle name="20% - Accent6 140 4" xfId="13284"/>
    <cellStyle name="20% - Accent6 141" xfId="3645"/>
    <cellStyle name="20% - Accent6 141 2" xfId="5002"/>
    <cellStyle name="20% - Accent6 141 2 2" xfId="9733"/>
    <cellStyle name="20% - Accent6 141 2 2 2" xfId="18891"/>
    <cellStyle name="20% - Accent6 141 2 3" xfId="14371"/>
    <cellStyle name="20% - Accent6 141 3" xfId="8684"/>
    <cellStyle name="20% - Accent6 141 3 2" xfId="17842"/>
    <cellStyle name="20% - Accent6 141 4" xfId="13297"/>
    <cellStyle name="20% - Accent6 142" xfId="3658"/>
    <cellStyle name="20% - Accent6 142 2" xfId="5003"/>
    <cellStyle name="20% - Accent6 142 2 2" xfId="9734"/>
    <cellStyle name="20% - Accent6 142 2 2 2" xfId="18892"/>
    <cellStyle name="20% - Accent6 142 2 3" xfId="14372"/>
    <cellStyle name="20% - Accent6 142 3" xfId="8697"/>
    <cellStyle name="20% - Accent6 142 3 2" xfId="17855"/>
    <cellStyle name="20% - Accent6 142 4" xfId="13310"/>
    <cellStyle name="20% - Accent6 143" xfId="3671"/>
    <cellStyle name="20% - Accent6 143 2" xfId="5004"/>
    <cellStyle name="20% - Accent6 143 2 2" xfId="9735"/>
    <cellStyle name="20% - Accent6 143 2 2 2" xfId="18893"/>
    <cellStyle name="20% - Accent6 143 2 3" xfId="14373"/>
    <cellStyle name="20% - Accent6 143 3" xfId="8710"/>
    <cellStyle name="20% - Accent6 143 3 2" xfId="17868"/>
    <cellStyle name="20% - Accent6 143 4" xfId="13323"/>
    <cellStyle name="20% - Accent6 144" xfId="3684"/>
    <cellStyle name="20% - Accent6 144 2" xfId="5005"/>
    <cellStyle name="20% - Accent6 144 2 2" xfId="9736"/>
    <cellStyle name="20% - Accent6 144 2 2 2" xfId="18894"/>
    <cellStyle name="20% - Accent6 144 2 3" xfId="14374"/>
    <cellStyle name="20% - Accent6 144 3" xfId="8723"/>
    <cellStyle name="20% - Accent6 144 3 2" xfId="17881"/>
    <cellStyle name="20% - Accent6 144 4" xfId="13336"/>
    <cellStyle name="20% - Accent6 145" xfId="3697"/>
    <cellStyle name="20% - Accent6 145 2" xfId="5006"/>
    <cellStyle name="20% - Accent6 145 2 2" xfId="9737"/>
    <cellStyle name="20% - Accent6 145 2 2 2" xfId="18895"/>
    <cellStyle name="20% - Accent6 145 2 3" xfId="14375"/>
    <cellStyle name="20% - Accent6 145 3" xfId="8736"/>
    <cellStyle name="20% - Accent6 145 3 2" xfId="17894"/>
    <cellStyle name="20% - Accent6 145 4" xfId="13349"/>
    <cellStyle name="20% - Accent6 146" xfId="3711"/>
    <cellStyle name="20% - Accent6 146 2" xfId="5007"/>
    <cellStyle name="20% - Accent6 146 2 2" xfId="9738"/>
    <cellStyle name="20% - Accent6 146 2 2 2" xfId="18896"/>
    <cellStyle name="20% - Accent6 146 2 3" xfId="14376"/>
    <cellStyle name="20% - Accent6 146 3" xfId="8749"/>
    <cellStyle name="20% - Accent6 146 3 2" xfId="17907"/>
    <cellStyle name="20% - Accent6 146 4" xfId="13362"/>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897"/>
    <cellStyle name="20% - Accent6 15 2 2 3" xfId="14377"/>
    <cellStyle name="20% - Accent6 15 2 3" xfId="7379"/>
    <cellStyle name="20% - Accent6 15 2 3 2" xfId="16537"/>
    <cellStyle name="20% - Accent6 15 2 4" xfId="11887"/>
    <cellStyle name="20% - Accent6 15 3" xfId="5009"/>
    <cellStyle name="20% - Accent6 15 3 2" xfId="9740"/>
    <cellStyle name="20% - Accent6 15 3 2 2" xfId="18898"/>
    <cellStyle name="20% - Accent6 15 3 3" xfId="14378"/>
    <cellStyle name="20% - Accent6 15 4" xfId="7378"/>
    <cellStyle name="20% - Accent6 15 4 2" xfId="16536"/>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899"/>
    <cellStyle name="20% - Accent6 153 3" xfId="14379"/>
    <cellStyle name="20% - Accent6 154" xfId="7358"/>
    <cellStyle name="20% - Accent6 154 2" xfId="16516"/>
    <cellStyle name="20% - Accent6 155" xfId="11866"/>
    <cellStyle name="20% - Accent6 16" xfId="1059"/>
    <cellStyle name="20% - Accent6 16 2" xfId="1060"/>
    <cellStyle name="20% - Accent6 16 2 2" xfId="5011"/>
    <cellStyle name="20% - Accent6 16 2 2 2" xfId="9742"/>
    <cellStyle name="20% - Accent6 16 2 2 2 2" xfId="18900"/>
    <cellStyle name="20% - Accent6 16 2 2 3" xfId="14380"/>
    <cellStyle name="20% - Accent6 16 2 3" xfId="7381"/>
    <cellStyle name="20% - Accent6 16 2 3 2" xfId="16539"/>
    <cellStyle name="20% - Accent6 16 2 4" xfId="11889"/>
    <cellStyle name="20% - Accent6 16 3" xfId="5012"/>
    <cellStyle name="20% - Accent6 16 3 2" xfId="9743"/>
    <cellStyle name="20% - Accent6 16 3 2 2" xfId="18901"/>
    <cellStyle name="20% - Accent6 16 3 3" xfId="14381"/>
    <cellStyle name="20% - Accent6 16 4" xfId="7380"/>
    <cellStyle name="20% - Accent6 16 4 2" xfId="16538"/>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902"/>
    <cellStyle name="20% - Accent6 17 2 2 3" xfId="14382"/>
    <cellStyle name="20% - Accent6 17 2 3" xfId="7383"/>
    <cellStyle name="20% - Accent6 17 2 3 2" xfId="16541"/>
    <cellStyle name="20% - Accent6 17 2 4" xfId="11891"/>
    <cellStyle name="20% - Accent6 17 3" xfId="5014"/>
    <cellStyle name="20% - Accent6 17 3 2" xfId="9745"/>
    <cellStyle name="20% - Accent6 17 3 2 2" xfId="18903"/>
    <cellStyle name="20% - Accent6 17 3 3" xfId="14383"/>
    <cellStyle name="20% - Accent6 17 4" xfId="7382"/>
    <cellStyle name="20% - Accent6 17 4 2" xfId="16540"/>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904"/>
    <cellStyle name="20% - Accent6 18 2 2 3" xfId="14384"/>
    <cellStyle name="20% - Accent6 18 2 3" xfId="7385"/>
    <cellStyle name="20% - Accent6 18 2 3 2" xfId="16543"/>
    <cellStyle name="20% - Accent6 18 2 4" xfId="11893"/>
    <cellStyle name="20% - Accent6 18 3" xfId="5016"/>
    <cellStyle name="20% - Accent6 18 3 2" xfId="9747"/>
    <cellStyle name="20% - Accent6 18 3 2 2" xfId="18905"/>
    <cellStyle name="20% - Accent6 18 3 3" xfId="14385"/>
    <cellStyle name="20% - Accent6 18 4" xfId="7384"/>
    <cellStyle name="20% - Accent6 18 4 2" xfId="16542"/>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906"/>
    <cellStyle name="20% - Accent6 19 2 2 3" xfId="14386"/>
    <cellStyle name="20% - Accent6 19 2 3" xfId="7387"/>
    <cellStyle name="20% - Accent6 19 2 3 2" xfId="16545"/>
    <cellStyle name="20% - Accent6 19 2 4" xfId="11895"/>
    <cellStyle name="20% - Accent6 19 3" xfId="5018"/>
    <cellStyle name="20% - Accent6 19 3 2" xfId="9749"/>
    <cellStyle name="20% - Accent6 19 3 2 2" xfId="18907"/>
    <cellStyle name="20% - Accent6 19 3 3" xfId="14387"/>
    <cellStyle name="20% - Accent6 19 4" xfId="7386"/>
    <cellStyle name="20% - Accent6 19 4 2" xfId="16544"/>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908"/>
    <cellStyle name="20% - Accent6 2 2 2 2 3" xfId="14388"/>
    <cellStyle name="20% - Accent6 2 2 2 3" xfId="7390"/>
    <cellStyle name="20% - Accent6 2 2 2 3 2" xfId="16548"/>
    <cellStyle name="20% - Accent6 2 2 2 4" xfId="11898"/>
    <cellStyle name="20% - Accent6 2 2 3" xfId="5020"/>
    <cellStyle name="20% - Accent6 2 2 3 2" xfId="9751"/>
    <cellStyle name="20% - Accent6 2 2 3 2 2" xfId="18909"/>
    <cellStyle name="20% - Accent6 2 2 3 3" xfId="14389"/>
    <cellStyle name="20% - Accent6 2 2 4" xfId="7389"/>
    <cellStyle name="20% - Accent6 2 2 4 2" xfId="16547"/>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910"/>
    <cellStyle name="20% - Accent6 2 3 2 3" xfId="14390"/>
    <cellStyle name="20% - Accent6 2 3 3" xfId="7391"/>
    <cellStyle name="20% - Accent6 2 3 3 2" xfId="16549"/>
    <cellStyle name="20% - Accent6 2 3 4" xfId="11899"/>
    <cellStyle name="20% - Accent6 2 4" xfId="5022"/>
    <cellStyle name="20% - Accent6 2 4 2" xfId="9753"/>
    <cellStyle name="20% - Accent6 2 4 2 2" xfId="18911"/>
    <cellStyle name="20% - Accent6 2 4 3" xfId="14391"/>
    <cellStyle name="20% - Accent6 2 5" xfId="7388"/>
    <cellStyle name="20% - Accent6 2 5 2" xfId="16546"/>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912"/>
    <cellStyle name="20% - Accent6 20 2 2 3" xfId="14392"/>
    <cellStyle name="20% - Accent6 20 2 3" xfId="7393"/>
    <cellStyle name="20% - Accent6 20 2 3 2" xfId="16551"/>
    <cellStyle name="20% - Accent6 20 2 4" xfId="11901"/>
    <cellStyle name="20% - Accent6 20 3" xfId="5024"/>
    <cellStyle name="20% - Accent6 20 3 2" xfId="9755"/>
    <cellStyle name="20% - Accent6 20 3 2 2" xfId="18913"/>
    <cellStyle name="20% - Accent6 20 3 3" xfId="14393"/>
    <cellStyle name="20% - Accent6 20 4" xfId="7392"/>
    <cellStyle name="20% - Accent6 20 4 2" xfId="16550"/>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914"/>
    <cellStyle name="20% - Accent6 21 2 2 3" xfId="14394"/>
    <cellStyle name="20% - Accent6 21 2 3" xfId="7395"/>
    <cellStyle name="20% - Accent6 21 2 3 2" xfId="16553"/>
    <cellStyle name="20% - Accent6 21 2 4" xfId="11903"/>
    <cellStyle name="20% - Accent6 21 3" xfId="5026"/>
    <cellStyle name="20% - Accent6 21 3 2" xfId="9757"/>
    <cellStyle name="20% - Accent6 21 3 2 2" xfId="18915"/>
    <cellStyle name="20% - Accent6 21 3 3" xfId="14395"/>
    <cellStyle name="20% - Accent6 21 4" xfId="7394"/>
    <cellStyle name="20% - Accent6 21 4 2" xfId="16552"/>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916"/>
    <cellStyle name="20% - Accent6 22 2 2 3" xfId="14396"/>
    <cellStyle name="20% - Accent6 22 2 3" xfId="7397"/>
    <cellStyle name="20% - Accent6 22 2 3 2" xfId="16555"/>
    <cellStyle name="20% - Accent6 22 2 4" xfId="11905"/>
    <cellStyle name="20% - Accent6 22 3" xfId="5028"/>
    <cellStyle name="20% - Accent6 22 3 2" xfId="9759"/>
    <cellStyle name="20% - Accent6 22 3 2 2" xfId="18917"/>
    <cellStyle name="20% - Accent6 22 3 3" xfId="14397"/>
    <cellStyle name="20% - Accent6 22 4" xfId="7396"/>
    <cellStyle name="20% - Accent6 22 4 2" xfId="16554"/>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918"/>
    <cellStyle name="20% - Accent6 23 2 2 3" xfId="14398"/>
    <cellStyle name="20% - Accent6 23 2 3" xfId="7399"/>
    <cellStyle name="20% - Accent6 23 2 3 2" xfId="16557"/>
    <cellStyle name="20% - Accent6 23 2 4" xfId="11907"/>
    <cellStyle name="20% - Accent6 23 3" xfId="5030"/>
    <cellStyle name="20% - Accent6 23 3 2" xfId="9761"/>
    <cellStyle name="20% - Accent6 23 3 2 2" xfId="18919"/>
    <cellStyle name="20% - Accent6 23 3 3" xfId="14399"/>
    <cellStyle name="20% - Accent6 23 4" xfId="7398"/>
    <cellStyle name="20% - Accent6 23 4 2" xfId="16556"/>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920"/>
    <cellStyle name="20% - Accent6 24 2 2 3" xfId="14400"/>
    <cellStyle name="20% - Accent6 24 2 3" xfId="7401"/>
    <cellStyle name="20% - Accent6 24 2 3 2" xfId="16559"/>
    <cellStyle name="20% - Accent6 24 2 4" xfId="11909"/>
    <cellStyle name="20% - Accent6 24 3" xfId="5032"/>
    <cellStyle name="20% - Accent6 24 3 2" xfId="9763"/>
    <cellStyle name="20% - Accent6 24 3 2 2" xfId="18921"/>
    <cellStyle name="20% - Accent6 24 3 3" xfId="14401"/>
    <cellStyle name="20% - Accent6 24 4" xfId="7400"/>
    <cellStyle name="20% - Accent6 24 4 2" xfId="16558"/>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922"/>
    <cellStyle name="20% - Accent6 25 2 2 3" xfId="14402"/>
    <cellStyle name="20% - Accent6 25 2 3" xfId="7403"/>
    <cellStyle name="20% - Accent6 25 2 3 2" xfId="16561"/>
    <cellStyle name="20% - Accent6 25 2 4" xfId="11911"/>
    <cellStyle name="20% - Accent6 25 3" xfId="5034"/>
    <cellStyle name="20% - Accent6 25 3 2" xfId="9765"/>
    <cellStyle name="20% - Accent6 25 3 2 2" xfId="18923"/>
    <cellStyle name="20% - Accent6 25 3 3" xfId="14403"/>
    <cellStyle name="20% - Accent6 25 4" xfId="7402"/>
    <cellStyle name="20% - Accent6 25 4 2" xfId="16560"/>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924"/>
    <cellStyle name="20% - Accent6 26 2 2 3" xfId="14404"/>
    <cellStyle name="20% - Accent6 26 2 3" xfId="7405"/>
    <cellStyle name="20% - Accent6 26 2 3 2" xfId="16563"/>
    <cellStyle name="20% - Accent6 26 2 4" xfId="11913"/>
    <cellStyle name="20% - Accent6 26 3" xfId="5036"/>
    <cellStyle name="20% - Accent6 26 3 2" xfId="9767"/>
    <cellStyle name="20% - Accent6 26 3 2 2" xfId="18925"/>
    <cellStyle name="20% - Accent6 26 3 3" xfId="14405"/>
    <cellStyle name="20% - Accent6 26 4" xfId="7404"/>
    <cellStyle name="20% - Accent6 26 4 2" xfId="16562"/>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926"/>
    <cellStyle name="20% - Accent6 27 2 2 3" xfId="14406"/>
    <cellStyle name="20% - Accent6 27 2 3" xfId="7407"/>
    <cellStyle name="20% - Accent6 27 2 3 2" xfId="16565"/>
    <cellStyle name="20% - Accent6 27 2 4" xfId="11915"/>
    <cellStyle name="20% - Accent6 27 3" xfId="5038"/>
    <cellStyle name="20% - Accent6 27 3 2" xfId="9769"/>
    <cellStyle name="20% - Accent6 27 3 2 2" xfId="18927"/>
    <cellStyle name="20% - Accent6 27 3 3" xfId="14407"/>
    <cellStyle name="20% - Accent6 27 4" xfId="7406"/>
    <cellStyle name="20% - Accent6 27 4 2" xfId="16564"/>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928"/>
    <cellStyle name="20% - Accent6 28 2 2 3" xfId="14408"/>
    <cellStyle name="20% - Accent6 28 2 3" xfId="7409"/>
    <cellStyle name="20% - Accent6 28 2 3 2" xfId="16567"/>
    <cellStyle name="20% - Accent6 28 2 4" xfId="11917"/>
    <cellStyle name="20% - Accent6 28 3" xfId="5040"/>
    <cellStyle name="20% - Accent6 28 3 2" xfId="9771"/>
    <cellStyle name="20% - Accent6 28 3 2 2" xfId="18929"/>
    <cellStyle name="20% - Accent6 28 3 3" xfId="14409"/>
    <cellStyle name="20% - Accent6 28 4" xfId="7408"/>
    <cellStyle name="20% - Accent6 28 4 2" xfId="16566"/>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930"/>
    <cellStyle name="20% - Accent6 29 2 2 3" xfId="14410"/>
    <cellStyle name="20% - Accent6 29 2 3" xfId="7411"/>
    <cellStyle name="20% - Accent6 29 2 3 2" xfId="16569"/>
    <cellStyle name="20% - Accent6 29 2 4" xfId="11919"/>
    <cellStyle name="20% - Accent6 29 3" xfId="5042"/>
    <cellStyle name="20% - Accent6 29 3 2" xfId="9773"/>
    <cellStyle name="20% - Accent6 29 3 2 2" xfId="18931"/>
    <cellStyle name="20% - Accent6 29 3 3" xfId="14411"/>
    <cellStyle name="20% - Accent6 29 4" xfId="7410"/>
    <cellStyle name="20% - Accent6 29 4 2" xfId="16568"/>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932"/>
    <cellStyle name="20% - Accent6 3 2 2 2 3" xfId="14412"/>
    <cellStyle name="20% - Accent6 3 2 2 3" xfId="7414"/>
    <cellStyle name="20% - Accent6 3 2 2 3 2" xfId="16572"/>
    <cellStyle name="20% - Accent6 3 2 2 4" xfId="11922"/>
    <cellStyle name="20% - Accent6 3 2 3" xfId="5044"/>
    <cellStyle name="20% - Accent6 3 2 3 2" xfId="9775"/>
    <cellStyle name="20% - Accent6 3 2 3 2 2" xfId="18933"/>
    <cellStyle name="20% - Accent6 3 2 3 3" xfId="14413"/>
    <cellStyle name="20% - Accent6 3 2 4" xfId="7413"/>
    <cellStyle name="20% - Accent6 3 2 4 2" xfId="16571"/>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934"/>
    <cellStyle name="20% - Accent6 3 3 2 3" xfId="14414"/>
    <cellStyle name="20% - Accent6 3 3 3" xfId="7415"/>
    <cellStyle name="20% - Accent6 3 3 3 2" xfId="16573"/>
    <cellStyle name="20% - Accent6 3 3 4" xfId="11923"/>
    <cellStyle name="20% - Accent6 3 4" xfId="5046"/>
    <cellStyle name="20% - Accent6 3 4 2" xfId="9777"/>
    <cellStyle name="20% - Accent6 3 4 2 2" xfId="18935"/>
    <cellStyle name="20% - Accent6 3 4 3" xfId="14415"/>
    <cellStyle name="20% - Accent6 3 5" xfId="7412"/>
    <cellStyle name="20% - Accent6 3 5 2" xfId="16570"/>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936"/>
    <cellStyle name="20% - Accent6 30 2 2 3" xfId="14416"/>
    <cellStyle name="20% - Accent6 30 2 3" xfId="7417"/>
    <cellStyle name="20% - Accent6 30 2 3 2" xfId="16575"/>
    <cellStyle name="20% - Accent6 30 2 4" xfId="11925"/>
    <cellStyle name="20% - Accent6 30 3" xfId="5048"/>
    <cellStyle name="20% - Accent6 30 3 2" xfId="9779"/>
    <cellStyle name="20% - Accent6 30 3 2 2" xfId="18937"/>
    <cellStyle name="20% - Accent6 30 3 3" xfId="14417"/>
    <cellStyle name="20% - Accent6 30 4" xfId="7416"/>
    <cellStyle name="20% - Accent6 30 4 2" xfId="16574"/>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938"/>
    <cellStyle name="20% - Accent6 31 2 2 3" xfId="14418"/>
    <cellStyle name="20% - Accent6 31 2 3" xfId="7419"/>
    <cellStyle name="20% - Accent6 31 2 3 2" xfId="16577"/>
    <cellStyle name="20% - Accent6 31 2 4" xfId="11927"/>
    <cellStyle name="20% - Accent6 31 3" xfId="5050"/>
    <cellStyle name="20% - Accent6 31 3 2" xfId="9781"/>
    <cellStyle name="20% - Accent6 31 3 2 2" xfId="18939"/>
    <cellStyle name="20% - Accent6 31 3 3" xfId="14419"/>
    <cellStyle name="20% - Accent6 31 4" xfId="7418"/>
    <cellStyle name="20% - Accent6 31 4 2" xfId="16576"/>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940"/>
    <cellStyle name="20% - Accent6 32 2 2 3" xfId="14420"/>
    <cellStyle name="20% - Accent6 32 2 3" xfId="7421"/>
    <cellStyle name="20% - Accent6 32 2 3 2" xfId="16579"/>
    <cellStyle name="20% - Accent6 32 2 4" xfId="11929"/>
    <cellStyle name="20% - Accent6 32 3" xfId="5052"/>
    <cellStyle name="20% - Accent6 32 3 2" xfId="9783"/>
    <cellStyle name="20% - Accent6 32 3 2 2" xfId="18941"/>
    <cellStyle name="20% - Accent6 32 3 3" xfId="14421"/>
    <cellStyle name="20% - Accent6 32 4" xfId="7420"/>
    <cellStyle name="20% - Accent6 32 4 2" xfId="16578"/>
    <cellStyle name="20% - Accent6 32 5" xfId="11928"/>
    <cellStyle name="20% - Accent6 32_draft transactions report_052009_rvsd" xfId="1121"/>
    <cellStyle name="20% - Accent6 33" xfId="1122"/>
    <cellStyle name="20% - Accent6 33 2" xfId="5053"/>
    <cellStyle name="20% - Accent6 33 2 2" xfId="9784"/>
    <cellStyle name="20% - Accent6 33 2 2 2" xfId="18942"/>
    <cellStyle name="20% - Accent6 33 2 3" xfId="14422"/>
    <cellStyle name="20% - Accent6 33 3" xfId="7422"/>
    <cellStyle name="20% - Accent6 33 3 2" xfId="16580"/>
    <cellStyle name="20% - Accent6 33 4" xfId="11930"/>
    <cellStyle name="20% - Accent6 34" xfId="1123"/>
    <cellStyle name="20% - Accent6 34 2" xfId="5054"/>
    <cellStyle name="20% - Accent6 34 2 2" xfId="9785"/>
    <cellStyle name="20% - Accent6 34 2 2 2" xfId="18943"/>
    <cellStyle name="20% - Accent6 34 2 3" xfId="14423"/>
    <cellStyle name="20% - Accent6 34 3" xfId="7423"/>
    <cellStyle name="20% - Accent6 34 3 2" xfId="16581"/>
    <cellStyle name="20% - Accent6 34 4" xfId="11931"/>
    <cellStyle name="20% - Accent6 35" xfId="1124"/>
    <cellStyle name="20% - Accent6 35 2" xfId="5055"/>
    <cellStyle name="20% - Accent6 35 2 2" xfId="9786"/>
    <cellStyle name="20% - Accent6 35 2 2 2" xfId="18944"/>
    <cellStyle name="20% - Accent6 35 2 3" xfId="14424"/>
    <cellStyle name="20% - Accent6 35 3" xfId="7424"/>
    <cellStyle name="20% - Accent6 35 3 2" xfId="16582"/>
    <cellStyle name="20% - Accent6 35 4" xfId="11932"/>
    <cellStyle name="20% - Accent6 36" xfId="1125"/>
    <cellStyle name="20% - Accent6 36 2" xfId="5056"/>
    <cellStyle name="20% - Accent6 36 2 2" xfId="9787"/>
    <cellStyle name="20% - Accent6 36 2 2 2" xfId="18945"/>
    <cellStyle name="20% - Accent6 36 2 3" xfId="14425"/>
    <cellStyle name="20% - Accent6 36 3" xfId="7425"/>
    <cellStyle name="20% - Accent6 36 3 2" xfId="16583"/>
    <cellStyle name="20% - Accent6 36 4" xfId="11933"/>
    <cellStyle name="20% - Accent6 37" xfId="1126"/>
    <cellStyle name="20% - Accent6 37 2" xfId="5057"/>
    <cellStyle name="20% - Accent6 37 2 2" xfId="9788"/>
    <cellStyle name="20% - Accent6 37 2 2 2" xfId="18946"/>
    <cellStyle name="20% - Accent6 37 2 3" xfId="14426"/>
    <cellStyle name="20% - Accent6 37 3" xfId="7426"/>
    <cellStyle name="20% - Accent6 37 3 2" xfId="16584"/>
    <cellStyle name="20% - Accent6 37 4" xfId="11934"/>
    <cellStyle name="20% - Accent6 38" xfId="1127"/>
    <cellStyle name="20% - Accent6 38 2" xfId="5058"/>
    <cellStyle name="20% - Accent6 38 2 2" xfId="9789"/>
    <cellStyle name="20% - Accent6 38 2 2 2" xfId="18947"/>
    <cellStyle name="20% - Accent6 38 2 3" xfId="14427"/>
    <cellStyle name="20% - Accent6 38 3" xfId="7427"/>
    <cellStyle name="20% - Accent6 38 3 2" xfId="16585"/>
    <cellStyle name="20% - Accent6 38 4" xfId="11935"/>
    <cellStyle name="20% - Accent6 39" xfId="1128"/>
    <cellStyle name="20% - Accent6 39 2" xfId="5059"/>
    <cellStyle name="20% - Accent6 39 2 2" xfId="9790"/>
    <cellStyle name="20% - Accent6 39 2 2 2" xfId="18948"/>
    <cellStyle name="20% - Accent6 39 2 3" xfId="14428"/>
    <cellStyle name="20% - Accent6 39 3" xfId="7428"/>
    <cellStyle name="20% - Accent6 39 3 2" xfId="16586"/>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949"/>
    <cellStyle name="20% - Accent6 4 2 2 2 3" xfId="14429"/>
    <cellStyle name="20% - Accent6 4 2 2 3" xfId="7431"/>
    <cellStyle name="20% - Accent6 4 2 2 3 2" xfId="16589"/>
    <cellStyle name="20% - Accent6 4 2 2 4" xfId="11939"/>
    <cellStyle name="20% - Accent6 4 2 3" xfId="5061"/>
    <cellStyle name="20% - Accent6 4 2 3 2" xfId="9792"/>
    <cellStyle name="20% - Accent6 4 2 3 2 2" xfId="18950"/>
    <cellStyle name="20% - Accent6 4 2 3 3" xfId="14430"/>
    <cellStyle name="20% - Accent6 4 2 4" xfId="7430"/>
    <cellStyle name="20% - Accent6 4 2 4 2" xfId="16588"/>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951"/>
    <cellStyle name="20% - Accent6 4 3 2 3" xfId="14431"/>
    <cellStyle name="20% - Accent6 4 3 3" xfId="7432"/>
    <cellStyle name="20% - Accent6 4 3 3 2" xfId="16590"/>
    <cellStyle name="20% - Accent6 4 3 4" xfId="11940"/>
    <cellStyle name="20% - Accent6 4 4" xfId="5063"/>
    <cellStyle name="20% - Accent6 4 4 2" xfId="9794"/>
    <cellStyle name="20% - Accent6 4 4 2 2" xfId="18952"/>
    <cellStyle name="20% - Accent6 4 4 3" xfId="14432"/>
    <cellStyle name="20% - Accent6 4 5" xfId="7429"/>
    <cellStyle name="20% - Accent6 4 5 2" xfId="16587"/>
    <cellStyle name="20% - Accent6 4 6" xfId="11937"/>
    <cellStyle name="20% - Accent6 4_draft transactions report_052009_rvsd" xfId="1134"/>
    <cellStyle name="20% - Accent6 40" xfId="1135"/>
    <cellStyle name="20% - Accent6 40 2" xfId="5064"/>
    <cellStyle name="20% - Accent6 40 2 2" xfId="9795"/>
    <cellStyle name="20% - Accent6 40 2 2 2" xfId="18953"/>
    <cellStyle name="20% - Accent6 40 2 3" xfId="14433"/>
    <cellStyle name="20% - Accent6 40 3" xfId="7433"/>
    <cellStyle name="20% - Accent6 40 3 2" xfId="16591"/>
    <cellStyle name="20% - Accent6 40 4" xfId="11941"/>
    <cellStyle name="20% - Accent6 41" xfId="1136"/>
    <cellStyle name="20% - Accent6 41 2" xfId="5065"/>
    <cellStyle name="20% - Accent6 41 2 2" xfId="9796"/>
    <cellStyle name="20% - Accent6 41 2 2 2" xfId="18954"/>
    <cellStyle name="20% - Accent6 41 2 3" xfId="14434"/>
    <cellStyle name="20% - Accent6 41 3" xfId="7434"/>
    <cellStyle name="20% - Accent6 41 3 2" xfId="16592"/>
    <cellStyle name="20% - Accent6 41 4" xfId="11942"/>
    <cellStyle name="20% - Accent6 42" xfId="1137"/>
    <cellStyle name="20% - Accent6 42 2" xfId="5066"/>
    <cellStyle name="20% - Accent6 42 2 2" xfId="9797"/>
    <cellStyle name="20% - Accent6 42 2 2 2" xfId="18955"/>
    <cellStyle name="20% - Accent6 42 2 3" xfId="14435"/>
    <cellStyle name="20% - Accent6 42 3" xfId="7435"/>
    <cellStyle name="20% - Accent6 42 3 2" xfId="16593"/>
    <cellStyle name="20% - Accent6 42 4" xfId="11943"/>
    <cellStyle name="20% - Accent6 43" xfId="1138"/>
    <cellStyle name="20% - Accent6 43 2" xfId="5067"/>
    <cellStyle name="20% - Accent6 43 2 2" xfId="9798"/>
    <cellStyle name="20% - Accent6 43 2 2 2" xfId="18956"/>
    <cellStyle name="20% - Accent6 43 2 3" xfId="14436"/>
    <cellStyle name="20% - Accent6 43 3" xfId="7436"/>
    <cellStyle name="20% - Accent6 43 3 2" xfId="16594"/>
    <cellStyle name="20% - Accent6 43 4" xfId="11944"/>
    <cellStyle name="20% - Accent6 44" xfId="1139"/>
    <cellStyle name="20% - Accent6 44 2" xfId="5068"/>
    <cellStyle name="20% - Accent6 44 2 2" xfId="9799"/>
    <cellStyle name="20% - Accent6 44 2 2 2" xfId="18957"/>
    <cellStyle name="20% - Accent6 44 2 3" xfId="14437"/>
    <cellStyle name="20% - Accent6 44 3" xfId="7437"/>
    <cellStyle name="20% - Accent6 44 3 2" xfId="16595"/>
    <cellStyle name="20% - Accent6 44 4" xfId="11945"/>
    <cellStyle name="20% - Accent6 45" xfId="1140"/>
    <cellStyle name="20% - Accent6 45 2" xfId="5069"/>
    <cellStyle name="20% - Accent6 45 2 2" xfId="9800"/>
    <cellStyle name="20% - Accent6 45 2 2 2" xfId="18958"/>
    <cellStyle name="20% - Accent6 45 2 3" xfId="14438"/>
    <cellStyle name="20% - Accent6 45 3" xfId="7438"/>
    <cellStyle name="20% - Accent6 45 3 2" xfId="16596"/>
    <cellStyle name="20% - Accent6 45 4" xfId="11946"/>
    <cellStyle name="20% - Accent6 46" xfId="1141"/>
    <cellStyle name="20% - Accent6 46 2" xfId="5070"/>
    <cellStyle name="20% - Accent6 46 2 2" xfId="9801"/>
    <cellStyle name="20% - Accent6 46 2 2 2" xfId="18959"/>
    <cellStyle name="20% - Accent6 46 2 3" xfId="14439"/>
    <cellStyle name="20% - Accent6 46 3" xfId="7439"/>
    <cellStyle name="20% - Accent6 46 3 2" xfId="16597"/>
    <cellStyle name="20% - Accent6 46 4" xfId="11947"/>
    <cellStyle name="20% - Accent6 47" xfId="1142"/>
    <cellStyle name="20% - Accent6 47 2" xfId="5071"/>
    <cellStyle name="20% - Accent6 47 2 2" xfId="9802"/>
    <cellStyle name="20% - Accent6 47 2 2 2" xfId="18960"/>
    <cellStyle name="20% - Accent6 47 2 3" xfId="14440"/>
    <cellStyle name="20% - Accent6 47 3" xfId="7440"/>
    <cellStyle name="20% - Accent6 47 3 2" xfId="16598"/>
    <cellStyle name="20% - Accent6 47 4" xfId="11948"/>
    <cellStyle name="20% - Accent6 48" xfId="1143"/>
    <cellStyle name="20% - Accent6 48 2" xfId="5072"/>
    <cellStyle name="20% - Accent6 48 2 2" xfId="9803"/>
    <cellStyle name="20% - Accent6 48 2 2 2" xfId="18961"/>
    <cellStyle name="20% - Accent6 48 2 3" xfId="14441"/>
    <cellStyle name="20% - Accent6 48 3" xfId="7441"/>
    <cellStyle name="20% - Accent6 48 3 2" xfId="16599"/>
    <cellStyle name="20% - Accent6 48 4" xfId="11949"/>
    <cellStyle name="20% - Accent6 49" xfId="1144"/>
    <cellStyle name="20% - Accent6 49 2" xfId="5073"/>
    <cellStyle name="20% - Accent6 49 2 2" xfId="9804"/>
    <cellStyle name="20% - Accent6 49 2 2 2" xfId="18962"/>
    <cellStyle name="20% - Accent6 49 2 3" xfId="14442"/>
    <cellStyle name="20% - Accent6 49 3" xfId="7442"/>
    <cellStyle name="20% - Accent6 49 3 2" xfId="16600"/>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963"/>
    <cellStyle name="20% - Accent6 5 2 2 2 3" xfId="14443"/>
    <cellStyle name="20% - Accent6 5 2 2 3" xfId="7445"/>
    <cellStyle name="20% - Accent6 5 2 2 3 2" xfId="16603"/>
    <cellStyle name="20% - Accent6 5 2 2 4" xfId="11953"/>
    <cellStyle name="20% - Accent6 5 2 3" xfId="5075"/>
    <cellStyle name="20% - Accent6 5 2 3 2" xfId="9806"/>
    <cellStyle name="20% - Accent6 5 2 3 2 2" xfId="18964"/>
    <cellStyle name="20% - Accent6 5 2 3 3" xfId="14444"/>
    <cellStyle name="20% - Accent6 5 2 4" xfId="7444"/>
    <cellStyle name="20% - Accent6 5 2 4 2" xfId="16602"/>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965"/>
    <cellStyle name="20% - Accent6 5 3 2 3" xfId="14445"/>
    <cellStyle name="20% - Accent6 5 3 3" xfId="7446"/>
    <cellStyle name="20% - Accent6 5 3 3 2" xfId="16604"/>
    <cellStyle name="20% - Accent6 5 3 4" xfId="11954"/>
    <cellStyle name="20% - Accent6 5 4" xfId="5077"/>
    <cellStyle name="20% - Accent6 5 4 2" xfId="9808"/>
    <cellStyle name="20% - Accent6 5 4 2 2" xfId="18966"/>
    <cellStyle name="20% - Accent6 5 4 3" xfId="14446"/>
    <cellStyle name="20% - Accent6 5 5" xfId="7443"/>
    <cellStyle name="20% - Accent6 5 5 2" xfId="16601"/>
    <cellStyle name="20% - Accent6 5 6" xfId="11951"/>
    <cellStyle name="20% - Accent6 5_draft transactions report_052009_rvsd" xfId="1150"/>
    <cellStyle name="20% - Accent6 50" xfId="1151"/>
    <cellStyle name="20% - Accent6 50 2" xfId="5078"/>
    <cellStyle name="20% - Accent6 50 2 2" xfId="9809"/>
    <cellStyle name="20% - Accent6 50 2 2 2" xfId="18967"/>
    <cellStyle name="20% - Accent6 50 2 3" xfId="14447"/>
    <cellStyle name="20% - Accent6 50 3" xfId="7447"/>
    <cellStyle name="20% - Accent6 50 3 2" xfId="16605"/>
    <cellStyle name="20% - Accent6 50 4" xfId="11955"/>
    <cellStyle name="20% - Accent6 51" xfId="1152"/>
    <cellStyle name="20% - Accent6 51 2" xfId="5079"/>
    <cellStyle name="20% - Accent6 51 2 2" xfId="9810"/>
    <cellStyle name="20% - Accent6 51 2 2 2" xfId="18968"/>
    <cellStyle name="20% - Accent6 51 2 3" xfId="14448"/>
    <cellStyle name="20% - Accent6 51 3" xfId="7448"/>
    <cellStyle name="20% - Accent6 51 3 2" xfId="16606"/>
    <cellStyle name="20% - Accent6 51 4" xfId="11956"/>
    <cellStyle name="20% - Accent6 52" xfId="1153"/>
    <cellStyle name="20% - Accent6 52 2" xfId="5080"/>
    <cellStyle name="20% - Accent6 52 2 2" xfId="9811"/>
    <cellStyle name="20% - Accent6 52 2 2 2" xfId="18969"/>
    <cellStyle name="20% - Accent6 52 2 3" xfId="14449"/>
    <cellStyle name="20% - Accent6 52 3" xfId="7449"/>
    <cellStyle name="20% - Accent6 52 3 2" xfId="16607"/>
    <cellStyle name="20% - Accent6 52 4" xfId="11957"/>
    <cellStyle name="20% - Accent6 53" xfId="1154"/>
    <cellStyle name="20% - Accent6 53 2" xfId="5081"/>
    <cellStyle name="20% - Accent6 53 2 2" xfId="9812"/>
    <cellStyle name="20% - Accent6 53 2 2 2" xfId="18970"/>
    <cellStyle name="20% - Accent6 53 2 3" xfId="14450"/>
    <cellStyle name="20% - Accent6 53 3" xfId="7450"/>
    <cellStyle name="20% - Accent6 53 3 2" xfId="16608"/>
    <cellStyle name="20% - Accent6 53 4" xfId="11958"/>
    <cellStyle name="20% - Accent6 54" xfId="1155"/>
    <cellStyle name="20% - Accent6 54 2" xfId="5082"/>
    <cellStyle name="20% - Accent6 54 2 2" xfId="9813"/>
    <cellStyle name="20% - Accent6 54 2 2 2" xfId="18971"/>
    <cellStyle name="20% - Accent6 54 2 3" xfId="14451"/>
    <cellStyle name="20% - Accent6 54 3" xfId="7451"/>
    <cellStyle name="20% - Accent6 54 3 2" xfId="16609"/>
    <cellStyle name="20% - Accent6 54 4" xfId="11959"/>
    <cellStyle name="20% - Accent6 55" xfId="1156"/>
    <cellStyle name="20% - Accent6 55 2" xfId="5083"/>
    <cellStyle name="20% - Accent6 55 2 2" xfId="9814"/>
    <cellStyle name="20% - Accent6 55 2 2 2" xfId="18972"/>
    <cellStyle name="20% - Accent6 55 2 3" xfId="14452"/>
    <cellStyle name="20% - Accent6 55 3" xfId="7452"/>
    <cellStyle name="20% - Accent6 55 3 2" xfId="16610"/>
    <cellStyle name="20% - Accent6 55 4" xfId="11960"/>
    <cellStyle name="20% - Accent6 56" xfId="1157"/>
    <cellStyle name="20% - Accent6 56 2" xfId="5084"/>
    <cellStyle name="20% - Accent6 56 2 2" xfId="9815"/>
    <cellStyle name="20% - Accent6 56 2 2 2" xfId="18973"/>
    <cellStyle name="20% - Accent6 56 2 3" xfId="14453"/>
    <cellStyle name="20% - Accent6 56 3" xfId="7453"/>
    <cellStyle name="20% - Accent6 56 3 2" xfId="16611"/>
    <cellStyle name="20% - Accent6 56 4" xfId="11961"/>
    <cellStyle name="20% - Accent6 57" xfId="1158"/>
    <cellStyle name="20% - Accent6 57 2" xfId="5085"/>
    <cellStyle name="20% - Accent6 57 2 2" xfId="9816"/>
    <cellStyle name="20% - Accent6 57 2 2 2" xfId="18974"/>
    <cellStyle name="20% - Accent6 57 2 3" xfId="14454"/>
    <cellStyle name="20% - Accent6 57 3" xfId="7454"/>
    <cellStyle name="20% - Accent6 57 3 2" xfId="16612"/>
    <cellStyle name="20% - Accent6 57 4" xfId="11962"/>
    <cellStyle name="20% - Accent6 58" xfId="1159"/>
    <cellStyle name="20% - Accent6 58 2" xfId="5086"/>
    <cellStyle name="20% - Accent6 58 2 2" xfId="9817"/>
    <cellStyle name="20% - Accent6 58 2 2 2" xfId="18975"/>
    <cellStyle name="20% - Accent6 58 2 3" xfId="14455"/>
    <cellStyle name="20% - Accent6 58 3" xfId="7455"/>
    <cellStyle name="20% - Accent6 58 3 2" xfId="16613"/>
    <cellStyle name="20% - Accent6 58 4" xfId="11963"/>
    <cellStyle name="20% - Accent6 59" xfId="1160"/>
    <cellStyle name="20% - Accent6 59 2" xfId="5087"/>
    <cellStyle name="20% - Accent6 59 2 2" xfId="9818"/>
    <cellStyle name="20% - Accent6 59 2 2 2" xfId="18976"/>
    <cellStyle name="20% - Accent6 59 2 3" xfId="14456"/>
    <cellStyle name="20% - Accent6 59 3" xfId="7456"/>
    <cellStyle name="20% - Accent6 59 3 2" xfId="16614"/>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977"/>
    <cellStyle name="20% - Accent6 6 2 2 2 3" xfId="14457"/>
    <cellStyle name="20% - Accent6 6 2 2 3" xfId="7459"/>
    <cellStyle name="20% - Accent6 6 2 2 3 2" xfId="16617"/>
    <cellStyle name="20% - Accent6 6 2 2 4" xfId="11967"/>
    <cellStyle name="20% - Accent6 6 2 3" xfId="5089"/>
    <cellStyle name="20% - Accent6 6 2 3 2" xfId="9820"/>
    <cellStyle name="20% - Accent6 6 2 3 2 2" xfId="18978"/>
    <cellStyle name="20% - Accent6 6 2 3 3" xfId="14458"/>
    <cellStyle name="20% - Accent6 6 2 4" xfId="7458"/>
    <cellStyle name="20% - Accent6 6 2 4 2" xfId="16616"/>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979"/>
    <cellStyle name="20% - Accent6 6 3 2 3" xfId="14459"/>
    <cellStyle name="20% - Accent6 6 3 3" xfId="7460"/>
    <cellStyle name="20% - Accent6 6 3 3 2" xfId="16618"/>
    <cellStyle name="20% - Accent6 6 3 4" xfId="11968"/>
    <cellStyle name="20% - Accent6 6 4" xfId="5091"/>
    <cellStyle name="20% - Accent6 6 4 2" xfId="9822"/>
    <cellStyle name="20% - Accent6 6 4 2 2" xfId="18980"/>
    <cellStyle name="20% - Accent6 6 4 3" xfId="14460"/>
    <cellStyle name="20% - Accent6 6 5" xfId="7457"/>
    <cellStyle name="20% - Accent6 6 5 2" xfId="16615"/>
    <cellStyle name="20% - Accent6 6 6" xfId="11965"/>
    <cellStyle name="20% - Accent6 6_draft transactions report_052009_rvsd" xfId="1166"/>
    <cellStyle name="20% - Accent6 60" xfId="1167"/>
    <cellStyle name="20% - Accent6 60 2" xfId="5092"/>
    <cellStyle name="20% - Accent6 60 2 2" xfId="9823"/>
    <cellStyle name="20% - Accent6 60 2 2 2" xfId="18981"/>
    <cellStyle name="20% - Accent6 60 2 3" xfId="14461"/>
    <cellStyle name="20% - Accent6 60 3" xfId="7461"/>
    <cellStyle name="20% - Accent6 60 3 2" xfId="16619"/>
    <cellStyle name="20% - Accent6 60 4" xfId="11969"/>
    <cellStyle name="20% - Accent6 61" xfId="1168"/>
    <cellStyle name="20% - Accent6 61 2" xfId="5093"/>
    <cellStyle name="20% - Accent6 61 2 2" xfId="9824"/>
    <cellStyle name="20% - Accent6 61 2 2 2" xfId="18982"/>
    <cellStyle name="20% - Accent6 61 2 3" xfId="14462"/>
    <cellStyle name="20% - Accent6 61 3" xfId="7462"/>
    <cellStyle name="20% - Accent6 61 3 2" xfId="16620"/>
    <cellStyle name="20% - Accent6 61 4" xfId="11970"/>
    <cellStyle name="20% - Accent6 62" xfId="1169"/>
    <cellStyle name="20% - Accent6 62 2" xfId="5094"/>
    <cellStyle name="20% - Accent6 62 2 2" xfId="9825"/>
    <cellStyle name="20% - Accent6 62 2 2 2" xfId="18983"/>
    <cellStyle name="20% - Accent6 62 2 3" xfId="14463"/>
    <cellStyle name="20% - Accent6 62 3" xfId="7463"/>
    <cellStyle name="20% - Accent6 62 3 2" xfId="16621"/>
    <cellStyle name="20% - Accent6 62 4" xfId="11971"/>
    <cellStyle name="20% - Accent6 63" xfId="1170"/>
    <cellStyle name="20% - Accent6 63 2" xfId="5095"/>
    <cellStyle name="20% - Accent6 63 2 2" xfId="9826"/>
    <cellStyle name="20% - Accent6 63 2 2 2" xfId="18984"/>
    <cellStyle name="20% - Accent6 63 2 3" xfId="14464"/>
    <cellStyle name="20% - Accent6 63 3" xfId="7464"/>
    <cellStyle name="20% - Accent6 63 3 2" xfId="16622"/>
    <cellStyle name="20% - Accent6 63 4" xfId="11972"/>
    <cellStyle name="20% - Accent6 64" xfId="1171"/>
    <cellStyle name="20% - Accent6 64 2" xfId="5096"/>
    <cellStyle name="20% - Accent6 64 2 2" xfId="9827"/>
    <cellStyle name="20% - Accent6 64 2 2 2" xfId="18985"/>
    <cellStyle name="20% - Accent6 64 2 3" xfId="14465"/>
    <cellStyle name="20% - Accent6 64 3" xfId="7465"/>
    <cellStyle name="20% - Accent6 64 3 2" xfId="16623"/>
    <cellStyle name="20% - Accent6 64 4" xfId="11973"/>
    <cellStyle name="20% - Accent6 65" xfId="1172"/>
    <cellStyle name="20% - Accent6 65 2" xfId="5097"/>
    <cellStyle name="20% - Accent6 65 2 2" xfId="9828"/>
    <cellStyle name="20% - Accent6 65 2 2 2" xfId="18986"/>
    <cellStyle name="20% - Accent6 65 2 3" xfId="14466"/>
    <cellStyle name="20% - Accent6 65 3" xfId="7466"/>
    <cellStyle name="20% - Accent6 65 3 2" xfId="16624"/>
    <cellStyle name="20% - Accent6 65 4" xfId="11974"/>
    <cellStyle name="20% - Accent6 66" xfId="1173"/>
    <cellStyle name="20% - Accent6 66 2" xfId="5098"/>
    <cellStyle name="20% - Accent6 66 2 2" xfId="9829"/>
    <cellStyle name="20% - Accent6 66 2 2 2" xfId="18987"/>
    <cellStyle name="20% - Accent6 66 2 3" xfId="14467"/>
    <cellStyle name="20% - Accent6 66 3" xfId="7467"/>
    <cellStyle name="20% - Accent6 66 3 2" xfId="16625"/>
    <cellStyle name="20% - Accent6 66 4" xfId="11975"/>
    <cellStyle name="20% - Accent6 67" xfId="1174"/>
    <cellStyle name="20% - Accent6 67 2" xfId="5099"/>
    <cellStyle name="20% - Accent6 67 2 2" xfId="9830"/>
    <cellStyle name="20% - Accent6 67 2 2 2" xfId="18988"/>
    <cellStyle name="20% - Accent6 67 2 3" xfId="14468"/>
    <cellStyle name="20% - Accent6 67 3" xfId="7468"/>
    <cellStyle name="20% - Accent6 67 3 2" xfId="16626"/>
    <cellStyle name="20% - Accent6 67 4" xfId="11976"/>
    <cellStyle name="20% - Accent6 68" xfId="1175"/>
    <cellStyle name="20% - Accent6 68 2" xfId="5100"/>
    <cellStyle name="20% - Accent6 68 2 2" xfId="9831"/>
    <cellStyle name="20% - Accent6 68 2 2 2" xfId="18989"/>
    <cellStyle name="20% - Accent6 68 2 3" xfId="14469"/>
    <cellStyle name="20% - Accent6 68 3" xfId="7469"/>
    <cellStyle name="20% - Accent6 68 3 2" xfId="16627"/>
    <cellStyle name="20% - Accent6 68 4" xfId="11977"/>
    <cellStyle name="20% - Accent6 69" xfId="1176"/>
    <cellStyle name="20% - Accent6 69 2" xfId="5101"/>
    <cellStyle name="20% - Accent6 69 2 2" xfId="9832"/>
    <cellStyle name="20% - Accent6 69 2 2 2" xfId="18990"/>
    <cellStyle name="20% - Accent6 69 2 3" xfId="14470"/>
    <cellStyle name="20% - Accent6 69 3" xfId="7470"/>
    <cellStyle name="20% - Accent6 69 3 2" xfId="16628"/>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991"/>
    <cellStyle name="20% - Accent6 7 2 2 2 3" xfId="14471"/>
    <cellStyle name="20% - Accent6 7 2 2 3" xfId="7473"/>
    <cellStyle name="20% - Accent6 7 2 2 3 2" xfId="16631"/>
    <cellStyle name="20% - Accent6 7 2 2 4" xfId="11981"/>
    <cellStyle name="20% - Accent6 7 2 3" xfId="5103"/>
    <cellStyle name="20% - Accent6 7 2 3 2" xfId="9834"/>
    <cellStyle name="20% - Accent6 7 2 3 2 2" xfId="18992"/>
    <cellStyle name="20% - Accent6 7 2 3 3" xfId="14472"/>
    <cellStyle name="20% - Accent6 7 2 4" xfId="7472"/>
    <cellStyle name="20% - Accent6 7 2 4 2" xfId="16630"/>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993"/>
    <cellStyle name="20% - Accent6 7 3 2 3" xfId="14473"/>
    <cellStyle name="20% - Accent6 7 3 3" xfId="7474"/>
    <cellStyle name="20% - Accent6 7 3 3 2" xfId="16632"/>
    <cellStyle name="20% - Accent6 7 3 4" xfId="11982"/>
    <cellStyle name="20% - Accent6 7 4" xfId="5105"/>
    <cellStyle name="20% - Accent6 7 4 2" xfId="9836"/>
    <cellStyle name="20% - Accent6 7 4 2 2" xfId="18994"/>
    <cellStyle name="20% - Accent6 7 4 3" xfId="14474"/>
    <cellStyle name="20% - Accent6 7 5" xfId="7471"/>
    <cellStyle name="20% - Accent6 7 5 2" xfId="16629"/>
    <cellStyle name="20% - Accent6 7 6" xfId="11979"/>
    <cellStyle name="20% - Accent6 7_draft transactions report_052009_rvsd" xfId="1182"/>
    <cellStyle name="20% - Accent6 70" xfId="1183"/>
    <cellStyle name="20% - Accent6 70 2" xfId="5106"/>
    <cellStyle name="20% - Accent6 70 2 2" xfId="9837"/>
    <cellStyle name="20% - Accent6 70 2 2 2" xfId="18995"/>
    <cellStyle name="20% - Accent6 70 2 3" xfId="14475"/>
    <cellStyle name="20% - Accent6 70 3" xfId="7475"/>
    <cellStyle name="20% - Accent6 70 3 2" xfId="16633"/>
    <cellStyle name="20% - Accent6 70 4" xfId="11983"/>
    <cellStyle name="20% - Accent6 71" xfId="1184"/>
    <cellStyle name="20% - Accent6 71 2" xfId="5107"/>
    <cellStyle name="20% - Accent6 71 2 2" xfId="9838"/>
    <cellStyle name="20% - Accent6 71 2 2 2" xfId="18996"/>
    <cellStyle name="20% - Accent6 71 2 3" xfId="14476"/>
    <cellStyle name="20% - Accent6 71 3" xfId="7476"/>
    <cellStyle name="20% - Accent6 71 3 2" xfId="16634"/>
    <cellStyle name="20% - Accent6 71 4" xfId="11984"/>
    <cellStyle name="20% - Accent6 72" xfId="1185"/>
    <cellStyle name="20% - Accent6 72 2" xfId="5108"/>
    <cellStyle name="20% - Accent6 72 2 2" xfId="9839"/>
    <cellStyle name="20% - Accent6 72 2 2 2" xfId="18997"/>
    <cellStyle name="20% - Accent6 72 2 3" xfId="14477"/>
    <cellStyle name="20% - Accent6 72 3" xfId="7477"/>
    <cellStyle name="20% - Accent6 72 3 2" xfId="16635"/>
    <cellStyle name="20% - Accent6 72 4" xfId="11985"/>
    <cellStyle name="20% - Accent6 73" xfId="1186"/>
    <cellStyle name="20% - Accent6 73 2" xfId="5109"/>
    <cellStyle name="20% - Accent6 73 2 2" xfId="9840"/>
    <cellStyle name="20% - Accent6 73 2 2 2" xfId="18998"/>
    <cellStyle name="20% - Accent6 73 2 3" xfId="14478"/>
    <cellStyle name="20% - Accent6 73 3" xfId="7478"/>
    <cellStyle name="20% - Accent6 73 3 2" xfId="16636"/>
    <cellStyle name="20% - Accent6 73 4" xfId="11986"/>
    <cellStyle name="20% - Accent6 74" xfId="1187"/>
    <cellStyle name="20% - Accent6 74 2" xfId="5110"/>
    <cellStyle name="20% - Accent6 74 2 2" xfId="9841"/>
    <cellStyle name="20% - Accent6 74 2 2 2" xfId="18999"/>
    <cellStyle name="20% - Accent6 74 2 3" xfId="14479"/>
    <cellStyle name="20% - Accent6 74 3" xfId="7479"/>
    <cellStyle name="20% - Accent6 74 3 2" xfId="16637"/>
    <cellStyle name="20% - Accent6 74 4" xfId="11987"/>
    <cellStyle name="20% - Accent6 75" xfId="1188"/>
    <cellStyle name="20% - Accent6 75 2" xfId="5111"/>
    <cellStyle name="20% - Accent6 75 2 2" xfId="9842"/>
    <cellStyle name="20% - Accent6 75 2 2 2" xfId="19000"/>
    <cellStyle name="20% - Accent6 75 2 3" xfId="14480"/>
    <cellStyle name="20% - Accent6 75 3" xfId="7480"/>
    <cellStyle name="20% - Accent6 75 3 2" xfId="16638"/>
    <cellStyle name="20% - Accent6 75 4" xfId="11988"/>
    <cellStyle name="20% - Accent6 76" xfId="1189"/>
    <cellStyle name="20% - Accent6 76 2" xfId="5112"/>
    <cellStyle name="20% - Accent6 76 2 2" xfId="9843"/>
    <cellStyle name="20% - Accent6 76 2 2 2" xfId="19001"/>
    <cellStyle name="20% - Accent6 76 2 3" xfId="14481"/>
    <cellStyle name="20% - Accent6 76 3" xfId="7481"/>
    <cellStyle name="20% - Accent6 76 3 2" xfId="16639"/>
    <cellStyle name="20% - Accent6 76 4" xfId="11989"/>
    <cellStyle name="20% - Accent6 77" xfId="1190"/>
    <cellStyle name="20% - Accent6 77 2" xfId="5113"/>
    <cellStyle name="20% - Accent6 77 2 2" xfId="9844"/>
    <cellStyle name="20% - Accent6 77 2 2 2" xfId="19002"/>
    <cellStyle name="20% - Accent6 77 2 3" xfId="14482"/>
    <cellStyle name="20% - Accent6 77 3" xfId="7482"/>
    <cellStyle name="20% - Accent6 77 3 2" xfId="16640"/>
    <cellStyle name="20% - Accent6 77 4" xfId="11990"/>
    <cellStyle name="20% - Accent6 78" xfId="1191"/>
    <cellStyle name="20% - Accent6 78 2" xfId="5114"/>
    <cellStyle name="20% - Accent6 78 2 2" xfId="9845"/>
    <cellStyle name="20% - Accent6 78 2 2 2" xfId="19003"/>
    <cellStyle name="20% - Accent6 78 2 3" xfId="14483"/>
    <cellStyle name="20% - Accent6 78 3" xfId="7483"/>
    <cellStyle name="20% - Accent6 78 3 2" xfId="16641"/>
    <cellStyle name="20% - Accent6 78 4" xfId="11991"/>
    <cellStyle name="20% - Accent6 79" xfId="1192"/>
    <cellStyle name="20% - Accent6 79 2" xfId="5115"/>
    <cellStyle name="20% - Accent6 79 2 2" xfId="9846"/>
    <cellStyle name="20% - Accent6 79 2 2 2" xfId="19004"/>
    <cellStyle name="20% - Accent6 79 2 3" xfId="14484"/>
    <cellStyle name="20% - Accent6 79 3" xfId="7484"/>
    <cellStyle name="20% - Accent6 79 3 2" xfId="16642"/>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9005"/>
    <cellStyle name="20% - Accent6 8 2 2 2 3" xfId="14485"/>
    <cellStyle name="20% - Accent6 8 2 2 3" xfId="7487"/>
    <cellStyle name="20% - Accent6 8 2 2 3 2" xfId="16645"/>
    <cellStyle name="20% - Accent6 8 2 2 4" xfId="11995"/>
    <cellStyle name="20% - Accent6 8 2 3" xfId="5117"/>
    <cellStyle name="20% - Accent6 8 2 3 2" xfId="9848"/>
    <cellStyle name="20% - Accent6 8 2 3 2 2" xfId="19006"/>
    <cellStyle name="20% - Accent6 8 2 3 3" xfId="14486"/>
    <cellStyle name="20% - Accent6 8 2 4" xfId="7486"/>
    <cellStyle name="20% - Accent6 8 2 4 2" xfId="16644"/>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9007"/>
    <cellStyle name="20% - Accent6 8 3 2 3" xfId="14487"/>
    <cellStyle name="20% - Accent6 8 3 3" xfId="7488"/>
    <cellStyle name="20% - Accent6 8 3 3 2" xfId="16646"/>
    <cellStyle name="20% - Accent6 8 3 4" xfId="11996"/>
    <cellStyle name="20% - Accent6 8 4" xfId="5119"/>
    <cellStyle name="20% - Accent6 8 4 2" xfId="9850"/>
    <cellStyle name="20% - Accent6 8 4 2 2" xfId="19008"/>
    <cellStyle name="20% - Accent6 8 4 3" xfId="14488"/>
    <cellStyle name="20% - Accent6 8 5" xfId="7485"/>
    <cellStyle name="20% - Accent6 8 5 2" xfId="16643"/>
    <cellStyle name="20% - Accent6 8 6" xfId="11993"/>
    <cellStyle name="20% - Accent6 8_draft transactions report_052009_rvsd" xfId="1198"/>
    <cellStyle name="20% - Accent6 80" xfId="1199"/>
    <cellStyle name="20% - Accent6 80 2" xfId="5120"/>
    <cellStyle name="20% - Accent6 80 2 2" xfId="9851"/>
    <cellStyle name="20% - Accent6 80 2 2 2" xfId="19009"/>
    <cellStyle name="20% - Accent6 80 2 3" xfId="14489"/>
    <cellStyle name="20% - Accent6 80 3" xfId="7489"/>
    <cellStyle name="20% - Accent6 80 3 2" xfId="16647"/>
    <cellStyle name="20% - Accent6 80 4" xfId="11997"/>
    <cellStyle name="20% - Accent6 81" xfId="1200"/>
    <cellStyle name="20% - Accent6 81 2" xfId="5121"/>
    <cellStyle name="20% - Accent6 81 2 2" xfId="9852"/>
    <cellStyle name="20% - Accent6 81 2 2 2" xfId="19010"/>
    <cellStyle name="20% - Accent6 81 2 3" xfId="14490"/>
    <cellStyle name="20% - Accent6 81 3" xfId="7490"/>
    <cellStyle name="20% - Accent6 81 3 2" xfId="16648"/>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9011"/>
    <cellStyle name="20% - Accent6 85 2 3" xfId="14491"/>
    <cellStyle name="20% - Accent6 85 3" xfId="7491"/>
    <cellStyle name="20% - Accent6 85 3 2" xfId="16649"/>
    <cellStyle name="20% - Accent6 85 4" xfId="11999"/>
    <cellStyle name="20% - Accent6 86" xfId="1205"/>
    <cellStyle name="20% - Accent6 86 2" xfId="5126"/>
    <cellStyle name="20% - Accent6 86 2 2" xfId="9854"/>
    <cellStyle name="20% - Accent6 86 2 2 2" xfId="19012"/>
    <cellStyle name="20% - Accent6 86 2 3" xfId="14492"/>
    <cellStyle name="20% - Accent6 86 3" xfId="7492"/>
    <cellStyle name="20% - Accent6 86 3 2" xfId="16650"/>
    <cellStyle name="20% - Accent6 86 4" xfId="12000"/>
    <cellStyle name="20% - Accent6 87" xfId="1206"/>
    <cellStyle name="20% - Accent6 87 2" xfId="5127"/>
    <cellStyle name="20% - Accent6 87 2 2" xfId="9855"/>
    <cellStyle name="20% - Accent6 87 2 2 2" xfId="19013"/>
    <cellStyle name="20% - Accent6 87 2 3" xfId="14493"/>
    <cellStyle name="20% - Accent6 87 3" xfId="7493"/>
    <cellStyle name="20% - Accent6 87 3 2" xfId="16651"/>
    <cellStyle name="20% - Accent6 87 4" xfId="12001"/>
    <cellStyle name="20% - Accent6 88" xfId="1207"/>
    <cellStyle name="20% - Accent6 88 2" xfId="5128"/>
    <cellStyle name="20% - Accent6 88 2 2" xfId="9856"/>
    <cellStyle name="20% - Accent6 88 2 2 2" xfId="19014"/>
    <cellStyle name="20% - Accent6 88 2 3" xfId="14494"/>
    <cellStyle name="20% - Accent6 88 3" xfId="7494"/>
    <cellStyle name="20% - Accent6 88 3 2" xfId="16652"/>
    <cellStyle name="20% - Accent6 88 4" xfId="12002"/>
    <cellStyle name="20% - Accent6 89" xfId="1208"/>
    <cellStyle name="20% - Accent6 89 2" xfId="5129"/>
    <cellStyle name="20% - Accent6 89 2 2" xfId="9857"/>
    <cellStyle name="20% - Accent6 89 2 2 2" xfId="19015"/>
    <cellStyle name="20% - Accent6 89 2 3" xfId="14495"/>
    <cellStyle name="20% - Accent6 89 3" xfId="7495"/>
    <cellStyle name="20% - Accent6 89 3 2" xfId="16653"/>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9016"/>
    <cellStyle name="20% - Accent6 9 2 2 2 3" xfId="14496"/>
    <cellStyle name="20% - Accent6 9 2 2 3" xfId="7498"/>
    <cellStyle name="20% - Accent6 9 2 2 3 2" xfId="16656"/>
    <cellStyle name="20% - Accent6 9 2 2 4" xfId="12006"/>
    <cellStyle name="20% - Accent6 9 2 3" xfId="5131"/>
    <cellStyle name="20% - Accent6 9 2 3 2" xfId="9859"/>
    <cellStyle name="20% - Accent6 9 2 3 2 2" xfId="19017"/>
    <cellStyle name="20% - Accent6 9 2 3 3" xfId="14497"/>
    <cellStyle name="20% - Accent6 9 2 4" xfId="7497"/>
    <cellStyle name="20% - Accent6 9 2 4 2" xfId="16655"/>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9018"/>
    <cellStyle name="20% - Accent6 9 3 2 3" xfId="14498"/>
    <cellStyle name="20% - Accent6 9 3 3" xfId="7499"/>
    <cellStyle name="20% - Accent6 9 3 3 2" xfId="16657"/>
    <cellStyle name="20% - Accent6 9 3 4" xfId="12007"/>
    <cellStyle name="20% - Accent6 9 4" xfId="5133"/>
    <cellStyle name="20% - Accent6 9 4 2" xfId="9861"/>
    <cellStyle name="20% - Accent6 9 4 2 2" xfId="19019"/>
    <cellStyle name="20% - Accent6 9 4 3" xfId="14499"/>
    <cellStyle name="20% - Accent6 9 5" xfId="7496"/>
    <cellStyle name="20% - Accent6 9 5 2" xfId="16654"/>
    <cellStyle name="20% - Accent6 9 6" xfId="12004"/>
    <cellStyle name="20% - Accent6 9_draft transactions report_052009_rvsd" xfId="1214"/>
    <cellStyle name="20% - Accent6 90" xfId="1215"/>
    <cellStyle name="20% - Accent6 90 2" xfId="5134"/>
    <cellStyle name="20% - Accent6 90 2 2" xfId="9862"/>
    <cellStyle name="20% - Accent6 90 2 2 2" xfId="19020"/>
    <cellStyle name="20% - Accent6 90 2 3" xfId="14500"/>
    <cellStyle name="20% - Accent6 90 3" xfId="7500"/>
    <cellStyle name="20% - Accent6 90 3 2" xfId="16658"/>
    <cellStyle name="20% - Accent6 90 4" xfId="12008"/>
    <cellStyle name="20% - Accent6 91" xfId="1216"/>
    <cellStyle name="20% - Accent6 91 2" xfId="5135"/>
    <cellStyle name="20% - Accent6 91 2 2" xfId="9863"/>
    <cellStyle name="20% - Accent6 91 2 2 2" xfId="19021"/>
    <cellStyle name="20% - Accent6 91 2 3" xfId="14501"/>
    <cellStyle name="20% - Accent6 91 3" xfId="7501"/>
    <cellStyle name="20% - Accent6 91 3 2" xfId="16659"/>
    <cellStyle name="20% - Accent6 91 4" xfId="12009"/>
    <cellStyle name="20% - Accent6 92" xfId="1217"/>
    <cellStyle name="20% - Accent6 92 2" xfId="5136"/>
    <cellStyle name="20% - Accent6 92 2 2" xfId="9864"/>
    <cellStyle name="20% - Accent6 92 2 2 2" xfId="19022"/>
    <cellStyle name="20% - Accent6 92 2 3" xfId="14502"/>
    <cellStyle name="20% - Accent6 92 3" xfId="7502"/>
    <cellStyle name="20% - Accent6 92 3 2" xfId="16660"/>
    <cellStyle name="20% - Accent6 92 4" xfId="12010"/>
    <cellStyle name="20% - Accent6 93" xfId="1218"/>
    <cellStyle name="20% - Accent6 93 2" xfId="5137"/>
    <cellStyle name="20% - Accent6 93 2 2" xfId="9865"/>
    <cellStyle name="20% - Accent6 93 2 2 2" xfId="19023"/>
    <cellStyle name="20% - Accent6 93 2 3" xfId="14503"/>
    <cellStyle name="20% - Accent6 93 3" xfId="7503"/>
    <cellStyle name="20% - Accent6 93 3 2" xfId="16661"/>
    <cellStyle name="20% - Accent6 93 4" xfId="12011"/>
    <cellStyle name="20% - Accent6 94" xfId="1219"/>
    <cellStyle name="20% - Accent6 94 2" xfId="5138"/>
    <cellStyle name="20% - Accent6 94 2 2" xfId="9866"/>
    <cellStyle name="20% - Accent6 94 2 2 2" xfId="19024"/>
    <cellStyle name="20% - Accent6 94 2 3" xfId="14504"/>
    <cellStyle name="20% - Accent6 94 3" xfId="7504"/>
    <cellStyle name="20% - Accent6 94 3 2" xfId="16662"/>
    <cellStyle name="20% - Accent6 94 4" xfId="12012"/>
    <cellStyle name="20% - Accent6 95" xfId="1220"/>
    <cellStyle name="20% - Accent6 95 2" xfId="5139"/>
    <cellStyle name="20% - Accent6 95 2 2" xfId="9867"/>
    <cellStyle name="20% - Accent6 95 2 2 2" xfId="19025"/>
    <cellStyle name="20% - Accent6 95 2 3" xfId="14505"/>
    <cellStyle name="20% - Accent6 95 3" xfId="7505"/>
    <cellStyle name="20% - Accent6 95 3 2" xfId="16663"/>
    <cellStyle name="20% - Accent6 95 4" xfId="12013"/>
    <cellStyle name="20% - Accent6 96" xfId="1221"/>
    <cellStyle name="20% - Accent6 96 2" xfId="5140"/>
    <cellStyle name="20% - Accent6 96 2 2" xfId="9868"/>
    <cellStyle name="20% - Accent6 96 2 2 2" xfId="19026"/>
    <cellStyle name="20% - Accent6 96 2 3" xfId="14506"/>
    <cellStyle name="20% - Accent6 96 3" xfId="7506"/>
    <cellStyle name="20% - Accent6 96 3 2" xfId="16664"/>
    <cellStyle name="20% - Accent6 96 4" xfId="12014"/>
    <cellStyle name="20% - Accent6 97" xfId="1222"/>
    <cellStyle name="20% - Accent6 97 2" xfId="5141"/>
    <cellStyle name="20% - Accent6 97 2 2" xfId="9869"/>
    <cellStyle name="20% - Accent6 97 2 2 2" xfId="19027"/>
    <cellStyle name="20% - Accent6 97 2 3" xfId="14507"/>
    <cellStyle name="20% - Accent6 97 3" xfId="7507"/>
    <cellStyle name="20% - Accent6 97 3 2" xfId="16665"/>
    <cellStyle name="20% - Accent6 97 4" xfId="12015"/>
    <cellStyle name="20% - Accent6 98" xfId="1223"/>
    <cellStyle name="20% - Accent6 98 2" xfId="5142"/>
    <cellStyle name="20% - Accent6 98 2 2" xfId="9870"/>
    <cellStyle name="20% - Accent6 98 2 2 2" xfId="19028"/>
    <cellStyle name="20% - Accent6 98 2 3" xfId="14508"/>
    <cellStyle name="20% - Accent6 98 3" xfId="7508"/>
    <cellStyle name="20% - Accent6 98 3 2" xfId="16666"/>
    <cellStyle name="20% - Accent6 98 4" xfId="12016"/>
    <cellStyle name="20% - Accent6 99" xfId="1224"/>
    <cellStyle name="20% - Accent6 99 2" xfId="5143"/>
    <cellStyle name="20% - Accent6 99 2 2" xfId="9871"/>
    <cellStyle name="20% - Accent6 99 2 2 2" xfId="19029"/>
    <cellStyle name="20% - Accent6 99 2 3" xfId="14509"/>
    <cellStyle name="20% - Accent6 99 3" xfId="7509"/>
    <cellStyle name="20% - Accent6 99 3 2" xfId="16667"/>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9030"/>
    <cellStyle name="40% - Accent1 10 2 2 3" xfId="14510"/>
    <cellStyle name="40% - Accent1 10 2 3" xfId="7512"/>
    <cellStyle name="40% - Accent1 10 2 3 2" xfId="16670"/>
    <cellStyle name="40% - Accent1 10 2 4" xfId="12020"/>
    <cellStyle name="40% - Accent1 10 3" xfId="5145"/>
    <cellStyle name="40% - Accent1 10 3 2" xfId="9873"/>
    <cellStyle name="40% - Accent1 10 3 2 2" xfId="19031"/>
    <cellStyle name="40% - Accent1 10 3 3" xfId="14511"/>
    <cellStyle name="40% - Accent1 10 4" xfId="7511"/>
    <cellStyle name="40% - Accent1 10 4 2" xfId="16669"/>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9032"/>
    <cellStyle name="40% - Accent1 11 2 2 3" xfId="14512"/>
    <cellStyle name="40% - Accent1 11 2 3" xfId="7514"/>
    <cellStyle name="40% - Accent1 11 2 3 2" xfId="16672"/>
    <cellStyle name="40% - Accent1 11 2 4" xfId="12022"/>
    <cellStyle name="40% - Accent1 11 3" xfId="5157"/>
    <cellStyle name="40% - Accent1 11 3 2" xfId="9875"/>
    <cellStyle name="40% - Accent1 11 3 2 2" xfId="19033"/>
    <cellStyle name="40% - Accent1 11 3 3" xfId="14513"/>
    <cellStyle name="40% - Accent1 11 4" xfId="7513"/>
    <cellStyle name="40% - Accent1 11 4 2" xfId="16671"/>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9034"/>
    <cellStyle name="40% - Accent1 110 2 3" xfId="14514"/>
    <cellStyle name="40% - Accent1 110 3" xfId="7515"/>
    <cellStyle name="40% - Accent1 110 3 2" xfId="16673"/>
    <cellStyle name="40% - Accent1 110 4" xfId="12023"/>
    <cellStyle name="40% - Accent1 111" xfId="1243"/>
    <cellStyle name="40% - Accent1 111 2" xfId="5159"/>
    <cellStyle name="40% - Accent1 111 2 2" xfId="9877"/>
    <cellStyle name="40% - Accent1 111 2 2 2" xfId="19035"/>
    <cellStyle name="40% - Accent1 111 2 3" xfId="14515"/>
    <cellStyle name="40% - Accent1 111 3" xfId="7516"/>
    <cellStyle name="40% - Accent1 111 3 2" xfId="16674"/>
    <cellStyle name="40% - Accent1 111 4" xfId="12024"/>
    <cellStyle name="40% - Accent1 112" xfId="1244"/>
    <cellStyle name="40% - Accent1 112 2" xfId="5160"/>
    <cellStyle name="40% - Accent1 112 2 2" xfId="9878"/>
    <cellStyle name="40% - Accent1 112 2 2 2" xfId="19036"/>
    <cellStyle name="40% - Accent1 112 2 3" xfId="14516"/>
    <cellStyle name="40% - Accent1 112 3" xfId="7517"/>
    <cellStyle name="40% - Accent1 112 3 2" xfId="16675"/>
    <cellStyle name="40% - Accent1 112 4" xfId="12025"/>
    <cellStyle name="40% - Accent1 113" xfId="1245"/>
    <cellStyle name="40% - Accent1 113 2" xfId="5161"/>
    <cellStyle name="40% - Accent1 113 2 2" xfId="9879"/>
    <cellStyle name="40% - Accent1 113 2 2 2" xfId="19037"/>
    <cellStyle name="40% - Accent1 113 2 3" xfId="14517"/>
    <cellStyle name="40% - Accent1 113 3" xfId="7518"/>
    <cellStyle name="40% - Accent1 113 3 2" xfId="16676"/>
    <cellStyle name="40% - Accent1 113 4" xfId="12026"/>
    <cellStyle name="40% - Accent1 114" xfId="1246"/>
    <cellStyle name="40% - Accent1 114 2" xfId="5162"/>
    <cellStyle name="40% - Accent1 114 2 2" xfId="9880"/>
    <cellStyle name="40% - Accent1 114 2 2 2" xfId="19038"/>
    <cellStyle name="40% - Accent1 114 2 3" xfId="14518"/>
    <cellStyle name="40% - Accent1 114 3" xfId="7519"/>
    <cellStyle name="40% - Accent1 114 3 2" xfId="16677"/>
    <cellStyle name="40% - Accent1 114 4" xfId="12027"/>
    <cellStyle name="40% - Accent1 115" xfId="1247"/>
    <cellStyle name="40% - Accent1 115 2" xfId="5163"/>
    <cellStyle name="40% - Accent1 115 2 2" xfId="9881"/>
    <cellStyle name="40% - Accent1 115 2 2 2" xfId="19039"/>
    <cellStyle name="40% - Accent1 115 2 3" xfId="14519"/>
    <cellStyle name="40% - Accent1 115 3" xfId="7520"/>
    <cellStyle name="40% - Accent1 115 3 2" xfId="16678"/>
    <cellStyle name="40% - Accent1 115 4" xfId="12028"/>
    <cellStyle name="40% - Accent1 116" xfId="1248"/>
    <cellStyle name="40% - Accent1 116 2" xfId="5164"/>
    <cellStyle name="40% - Accent1 116 2 2" xfId="9882"/>
    <cellStyle name="40% - Accent1 116 2 2 2" xfId="19040"/>
    <cellStyle name="40% - Accent1 116 2 3" xfId="14520"/>
    <cellStyle name="40% - Accent1 116 3" xfId="7521"/>
    <cellStyle name="40% - Accent1 116 3 2" xfId="16679"/>
    <cellStyle name="40% - Accent1 116 4" xfId="12029"/>
    <cellStyle name="40% - Accent1 117" xfId="1249"/>
    <cellStyle name="40% - Accent1 117 2" xfId="5165"/>
    <cellStyle name="40% - Accent1 117 2 2" xfId="9883"/>
    <cellStyle name="40% - Accent1 117 2 2 2" xfId="19041"/>
    <cellStyle name="40% - Accent1 117 2 3" xfId="14521"/>
    <cellStyle name="40% - Accent1 117 3" xfId="7522"/>
    <cellStyle name="40% - Accent1 117 3 2" xfId="16680"/>
    <cellStyle name="40% - Accent1 117 4" xfId="12030"/>
    <cellStyle name="40% - Accent1 118" xfId="1250"/>
    <cellStyle name="40% - Accent1 118 2" xfId="5166"/>
    <cellStyle name="40% - Accent1 118 2 2" xfId="9884"/>
    <cellStyle name="40% - Accent1 118 2 2 2" xfId="19042"/>
    <cellStyle name="40% - Accent1 118 2 3" xfId="14522"/>
    <cellStyle name="40% - Accent1 118 3" xfId="7523"/>
    <cellStyle name="40% - Accent1 118 3 2" xfId="16681"/>
    <cellStyle name="40% - Accent1 118 4" xfId="12031"/>
    <cellStyle name="40% - Accent1 119" xfId="3114"/>
    <cellStyle name="40% - Accent1 119 2" xfId="5167"/>
    <cellStyle name="40% - Accent1 119 2 2" xfId="9885"/>
    <cellStyle name="40% - Accent1 119 2 2 2" xfId="19043"/>
    <cellStyle name="40% - Accent1 119 2 3" xfId="14523"/>
    <cellStyle name="40% - Accent1 119 3" xfId="8503"/>
    <cellStyle name="40% - Accent1 119 3 2" xfId="17661"/>
    <cellStyle name="40% - Accent1 119 4" xfId="13076"/>
    <cellStyle name="40% - Accent1 12" xfId="1251"/>
    <cellStyle name="40% - Accent1 12 2" xfId="1252"/>
    <cellStyle name="40% - Accent1 12 2 2" xfId="5168"/>
    <cellStyle name="40% - Accent1 12 2 2 2" xfId="9886"/>
    <cellStyle name="40% - Accent1 12 2 2 2 2" xfId="19044"/>
    <cellStyle name="40% - Accent1 12 2 2 3" xfId="14524"/>
    <cellStyle name="40% - Accent1 12 2 3" xfId="7525"/>
    <cellStyle name="40% - Accent1 12 2 3 2" xfId="16683"/>
    <cellStyle name="40% - Accent1 12 2 4" xfId="12033"/>
    <cellStyle name="40% - Accent1 12 3" xfId="5169"/>
    <cellStyle name="40% - Accent1 12 3 2" xfId="9887"/>
    <cellStyle name="40% - Accent1 12 3 2 2" xfId="19045"/>
    <cellStyle name="40% - Accent1 12 3 3" xfId="14525"/>
    <cellStyle name="40% - Accent1 12 4" xfId="7524"/>
    <cellStyle name="40% - Accent1 12 4 2" xfId="16682"/>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9046"/>
    <cellStyle name="40% - Accent1 120 2 3" xfId="14526"/>
    <cellStyle name="40% - Accent1 120 3" xfId="8514"/>
    <cellStyle name="40% - Accent1 120 3 2" xfId="17672"/>
    <cellStyle name="40% - Accent1 120 4" xfId="13087"/>
    <cellStyle name="40% - Accent1 121" xfId="3138"/>
    <cellStyle name="40% - Accent1 121 2" xfId="5171"/>
    <cellStyle name="40% - Accent1 121 2 2" xfId="9889"/>
    <cellStyle name="40% - Accent1 121 2 2 2" xfId="19047"/>
    <cellStyle name="40% - Accent1 121 2 3" xfId="14527"/>
    <cellStyle name="40% - Accent1 121 3" xfId="8527"/>
    <cellStyle name="40% - Accent1 121 3 2" xfId="17685"/>
    <cellStyle name="40% - Accent1 121 4" xfId="13100"/>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9048"/>
    <cellStyle name="40% - Accent1 127 2 3" xfId="14528"/>
    <cellStyle name="40% - Accent1 127 3" xfId="8542"/>
    <cellStyle name="40% - Accent1 127 3 2" xfId="17700"/>
    <cellStyle name="40% - Accent1 127 4" xfId="13140"/>
    <cellStyle name="40% - Accent1 128" xfId="3374"/>
    <cellStyle name="40% - Accent1 128 2" xfId="5173"/>
    <cellStyle name="40% - Accent1 128 2 2" xfId="9891"/>
    <cellStyle name="40% - Accent1 128 2 2 2" xfId="19049"/>
    <cellStyle name="40% - Accent1 128 2 3" xfId="14529"/>
    <cellStyle name="40% - Accent1 128 3" xfId="8553"/>
    <cellStyle name="40% - Accent1 128 3 2" xfId="17711"/>
    <cellStyle name="40% - Accent1 128 4" xfId="13151"/>
    <cellStyle name="40% - Accent1 129" xfId="3387"/>
    <cellStyle name="40% - Accent1 129 2" xfId="5174"/>
    <cellStyle name="40% - Accent1 129 2 2" xfId="9892"/>
    <cellStyle name="40% - Accent1 129 2 2 2" xfId="19050"/>
    <cellStyle name="40% - Accent1 129 2 3" xfId="14530"/>
    <cellStyle name="40% - Accent1 129 3" xfId="8566"/>
    <cellStyle name="40% - Accent1 129 3 2" xfId="17724"/>
    <cellStyle name="40% - Accent1 129 4" xfId="13164"/>
    <cellStyle name="40% - Accent1 13" xfId="1254"/>
    <cellStyle name="40% - Accent1 13 2" xfId="1255"/>
    <cellStyle name="40% - Accent1 13 2 2" xfId="5175"/>
    <cellStyle name="40% - Accent1 13 2 2 2" xfId="9893"/>
    <cellStyle name="40% - Accent1 13 2 2 2 2" xfId="19051"/>
    <cellStyle name="40% - Accent1 13 2 2 3" xfId="14531"/>
    <cellStyle name="40% - Accent1 13 2 3" xfId="7527"/>
    <cellStyle name="40% - Accent1 13 2 3 2" xfId="16685"/>
    <cellStyle name="40% - Accent1 13 2 4" xfId="12035"/>
    <cellStyle name="40% - Accent1 13 3" xfId="5176"/>
    <cellStyle name="40% - Accent1 13 3 2" xfId="9894"/>
    <cellStyle name="40% - Accent1 13 3 2 2" xfId="19052"/>
    <cellStyle name="40% - Accent1 13 3 3" xfId="14532"/>
    <cellStyle name="40% - Accent1 13 4" xfId="7526"/>
    <cellStyle name="40% - Accent1 13 4 2" xfId="16684"/>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9053"/>
    <cellStyle name="40% - Accent1 130 2 3" xfId="14533"/>
    <cellStyle name="40% - Accent1 130 3" xfId="8581"/>
    <cellStyle name="40% - Accent1 130 3 2" xfId="17739"/>
    <cellStyle name="40% - Accent1 130 4" xfId="13179"/>
    <cellStyle name="40% - Accent1 131" xfId="3413"/>
    <cellStyle name="40% - Accent1 131 2" xfId="5178"/>
    <cellStyle name="40% - Accent1 131 2 2" xfId="9896"/>
    <cellStyle name="40% - Accent1 131 2 2 2" xfId="19054"/>
    <cellStyle name="40% - Accent1 131 2 3" xfId="14534"/>
    <cellStyle name="40% - Accent1 131 3" xfId="8592"/>
    <cellStyle name="40% - Accent1 131 3 2" xfId="17750"/>
    <cellStyle name="40% - Accent1 131 4" xfId="13190"/>
    <cellStyle name="40% - Accent1 132" xfId="3426"/>
    <cellStyle name="40% - Accent1 132 2" xfId="5179"/>
    <cellStyle name="40% - Accent1 132 2 2" xfId="9897"/>
    <cellStyle name="40% - Accent1 132 2 2 2" xfId="19055"/>
    <cellStyle name="40% - Accent1 132 2 3" xfId="14535"/>
    <cellStyle name="40% - Accent1 132 3" xfId="8605"/>
    <cellStyle name="40% - Accent1 132 3 2" xfId="17763"/>
    <cellStyle name="40% - Accent1 132 4" xfId="13203"/>
    <cellStyle name="40% - Accent1 133" xfId="3439"/>
    <cellStyle name="40% - Accent1 133 2" xfId="5180"/>
    <cellStyle name="40% - Accent1 133 2 2" xfId="9898"/>
    <cellStyle name="40% - Accent1 133 2 2 2" xfId="19056"/>
    <cellStyle name="40% - Accent1 133 2 3" xfId="14536"/>
    <cellStyle name="40% - Accent1 133 3" xfId="8618"/>
    <cellStyle name="40% - Accent1 133 3 2" xfId="17776"/>
    <cellStyle name="40% - Accent1 133 4" xfId="13216"/>
    <cellStyle name="40% - Accent1 134" xfId="3452"/>
    <cellStyle name="40% - Accent1 134 2" xfId="5181"/>
    <cellStyle name="40% - Accent1 134 2 2" xfId="9899"/>
    <cellStyle name="40% - Accent1 134 2 2 2" xfId="19057"/>
    <cellStyle name="40% - Accent1 134 2 3" xfId="14537"/>
    <cellStyle name="40% - Accent1 134 3" xfId="8631"/>
    <cellStyle name="40% - Accent1 134 3 2" xfId="17789"/>
    <cellStyle name="40% - Accent1 134 4" xfId="1322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9058"/>
    <cellStyle name="40% - Accent1 138 2 3" xfId="14538"/>
    <cellStyle name="40% - Accent1 138 3" xfId="8646"/>
    <cellStyle name="40% - Accent1 138 3 2" xfId="17804"/>
    <cellStyle name="40% - Accent1 138 4" xfId="13259"/>
    <cellStyle name="40% - Accent1 139" xfId="3618"/>
    <cellStyle name="40% - Accent1 139 2" xfId="5183"/>
    <cellStyle name="40% - Accent1 139 2 2" xfId="9901"/>
    <cellStyle name="40% - Accent1 139 2 2 2" xfId="19059"/>
    <cellStyle name="40% - Accent1 139 2 3" xfId="14539"/>
    <cellStyle name="40% - Accent1 139 3" xfId="8657"/>
    <cellStyle name="40% - Accent1 139 3 2" xfId="17815"/>
    <cellStyle name="40% - Accent1 139 4" xfId="13270"/>
    <cellStyle name="40% - Accent1 14" xfId="1257"/>
    <cellStyle name="40% - Accent1 14 2" xfId="1258"/>
    <cellStyle name="40% - Accent1 14 2 2" xfId="5184"/>
    <cellStyle name="40% - Accent1 14 2 2 2" xfId="9902"/>
    <cellStyle name="40% - Accent1 14 2 2 2 2" xfId="19060"/>
    <cellStyle name="40% - Accent1 14 2 2 3" xfId="14540"/>
    <cellStyle name="40% - Accent1 14 2 3" xfId="7529"/>
    <cellStyle name="40% - Accent1 14 2 3 2" xfId="16687"/>
    <cellStyle name="40% - Accent1 14 2 4" xfId="12037"/>
    <cellStyle name="40% - Accent1 14 3" xfId="5185"/>
    <cellStyle name="40% - Accent1 14 3 2" xfId="9903"/>
    <cellStyle name="40% - Accent1 14 3 2 2" xfId="19061"/>
    <cellStyle name="40% - Accent1 14 3 3" xfId="14541"/>
    <cellStyle name="40% - Accent1 14 4" xfId="7528"/>
    <cellStyle name="40% - Accent1 14 4 2" xfId="16686"/>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9062"/>
    <cellStyle name="40% - Accent1 140 2 3" xfId="14542"/>
    <cellStyle name="40% - Accent1 140 3" xfId="8670"/>
    <cellStyle name="40% - Accent1 140 3 2" xfId="17828"/>
    <cellStyle name="40% - Accent1 140 4" xfId="13283"/>
    <cellStyle name="40% - Accent1 141" xfId="3644"/>
    <cellStyle name="40% - Accent1 141 2" xfId="5187"/>
    <cellStyle name="40% - Accent1 141 2 2" xfId="9905"/>
    <cellStyle name="40% - Accent1 141 2 2 2" xfId="19063"/>
    <cellStyle name="40% - Accent1 141 2 3" xfId="14543"/>
    <cellStyle name="40% - Accent1 141 3" xfId="8683"/>
    <cellStyle name="40% - Accent1 141 3 2" xfId="17841"/>
    <cellStyle name="40% - Accent1 141 4" xfId="13296"/>
    <cellStyle name="40% - Accent1 142" xfId="3657"/>
    <cellStyle name="40% - Accent1 142 2" xfId="5188"/>
    <cellStyle name="40% - Accent1 142 2 2" xfId="9906"/>
    <cellStyle name="40% - Accent1 142 2 2 2" xfId="19064"/>
    <cellStyle name="40% - Accent1 142 2 3" xfId="14544"/>
    <cellStyle name="40% - Accent1 142 3" xfId="8696"/>
    <cellStyle name="40% - Accent1 142 3 2" xfId="17854"/>
    <cellStyle name="40% - Accent1 142 4" xfId="13309"/>
    <cellStyle name="40% - Accent1 143" xfId="3670"/>
    <cellStyle name="40% - Accent1 143 2" xfId="5189"/>
    <cellStyle name="40% - Accent1 143 2 2" xfId="9907"/>
    <cellStyle name="40% - Accent1 143 2 2 2" xfId="19065"/>
    <cellStyle name="40% - Accent1 143 2 3" xfId="14545"/>
    <cellStyle name="40% - Accent1 143 3" xfId="8709"/>
    <cellStyle name="40% - Accent1 143 3 2" xfId="17867"/>
    <cellStyle name="40% - Accent1 143 4" xfId="13322"/>
    <cellStyle name="40% - Accent1 144" xfId="3683"/>
    <cellStyle name="40% - Accent1 144 2" xfId="5190"/>
    <cellStyle name="40% - Accent1 144 2 2" xfId="9908"/>
    <cellStyle name="40% - Accent1 144 2 2 2" xfId="19066"/>
    <cellStyle name="40% - Accent1 144 2 3" xfId="14546"/>
    <cellStyle name="40% - Accent1 144 3" xfId="8722"/>
    <cellStyle name="40% - Accent1 144 3 2" xfId="17880"/>
    <cellStyle name="40% - Accent1 144 4" xfId="13335"/>
    <cellStyle name="40% - Accent1 145" xfId="3696"/>
    <cellStyle name="40% - Accent1 145 2" xfId="5191"/>
    <cellStyle name="40% - Accent1 145 2 2" xfId="9909"/>
    <cellStyle name="40% - Accent1 145 2 2 2" xfId="19067"/>
    <cellStyle name="40% - Accent1 145 2 3" xfId="14547"/>
    <cellStyle name="40% - Accent1 145 3" xfId="8735"/>
    <cellStyle name="40% - Accent1 145 3 2" xfId="17893"/>
    <cellStyle name="40% - Accent1 145 4" xfId="13348"/>
    <cellStyle name="40% - Accent1 146" xfId="3710"/>
    <cellStyle name="40% - Accent1 146 2" xfId="5192"/>
    <cellStyle name="40% - Accent1 146 2 2" xfId="9910"/>
    <cellStyle name="40% - Accent1 146 2 2 2" xfId="19068"/>
    <cellStyle name="40% - Accent1 146 2 3" xfId="14548"/>
    <cellStyle name="40% - Accent1 146 3" xfId="8748"/>
    <cellStyle name="40% - Accent1 146 3 2" xfId="17906"/>
    <cellStyle name="40% - Accent1 146 4" xfId="13361"/>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9069"/>
    <cellStyle name="40% - Accent1 15 2 2 3" xfId="14549"/>
    <cellStyle name="40% - Accent1 15 2 3" xfId="7531"/>
    <cellStyle name="40% - Accent1 15 2 3 2" xfId="16689"/>
    <cellStyle name="40% - Accent1 15 2 4" xfId="12039"/>
    <cellStyle name="40% - Accent1 15 3" xfId="5194"/>
    <cellStyle name="40% - Accent1 15 3 2" xfId="9912"/>
    <cellStyle name="40% - Accent1 15 3 2 2" xfId="19070"/>
    <cellStyle name="40% - Accent1 15 3 3" xfId="14550"/>
    <cellStyle name="40% - Accent1 15 4" xfId="7530"/>
    <cellStyle name="40% - Accent1 15 4 2" xfId="16688"/>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9071"/>
    <cellStyle name="40% - Accent1 153 3" xfId="14551"/>
    <cellStyle name="40% - Accent1 154" xfId="7510"/>
    <cellStyle name="40% - Accent1 154 2" xfId="16668"/>
    <cellStyle name="40% - Accent1 155" xfId="12018"/>
    <cellStyle name="40% - Accent1 16" xfId="1263"/>
    <cellStyle name="40% - Accent1 16 2" xfId="1264"/>
    <cellStyle name="40% - Accent1 16 2 2" xfId="5196"/>
    <cellStyle name="40% - Accent1 16 2 2 2" xfId="9914"/>
    <cellStyle name="40% - Accent1 16 2 2 2 2" xfId="19072"/>
    <cellStyle name="40% - Accent1 16 2 2 3" xfId="14552"/>
    <cellStyle name="40% - Accent1 16 2 3" xfId="7533"/>
    <cellStyle name="40% - Accent1 16 2 3 2" xfId="16691"/>
    <cellStyle name="40% - Accent1 16 2 4" xfId="12041"/>
    <cellStyle name="40% - Accent1 16 3" xfId="5197"/>
    <cellStyle name="40% - Accent1 16 3 2" xfId="9915"/>
    <cellStyle name="40% - Accent1 16 3 2 2" xfId="19073"/>
    <cellStyle name="40% - Accent1 16 3 3" xfId="14553"/>
    <cellStyle name="40% - Accent1 16 4" xfId="7532"/>
    <cellStyle name="40% - Accent1 16 4 2" xfId="16690"/>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9074"/>
    <cellStyle name="40% - Accent1 17 2 2 3" xfId="14554"/>
    <cellStyle name="40% - Accent1 17 2 3" xfId="7535"/>
    <cellStyle name="40% - Accent1 17 2 3 2" xfId="16693"/>
    <cellStyle name="40% - Accent1 17 2 4" xfId="12043"/>
    <cellStyle name="40% - Accent1 17 3" xfId="5199"/>
    <cellStyle name="40% - Accent1 17 3 2" xfId="9917"/>
    <cellStyle name="40% - Accent1 17 3 2 2" xfId="19075"/>
    <cellStyle name="40% - Accent1 17 3 3" xfId="14555"/>
    <cellStyle name="40% - Accent1 17 4" xfId="7534"/>
    <cellStyle name="40% - Accent1 17 4 2" xfId="16692"/>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9076"/>
    <cellStyle name="40% - Accent1 18 2 2 3" xfId="14556"/>
    <cellStyle name="40% - Accent1 18 2 3" xfId="7537"/>
    <cellStyle name="40% - Accent1 18 2 3 2" xfId="16695"/>
    <cellStyle name="40% - Accent1 18 2 4" xfId="12045"/>
    <cellStyle name="40% - Accent1 18 3" xfId="5201"/>
    <cellStyle name="40% - Accent1 18 3 2" xfId="9919"/>
    <cellStyle name="40% - Accent1 18 3 2 2" xfId="19077"/>
    <cellStyle name="40% - Accent1 18 3 3" xfId="14557"/>
    <cellStyle name="40% - Accent1 18 4" xfId="7536"/>
    <cellStyle name="40% - Accent1 18 4 2" xfId="16694"/>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9078"/>
    <cellStyle name="40% - Accent1 19 2 2 3" xfId="14558"/>
    <cellStyle name="40% - Accent1 19 2 3" xfId="7539"/>
    <cellStyle name="40% - Accent1 19 2 3 2" xfId="16697"/>
    <cellStyle name="40% - Accent1 19 2 4" xfId="12047"/>
    <cellStyle name="40% - Accent1 19 3" xfId="5203"/>
    <cellStyle name="40% - Accent1 19 3 2" xfId="9921"/>
    <cellStyle name="40% - Accent1 19 3 2 2" xfId="19079"/>
    <cellStyle name="40% - Accent1 19 3 3" xfId="14559"/>
    <cellStyle name="40% - Accent1 19 4" xfId="7538"/>
    <cellStyle name="40% - Accent1 19 4 2" xfId="16696"/>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9080"/>
    <cellStyle name="40% - Accent1 2 2 2 2 3" xfId="14560"/>
    <cellStyle name="40% - Accent1 2 2 2 3" xfId="7542"/>
    <cellStyle name="40% - Accent1 2 2 2 3 2" xfId="16700"/>
    <cellStyle name="40% - Accent1 2 2 2 4" xfId="12050"/>
    <cellStyle name="40% - Accent1 2 2 3" xfId="5205"/>
    <cellStyle name="40% - Accent1 2 2 3 2" xfId="9923"/>
    <cellStyle name="40% - Accent1 2 2 3 2 2" xfId="19081"/>
    <cellStyle name="40% - Accent1 2 2 3 3" xfId="14561"/>
    <cellStyle name="40% - Accent1 2 2 4" xfId="7541"/>
    <cellStyle name="40% - Accent1 2 2 4 2" xfId="16699"/>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9082"/>
    <cellStyle name="40% - Accent1 2 3 2 3" xfId="14562"/>
    <cellStyle name="40% - Accent1 2 3 3" xfId="7543"/>
    <cellStyle name="40% - Accent1 2 3 3 2" xfId="16701"/>
    <cellStyle name="40% - Accent1 2 3 4" xfId="12051"/>
    <cellStyle name="40% - Accent1 2 4" xfId="5207"/>
    <cellStyle name="40% - Accent1 2 4 2" xfId="9925"/>
    <cellStyle name="40% - Accent1 2 4 2 2" xfId="19083"/>
    <cellStyle name="40% - Accent1 2 4 3" xfId="14563"/>
    <cellStyle name="40% - Accent1 2 5" xfId="7540"/>
    <cellStyle name="40% - Accent1 2 5 2" xfId="16698"/>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9084"/>
    <cellStyle name="40% - Accent1 20 2 2 3" xfId="14564"/>
    <cellStyle name="40% - Accent1 20 2 3" xfId="7545"/>
    <cellStyle name="40% - Accent1 20 2 3 2" xfId="16703"/>
    <cellStyle name="40% - Accent1 20 2 4" xfId="12053"/>
    <cellStyle name="40% - Accent1 20 3" xfId="5209"/>
    <cellStyle name="40% - Accent1 20 3 2" xfId="9927"/>
    <cellStyle name="40% - Accent1 20 3 2 2" xfId="19085"/>
    <cellStyle name="40% - Accent1 20 3 3" xfId="14565"/>
    <cellStyle name="40% - Accent1 20 4" xfId="7544"/>
    <cellStyle name="40% - Accent1 20 4 2" xfId="16702"/>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9086"/>
    <cellStyle name="40% - Accent1 21 2 2 3" xfId="14566"/>
    <cellStyle name="40% - Accent1 21 2 3" xfId="7547"/>
    <cellStyle name="40% - Accent1 21 2 3 2" xfId="16705"/>
    <cellStyle name="40% - Accent1 21 2 4" xfId="12055"/>
    <cellStyle name="40% - Accent1 21 3" xfId="5211"/>
    <cellStyle name="40% - Accent1 21 3 2" xfId="9929"/>
    <cellStyle name="40% - Accent1 21 3 2 2" xfId="19087"/>
    <cellStyle name="40% - Accent1 21 3 3" xfId="14567"/>
    <cellStyle name="40% - Accent1 21 4" xfId="7546"/>
    <cellStyle name="40% - Accent1 21 4 2" xfId="16704"/>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9088"/>
    <cellStyle name="40% - Accent1 22 2 2 3" xfId="14568"/>
    <cellStyle name="40% - Accent1 22 2 3" xfId="7549"/>
    <cellStyle name="40% - Accent1 22 2 3 2" xfId="16707"/>
    <cellStyle name="40% - Accent1 22 2 4" xfId="12057"/>
    <cellStyle name="40% - Accent1 22 3" xfId="5213"/>
    <cellStyle name="40% - Accent1 22 3 2" xfId="9931"/>
    <cellStyle name="40% - Accent1 22 3 2 2" xfId="19089"/>
    <cellStyle name="40% - Accent1 22 3 3" xfId="14569"/>
    <cellStyle name="40% - Accent1 22 4" xfId="7548"/>
    <cellStyle name="40% - Accent1 22 4 2" xfId="16706"/>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9090"/>
    <cellStyle name="40% - Accent1 23 2 2 3" xfId="14570"/>
    <cellStyle name="40% - Accent1 23 2 3" xfId="7551"/>
    <cellStyle name="40% - Accent1 23 2 3 2" xfId="16709"/>
    <cellStyle name="40% - Accent1 23 2 4" xfId="12059"/>
    <cellStyle name="40% - Accent1 23 3" xfId="5215"/>
    <cellStyle name="40% - Accent1 23 3 2" xfId="9933"/>
    <cellStyle name="40% - Accent1 23 3 2 2" xfId="19091"/>
    <cellStyle name="40% - Accent1 23 3 3" xfId="14571"/>
    <cellStyle name="40% - Accent1 23 4" xfId="7550"/>
    <cellStyle name="40% - Accent1 23 4 2" xfId="16708"/>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9092"/>
    <cellStyle name="40% - Accent1 24 2 2 3" xfId="14572"/>
    <cellStyle name="40% - Accent1 24 2 3" xfId="7553"/>
    <cellStyle name="40% - Accent1 24 2 3 2" xfId="16711"/>
    <cellStyle name="40% - Accent1 24 2 4" xfId="12061"/>
    <cellStyle name="40% - Accent1 24 3" xfId="5217"/>
    <cellStyle name="40% - Accent1 24 3 2" xfId="9935"/>
    <cellStyle name="40% - Accent1 24 3 2 2" xfId="19093"/>
    <cellStyle name="40% - Accent1 24 3 3" xfId="14573"/>
    <cellStyle name="40% - Accent1 24 4" xfId="7552"/>
    <cellStyle name="40% - Accent1 24 4 2" xfId="16710"/>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9094"/>
    <cellStyle name="40% - Accent1 25 2 2 3" xfId="14574"/>
    <cellStyle name="40% - Accent1 25 2 3" xfId="7555"/>
    <cellStyle name="40% - Accent1 25 2 3 2" xfId="16713"/>
    <cellStyle name="40% - Accent1 25 2 4" xfId="12063"/>
    <cellStyle name="40% - Accent1 25 3" xfId="5219"/>
    <cellStyle name="40% - Accent1 25 3 2" xfId="9937"/>
    <cellStyle name="40% - Accent1 25 3 2 2" xfId="19095"/>
    <cellStyle name="40% - Accent1 25 3 3" xfId="14575"/>
    <cellStyle name="40% - Accent1 25 4" xfId="7554"/>
    <cellStyle name="40% - Accent1 25 4 2" xfId="16712"/>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9096"/>
    <cellStyle name="40% - Accent1 26 2 2 3" xfId="14576"/>
    <cellStyle name="40% - Accent1 26 2 3" xfId="7557"/>
    <cellStyle name="40% - Accent1 26 2 3 2" xfId="16715"/>
    <cellStyle name="40% - Accent1 26 2 4" xfId="12065"/>
    <cellStyle name="40% - Accent1 26 3" xfId="5221"/>
    <cellStyle name="40% - Accent1 26 3 2" xfId="9939"/>
    <cellStyle name="40% - Accent1 26 3 2 2" xfId="19097"/>
    <cellStyle name="40% - Accent1 26 3 3" xfId="14577"/>
    <cellStyle name="40% - Accent1 26 4" xfId="7556"/>
    <cellStyle name="40% - Accent1 26 4 2" xfId="16714"/>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9098"/>
    <cellStyle name="40% - Accent1 27 2 2 3" xfId="14578"/>
    <cellStyle name="40% - Accent1 27 2 3" xfId="7559"/>
    <cellStyle name="40% - Accent1 27 2 3 2" xfId="16717"/>
    <cellStyle name="40% - Accent1 27 2 4" xfId="12067"/>
    <cellStyle name="40% - Accent1 27 3" xfId="5223"/>
    <cellStyle name="40% - Accent1 27 3 2" xfId="9941"/>
    <cellStyle name="40% - Accent1 27 3 2 2" xfId="19099"/>
    <cellStyle name="40% - Accent1 27 3 3" xfId="14579"/>
    <cellStyle name="40% - Accent1 27 4" xfId="7558"/>
    <cellStyle name="40% - Accent1 27 4 2" xfId="16716"/>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9100"/>
    <cellStyle name="40% - Accent1 28 2 2 3" xfId="14580"/>
    <cellStyle name="40% - Accent1 28 2 3" xfId="7561"/>
    <cellStyle name="40% - Accent1 28 2 3 2" xfId="16719"/>
    <cellStyle name="40% - Accent1 28 2 4" xfId="12069"/>
    <cellStyle name="40% - Accent1 28 3" xfId="5225"/>
    <cellStyle name="40% - Accent1 28 3 2" xfId="9943"/>
    <cellStyle name="40% - Accent1 28 3 2 2" xfId="19101"/>
    <cellStyle name="40% - Accent1 28 3 3" xfId="14581"/>
    <cellStyle name="40% - Accent1 28 4" xfId="7560"/>
    <cellStyle name="40% - Accent1 28 4 2" xfId="16718"/>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9102"/>
    <cellStyle name="40% - Accent1 29 2 2 3" xfId="14582"/>
    <cellStyle name="40% - Accent1 29 2 3" xfId="7563"/>
    <cellStyle name="40% - Accent1 29 2 3 2" xfId="16721"/>
    <cellStyle name="40% - Accent1 29 2 4" xfId="12071"/>
    <cellStyle name="40% - Accent1 29 3" xfId="5227"/>
    <cellStyle name="40% - Accent1 29 3 2" xfId="9945"/>
    <cellStyle name="40% - Accent1 29 3 2 2" xfId="19103"/>
    <cellStyle name="40% - Accent1 29 3 3" xfId="14583"/>
    <cellStyle name="40% - Accent1 29 4" xfId="7562"/>
    <cellStyle name="40% - Accent1 29 4 2" xfId="16720"/>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9104"/>
    <cellStyle name="40% - Accent1 3 2 2 2 3" xfId="14584"/>
    <cellStyle name="40% - Accent1 3 2 2 3" xfId="7566"/>
    <cellStyle name="40% - Accent1 3 2 2 3 2" xfId="16724"/>
    <cellStyle name="40% - Accent1 3 2 2 4" xfId="12074"/>
    <cellStyle name="40% - Accent1 3 2 3" xfId="5229"/>
    <cellStyle name="40% - Accent1 3 2 3 2" xfId="9947"/>
    <cellStyle name="40% - Accent1 3 2 3 2 2" xfId="19105"/>
    <cellStyle name="40% - Accent1 3 2 3 3" xfId="14585"/>
    <cellStyle name="40% - Accent1 3 2 4" xfId="7565"/>
    <cellStyle name="40% - Accent1 3 2 4 2" xfId="16723"/>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9106"/>
    <cellStyle name="40% - Accent1 3 3 2 3" xfId="14586"/>
    <cellStyle name="40% - Accent1 3 3 3" xfId="7567"/>
    <cellStyle name="40% - Accent1 3 3 3 2" xfId="16725"/>
    <cellStyle name="40% - Accent1 3 3 4" xfId="12075"/>
    <cellStyle name="40% - Accent1 3 4" xfId="5231"/>
    <cellStyle name="40% - Accent1 3 4 2" xfId="9949"/>
    <cellStyle name="40% - Accent1 3 4 2 2" xfId="19107"/>
    <cellStyle name="40% - Accent1 3 4 3" xfId="14587"/>
    <cellStyle name="40% - Accent1 3 5" xfId="7564"/>
    <cellStyle name="40% - Accent1 3 5 2" xfId="16722"/>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9108"/>
    <cellStyle name="40% - Accent1 30 2 2 3" xfId="14588"/>
    <cellStyle name="40% - Accent1 30 2 3" xfId="7569"/>
    <cellStyle name="40% - Accent1 30 2 3 2" xfId="16727"/>
    <cellStyle name="40% - Accent1 30 2 4" xfId="12077"/>
    <cellStyle name="40% - Accent1 30 3" xfId="5233"/>
    <cellStyle name="40% - Accent1 30 3 2" xfId="9951"/>
    <cellStyle name="40% - Accent1 30 3 2 2" xfId="19109"/>
    <cellStyle name="40% - Accent1 30 3 3" xfId="14589"/>
    <cellStyle name="40% - Accent1 30 4" xfId="7568"/>
    <cellStyle name="40% - Accent1 30 4 2" xfId="16726"/>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9110"/>
    <cellStyle name="40% - Accent1 31 2 2 3" xfId="14590"/>
    <cellStyle name="40% - Accent1 31 2 3" xfId="7571"/>
    <cellStyle name="40% - Accent1 31 2 3 2" xfId="16729"/>
    <cellStyle name="40% - Accent1 31 2 4" xfId="12079"/>
    <cellStyle name="40% - Accent1 31 3" xfId="5235"/>
    <cellStyle name="40% - Accent1 31 3 2" xfId="9953"/>
    <cellStyle name="40% - Accent1 31 3 2 2" xfId="19111"/>
    <cellStyle name="40% - Accent1 31 3 3" xfId="14591"/>
    <cellStyle name="40% - Accent1 31 4" xfId="7570"/>
    <cellStyle name="40% - Accent1 31 4 2" xfId="16728"/>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9112"/>
    <cellStyle name="40% - Accent1 32 2 2 3" xfId="14592"/>
    <cellStyle name="40% - Accent1 32 2 3" xfId="7573"/>
    <cellStyle name="40% - Accent1 32 2 3 2" xfId="16731"/>
    <cellStyle name="40% - Accent1 32 2 4" xfId="12081"/>
    <cellStyle name="40% - Accent1 32 3" xfId="5237"/>
    <cellStyle name="40% - Accent1 32 3 2" xfId="9955"/>
    <cellStyle name="40% - Accent1 32 3 2 2" xfId="19113"/>
    <cellStyle name="40% - Accent1 32 3 3" xfId="14593"/>
    <cellStyle name="40% - Accent1 32 4" xfId="7572"/>
    <cellStyle name="40% - Accent1 32 4 2" xfId="16730"/>
    <cellStyle name="40% - Accent1 32 5" xfId="12080"/>
    <cellStyle name="40% - Accent1 32_draft transactions report_052009_rvsd" xfId="1325"/>
    <cellStyle name="40% - Accent1 33" xfId="1326"/>
    <cellStyle name="40% - Accent1 33 2" xfId="5238"/>
    <cellStyle name="40% - Accent1 33 2 2" xfId="9956"/>
    <cellStyle name="40% - Accent1 33 2 2 2" xfId="19114"/>
    <cellStyle name="40% - Accent1 33 2 3" xfId="14594"/>
    <cellStyle name="40% - Accent1 33 3" xfId="7574"/>
    <cellStyle name="40% - Accent1 33 3 2" xfId="16732"/>
    <cellStyle name="40% - Accent1 33 4" xfId="12082"/>
    <cellStyle name="40% - Accent1 34" xfId="1327"/>
    <cellStyle name="40% - Accent1 34 2" xfId="5239"/>
    <cellStyle name="40% - Accent1 34 2 2" xfId="9957"/>
    <cellStyle name="40% - Accent1 34 2 2 2" xfId="19115"/>
    <cellStyle name="40% - Accent1 34 2 3" xfId="14595"/>
    <cellStyle name="40% - Accent1 34 3" xfId="7575"/>
    <cellStyle name="40% - Accent1 34 3 2" xfId="16733"/>
    <cellStyle name="40% - Accent1 34 4" xfId="12083"/>
    <cellStyle name="40% - Accent1 35" xfId="1328"/>
    <cellStyle name="40% - Accent1 35 2" xfId="5240"/>
    <cellStyle name="40% - Accent1 35 2 2" xfId="9958"/>
    <cellStyle name="40% - Accent1 35 2 2 2" xfId="19116"/>
    <cellStyle name="40% - Accent1 35 2 3" xfId="14596"/>
    <cellStyle name="40% - Accent1 35 3" xfId="7576"/>
    <cellStyle name="40% - Accent1 35 3 2" xfId="16734"/>
    <cellStyle name="40% - Accent1 35 4" xfId="12084"/>
    <cellStyle name="40% - Accent1 36" xfId="1329"/>
    <cellStyle name="40% - Accent1 36 2" xfId="5241"/>
    <cellStyle name="40% - Accent1 36 2 2" xfId="9959"/>
    <cellStyle name="40% - Accent1 36 2 2 2" xfId="19117"/>
    <cellStyle name="40% - Accent1 36 2 3" xfId="14597"/>
    <cellStyle name="40% - Accent1 36 3" xfId="7577"/>
    <cellStyle name="40% - Accent1 36 3 2" xfId="16735"/>
    <cellStyle name="40% - Accent1 36 4" xfId="12085"/>
    <cellStyle name="40% - Accent1 37" xfId="1330"/>
    <cellStyle name="40% - Accent1 37 2" xfId="5242"/>
    <cellStyle name="40% - Accent1 37 2 2" xfId="9960"/>
    <cellStyle name="40% - Accent1 37 2 2 2" xfId="19118"/>
    <cellStyle name="40% - Accent1 37 2 3" xfId="14598"/>
    <cellStyle name="40% - Accent1 37 3" xfId="7578"/>
    <cellStyle name="40% - Accent1 37 3 2" xfId="16736"/>
    <cellStyle name="40% - Accent1 37 4" xfId="12086"/>
    <cellStyle name="40% - Accent1 38" xfId="1331"/>
    <cellStyle name="40% - Accent1 38 2" xfId="5243"/>
    <cellStyle name="40% - Accent1 38 2 2" xfId="9961"/>
    <cellStyle name="40% - Accent1 38 2 2 2" xfId="19119"/>
    <cellStyle name="40% - Accent1 38 2 3" xfId="14599"/>
    <cellStyle name="40% - Accent1 38 3" xfId="7579"/>
    <cellStyle name="40% - Accent1 38 3 2" xfId="16737"/>
    <cellStyle name="40% - Accent1 38 4" xfId="12087"/>
    <cellStyle name="40% - Accent1 39" xfId="1332"/>
    <cellStyle name="40% - Accent1 39 2" xfId="5244"/>
    <cellStyle name="40% - Accent1 39 2 2" xfId="9962"/>
    <cellStyle name="40% - Accent1 39 2 2 2" xfId="19120"/>
    <cellStyle name="40% - Accent1 39 2 3" xfId="14600"/>
    <cellStyle name="40% - Accent1 39 3" xfId="7580"/>
    <cellStyle name="40% - Accent1 39 3 2" xfId="16738"/>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9121"/>
    <cellStyle name="40% - Accent1 4 2 2 2 3" xfId="14601"/>
    <cellStyle name="40% - Accent1 4 2 2 3" xfId="7583"/>
    <cellStyle name="40% - Accent1 4 2 2 3 2" xfId="16741"/>
    <cellStyle name="40% - Accent1 4 2 2 4" xfId="12091"/>
    <cellStyle name="40% - Accent1 4 2 3" xfId="5246"/>
    <cellStyle name="40% - Accent1 4 2 3 2" xfId="9964"/>
    <cellStyle name="40% - Accent1 4 2 3 2 2" xfId="19122"/>
    <cellStyle name="40% - Accent1 4 2 3 3" xfId="14602"/>
    <cellStyle name="40% - Accent1 4 2 4" xfId="7582"/>
    <cellStyle name="40% - Accent1 4 2 4 2" xfId="16740"/>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9123"/>
    <cellStyle name="40% - Accent1 4 3 2 3" xfId="14603"/>
    <cellStyle name="40% - Accent1 4 3 3" xfId="7584"/>
    <cellStyle name="40% - Accent1 4 3 3 2" xfId="16742"/>
    <cellStyle name="40% - Accent1 4 3 4" xfId="12092"/>
    <cellStyle name="40% - Accent1 4 4" xfId="5248"/>
    <cellStyle name="40% - Accent1 4 4 2" xfId="9966"/>
    <cellStyle name="40% - Accent1 4 4 2 2" xfId="19124"/>
    <cellStyle name="40% - Accent1 4 4 3" xfId="14604"/>
    <cellStyle name="40% - Accent1 4 5" xfId="7581"/>
    <cellStyle name="40% - Accent1 4 5 2" xfId="16739"/>
    <cellStyle name="40% - Accent1 4 6" xfId="12089"/>
    <cellStyle name="40% - Accent1 4_draft transactions report_052009_rvsd" xfId="1338"/>
    <cellStyle name="40% - Accent1 40" xfId="1339"/>
    <cellStyle name="40% - Accent1 40 2" xfId="5249"/>
    <cellStyle name="40% - Accent1 40 2 2" xfId="9967"/>
    <cellStyle name="40% - Accent1 40 2 2 2" xfId="19125"/>
    <cellStyle name="40% - Accent1 40 2 3" xfId="14605"/>
    <cellStyle name="40% - Accent1 40 3" xfId="7585"/>
    <cellStyle name="40% - Accent1 40 3 2" xfId="16743"/>
    <cellStyle name="40% - Accent1 40 4" xfId="12093"/>
    <cellStyle name="40% - Accent1 41" xfId="1340"/>
    <cellStyle name="40% - Accent1 41 2" xfId="5250"/>
    <cellStyle name="40% - Accent1 41 2 2" xfId="9968"/>
    <cellStyle name="40% - Accent1 41 2 2 2" xfId="19126"/>
    <cellStyle name="40% - Accent1 41 2 3" xfId="14606"/>
    <cellStyle name="40% - Accent1 41 3" xfId="7586"/>
    <cellStyle name="40% - Accent1 41 3 2" xfId="16744"/>
    <cellStyle name="40% - Accent1 41 4" xfId="12094"/>
    <cellStyle name="40% - Accent1 42" xfId="1341"/>
    <cellStyle name="40% - Accent1 42 2" xfId="5251"/>
    <cellStyle name="40% - Accent1 42 2 2" xfId="9969"/>
    <cellStyle name="40% - Accent1 42 2 2 2" xfId="19127"/>
    <cellStyle name="40% - Accent1 42 2 3" xfId="14607"/>
    <cellStyle name="40% - Accent1 42 3" xfId="7587"/>
    <cellStyle name="40% - Accent1 42 3 2" xfId="16745"/>
    <cellStyle name="40% - Accent1 42 4" xfId="12095"/>
    <cellStyle name="40% - Accent1 43" xfId="1342"/>
    <cellStyle name="40% - Accent1 43 2" xfId="5252"/>
    <cellStyle name="40% - Accent1 43 2 2" xfId="9970"/>
    <cellStyle name="40% - Accent1 43 2 2 2" xfId="19128"/>
    <cellStyle name="40% - Accent1 43 2 3" xfId="14608"/>
    <cellStyle name="40% - Accent1 43 3" xfId="7588"/>
    <cellStyle name="40% - Accent1 43 3 2" xfId="16746"/>
    <cellStyle name="40% - Accent1 43 4" xfId="12096"/>
    <cellStyle name="40% - Accent1 44" xfId="1343"/>
    <cellStyle name="40% - Accent1 44 2" xfId="5253"/>
    <cellStyle name="40% - Accent1 44 2 2" xfId="9971"/>
    <cellStyle name="40% - Accent1 44 2 2 2" xfId="19129"/>
    <cellStyle name="40% - Accent1 44 2 3" xfId="14609"/>
    <cellStyle name="40% - Accent1 44 3" xfId="7589"/>
    <cellStyle name="40% - Accent1 44 3 2" xfId="16747"/>
    <cellStyle name="40% - Accent1 44 4" xfId="12097"/>
    <cellStyle name="40% - Accent1 45" xfId="1344"/>
    <cellStyle name="40% - Accent1 45 2" xfId="5254"/>
    <cellStyle name="40% - Accent1 45 2 2" xfId="9972"/>
    <cellStyle name="40% - Accent1 45 2 2 2" xfId="19130"/>
    <cellStyle name="40% - Accent1 45 2 3" xfId="14610"/>
    <cellStyle name="40% - Accent1 45 3" xfId="7590"/>
    <cellStyle name="40% - Accent1 45 3 2" xfId="16748"/>
    <cellStyle name="40% - Accent1 45 4" xfId="12098"/>
    <cellStyle name="40% - Accent1 46" xfId="1345"/>
    <cellStyle name="40% - Accent1 46 2" xfId="5255"/>
    <cellStyle name="40% - Accent1 46 2 2" xfId="9973"/>
    <cellStyle name="40% - Accent1 46 2 2 2" xfId="19131"/>
    <cellStyle name="40% - Accent1 46 2 3" xfId="14611"/>
    <cellStyle name="40% - Accent1 46 3" xfId="7591"/>
    <cellStyle name="40% - Accent1 46 3 2" xfId="16749"/>
    <cellStyle name="40% - Accent1 46 4" xfId="12099"/>
    <cellStyle name="40% - Accent1 47" xfId="1346"/>
    <cellStyle name="40% - Accent1 47 2" xfId="5256"/>
    <cellStyle name="40% - Accent1 47 2 2" xfId="9974"/>
    <cellStyle name="40% - Accent1 47 2 2 2" xfId="19132"/>
    <cellStyle name="40% - Accent1 47 2 3" xfId="14612"/>
    <cellStyle name="40% - Accent1 47 3" xfId="7592"/>
    <cellStyle name="40% - Accent1 47 3 2" xfId="16750"/>
    <cellStyle name="40% - Accent1 47 4" xfId="12100"/>
    <cellStyle name="40% - Accent1 48" xfId="1347"/>
    <cellStyle name="40% - Accent1 48 2" xfId="5257"/>
    <cellStyle name="40% - Accent1 48 2 2" xfId="9975"/>
    <cellStyle name="40% - Accent1 48 2 2 2" xfId="19133"/>
    <cellStyle name="40% - Accent1 48 2 3" xfId="14613"/>
    <cellStyle name="40% - Accent1 48 3" xfId="7593"/>
    <cellStyle name="40% - Accent1 48 3 2" xfId="16751"/>
    <cellStyle name="40% - Accent1 48 4" xfId="12101"/>
    <cellStyle name="40% - Accent1 49" xfId="1348"/>
    <cellStyle name="40% - Accent1 49 2" xfId="5258"/>
    <cellStyle name="40% - Accent1 49 2 2" xfId="9976"/>
    <cellStyle name="40% - Accent1 49 2 2 2" xfId="19134"/>
    <cellStyle name="40% - Accent1 49 2 3" xfId="14614"/>
    <cellStyle name="40% - Accent1 49 3" xfId="7594"/>
    <cellStyle name="40% - Accent1 49 3 2" xfId="16752"/>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9135"/>
    <cellStyle name="40% - Accent1 5 2 2 2 3" xfId="14615"/>
    <cellStyle name="40% - Accent1 5 2 2 3" xfId="7597"/>
    <cellStyle name="40% - Accent1 5 2 2 3 2" xfId="16755"/>
    <cellStyle name="40% - Accent1 5 2 2 4" xfId="12105"/>
    <cellStyle name="40% - Accent1 5 2 3" xfId="5260"/>
    <cellStyle name="40% - Accent1 5 2 3 2" xfId="9978"/>
    <cellStyle name="40% - Accent1 5 2 3 2 2" xfId="19136"/>
    <cellStyle name="40% - Accent1 5 2 3 3" xfId="14616"/>
    <cellStyle name="40% - Accent1 5 2 4" xfId="7596"/>
    <cellStyle name="40% - Accent1 5 2 4 2" xfId="16754"/>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9137"/>
    <cellStyle name="40% - Accent1 5 3 2 3" xfId="14617"/>
    <cellStyle name="40% - Accent1 5 3 3" xfId="7598"/>
    <cellStyle name="40% - Accent1 5 3 3 2" xfId="16756"/>
    <cellStyle name="40% - Accent1 5 3 4" xfId="12106"/>
    <cellStyle name="40% - Accent1 5 4" xfId="5262"/>
    <cellStyle name="40% - Accent1 5 4 2" xfId="9980"/>
    <cellStyle name="40% - Accent1 5 4 2 2" xfId="19138"/>
    <cellStyle name="40% - Accent1 5 4 3" xfId="14618"/>
    <cellStyle name="40% - Accent1 5 5" xfId="7595"/>
    <cellStyle name="40% - Accent1 5 5 2" xfId="16753"/>
    <cellStyle name="40% - Accent1 5 6" xfId="12103"/>
    <cellStyle name="40% - Accent1 5_draft transactions report_052009_rvsd" xfId="1354"/>
    <cellStyle name="40% - Accent1 50" xfId="1355"/>
    <cellStyle name="40% - Accent1 50 2" xfId="5263"/>
    <cellStyle name="40% - Accent1 50 2 2" xfId="9981"/>
    <cellStyle name="40% - Accent1 50 2 2 2" xfId="19139"/>
    <cellStyle name="40% - Accent1 50 2 3" xfId="14619"/>
    <cellStyle name="40% - Accent1 50 3" xfId="7599"/>
    <cellStyle name="40% - Accent1 50 3 2" xfId="16757"/>
    <cellStyle name="40% - Accent1 50 4" xfId="12107"/>
    <cellStyle name="40% - Accent1 51" xfId="1356"/>
    <cellStyle name="40% - Accent1 51 2" xfId="5264"/>
    <cellStyle name="40% - Accent1 51 2 2" xfId="9982"/>
    <cellStyle name="40% - Accent1 51 2 2 2" xfId="19140"/>
    <cellStyle name="40% - Accent1 51 2 3" xfId="14620"/>
    <cellStyle name="40% - Accent1 51 3" xfId="7600"/>
    <cellStyle name="40% - Accent1 51 3 2" xfId="16758"/>
    <cellStyle name="40% - Accent1 51 4" xfId="12108"/>
    <cellStyle name="40% - Accent1 52" xfId="1357"/>
    <cellStyle name="40% - Accent1 52 2" xfId="5265"/>
    <cellStyle name="40% - Accent1 52 2 2" xfId="9983"/>
    <cellStyle name="40% - Accent1 52 2 2 2" xfId="19141"/>
    <cellStyle name="40% - Accent1 52 2 3" xfId="14621"/>
    <cellStyle name="40% - Accent1 52 3" xfId="7601"/>
    <cellStyle name="40% - Accent1 52 3 2" xfId="16759"/>
    <cellStyle name="40% - Accent1 52 4" xfId="12109"/>
    <cellStyle name="40% - Accent1 53" xfId="1358"/>
    <cellStyle name="40% - Accent1 53 2" xfId="5266"/>
    <cellStyle name="40% - Accent1 53 2 2" xfId="9984"/>
    <cellStyle name="40% - Accent1 53 2 2 2" xfId="19142"/>
    <cellStyle name="40% - Accent1 53 2 3" xfId="14622"/>
    <cellStyle name="40% - Accent1 53 3" xfId="7602"/>
    <cellStyle name="40% - Accent1 53 3 2" xfId="16760"/>
    <cellStyle name="40% - Accent1 53 4" xfId="12110"/>
    <cellStyle name="40% - Accent1 54" xfId="1359"/>
    <cellStyle name="40% - Accent1 54 2" xfId="5267"/>
    <cellStyle name="40% - Accent1 54 2 2" xfId="9985"/>
    <cellStyle name="40% - Accent1 54 2 2 2" xfId="19143"/>
    <cellStyle name="40% - Accent1 54 2 3" xfId="14623"/>
    <cellStyle name="40% - Accent1 54 3" xfId="7603"/>
    <cellStyle name="40% - Accent1 54 3 2" xfId="16761"/>
    <cellStyle name="40% - Accent1 54 4" xfId="12111"/>
    <cellStyle name="40% - Accent1 55" xfId="1360"/>
    <cellStyle name="40% - Accent1 55 2" xfId="5268"/>
    <cellStyle name="40% - Accent1 55 2 2" xfId="9986"/>
    <cellStyle name="40% - Accent1 55 2 2 2" xfId="19144"/>
    <cellStyle name="40% - Accent1 55 2 3" xfId="14624"/>
    <cellStyle name="40% - Accent1 55 3" xfId="7604"/>
    <cellStyle name="40% - Accent1 55 3 2" xfId="16762"/>
    <cellStyle name="40% - Accent1 55 4" xfId="12112"/>
    <cellStyle name="40% - Accent1 56" xfId="1361"/>
    <cellStyle name="40% - Accent1 56 2" xfId="5269"/>
    <cellStyle name="40% - Accent1 56 2 2" xfId="9987"/>
    <cellStyle name="40% - Accent1 56 2 2 2" xfId="19145"/>
    <cellStyle name="40% - Accent1 56 2 3" xfId="14625"/>
    <cellStyle name="40% - Accent1 56 3" xfId="7605"/>
    <cellStyle name="40% - Accent1 56 3 2" xfId="16763"/>
    <cellStyle name="40% - Accent1 56 4" xfId="12113"/>
    <cellStyle name="40% - Accent1 57" xfId="1362"/>
    <cellStyle name="40% - Accent1 57 2" xfId="5270"/>
    <cellStyle name="40% - Accent1 57 2 2" xfId="9988"/>
    <cellStyle name="40% - Accent1 57 2 2 2" xfId="19146"/>
    <cellStyle name="40% - Accent1 57 2 3" xfId="14626"/>
    <cellStyle name="40% - Accent1 57 3" xfId="7606"/>
    <cellStyle name="40% - Accent1 57 3 2" xfId="16764"/>
    <cellStyle name="40% - Accent1 57 4" xfId="12114"/>
    <cellStyle name="40% - Accent1 58" xfId="1363"/>
    <cellStyle name="40% - Accent1 58 2" xfId="5271"/>
    <cellStyle name="40% - Accent1 58 2 2" xfId="9989"/>
    <cellStyle name="40% - Accent1 58 2 2 2" xfId="19147"/>
    <cellStyle name="40% - Accent1 58 2 3" xfId="14627"/>
    <cellStyle name="40% - Accent1 58 3" xfId="7607"/>
    <cellStyle name="40% - Accent1 58 3 2" xfId="16765"/>
    <cellStyle name="40% - Accent1 58 4" xfId="12115"/>
    <cellStyle name="40% - Accent1 59" xfId="1364"/>
    <cellStyle name="40% - Accent1 59 2" xfId="5272"/>
    <cellStyle name="40% - Accent1 59 2 2" xfId="9990"/>
    <cellStyle name="40% - Accent1 59 2 2 2" xfId="19148"/>
    <cellStyle name="40% - Accent1 59 2 3" xfId="14628"/>
    <cellStyle name="40% - Accent1 59 3" xfId="7608"/>
    <cellStyle name="40% - Accent1 59 3 2" xfId="16766"/>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149"/>
    <cellStyle name="40% - Accent1 6 2 2 2 3" xfId="14629"/>
    <cellStyle name="40% - Accent1 6 2 2 3" xfId="7611"/>
    <cellStyle name="40% - Accent1 6 2 2 3 2" xfId="16769"/>
    <cellStyle name="40% - Accent1 6 2 2 4" xfId="12119"/>
    <cellStyle name="40% - Accent1 6 2 3" xfId="5274"/>
    <cellStyle name="40% - Accent1 6 2 3 2" xfId="9992"/>
    <cellStyle name="40% - Accent1 6 2 3 2 2" xfId="19150"/>
    <cellStyle name="40% - Accent1 6 2 3 3" xfId="14630"/>
    <cellStyle name="40% - Accent1 6 2 4" xfId="7610"/>
    <cellStyle name="40% - Accent1 6 2 4 2" xfId="16768"/>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151"/>
    <cellStyle name="40% - Accent1 6 3 2 3" xfId="14631"/>
    <cellStyle name="40% - Accent1 6 3 3" xfId="7612"/>
    <cellStyle name="40% - Accent1 6 3 3 2" xfId="16770"/>
    <cellStyle name="40% - Accent1 6 3 4" xfId="12120"/>
    <cellStyle name="40% - Accent1 6 4" xfId="5276"/>
    <cellStyle name="40% - Accent1 6 4 2" xfId="9994"/>
    <cellStyle name="40% - Accent1 6 4 2 2" xfId="19152"/>
    <cellStyle name="40% - Accent1 6 4 3" xfId="14632"/>
    <cellStyle name="40% - Accent1 6 5" xfId="7609"/>
    <cellStyle name="40% - Accent1 6 5 2" xfId="16767"/>
    <cellStyle name="40% - Accent1 6 6" xfId="12117"/>
    <cellStyle name="40% - Accent1 6_draft transactions report_052009_rvsd" xfId="1370"/>
    <cellStyle name="40% - Accent1 60" xfId="1371"/>
    <cellStyle name="40% - Accent1 60 2" xfId="5277"/>
    <cellStyle name="40% - Accent1 60 2 2" xfId="9995"/>
    <cellStyle name="40% - Accent1 60 2 2 2" xfId="19153"/>
    <cellStyle name="40% - Accent1 60 2 3" xfId="14633"/>
    <cellStyle name="40% - Accent1 60 3" xfId="7613"/>
    <cellStyle name="40% - Accent1 60 3 2" xfId="16771"/>
    <cellStyle name="40% - Accent1 60 4" xfId="12121"/>
    <cellStyle name="40% - Accent1 61" xfId="1372"/>
    <cellStyle name="40% - Accent1 61 2" xfId="5278"/>
    <cellStyle name="40% - Accent1 61 2 2" xfId="9996"/>
    <cellStyle name="40% - Accent1 61 2 2 2" xfId="19154"/>
    <cellStyle name="40% - Accent1 61 2 3" xfId="14634"/>
    <cellStyle name="40% - Accent1 61 3" xfId="7614"/>
    <cellStyle name="40% - Accent1 61 3 2" xfId="16772"/>
    <cellStyle name="40% - Accent1 61 4" xfId="12122"/>
    <cellStyle name="40% - Accent1 62" xfId="1373"/>
    <cellStyle name="40% - Accent1 62 2" xfId="5279"/>
    <cellStyle name="40% - Accent1 62 2 2" xfId="9997"/>
    <cellStyle name="40% - Accent1 62 2 2 2" xfId="19155"/>
    <cellStyle name="40% - Accent1 62 2 3" xfId="14635"/>
    <cellStyle name="40% - Accent1 62 3" xfId="7615"/>
    <cellStyle name="40% - Accent1 62 3 2" xfId="16773"/>
    <cellStyle name="40% - Accent1 62 4" xfId="12123"/>
    <cellStyle name="40% - Accent1 63" xfId="1374"/>
    <cellStyle name="40% - Accent1 63 2" xfId="5280"/>
    <cellStyle name="40% - Accent1 63 2 2" xfId="9998"/>
    <cellStyle name="40% - Accent1 63 2 2 2" xfId="19156"/>
    <cellStyle name="40% - Accent1 63 2 3" xfId="14636"/>
    <cellStyle name="40% - Accent1 63 3" xfId="7616"/>
    <cellStyle name="40% - Accent1 63 3 2" xfId="16774"/>
    <cellStyle name="40% - Accent1 63 4" xfId="12124"/>
    <cellStyle name="40% - Accent1 64" xfId="1375"/>
    <cellStyle name="40% - Accent1 64 2" xfId="5281"/>
    <cellStyle name="40% - Accent1 64 2 2" xfId="9999"/>
    <cellStyle name="40% - Accent1 64 2 2 2" xfId="19157"/>
    <cellStyle name="40% - Accent1 64 2 3" xfId="14637"/>
    <cellStyle name="40% - Accent1 64 3" xfId="7617"/>
    <cellStyle name="40% - Accent1 64 3 2" xfId="16775"/>
    <cellStyle name="40% - Accent1 64 4" xfId="12125"/>
    <cellStyle name="40% - Accent1 65" xfId="1376"/>
    <cellStyle name="40% - Accent1 65 2" xfId="5282"/>
    <cellStyle name="40% - Accent1 65 2 2" xfId="10000"/>
    <cellStyle name="40% - Accent1 65 2 2 2" xfId="19158"/>
    <cellStyle name="40% - Accent1 65 2 3" xfId="14638"/>
    <cellStyle name="40% - Accent1 65 3" xfId="7618"/>
    <cellStyle name="40% - Accent1 65 3 2" xfId="16776"/>
    <cellStyle name="40% - Accent1 65 4" xfId="12126"/>
    <cellStyle name="40% - Accent1 66" xfId="1377"/>
    <cellStyle name="40% - Accent1 66 2" xfId="5283"/>
    <cellStyle name="40% - Accent1 66 2 2" xfId="10001"/>
    <cellStyle name="40% - Accent1 66 2 2 2" xfId="19159"/>
    <cellStyle name="40% - Accent1 66 2 3" xfId="14639"/>
    <cellStyle name="40% - Accent1 66 3" xfId="7619"/>
    <cellStyle name="40% - Accent1 66 3 2" xfId="16777"/>
    <cellStyle name="40% - Accent1 66 4" xfId="12127"/>
    <cellStyle name="40% - Accent1 67" xfId="1378"/>
    <cellStyle name="40% - Accent1 67 2" xfId="5284"/>
    <cellStyle name="40% - Accent1 67 2 2" xfId="10002"/>
    <cellStyle name="40% - Accent1 67 2 2 2" xfId="19160"/>
    <cellStyle name="40% - Accent1 67 2 3" xfId="14640"/>
    <cellStyle name="40% - Accent1 67 3" xfId="7620"/>
    <cellStyle name="40% - Accent1 67 3 2" xfId="16778"/>
    <cellStyle name="40% - Accent1 67 4" xfId="12128"/>
    <cellStyle name="40% - Accent1 68" xfId="1379"/>
    <cellStyle name="40% - Accent1 68 2" xfId="5285"/>
    <cellStyle name="40% - Accent1 68 2 2" xfId="10003"/>
    <cellStyle name="40% - Accent1 68 2 2 2" xfId="19161"/>
    <cellStyle name="40% - Accent1 68 2 3" xfId="14641"/>
    <cellStyle name="40% - Accent1 68 3" xfId="7621"/>
    <cellStyle name="40% - Accent1 68 3 2" xfId="16779"/>
    <cellStyle name="40% - Accent1 68 4" xfId="12129"/>
    <cellStyle name="40% - Accent1 69" xfId="1380"/>
    <cellStyle name="40% - Accent1 69 2" xfId="5286"/>
    <cellStyle name="40% - Accent1 69 2 2" xfId="10004"/>
    <cellStyle name="40% - Accent1 69 2 2 2" xfId="19162"/>
    <cellStyle name="40% - Accent1 69 2 3" xfId="14642"/>
    <cellStyle name="40% - Accent1 69 3" xfId="7622"/>
    <cellStyle name="40% - Accent1 69 3 2" xfId="16780"/>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163"/>
    <cellStyle name="40% - Accent1 7 2 2 2 3" xfId="14643"/>
    <cellStyle name="40% - Accent1 7 2 2 3" xfId="7625"/>
    <cellStyle name="40% - Accent1 7 2 2 3 2" xfId="16783"/>
    <cellStyle name="40% - Accent1 7 2 2 4" xfId="12133"/>
    <cellStyle name="40% - Accent1 7 2 3" xfId="5288"/>
    <cellStyle name="40% - Accent1 7 2 3 2" xfId="10006"/>
    <cellStyle name="40% - Accent1 7 2 3 2 2" xfId="19164"/>
    <cellStyle name="40% - Accent1 7 2 3 3" xfId="14644"/>
    <cellStyle name="40% - Accent1 7 2 4" xfId="7624"/>
    <cellStyle name="40% - Accent1 7 2 4 2" xfId="16782"/>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165"/>
    <cellStyle name="40% - Accent1 7 3 2 3" xfId="14645"/>
    <cellStyle name="40% - Accent1 7 3 3" xfId="7626"/>
    <cellStyle name="40% - Accent1 7 3 3 2" xfId="16784"/>
    <cellStyle name="40% - Accent1 7 3 4" xfId="12134"/>
    <cellStyle name="40% - Accent1 7 4" xfId="5290"/>
    <cellStyle name="40% - Accent1 7 4 2" xfId="10008"/>
    <cellStyle name="40% - Accent1 7 4 2 2" xfId="19166"/>
    <cellStyle name="40% - Accent1 7 4 3" xfId="14646"/>
    <cellStyle name="40% - Accent1 7 5" xfId="7623"/>
    <cellStyle name="40% - Accent1 7 5 2" xfId="16781"/>
    <cellStyle name="40% - Accent1 7 6" xfId="12131"/>
    <cellStyle name="40% - Accent1 7_draft transactions report_052009_rvsd" xfId="1386"/>
    <cellStyle name="40% - Accent1 70" xfId="1387"/>
    <cellStyle name="40% - Accent1 70 2" xfId="5291"/>
    <cellStyle name="40% - Accent1 70 2 2" xfId="10009"/>
    <cellStyle name="40% - Accent1 70 2 2 2" xfId="19167"/>
    <cellStyle name="40% - Accent1 70 2 3" xfId="14647"/>
    <cellStyle name="40% - Accent1 70 3" xfId="7627"/>
    <cellStyle name="40% - Accent1 70 3 2" xfId="16785"/>
    <cellStyle name="40% - Accent1 70 4" xfId="12135"/>
    <cellStyle name="40% - Accent1 71" xfId="1388"/>
    <cellStyle name="40% - Accent1 71 2" xfId="5292"/>
    <cellStyle name="40% - Accent1 71 2 2" xfId="10010"/>
    <cellStyle name="40% - Accent1 71 2 2 2" xfId="19168"/>
    <cellStyle name="40% - Accent1 71 2 3" xfId="14648"/>
    <cellStyle name="40% - Accent1 71 3" xfId="7628"/>
    <cellStyle name="40% - Accent1 71 3 2" xfId="16786"/>
    <cellStyle name="40% - Accent1 71 4" xfId="12136"/>
    <cellStyle name="40% - Accent1 72" xfId="1389"/>
    <cellStyle name="40% - Accent1 72 2" xfId="5293"/>
    <cellStyle name="40% - Accent1 72 2 2" xfId="10011"/>
    <cellStyle name="40% - Accent1 72 2 2 2" xfId="19169"/>
    <cellStyle name="40% - Accent1 72 2 3" xfId="14649"/>
    <cellStyle name="40% - Accent1 72 3" xfId="7629"/>
    <cellStyle name="40% - Accent1 72 3 2" xfId="16787"/>
    <cellStyle name="40% - Accent1 72 4" xfId="12137"/>
    <cellStyle name="40% - Accent1 73" xfId="1390"/>
    <cellStyle name="40% - Accent1 73 2" xfId="5294"/>
    <cellStyle name="40% - Accent1 73 2 2" xfId="10012"/>
    <cellStyle name="40% - Accent1 73 2 2 2" xfId="19170"/>
    <cellStyle name="40% - Accent1 73 2 3" xfId="14650"/>
    <cellStyle name="40% - Accent1 73 3" xfId="7630"/>
    <cellStyle name="40% - Accent1 73 3 2" xfId="16788"/>
    <cellStyle name="40% - Accent1 73 4" xfId="12138"/>
    <cellStyle name="40% - Accent1 74" xfId="1391"/>
    <cellStyle name="40% - Accent1 74 2" xfId="5295"/>
    <cellStyle name="40% - Accent1 74 2 2" xfId="10013"/>
    <cellStyle name="40% - Accent1 74 2 2 2" xfId="19171"/>
    <cellStyle name="40% - Accent1 74 2 3" xfId="14651"/>
    <cellStyle name="40% - Accent1 74 3" xfId="7631"/>
    <cellStyle name="40% - Accent1 74 3 2" xfId="16789"/>
    <cellStyle name="40% - Accent1 74 4" xfId="12139"/>
    <cellStyle name="40% - Accent1 75" xfId="1392"/>
    <cellStyle name="40% - Accent1 75 2" xfId="5296"/>
    <cellStyle name="40% - Accent1 75 2 2" xfId="10014"/>
    <cellStyle name="40% - Accent1 75 2 2 2" xfId="19172"/>
    <cellStyle name="40% - Accent1 75 2 3" xfId="14652"/>
    <cellStyle name="40% - Accent1 75 3" xfId="7632"/>
    <cellStyle name="40% - Accent1 75 3 2" xfId="16790"/>
    <cellStyle name="40% - Accent1 75 4" xfId="12140"/>
    <cellStyle name="40% - Accent1 76" xfId="1393"/>
    <cellStyle name="40% - Accent1 76 2" xfId="5297"/>
    <cellStyle name="40% - Accent1 76 2 2" xfId="10015"/>
    <cellStyle name="40% - Accent1 76 2 2 2" xfId="19173"/>
    <cellStyle name="40% - Accent1 76 2 3" xfId="14653"/>
    <cellStyle name="40% - Accent1 76 3" xfId="7633"/>
    <cellStyle name="40% - Accent1 76 3 2" xfId="16791"/>
    <cellStyle name="40% - Accent1 76 4" xfId="12141"/>
    <cellStyle name="40% - Accent1 77" xfId="1394"/>
    <cellStyle name="40% - Accent1 77 2" xfId="5298"/>
    <cellStyle name="40% - Accent1 77 2 2" xfId="10016"/>
    <cellStyle name="40% - Accent1 77 2 2 2" xfId="19174"/>
    <cellStyle name="40% - Accent1 77 2 3" xfId="14654"/>
    <cellStyle name="40% - Accent1 77 3" xfId="7634"/>
    <cellStyle name="40% - Accent1 77 3 2" xfId="16792"/>
    <cellStyle name="40% - Accent1 77 4" xfId="12142"/>
    <cellStyle name="40% - Accent1 78" xfId="1395"/>
    <cellStyle name="40% - Accent1 78 2" xfId="5299"/>
    <cellStyle name="40% - Accent1 78 2 2" xfId="10017"/>
    <cellStyle name="40% - Accent1 78 2 2 2" xfId="19175"/>
    <cellStyle name="40% - Accent1 78 2 3" xfId="14655"/>
    <cellStyle name="40% - Accent1 78 3" xfId="7635"/>
    <cellStyle name="40% - Accent1 78 3 2" xfId="16793"/>
    <cellStyle name="40% - Accent1 78 4" xfId="12143"/>
    <cellStyle name="40% - Accent1 79" xfId="1396"/>
    <cellStyle name="40% - Accent1 79 2" xfId="5300"/>
    <cellStyle name="40% - Accent1 79 2 2" xfId="10018"/>
    <cellStyle name="40% - Accent1 79 2 2 2" xfId="19176"/>
    <cellStyle name="40% - Accent1 79 2 3" xfId="14656"/>
    <cellStyle name="40% - Accent1 79 3" xfId="7636"/>
    <cellStyle name="40% - Accent1 79 3 2" xfId="16794"/>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177"/>
    <cellStyle name="40% - Accent1 8 2 2 2 3" xfId="14657"/>
    <cellStyle name="40% - Accent1 8 2 2 3" xfId="7639"/>
    <cellStyle name="40% - Accent1 8 2 2 3 2" xfId="16797"/>
    <cellStyle name="40% - Accent1 8 2 2 4" xfId="12147"/>
    <cellStyle name="40% - Accent1 8 2 3" xfId="5302"/>
    <cellStyle name="40% - Accent1 8 2 3 2" xfId="10020"/>
    <cellStyle name="40% - Accent1 8 2 3 2 2" xfId="19178"/>
    <cellStyle name="40% - Accent1 8 2 3 3" xfId="14658"/>
    <cellStyle name="40% - Accent1 8 2 4" xfId="7638"/>
    <cellStyle name="40% - Accent1 8 2 4 2" xfId="16796"/>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179"/>
    <cellStyle name="40% - Accent1 8 3 2 3" xfId="14659"/>
    <cellStyle name="40% - Accent1 8 3 3" xfId="7640"/>
    <cellStyle name="40% - Accent1 8 3 3 2" xfId="16798"/>
    <cellStyle name="40% - Accent1 8 3 4" xfId="12148"/>
    <cellStyle name="40% - Accent1 8 4" xfId="5304"/>
    <cellStyle name="40% - Accent1 8 4 2" xfId="10022"/>
    <cellStyle name="40% - Accent1 8 4 2 2" xfId="19180"/>
    <cellStyle name="40% - Accent1 8 4 3" xfId="14660"/>
    <cellStyle name="40% - Accent1 8 5" xfId="7637"/>
    <cellStyle name="40% - Accent1 8 5 2" xfId="16795"/>
    <cellStyle name="40% - Accent1 8 6" xfId="12145"/>
    <cellStyle name="40% - Accent1 8_draft transactions report_052009_rvsd" xfId="1402"/>
    <cellStyle name="40% - Accent1 80" xfId="1403"/>
    <cellStyle name="40% - Accent1 80 2" xfId="5305"/>
    <cellStyle name="40% - Accent1 80 2 2" xfId="10023"/>
    <cellStyle name="40% - Accent1 80 2 2 2" xfId="19181"/>
    <cellStyle name="40% - Accent1 80 2 3" xfId="14661"/>
    <cellStyle name="40% - Accent1 80 3" xfId="7641"/>
    <cellStyle name="40% - Accent1 80 3 2" xfId="16799"/>
    <cellStyle name="40% - Accent1 80 4" xfId="12149"/>
    <cellStyle name="40% - Accent1 81" xfId="1404"/>
    <cellStyle name="40% - Accent1 81 2" xfId="5306"/>
    <cellStyle name="40% - Accent1 81 2 2" xfId="10024"/>
    <cellStyle name="40% - Accent1 81 2 2 2" xfId="19182"/>
    <cellStyle name="40% - Accent1 81 2 3" xfId="14662"/>
    <cellStyle name="40% - Accent1 81 3" xfId="7642"/>
    <cellStyle name="40% - Accent1 81 3 2" xfId="16800"/>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183"/>
    <cellStyle name="40% - Accent1 85 2 3" xfId="14663"/>
    <cellStyle name="40% - Accent1 85 3" xfId="7643"/>
    <cellStyle name="40% - Accent1 85 3 2" xfId="16801"/>
    <cellStyle name="40% - Accent1 85 4" xfId="12151"/>
    <cellStyle name="40% - Accent1 86" xfId="1409"/>
    <cellStyle name="40% - Accent1 86 2" xfId="5311"/>
    <cellStyle name="40% - Accent1 86 2 2" xfId="10026"/>
    <cellStyle name="40% - Accent1 86 2 2 2" xfId="19184"/>
    <cellStyle name="40% - Accent1 86 2 3" xfId="14664"/>
    <cellStyle name="40% - Accent1 86 3" xfId="7644"/>
    <cellStyle name="40% - Accent1 86 3 2" xfId="16802"/>
    <cellStyle name="40% - Accent1 86 4" xfId="12152"/>
    <cellStyle name="40% - Accent1 87" xfId="1410"/>
    <cellStyle name="40% - Accent1 87 2" xfId="5312"/>
    <cellStyle name="40% - Accent1 87 2 2" xfId="10027"/>
    <cellStyle name="40% - Accent1 87 2 2 2" xfId="19185"/>
    <cellStyle name="40% - Accent1 87 2 3" xfId="14665"/>
    <cellStyle name="40% - Accent1 87 3" xfId="7645"/>
    <cellStyle name="40% - Accent1 87 3 2" xfId="16803"/>
    <cellStyle name="40% - Accent1 87 4" xfId="12153"/>
    <cellStyle name="40% - Accent1 88" xfId="1411"/>
    <cellStyle name="40% - Accent1 88 2" xfId="5313"/>
    <cellStyle name="40% - Accent1 88 2 2" xfId="10028"/>
    <cellStyle name="40% - Accent1 88 2 2 2" xfId="19186"/>
    <cellStyle name="40% - Accent1 88 2 3" xfId="14666"/>
    <cellStyle name="40% - Accent1 88 3" xfId="7646"/>
    <cellStyle name="40% - Accent1 88 3 2" xfId="16804"/>
    <cellStyle name="40% - Accent1 88 4" xfId="12154"/>
    <cellStyle name="40% - Accent1 89" xfId="1412"/>
    <cellStyle name="40% - Accent1 89 2" xfId="5314"/>
    <cellStyle name="40% - Accent1 89 2 2" xfId="10029"/>
    <cellStyle name="40% - Accent1 89 2 2 2" xfId="19187"/>
    <cellStyle name="40% - Accent1 89 2 3" xfId="14667"/>
    <cellStyle name="40% - Accent1 89 3" xfId="7647"/>
    <cellStyle name="40% - Accent1 89 3 2" xfId="16805"/>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188"/>
    <cellStyle name="40% - Accent1 9 2 2 2 3" xfId="14668"/>
    <cellStyle name="40% - Accent1 9 2 2 3" xfId="7650"/>
    <cellStyle name="40% - Accent1 9 2 2 3 2" xfId="16808"/>
    <cellStyle name="40% - Accent1 9 2 2 4" xfId="12158"/>
    <cellStyle name="40% - Accent1 9 2 3" xfId="5316"/>
    <cellStyle name="40% - Accent1 9 2 3 2" xfId="10031"/>
    <cellStyle name="40% - Accent1 9 2 3 2 2" xfId="19189"/>
    <cellStyle name="40% - Accent1 9 2 3 3" xfId="14669"/>
    <cellStyle name="40% - Accent1 9 2 4" xfId="7649"/>
    <cellStyle name="40% - Accent1 9 2 4 2" xfId="16807"/>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190"/>
    <cellStyle name="40% - Accent1 9 3 2 3" xfId="14670"/>
    <cellStyle name="40% - Accent1 9 3 3" xfId="7651"/>
    <cellStyle name="40% - Accent1 9 3 3 2" xfId="16809"/>
    <cellStyle name="40% - Accent1 9 3 4" xfId="12159"/>
    <cellStyle name="40% - Accent1 9 4" xfId="5318"/>
    <cellStyle name="40% - Accent1 9 4 2" xfId="10033"/>
    <cellStyle name="40% - Accent1 9 4 2 2" xfId="19191"/>
    <cellStyle name="40% - Accent1 9 4 3" xfId="14671"/>
    <cellStyle name="40% - Accent1 9 5" xfId="7648"/>
    <cellStyle name="40% - Accent1 9 5 2" xfId="16806"/>
    <cellStyle name="40% - Accent1 9 6" xfId="12156"/>
    <cellStyle name="40% - Accent1 9_draft transactions report_052009_rvsd" xfId="1418"/>
    <cellStyle name="40% - Accent1 90" xfId="1419"/>
    <cellStyle name="40% - Accent1 90 2" xfId="5319"/>
    <cellStyle name="40% - Accent1 90 2 2" xfId="10034"/>
    <cellStyle name="40% - Accent1 90 2 2 2" xfId="19192"/>
    <cellStyle name="40% - Accent1 90 2 3" xfId="14672"/>
    <cellStyle name="40% - Accent1 90 3" xfId="7652"/>
    <cellStyle name="40% - Accent1 90 3 2" xfId="16810"/>
    <cellStyle name="40% - Accent1 90 4" xfId="12160"/>
    <cellStyle name="40% - Accent1 91" xfId="1420"/>
    <cellStyle name="40% - Accent1 91 2" xfId="5320"/>
    <cellStyle name="40% - Accent1 91 2 2" xfId="10035"/>
    <cellStyle name="40% - Accent1 91 2 2 2" xfId="19193"/>
    <cellStyle name="40% - Accent1 91 2 3" xfId="14673"/>
    <cellStyle name="40% - Accent1 91 3" xfId="7653"/>
    <cellStyle name="40% - Accent1 91 3 2" xfId="16811"/>
    <cellStyle name="40% - Accent1 91 4" xfId="12161"/>
    <cellStyle name="40% - Accent1 92" xfId="1421"/>
    <cellStyle name="40% - Accent1 92 2" xfId="5321"/>
    <cellStyle name="40% - Accent1 92 2 2" xfId="10036"/>
    <cellStyle name="40% - Accent1 92 2 2 2" xfId="19194"/>
    <cellStyle name="40% - Accent1 92 2 3" xfId="14674"/>
    <cellStyle name="40% - Accent1 92 3" xfId="7654"/>
    <cellStyle name="40% - Accent1 92 3 2" xfId="16812"/>
    <cellStyle name="40% - Accent1 92 4" xfId="12162"/>
    <cellStyle name="40% - Accent1 93" xfId="1422"/>
    <cellStyle name="40% - Accent1 93 2" xfId="5322"/>
    <cellStyle name="40% - Accent1 93 2 2" xfId="10037"/>
    <cellStyle name="40% - Accent1 93 2 2 2" xfId="19195"/>
    <cellStyle name="40% - Accent1 93 2 3" xfId="14675"/>
    <cellStyle name="40% - Accent1 93 3" xfId="7655"/>
    <cellStyle name="40% - Accent1 93 3 2" xfId="16813"/>
    <cellStyle name="40% - Accent1 93 4" xfId="12163"/>
    <cellStyle name="40% - Accent1 94" xfId="1423"/>
    <cellStyle name="40% - Accent1 94 2" xfId="5323"/>
    <cellStyle name="40% - Accent1 94 2 2" xfId="10038"/>
    <cellStyle name="40% - Accent1 94 2 2 2" xfId="19196"/>
    <cellStyle name="40% - Accent1 94 2 3" xfId="14676"/>
    <cellStyle name="40% - Accent1 94 3" xfId="7656"/>
    <cellStyle name="40% - Accent1 94 3 2" xfId="16814"/>
    <cellStyle name="40% - Accent1 94 4" xfId="12164"/>
    <cellStyle name="40% - Accent1 95" xfId="1424"/>
    <cellStyle name="40% - Accent1 95 2" xfId="5324"/>
    <cellStyle name="40% - Accent1 95 2 2" xfId="10039"/>
    <cellStyle name="40% - Accent1 95 2 2 2" xfId="19197"/>
    <cellStyle name="40% - Accent1 95 2 3" xfId="14677"/>
    <cellStyle name="40% - Accent1 95 3" xfId="7657"/>
    <cellStyle name="40% - Accent1 95 3 2" xfId="16815"/>
    <cellStyle name="40% - Accent1 95 4" xfId="12165"/>
    <cellStyle name="40% - Accent1 96" xfId="1425"/>
    <cellStyle name="40% - Accent1 96 2" xfId="5325"/>
    <cellStyle name="40% - Accent1 96 2 2" xfId="10040"/>
    <cellStyle name="40% - Accent1 96 2 2 2" xfId="19198"/>
    <cellStyle name="40% - Accent1 96 2 3" xfId="14678"/>
    <cellStyle name="40% - Accent1 96 3" xfId="7658"/>
    <cellStyle name="40% - Accent1 96 3 2" xfId="16816"/>
    <cellStyle name="40% - Accent1 96 4" xfId="12166"/>
    <cellStyle name="40% - Accent1 97" xfId="1426"/>
    <cellStyle name="40% - Accent1 97 2" xfId="5326"/>
    <cellStyle name="40% - Accent1 97 2 2" xfId="10041"/>
    <cellStyle name="40% - Accent1 97 2 2 2" xfId="19199"/>
    <cellStyle name="40% - Accent1 97 2 3" xfId="14679"/>
    <cellStyle name="40% - Accent1 97 3" xfId="7659"/>
    <cellStyle name="40% - Accent1 97 3 2" xfId="16817"/>
    <cellStyle name="40% - Accent1 97 4" xfId="12167"/>
    <cellStyle name="40% - Accent1 98" xfId="1427"/>
    <cellStyle name="40% - Accent1 98 2" xfId="5327"/>
    <cellStyle name="40% - Accent1 98 2 2" xfId="10042"/>
    <cellStyle name="40% - Accent1 98 2 2 2" xfId="19200"/>
    <cellStyle name="40% - Accent1 98 2 3" xfId="14680"/>
    <cellStyle name="40% - Accent1 98 3" xfId="7660"/>
    <cellStyle name="40% - Accent1 98 3 2" xfId="16818"/>
    <cellStyle name="40% - Accent1 98 4" xfId="12168"/>
    <cellStyle name="40% - Accent1 99" xfId="1428"/>
    <cellStyle name="40% - Accent1 99 2" xfId="5328"/>
    <cellStyle name="40% - Accent1 99 2 2" xfId="10043"/>
    <cellStyle name="40% - Accent1 99 2 2 2" xfId="19201"/>
    <cellStyle name="40% - Accent1 99 2 3" xfId="14681"/>
    <cellStyle name="40% - Accent1 99 3" xfId="7661"/>
    <cellStyle name="40% - Accent1 99 3 2" xfId="16819"/>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202"/>
    <cellStyle name="40% - Accent2 10 2 2 3" xfId="14682"/>
    <cellStyle name="40% - Accent2 10 2 3" xfId="7664"/>
    <cellStyle name="40% - Accent2 10 2 3 2" xfId="16822"/>
    <cellStyle name="40% - Accent2 10 2 4" xfId="12172"/>
    <cellStyle name="40% - Accent2 10 3" xfId="5330"/>
    <cellStyle name="40% - Accent2 10 3 2" xfId="10045"/>
    <cellStyle name="40% - Accent2 10 3 2 2" xfId="19203"/>
    <cellStyle name="40% - Accent2 10 3 3" xfId="14683"/>
    <cellStyle name="40% - Accent2 10 4" xfId="7663"/>
    <cellStyle name="40% - Accent2 10 4 2" xfId="16821"/>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204"/>
    <cellStyle name="40% - Accent2 11 2 2 3" xfId="14684"/>
    <cellStyle name="40% - Accent2 11 2 3" xfId="7666"/>
    <cellStyle name="40% - Accent2 11 2 3 2" xfId="16824"/>
    <cellStyle name="40% - Accent2 11 2 4" xfId="12174"/>
    <cellStyle name="40% - Accent2 11 3" xfId="5342"/>
    <cellStyle name="40% - Accent2 11 3 2" xfId="10047"/>
    <cellStyle name="40% - Accent2 11 3 2 2" xfId="19205"/>
    <cellStyle name="40% - Accent2 11 3 3" xfId="14685"/>
    <cellStyle name="40% - Accent2 11 4" xfId="7665"/>
    <cellStyle name="40% - Accent2 11 4 2" xfId="16823"/>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206"/>
    <cellStyle name="40% - Accent2 110 2 3" xfId="14686"/>
    <cellStyle name="40% - Accent2 110 3" xfId="7667"/>
    <cellStyle name="40% - Accent2 110 3 2" xfId="16825"/>
    <cellStyle name="40% - Accent2 110 4" xfId="12175"/>
    <cellStyle name="40% - Accent2 111" xfId="1447"/>
    <cellStyle name="40% - Accent2 111 2" xfId="5344"/>
    <cellStyle name="40% - Accent2 111 2 2" xfId="10049"/>
    <cellStyle name="40% - Accent2 111 2 2 2" xfId="19207"/>
    <cellStyle name="40% - Accent2 111 2 3" xfId="14687"/>
    <cellStyle name="40% - Accent2 111 3" xfId="7668"/>
    <cellStyle name="40% - Accent2 111 3 2" xfId="16826"/>
    <cellStyle name="40% - Accent2 111 4" xfId="12176"/>
    <cellStyle name="40% - Accent2 112" xfId="1448"/>
    <cellStyle name="40% - Accent2 112 2" xfId="5345"/>
    <cellStyle name="40% - Accent2 112 2 2" xfId="10050"/>
    <cellStyle name="40% - Accent2 112 2 2 2" xfId="19208"/>
    <cellStyle name="40% - Accent2 112 2 3" xfId="14688"/>
    <cellStyle name="40% - Accent2 112 3" xfId="7669"/>
    <cellStyle name="40% - Accent2 112 3 2" xfId="16827"/>
    <cellStyle name="40% - Accent2 112 4" xfId="12177"/>
    <cellStyle name="40% - Accent2 113" xfId="1449"/>
    <cellStyle name="40% - Accent2 113 2" xfId="5346"/>
    <cellStyle name="40% - Accent2 113 2 2" xfId="10051"/>
    <cellStyle name="40% - Accent2 113 2 2 2" xfId="19209"/>
    <cellStyle name="40% - Accent2 113 2 3" xfId="14689"/>
    <cellStyle name="40% - Accent2 113 3" xfId="7670"/>
    <cellStyle name="40% - Accent2 113 3 2" xfId="16828"/>
    <cellStyle name="40% - Accent2 113 4" xfId="12178"/>
    <cellStyle name="40% - Accent2 114" xfId="1450"/>
    <cellStyle name="40% - Accent2 114 2" xfId="5347"/>
    <cellStyle name="40% - Accent2 114 2 2" xfId="10052"/>
    <cellStyle name="40% - Accent2 114 2 2 2" xfId="19210"/>
    <cellStyle name="40% - Accent2 114 2 3" xfId="14690"/>
    <cellStyle name="40% - Accent2 114 3" xfId="7671"/>
    <cellStyle name="40% - Accent2 114 3 2" xfId="16829"/>
    <cellStyle name="40% - Accent2 114 4" xfId="12179"/>
    <cellStyle name="40% - Accent2 115" xfId="1451"/>
    <cellStyle name="40% - Accent2 115 2" xfId="5348"/>
    <cellStyle name="40% - Accent2 115 2 2" xfId="10053"/>
    <cellStyle name="40% - Accent2 115 2 2 2" xfId="19211"/>
    <cellStyle name="40% - Accent2 115 2 3" xfId="14691"/>
    <cellStyle name="40% - Accent2 115 3" xfId="7672"/>
    <cellStyle name="40% - Accent2 115 3 2" xfId="16830"/>
    <cellStyle name="40% - Accent2 115 4" xfId="12180"/>
    <cellStyle name="40% - Accent2 116" xfId="1452"/>
    <cellStyle name="40% - Accent2 116 2" xfId="5349"/>
    <cellStyle name="40% - Accent2 116 2 2" xfId="10054"/>
    <cellStyle name="40% - Accent2 116 2 2 2" xfId="19212"/>
    <cellStyle name="40% - Accent2 116 2 3" xfId="14692"/>
    <cellStyle name="40% - Accent2 116 3" xfId="7673"/>
    <cellStyle name="40% - Accent2 116 3 2" xfId="16831"/>
    <cellStyle name="40% - Accent2 116 4" xfId="12181"/>
    <cellStyle name="40% - Accent2 117" xfId="1453"/>
    <cellStyle name="40% - Accent2 117 2" xfId="5350"/>
    <cellStyle name="40% - Accent2 117 2 2" xfId="10055"/>
    <cellStyle name="40% - Accent2 117 2 2 2" xfId="19213"/>
    <cellStyle name="40% - Accent2 117 2 3" xfId="14693"/>
    <cellStyle name="40% - Accent2 117 3" xfId="7674"/>
    <cellStyle name="40% - Accent2 117 3 2" xfId="16832"/>
    <cellStyle name="40% - Accent2 117 4" xfId="12182"/>
    <cellStyle name="40% - Accent2 118" xfId="1454"/>
    <cellStyle name="40% - Accent2 118 2" xfId="5351"/>
    <cellStyle name="40% - Accent2 118 2 2" xfId="10056"/>
    <cellStyle name="40% - Accent2 118 2 2 2" xfId="19214"/>
    <cellStyle name="40% - Accent2 118 2 3" xfId="14694"/>
    <cellStyle name="40% - Accent2 118 3" xfId="7675"/>
    <cellStyle name="40% - Accent2 118 3 2" xfId="16833"/>
    <cellStyle name="40% - Accent2 118 4" xfId="12183"/>
    <cellStyle name="40% - Accent2 119" xfId="3115"/>
    <cellStyle name="40% - Accent2 119 2" xfId="5352"/>
    <cellStyle name="40% - Accent2 119 2 2" xfId="10057"/>
    <cellStyle name="40% - Accent2 119 2 2 2" xfId="19215"/>
    <cellStyle name="40% - Accent2 119 2 3" xfId="14695"/>
    <cellStyle name="40% - Accent2 119 3" xfId="8504"/>
    <cellStyle name="40% - Accent2 119 3 2" xfId="17662"/>
    <cellStyle name="40% - Accent2 119 4" xfId="13077"/>
    <cellStyle name="40% - Accent2 12" xfId="1455"/>
    <cellStyle name="40% - Accent2 12 2" xfId="1456"/>
    <cellStyle name="40% - Accent2 12 2 2" xfId="5353"/>
    <cellStyle name="40% - Accent2 12 2 2 2" xfId="10058"/>
    <cellStyle name="40% - Accent2 12 2 2 2 2" xfId="19216"/>
    <cellStyle name="40% - Accent2 12 2 2 3" xfId="14696"/>
    <cellStyle name="40% - Accent2 12 2 3" xfId="7677"/>
    <cellStyle name="40% - Accent2 12 2 3 2" xfId="16835"/>
    <cellStyle name="40% - Accent2 12 2 4" xfId="12185"/>
    <cellStyle name="40% - Accent2 12 3" xfId="5354"/>
    <cellStyle name="40% - Accent2 12 3 2" xfId="10059"/>
    <cellStyle name="40% - Accent2 12 3 2 2" xfId="19217"/>
    <cellStyle name="40% - Accent2 12 3 3" xfId="14697"/>
    <cellStyle name="40% - Accent2 12 4" xfId="7676"/>
    <cellStyle name="40% - Accent2 12 4 2" xfId="16834"/>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218"/>
    <cellStyle name="40% - Accent2 120 2 3" xfId="14698"/>
    <cellStyle name="40% - Accent2 120 3" xfId="8513"/>
    <cellStyle name="40% - Accent2 120 3 2" xfId="17671"/>
    <cellStyle name="40% - Accent2 120 4" xfId="13086"/>
    <cellStyle name="40% - Accent2 121" xfId="3137"/>
    <cellStyle name="40% - Accent2 121 2" xfId="5356"/>
    <cellStyle name="40% - Accent2 121 2 2" xfId="10061"/>
    <cellStyle name="40% - Accent2 121 2 2 2" xfId="19219"/>
    <cellStyle name="40% - Accent2 121 2 3" xfId="14699"/>
    <cellStyle name="40% - Accent2 121 3" xfId="8526"/>
    <cellStyle name="40% - Accent2 121 3 2" xfId="17684"/>
    <cellStyle name="40% - Accent2 121 4" xfId="13099"/>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220"/>
    <cellStyle name="40% - Accent2 127 2 3" xfId="14700"/>
    <cellStyle name="40% - Accent2 127 3" xfId="8543"/>
    <cellStyle name="40% - Accent2 127 3 2" xfId="17701"/>
    <cellStyle name="40% - Accent2 127 4" xfId="13141"/>
    <cellStyle name="40% - Accent2 128" xfId="3373"/>
    <cellStyle name="40% - Accent2 128 2" xfId="5358"/>
    <cellStyle name="40% - Accent2 128 2 2" xfId="10063"/>
    <cellStyle name="40% - Accent2 128 2 2 2" xfId="19221"/>
    <cellStyle name="40% - Accent2 128 2 3" xfId="14701"/>
    <cellStyle name="40% - Accent2 128 3" xfId="8552"/>
    <cellStyle name="40% - Accent2 128 3 2" xfId="17710"/>
    <cellStyle name="40% - Accent2 128 4" xfId="13150"/>
    <cellStyle name="40% - Accent2 129" xfId="3386"/>
    <cellStyle name="40% - Accent2 129 2" xfId="5359"/>
    <cellStyle name="40% - Accent2 129 2 2" xfId="10064"/>
    <cellStyle name="40% - Accent2 129 2 2 2" xfId="19222"/>
    <cellStyle name="40% - Accent2 129 2 3" xfId="14702"/>
    <cellStyle name="40% - Accent2 129 3" xfId="8565"/>
    <cellStyle name="40% - Accent2 129 3 2" xfId="17723"/>
    <cellStyle name="40% - Accent2 129 4" xfId="13163"/>
    <cellStyle name="40% - Accent2 13" xfId="1458"/>
    <cellStyle name="40% - Accent2 13 2" xfId="1459"/>
    <cellStyle name="40% - Accent2 13 2 2" xfId="5360"/>
    <cellStyle name="40% - Accent2 13 2 2 2" xfId="10065"/>
    <cellStyle name="40% - Accent2 13 2 2 2 2" xfId="19223"/>
    <cellStyle name="40% - Accent2 13 2 2 3" xfId="14703"/>
    <cellStyle name="40% - Accent2 13 2 3" xfId="7679"/>
    <cellStyle name="40% - Accent2 13 2 3 2" xfId="16837"/>
    <cellStyle name="40% - Accent2 13 2 4" xfId="12187"/>
    <cellStyle name="40% - Accent2 13 3" xfId="5361"/>
    <cellStyle name="40% - Accent2 13 3 2" xfId="10066"/>
    <cellStyle name="40% - Accent2 13 3 2 2" xfId="19224"/>
    <cellStyle name="40% - Accent2 13 3 3" xfId="14704"/>
    <cellStyle name="40% - Accent2 13 4" xfId="7678"/>
    <cellStyle name="40% - Accent2 13 4 2" xfId="16836"/>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225"/>
    <cellStyle name="40% - Accent2 130 2 3" xfId="14705"/>
    <cellStyle name="40% - Accent2 130 3" xfId="8582"/>
    <cellStyle name="40% - Accent2 130 3 2" xfId="17740"/>
    <cellStyle name="40% - Accent2 130 4" xfId="13180"/>
    <cellStyle name="40% - Accent2 131" xfId="3412"/>
    <cellStyle name="40% - Accent2 131 2" xfId="5363"/>
    <cellStyle name="40% - Accent2 131 2 2" xfId="10068"/>
    <cellStyle name="40% - Accent2 131 2 2 2" xfId="19226"/>
    <cellStyle name="40% - Accent2 131 2 3" xfId="14706"/>
    <cellStyle name="40% - Accent2 131 3" xfId="8591"/>
    <cellStyle name="40% - Accent2 131 3 2" xfId="17749"/>
    <cellStyle name="40% - Accent2 131 4" xfId="13189"/>
    <cellStyle name="40% - Accent2 132" xfId="3425"/>
    <cellStyle name="40% - Accent2 132 2" xfId="5364"/>
    <cellStyle name="40% - Accent2 132 2 2" xfId="10069"/>
    <cellStyle name="40% - Accent2 132 2 2 2" xfId="19227"/>
    <cellStyle name="40% - Accent2 132 2 3" xfId="14707"/>
    <cellStyle name="40% - Accent2 132 3" xfId="8604"/>
    <cellStyle name="40% - Accent2 132 3 2" xfId="17762"/>
    <cellStyle name="40% - Accent2 132 4" xfId="13202"/>
    <cellStyle name="40% - Accent2 133" xfId="3438"/>
    <cellStyle name="40% - Accent2 133 2" xfId="5365"/>
    <cellStyle name="40% - Accent2 133 2 2" xfId="10070"/>
    <cellStyle name="40% - Accent2 133 2 2 2" xfId="19228"/>
    <cellStyle name="40% - Accent2 133 2 3" xfId="14708"/>
    <cellStyle name="40% - Accent2 133 3" xfId="8617"/>
    <cellStyle name="40% - Accent2 133 3 2" xfId="17775"/>
    <cellStyle name="40% - Accent2 133 4" xfId="13215"/>
    <cellStyle name="40% - Accent2 134" xfId="3451"/>
    <cellStyle name="40% - Accent2 134 2" xfId="5366"/>
    <cellStyle name="40% - Accent2 134 2 2" xfId="10071"/>
    <cellStyle name="40% - Accent2 134 2 2 2" xfId="19229"/>
    <cellStyle name="40% - Accent2 134 2 3" xfId="14709"/>
    <cellStyle name="40% - Accent2 134 3" xfId="8630"/>
    <cellStyle name="40% - Accent2 134 3 2" xfId="17788"/>
    <cellStyle name="40% - Accent2 134 4" xfId="1322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230"/>
    <cellStyle name="40% - Accent2 138 2 3" xfId="14710"/>
    <cellStyle name="40% - Accent2 138 3" xfId="8647"/>
    <cellStyle name="40% - Accent2 138 3 2" xfId="17805"/>
    <cellStyle name="40% - Accent2 138 4" xfId="13260"/>
    <cellStyle name="40% - Accent2 139" xfId="3617"/>
    <cellStyle name="40% - Accent2 139 2" xfId="5368"/>
    <cellStyle name="40% - Accent2 139 2 2" xfId="10073"/>
    <cellStyle name="40% - Accent2 139 2 2 2" xfId="19231"/>
    <cellStyle name="40% - Accent2 139 2 3" xfId="14711"/>
    <cellStyle name="40% - Accent2 139 3" xfId="8656"/>
    <cellStyle name="40% - Accent2 139 3 2" xfId="17814"/>
    <cellStyle name="40% - Accent2 139 4" xfId="13269"/>
    <cellStyle name="40% - Accent2 14" xfId="1461"/>
    <cellStyle name="40% - Accent2 14 2" xfId="1462"/>
    <cellStyle name="40% - Accent2 14 2 2" xfId="5369"/>
    <cellStyle name="40% - Accent2 14 2 2 2" xfId="10074"/>
    <cellStyle name="40% - Accent2 14 2 2 2 2" xfId="19232"/>
    <cellStyle name="40% - Accent2 14 2 2 3" xfId="14712"/>
    <cellStyle name="40% - Accent2 14 2 3" xfId="7681"/>
    <cellStyle name="40% - Accent2 14 2 3 2" xfId="16839"/>
    <cellStyle name="40% - Accent2 14 2 4" xfId="12189"/>
    <cellStyle name="40% - Accent2 14 3" xfId="5370"/>
    <cellStyle name="40% - Accent2 14 3 2" xfId="10075"/>
    <cellStyle name="40% - Accent2 14 3 2 2" xfId="19233"/>
    <cellStyle name="40% - Accent2 14 3 3" xfId="14713"/>
    <cellStyle name="40% - Accent2 14 4" xfId="7680"/>
    <cellStyle name="40% - Accent2 14 4 2" xfId="16838"/>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234"/>
    <cellStyle name="40% - Accent2 140 2 3" xfId="14714"/>
    <cellStyle name="40% - Accent2 140 3" xfId="8669"/>
    <cellStyle name="40% - Accent2 140 3 2" xfId="17827"/>
    <cellStyle name="40% - Accent2 140 4" xfId="13282"/>
    <cellStyle name="40% - Accent2 141" xfId="3643"/>
    <cellStyle name="40% - Accent2 141 2" xfId="5372"/>
    <cellStyle name="40% - Accent2 141 2 2" xfId="10077"/>
    <cellStyle name="40% - Accent2 141 2 2 2" xfId="19235"/>
    <cellStyle name="40% - Accent2 141 2 3" xfId="14715"/>
    <cellStyle name="40% - Accent2 141 3" xfId="8682"/>
    <cellStyle name="40% - Accent2 141 3 2" xfId="17840"/>
    <cellStyle name="40% - Accent2 141 4" xfId="13295"/>
    <cellStyle name="40% - Accent2 142" xfId="3656"/>
    <cellStyle name="40% - Accent2 142 2" xfId="5373"/>
    <cellStyle name="40% - Accent2 142 2 2" xfId="10078"/>
    <cellStyle name="40% - Accent2 142 2 2 2" xfId="19236"/>
    <cellStyle name="40% - Accent2 142 2 3" xfId="14716"/>
    <cellStyle name="40% - Accent2 142 3" xfId="8695"/>
    <cellStyle name="40% - Accent2 142 3 2" xfId="17853"/>
    <cellStyle name="40% - Accent2 142 4" xfId="13308"/>
    <cellStyle name="40% - Accent2 143" xfId="3669"/>
    <cellStyle name="40% - Accent2 143 2" xfId="5374"/>
    <cellStyle name="40% - Accent2 143 2 2" xfId="10079"/>
    <cellStyle name="40% - Accent2 143 2 2 2" xfId="19237"/>
    <cellStyle name="40% - Accent2 143 2 3" xfId="14717"/>
    <cellStyle name="40% - Accent2 143 3" xfId="8708"/>
    <cellStyle name="40% - Accent2 143 3 2" xfId="17866"/>
    <cellStyle name="40% - Accent2 143 4" xfId="13321"/>
    <cellStyle name="40% - Accent2 144" xfId="3682"/>
    <cellStyle name="40% - Accent2 144 2" xfId="5375"/>
    <cellStyle name="40% - Accent2 144 2 2" xfId="10080"/>
    <cellStyle name="40% - Accent2 144 2 2 2" xfId="19238"/>
    <cellStyle name="40% - Accent2 144 2 3" xfId="14718"/>
    <cellStyle name="40% - Accent2 144 3" xfId="8721"/>
    <cellStyle name="40% - Accent2 144 3 2" xfId="17879"/>
    <cellStyle name="40% - Accent2 144 4" xfId="13334"/>
    <cellStyle name="40% - Accent2 145" xfId="3695"/>
    <cellStyle name="40% - Accent2 145 2" xfId="5376"/>
    <cellStyle name="40% - Accent2 145 2 2" xfId="10081"/>
    <cellStyle name="40% - Accent2 145 2 2 2" xfId="19239"/>
    <cellStyle name="40% - Accent2 145 2 3" xfId="14719"/>
    <cellStyle name="40% - Accent2 145 3" xfId="8734"/>
    <cellStyle name="40% - Accent2 145 3 2" xfId="17892"/>
    <cellStyle name="40% - Accent2 145 4" xfId="13347"/>
    <cellStyle name="40% - Accent2 146" xfId="3709"/>
    <cellStyle name="40% - Accent2 146 2" xfId="5377"/>
    <cellStyle name="40% - Accent2 146 2 2" xfId="10082"/>
    <cellStyle name="40% - Accent2 146 2 2 2" xfId="19240"/>
    <cellStyle name="40% - Accent2 146 2 3" xfId="14720"/>
    <cellStyle name="40% - Accent2 146 3" xfId="8747"/>
    <cellStyle name="40% - Accent2 146 3 2" xfId="17905"/>
    <cellStyle name="40% - Accent2 146 4" xfId="13360"/>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241"/>
    <cellStyle name="40% - Accent2 15 2 2 3" xfId="14721"/>
    <cellStyle name="40% - Accent2 15 2 3" xfId="7683"/>
    <cellStyle name="40% - Accent2 15 2 3 2" xfId="16841"/>
    <cellStyle name="40% - Accent2 15 2 4" xfId="12191"/>
    <cellStyle name="40% - Accent2 15 3" xfId="5379"/>
    <cellStyle name="40% - Accent2 15 3 2" xfId="10084"/>
    <cellStyle name="40% - Accent2 15 3 2 2" xfId="19242"/>
    <cellStyle name="40% - Accent2 15 3 3" xfId="14722"/>
    <cellStyle name="40% - Accent2 15 4" xfId="7682"/>
    <cellStyle name="40% - Accent2 15 4 2" xfId="16840"/>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243"/>
    <cellStyle name="40% - Accent2 153 3" xfId="14723"/>
    <cellStyle name="40% - Accent2 154" xfId="7662"/>
    <cellStyle name="40% - Accent2 154 2" xfId="16820"/>
    <cellStyle name="40% - Accent2 155" xfId="12170"/>
    <cellStyle name="40% - Accent2 16" xfId="1467"/>
    <cellStyle name="40% - Accent2 16 2" xfId="1468"/>
    <cellStyle name="40% - Accent2 16 2 2" xfId="5381"/>
    <cellStyle name="40% - Accent2 16 2 2 2" xfId="10086"/>
    <cellStyle name="40% - Accent2 16 2 2 2 2" xfId="19244"/>
    <cellStyle name="40% - Accent2 16 2 2 3" xfId="14724"/>
    <cellStyle name="40% - Accent2 16 2 3" xfId="7685"/>
    <cellStyle name="40% - Accent2 16 2 3 2" xfId="16843"/>
    <cellStyle name="40% - Accent2 16 2 4" xfId="12193"/>
    <cellStyle name="40% - Accent2 16 3" xfId="5382"/>
    <cellStyle name="40% - Accent2 16 3 2" xfId="10087"/>
    <cellStyle name="40% - Accent2 16 3 2 2" xfId="19245"/>
    <cellStyle name="40% - Accent2 16 3 3" xfId="14725"/>
    <cellStyle name="40% - Accent2 16 4" xfId="7684"/>
    <cellStyle name="40% - Accent2 16 4 2" xfId="16842"/>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246"/>
    <cellStyle name="40% - Accent2 17 2 2 3" xfId="14726"/>
    <cellStyle name="40% - Accent2 17 2 3" xfId="7687"/>
    <cellStyle name="40% - Accent2 17 2 3 2" xfId="16845"/>
    <cellStyle name="40% - Accent2 17 2 4" xfId="12195"/>
    <cellStyle name="40% - Accent2 17 3" xfId="5384"/>
    <cellStyle name="40% - Accent2 17 3 2" xfId="10089"/>
    <cellStyle name="40% - Accent2 17 3 2 2" xfId="19247"/>
    <cellStyle name="40% - Accent2 17 3 3" xfId="14727"/>
    <cellStyle name="40% - Accent2 17 4" xfId="7686"/>
    <cellStyle name="40% - Accent2 17 4 2" xfId="16844"/>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248"/>
    <cellStyle name="40% - Accent2 18 2 2 3" xfId="14728"/>
    <cellStyle name="40% - Accent2 18 2 3" xfId="7689"/>
    <cellStyle name="40% - Accent2 18 2 3 2" xfId="16847"/>
    <cellStyle name="40% - Accent2 18 2 4" xfId="12197"/>
    <cellStyle name="40% - Accent2 18 3" xfId="5386"/>
    <cellStyle name="40% - Accent2 18 3 2" xfId="10091"/>
    <cellStyle name="40% - Accent2 18 3 2 2" xfId="19249"/>
    <cellStyle name="40% - Accent2 18 3 3" xfId="14729"/>
    <cellStyle name="40% - Accent2 18 4" xfId="7688"/>
    <cellStyle name="40% - Accent2 18 4 2" xfId="16846"/>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250"/>
    <cellStyle name="40% - Accent2 19 2 2 3" xfId="14730"/>
    <cellStyle name="40% - Accent2 19 2 3" xfId="7691"/>
    <cellStyle name="40% - Accent2 19 2 3 2" xfId="16849"/>
    <cellStyle name="40% - Accent2 19 2 4" xfId="12199"/>
    <cellStyle name="40% - Accent2 19 3" xfId="5388"/>
    <cellStyle name="40% - Accent2 19 3 2" xfId="10093"/>
    <cellStyle name="40% - Accent2 19 3 2 2" xfId="19251"/>
    <cellStyle name="40% - Accent2 19 3 3" xfId="14731"/>
    <cellStyle name="40% - Accent2 19 4" xfId="7690"/>
    <cellStyle name="40% - Accent2 19 4 2" xfId="16848"/>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252"/>
    <cellStyle name="40% - Accent2 2 2 2 2 3" xfId="14732"/>
    <cellStyle name="40% - Accent2 2 2 2 3" xfId="7694"/>
    <cellStyle name="40% - Accent2 2 2 2 3 2" xfId="16852"/>
    <cellStyle name="40% - Accent2 2 2 2 4" xfId="12202"/>
    <cellStyle name="40% - Accent2 2 2 3" xfId="5390"/>
    <cellStyle name="40% - Accent2 2 2 3 2" xfId="10095"/>
    <cellStyle name="40% - Accent2 2 2 3 2 2" xfId="19253"/>
    <cellStyle name="40% - Accent2 2 2 3 3" xfId="14733"/>
    <cellStyle name="40% - Accent2 2 2 4" xfId="7693"/>
    <cellStyle name="40% - Accent2 2 2 4 2" xfId="16851"/>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254"/>
    <cellStyle name="40% - Accent2 2 3 2 3" xfId="14734"/>
    <cellStyle name="40% - Accent2 2 3 3" xfId="7695"/>
    <cellStyle name="40% - Accent2 2 3 3 2" xfId="16853"/>
    <cellStyle name="40% - Accent2 2 3 4" xfId="12203"/>
    <cellStyle name="40% - Accent2 2 4" xfId="5392"/>
    <cellStyle name="40% - Accent2 2 4 2" xfId="10097"/>
    <cellStyle name="40% - Accent2 2 4 2 2" xfId="19255"/>
    <cellStyle name="40% - Accent2 2 4 3" xfId="14735"/>
    <cellStyle name="40% - Accent2 2 5" xfId="7692"/>
    <cellStyle name="40% - Accent2 2 5 2" xfId="16850"/>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256"/>
    <cellStyle name="40% - Accent2 20 2 2 3" xfId="14736"/>
    <cellStyle name="40% - Accent2 20 2 3" xfId="7697"/>
    <cellStyle name="40% - Accent2 20 2 3 2" xfId="16855"/>
    <cellStyle name="40% - Accent2 20 2 4" xfId="12205"/>
    <cellStyle name="40% - Accent2 20 3" xfId="5394"/>
    <cellStyle name="40% - Accent2 20 3 2" xfId="10099"/>
    <cellStyle name="40% - Accent2 20 3 2 2" xfId="19257"/>
    <cellStyle name="40% - Accent2 20 3 3" xfId="14737"/>
    <cellStyle name="40% - Accent2 20 4" xfId="7696"/>
    <cellStyle name="40% - Accent2 20 4 2" xfId="16854"/>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258"/>
    <cellStyle name="40% - Accent2 21 2 2 3" xfId="14738"/>
    <cellStyle name="40% - Accent2 21 2 3" xfId="7699"/>
    <cellStyle name="40% - Accent2 21 2 3 2" xfId="16857"/>
    <cellStyle name="40% - Accent2 21 2 4" xfId="12207"/>
    <cellStyle name="40% - Accent2 21 3" xfId="5396"/>
    <cellStyle name="40% - Accent2 21 3 2" xfId="10101"/>
    <cellStyle name="40% - Accent2 21 3 2 2" xfId="19259"/>
    <cellStyle name="40% - Accent2 21 3 3" xfId="14739"/>
    <cellStyle name="40% - Accent2 21 4" xfId="7698"/>
    <cellStyle name="40% - Accent2 21 4 2" xfId="16856"/>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260"/>
    <cellStyle name="40% - Accent2 22 2 2 3" xfId="14740"/>
    <cellStyle name="40% - Accent2 22 2 3" xfId="7701"/>
    <cellStyle name="40% - Accent2 22 2 3 2" xfId="16859"/>
    <cellStyle name="40% - Accent2 22 2 4" xfId="12209"/>
    <cellStyle name="40% - Accent2 22 3" xfId="5398"/>
    <cellStyle name="40% - Accent2 22 3 2" xfId="10103"/>
    <cellStyle name="40% - Accent2 22 3 2 2" xfId="19261"/>
    <cellStyle name="40% - Accent2 22 3 3" xfId="14741"/>
    <cellStyle name="40% - Accent2 22 4" xfId="7700"/>
    <cellStyle name="40% - Accent2 22 4 2" xfId="16858"/>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262"/>
    <cellStyle name="40% - Accent2 23 2 2 3" xfId="14742"/>
    <cellStyle name="40% - Accent2 23 2 3" xfId="7703"/>
    <cellStyle name="40% - Accent2 23 2 3 2" xfId="16861"/>
    <cellStyle name="40% - Accent2 23 2 4" xfId="12211"/>
    <cellStyle name="40% - Accent2 23 3" xfId="5400"/>
    <cellStyle name="40% - Accent2 23 3 2" xfId="10105"/>
    <cellStyle name="40% - Accent2 23 3 2 2" xfId="19263"/>
    <cellStyle name="40% - Accent2 23 3 3" xfId="14743"/>
    <cellStyle name="40% - Accent2 23 4" xfId="7702"/>
    <cellStyle name="40% - Accent2 23 4 2" xfId="16860"/>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264"/>
    <cellStyle name="40% - Accent2 24 2 2 3" xfId="14744"/>
    <cellStyle name="40% - Accent2 24 2 3" xfId="7705"/>
    <cellStyle name="40% - Accent2 24 2 3 2" xfId="16863"/>
    <cellStyle name="40% - Accent2 24 2 4" xfId="12213"/>
    <cellStyle name="40% - Accent2 24 3" xfId="5402"/>
    <cellStyle name="40% - Accent2 24 3 2" xfId="10107"/>
    <cellStyle name="40% - Accent2 24 3 2 2" xfId="19265"/>
    <cellStyle name="40% - Accent2 24 3 3" xfId="14745"/>
    <cellStyle name="40% - Accent2 24 4" xfId="7704"/>
    <cellStyle name="40% - Accent2 24 4 2" xfId="16862"/>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266"/>
    <cellStyle name="40% - Accent2 25 2 2 3" xfId="14746"/>
    <cellStyle name="40% - Accent2 25 2 3" xfId="7707"/>
    <cellStyle name="40% - Accent2 25 2 3 2" xfId="16865"/>
    <cellStyle name="40% - Accent2 25 2 4" xfId="12215"/>
    <cellStyle name="40% - Accent2 25 3" xfId="5404"/>
    <cellStyle name="40% - Accent2 25 3 2" xfId="10109"/>
    <cellStyle name="40% - Accent2 25 3 2 2" xfId="19267"/>
    <cellStyle name="40% - Accent2 25 3 3" xfId="14747"/>
    <cellStyle name="40% - Accent2 25 4" xfId="7706"/>
    <cellStyle name="40% - Accent2 25 4 2" xfId="16864"/>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268"/>
    <cellStyle name="40% - Accent2 26 2 2 3" xfId="14748"/>
    <cellStyle name="40% - Accent2 26 2 3" xfId="7709"/>
    <cellStyle name="40% - Accent2 26 2 3 2" xfId="16867"/>
    <cellStyle name="40% - Accent2 26 2 4" xfId="12217"/>
    <cellStyle name="40% - Accent2 26 3" xfId="5406"/>
    <cellStyle name="40% - Accent2 26 3 2" xfId="10111"/>
    <cellStyle name="40% - Accent2 26 3 2 2" xfId="19269"/>
    <cellStyle name="40% - Accent2 26 3 3" xfId="14749"/>
    <cellStyle name="40% - Accent2 26 4" xfId="7708"/>
    <cellStyle name="40% - Accent2 26 4 2" xfId="16866"/>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270"/>
    <cellStyle name="40% - Accent2 27 2 2 3" xfId="14750"/>
    <cellStyle name="40% - Accent2 27 2 3" xfId="7711"/>
    <cellStyle name="40% - Accent2 27 2 3 2" xfId="16869"/>
    <cellStyle name="40% - Accent2 27 2 4" xfId="12219"/>
    <cellStyle name="40% - Accent2 27 3" xfId="5408"/>
    <cellStyle name="40% - Accent2 27 3 2" xfId="10113"/>
    <cellStyle name="40% - Accent2 27 3 2 2" xfId="19271"/>
    <cellStyle name="40% - Accent2 27 3 3" xfId="14751"/>
    <cellStyle name="40% - Accent2 27 4" xfId="7710"/>
    <cellStyle name="40% - Accent2 27 4 2" xfId="16868"/>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272"/>
    <cellStyle name="40% - Accent2 28 2 2 3" xfId="14752"/>
    <cellStyle name="40% - Accent2 28 2 3" xfId="7713"/>
    <cellStyle name="40% - Accent2 28 2 3 2" xfId="16871"/>
    <cellStyle name="40% - Accent2 28 2 4" xfId="12221"/>
    <cellStyle name="40% - Accent2 28 3" xfId="5410"/>
    <cellStyle name="40% - Accent2 28 3 2" xfId="10115"/>
    <cellStyle name="40% - Accent2 28 3 2 2" xfId="19273"/>
    <cellStyle name="40% - Accent2 28 3 3" xfId="14753"/>
    <cellStyle name="40% - Accent2 28 4" xfId="7712"/>
    <cellStyle name="40% - Accent2 28 4 2" xfId="16870"/>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274"/>
    <cellStyle name="40% - Accent2 29 2 2 3" xfId="14754"/>
    <cellStyle name="40% - Accent2 29 2 3" xfId="7715"/>
    <cellStyle name="40% - Accent2 29 2 3 2" xfId="16873"/>
    <cellStyle name="40% - Accent2 29 2 4" xfId="12223"/>
    <cellStyle name="40% - Accent2 29 3" xfId="5412"/>
    <cellStyle name="40% - Accent2 29 3 2" xfId="10117"/>
    <cellStyle name="40% - Accent2 29 3 2 2" xfId="19275"/>
    <cellStyle name="40% - Accent2 29 3 3" xfId="14755"/>
    <cellStyle name="40% - Accent2 29 4" xfId="7714"/>
    <cellStyle name="40% - Accent2 29 4 2" xfId="16872"/>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276"/>
    <cellStyle name="40% - Accent2 3 2 2 2 3" xfId="14756"/>
    <cellStyle name="40% - Accent2 3 2 2 3" xfId="7718"/>
    <cellStyle name="40% - Accent2 3 2 2 3 2" xfId="16876"/>
    <cellStyle name="40% - Accent2 3 2 2 4" xfId="12226"/>
    <cellStyle name="40% - Accent2 3 2 3" xfId="5414"/>
    <cellStyle name="40% - Accent2 3 2 3 2" xfId="10119"/>
    <cellStyle name="40% - Accent2 3 2 3 2 2" xfId="19277"/>
    <cellStyle name="40% - Accent2 3 2 3 3" xfId="14757"/>
    <cellStyle name="40% - Accent2 3 2 4" xfId="7717"/>
    <cellStyle name="40% - Accent2 3 2 4 2" xfId="16875"/>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278"/>
    <cellStyle name="40% - Accent2 3 3 2 3" xfId="14758"/>
    <cellStyle name="40% - Accent2 3 3 3" xfId="7719"/>
    <cellStyle name="40% - Accent2 3 3 3 2" xfId="16877"/>
    <cellStyle name="40% - Accent2 3 3 4" xfId="12227"/>
    <cellStyle name="40% - Accent2 3 4" xfId="5416"/>
    <cellStyle name="40% - Accent2 3 4 2" xfId="10121"/>
    <cellStyle name="40% - Accent2 3 4 2 2" xfId="19279"/>
    <cellStyle name="40% - Accent2 3 4 3" xfId="14759"/>
    <cellStyle name="40% - Accent2 3 5" xfId="7716"/>
    <cellStyle name="40% - Accent2 3 5 2" xfId="16874"/>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280"/>
    <cellStyle name="40% - Accent2 30 2 2 3" xfId="14760"/>
    <cellStyle name="40% - Accent2 30 2 3" xfId="7721"/>
    <cellStyle name="40% - Accent2 30 2 3 2" xfId="16879"/>
    <cellStyle name="40% - Accent2 30 2 4" xfId="12229"/>
    <cellStyle name="40% - Accent2 30 3" xfId="5418"/>
    <cellStyle name="40% - Accent2 30 3 2" xfId="10123"/>
    <cellStyle name="40% - Accent2 30 3 2 2" xfId="19281"/>
    <cellStyle name="40% - Accent2 30 3 3" xfId="14761"/>
    <cellStyle name="40% - Accent2 30 4" xfId="7720"/>
    <cellStyle name="40% - Accent2 30 4 2" xfId="16878"/>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282"/>
    <cellStyle name="40% - Accent2 31 2 2 3" xfId="14762"/>
    <cellStyle name="40% - Accent2 31 2 3" xfId="7723"/>
    <cellStyle name="40% - Accent2 31 2 3 2" xfId="16881"/>
    <cellStyle name="40% - Accent2 31 2 4" xfId="12231"/>
    <cellStyle name="40% - Accent2 31 3" xfId="5420"/>
    <cellStyle name="40% - Accent2 31 3 2" xfId="10125"/>
    <cellStyle name="40% - Accent2 31 3 2 2" xfId="19283"/>
    <cellStyle name="40% - Accent2 31 3 3" xfId="14763"/>
    <cellStyle name="40% - Accent2 31 4" xfId="7722"/>
    <cellStyle name="40% - Accent2 31 4 2" xfId="16880"/>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284"/>
    <cellStyle name="40% - Accent2 32 2 2 3" xfId="14764"/>
    <cellStyle name="40% - Accent2 32 2 3" xfId="7725"/>
    <cellStyle name="40% - Accent2 32 2 3 2" xfId="16883"/>
    <cellStyle name="40% - Accent2 32 2 4" xfId="12233"/>
    <cellStyle name="40% - Accent2 32 3" xfId="5422"/>
    <cellStyle name="40% - Accent2 32 3 2" xfId="10127"/>
    <cellStyle name="40% - Accent2 32 3 2 2" xfId="19285"/>
    <cellStyle name="40% - Accent2 32 3 3" xfId="14765"/>
    <cellStyle name="40% - Accent2 32 4" xfId="7724"/>
    <cellStyle name="40% - Accent2 32 4 2" xfId="16882"/>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286"/>
    <cellStyle name="40% - Accent2 33 2 3" xfId="14766"/>
    <cellStyle name="40% - Accent2 33 3" xfId="7726"/>
    <cellStyle name="40% - Accent2 33 3 2" xfId="16884"/>
    <cellStyle name="40% - Accent2 33 4" xfId="12234"/>
    <cellStyle name="40% - Accent2 34" xfId="1531"/>
    <cellStyle name="40% - Accent2 34 2" xfId="5424"/>
    <cellStyle name="40% - Accent2 34 2 2" xfId="10129"/>
    <cellStyle name="40% - Accent2 34 2 2 2" xfId="19287"/>
    <cellStyle name="40% - Accent2 34 2 3" xfId="14767"/>
    <cellStyle name="40% - Accent2 34 3" xfId="7727"/>
    <cellStyle name="40% - Accent2 34 3 2" xfId="16885"/>
    <cellStyle name="40% - Accent2 34 4" xfId="12235"/>
    <cellStyle name="40% - Accent2 35" xfId="1532"/>
    <cellStyle name="40% - Accent2 35 2" xfId="5425"/>
    <cellStyle name="40% - Accent2 35 2 2" xfId="10130"/>
    <cellStyle name="40% - Accent2 35 2 2 2" xfId="19288"/>
    <cellStyle name="40% - Accent2 35 2 3" xfId="14768"/>
    <cellStyle name="40% - Accent2 35 3" xfId="7728"/>
    <cellStyle name="40% - Accent2 35 3 2" xfId="16886"/>
    <cellStyle name="40% - Accent2 35 4" xfId="12236"/>
    <cellStyle name="40% - Accent2 36" xfId="1533"/>
    <cellStyle name="40% - Accent2 36 2" xfId="5426"/>
    <cellStyle name="40% - Accent2 36 2 2" xfId="10131"/>
    <cellStyle name="40% - Accent2 36 2 2 2" xfId="19289"/>
    <cellStyle name="40% - Accent2 36 2 3" xfId="14769"/>
    <cellStyle name="40% - Accent2 36 3" xfId="7729"/>
    <cellStyle name="40% - Accent2 36 3 2" xfId="16887"/>
    <cellStyle name="40% - Accent2 36 4" xfId="12237"/>
    <cellStyle name="40% - Accent2 37" xfId="1534"/>
    <cellStyle name="40% - Accent2 37 2" xfId="5427"/>
    <cellStyle name="40% - Accent2 37 2 2" xfId="10132"/>
    <cellStyle name="40% - Accent2 37 2 2 2" xfId="19290"/>
    <cellStyle name="40% - Accent2 37 2 3" xfId="14770"/>
    <cellStyle name="40% - Accent2 37 3" xfId="7730"/>
    <cellStyle name="40% - Accent2 37 3 2" xfId="16888"/>
    <cellStyle name="40% - Accent2 37 4" xfId="12238"/>
    <cellStyle name="40% - Accent2 38" xfId="1535"/>
    <cellStyle name="40% - Accent2 38 2" xfId="5428"/>
    <cellStyle name="40% - Accent2 38 2 2" xfId="10133"/>
    <cellStyle name="40% - Accent2 38 2 2 2" xfId="19291"/>
    <cellStyle name="40% - Accent2 38 2 3" xfId="14771"/>
    <cellStyle name="40% - Accent2 38 3" xfId="7731"/>
    <cellStyle name="40% - Accent2 38 3 2" xfId="16889"/>
    <cellStyle name="40% - Accent2 38 4" xfId="12239"/>
    <cellStyle name="40% - Accent2 39" xfId="1536"/>
    <cellStyle name="40% - Accent2 39 2" xfId="5429"/>
    <cellStyle name="40% - Accent2 39 2 2" xfId="10134"/>
    <cellStyle name="40% - Accent2 39 2 2 2" xfId="19292"/>
    <cellStyle name="40% - Accent2 39 2 3" xfId="14772"/>
    <cellStyle name="40% - Accent2 39 3" xfId="7732"/>
    <cellStyle name="40% - Accent2 39 3 2" xfId="16890"/>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293"/>
    <cellStyle name="40% - Accent2 4 2 2 2 3" xfId="14773"/>
    <cellStyle name="40% - Accent2 4 2 2 3" xfId="7735"/>
    <cellStyle name="40% - Accent2 4 2 2 3 2" xfId="16893"/>
    <cellStyle name="40% - Accent2 4 2 2 4" xfId="12243"/>
    <cellStyle name="40% - Accent2 4 2 3" xfId="5431"/>
    <cellStyle name="40% - Accent2 4 2 3 2" xfId="10136"/>
    <cellStyle name="40% - Accent2 4 2 3 2 2" xfId="19294"/>
    <cellStyle name="40% - Accent2 4 2 3 3" xfId="14774"/>
    <cellStyle name="40% - Accent2 4 2 4" xfId="7734"/>
    <cellStyle name="40% - Accent2 4 2 4 2" xfId="16892"/>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295"/>
    <cellStyle name="40% - Accent2 4 3 2 3" xfId="14775"/>
    <cellStyle name="40% - Accent2 4 3 3" xfId="7736"/>
    <cellStyle name="40% - Accent2 4 3 3 2" xfId="16894"/>
    <cellStyle name="40% - Accent2 4 3 4" xfId="12244"/>
    <cellStyle name="40% - Accent2 4 4" xfId="5433"/>
    <cellStyle name="40% - Accent2 4 4 2" xfId="10138"/>
    <cellStyle name="40% - Accent2 4 4 2 2" xfId="19296"/>
    <cellStyle name="40% - Accent2 4 4 3" xfId="14776"/>
    <cellStyle name="40% - Accent2 4 5" xfId="7733"/>
    <cellStyle name="40% - Accent2 4 5 2" xfId="16891"/>
    <cellStyle name="40% - Accent2 4 6" xfId="12241"/>
    <cellStyle name="40% - Accent2 4_draft transactions report_052009_rvsd" xfId="1542"/>
    <cellStyle name="40% - Accent2 40" xfId="1543"/>
    <cellStyle name="40% - Accent2 40 2" xfId="5434"/>
    <cellStyle name="40% - Accent2 40 2 2" xfId="10139"/>
    <cellStyle name="40% - Accent2 40 2 2 2" xfId="19297"/>
    <cellStyle name="40% - Accent2 40 2 3" xfId="14777"/>
    <cellStyle name="40% - Accent2 40 3" xfId="7737"/>
    <cellStyle name="40% - Accent2 40 3 2" xfId="16895"/>
    <cellStyle name="40% - Accent2 40 4" xfId="12245"/>
    <cellStyle name="40% - Accent2 41" xfId="1544"/>
    <cellStyle name="40% - Accent2 41 2" xfId="5435"/>
    <cellStyle name="40% - Accent2 41 2 2" xfId="10140"/>
    <cellStyle name="40% - Accent2 41 2 2 2" xfId="19298"/>
    <cellStyle name="40% - Accent2 41 2 3" xfId="14778"/>
    <cellStyle name="40% - Accent2 41 3" xfId="7738"/>
    <cellStyle name="40% - Accent2 41 3 2" xfId="16896"/>
    <cellStyle name="40% - Accent2 41 4" xfId="12246"/>
    <cellStyle name="40% - Accent2 42" xfId="1545"/>
    <cellStyle name="40% - Accent2 42 2" xfId="5436"/>
    <cellStyle name="40% - Accent2 42 2 2" xfId="10141"/>
    <cellStyle name="40% - Accent2 42 2 2 2" xfId="19299"/>
    <cellStyle name="40% - Accent2 42 2 3" xfId="14779"/>
    <cellStyle name="40% - Accent2 42 3" xfId="7739"/>
    <cellStyle name="40% - Accent2 42 3 2" xfId="16897"/>
    <cellStyle name="40% - Accent2 42 4" xfId="12247"/>
    <cellStyle name="40% - Accent2 43" xfId="1546"/>
    <cellStyle name="40% - Accent2 43 2" xfId="5437"/>
    <cellStyle name="40% - Accent2 43 2 2" xfId="10142"/>
    <cellStyle name="40% - Accent2 43 2 2 2" xfId="19300"/>
    <cellStyle name="40% - Accent2 43 2 3" xfId="14780"/>
    <cellStyle name="40% - Accent2 43 3" xfId="7740"/>
    <cellStyle name="40% - Accent2 43 3 2" xfId="16898"/>
    <cellStyle name="40% - Accent2 43 4" xfId="12248"/>
    <cellStyle name="40% - Accent2 44" xfId="1547"/>
    <cellStyle name="40% - Accent2 44 2" xfId="5438"/>
    <cellStyle name="40% - Accent2 44 2 2" xfId="10143"/>
    <cellStyle name="40% - Accent2 44 2 2 2" xfId="19301"/>
    <cellStyle name="40% - Accent2 44 2 3" xfId="14781"/>
    <cellStyle name="40% - Accent2 44 3" xfId="7741"/>
    <cellStyle name="40% - Accent2 44 3 2" xfId="16899"/>
    <cellStyle name="40% - Accent2 44 4" xfId="12249"/>
    <cellStyle name="40% - Accent2 45" xfId="1548"/>
    <cellStyle name="40% - Accent2 45 2" xfId="5439"/>
    <cellStyle name="40% - Accent2 45 2 2" xfId="10144"/>
    <cellStyle name="40% - Accent2 45 2 2 2" xfId="19302"/>
    <cellStyle name="40% - Accent2 45 2 3" xfId="14782"/>
    <cellStyle name="40% - Accent2 45 3" xfId="7742"/>
    <cellStyle name="40% - Accent2 45 3 2" xfId="16900"/>
    <cellStyle name="40% - Accent2 45 4" xfId="12250"/>
    <cellStyle name="40% - Accent2 46" xfId="1549"/>
    <cellStyle name="40% - Accent2 46 2" xfId="5440"/>
    <cellStyle name="40% - Accent2 46 2 2" xfId="10145"/>
    <cellStyle name="40% - Accent2 46 2 2 2" xfId="19303"/>
    <cellStyle name="40% - Accent2 46 2 3" xfId="14783"/>
    <cellStyle name="40% - Accent2 46 3" xfId="7743"/>
    <cellStyle name="40% - Accent2 46 3 2" xfId="16901"/>
    <cellStyle name="40% - Accent2 46 4" xfId="12251"/>
    <cellStyle name="40% - Accent2 47" xfId="1550"/>
    <cellStyle name="40% - Accent2 47 2" xfId="5441"/>
    <cellStyle name="40% - Accent2 47 2 2" xfId="10146"/>
    <cellStyle name="40% - Accent2 47 2 2 2" xfId="19304"/>
    <cellStyle name="40% - Accent2 47 2 3" xfId="14784"/>
    <cellStyle name="40% - Accent2 47 3" xfId="7744"/>
    <cellStyle name="40% - Accent2 47 3 2" xfId="16902"/>
    <cellStyle name="40% - Accent2 47 4" xfId="12252"/>
    <cellStyle name="40% - Accent2 48" xfId="1551"/>
    <cellStyle name="40% - Accent2 48 2" xfId="5442"/>
    <cellStyle name="40% - Accent2 48 2 2" xfId="10147"/>
    <cellStyle name="40% - Accent2 48 2 2 2" xfId="19305"/>
    <cellStyle name="40% - Accent2 48 2 3" xfId="14785"/>
    <cellStyle name="40% - Accent2 48 3" xfId="7745"/>
    <cellStyle name="40% - Accent2 48 3 2" xfId="16903"/>
    <cellStyle name="40% - Accent2 48 4" xfId="12253"/>
    <cellStyle name="40% - Accent2 49" xfId="1552"/>
    <cellStyle name="40% - Accent2 49 2" xfId="5443"/>
    <cellStyle name="40% - Accent2 49 2 2" xfId="10148"/>
    <cellStyle name="40% - Accent2 49 2 2 2" xfId="19306"/>
    <cellStyle name="40% - Accent2 49 2 3" xfId="14786"/>
    <cellStyle name="40% - Accent2 49 3" xfId="7746"/>
    <cellStyle name="40% - Accent2 49 3 2" xfId="16904"/>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307"/>
    <cellStyle name="40% - Accent2 5 2 2 2 3" xfId="14787"/>
    <cellStyle name="40% - Accent2 5 2 2 3" xfId="7749"/>
    <cellStyle name="40% - Accent2 5 2 2 3 2" xfId="16907"/>
    <cellStyle name="40% - Accent2 5 2 2 4" xfId="12257"/>
    <cellStyle name="40% - Accent2 5 2 3" xfId="5445"/>
    <cellStyle name="40% - Accent2 5 2 3 2" xfId="10150"/>
    <cellStyle name="40% - Accent2 5 2 3 2 2" xfId="19308"/>
    <cellStyle name="40% - Accent2 5 2 3 3" xfId="14788"/>
    <cellStyle name="40% - Accent2 5 2 4" xfId="7748"/>
    <cellStyle name="40% - Accent2 5 2 4 2" xfId="16906"/>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309"/>
    <cellStyle name="40% - Accent2 5 3 2 3" xfId="14789"/>
    <cellStyle name="40% - Accent2 5 3 3" xfId="7750"/>
    <cellStyle name="40% - Accent2 5 3 3 2" xfId="16908"/>
    <cellStyle name="40% - Accent2 5 3 4" xfId="12258"/>
    <cellStyle name="40% - Accent2 5 4" xfId="5447"/>
    <cellStyle name="40% - Accent2 5 4 2" xfId="10152"/>
    <cellStyle name="40% - Accent2 5 4 2 2" xfId="19310"/>
    <cellStyle name="40% - Accent2 5 4 3" xfId="14790"/>
    <cellStyle name="40% - Accent2 5 5" xfId="7747"/>
    <cellStyle name="40% - Accent2 5 5 2" xfId="16905"/>
    <cellStyle name="40% - Accent2 5 6" xfId="12255"/>
    <cellStyle name="40% - Accent2 5_draft transactions report_052009_rvsd" xfId="1558"/>
    <cellStyle name="40% - Accent2 50" xfId="1559"/>
    <cellStyle name="40% - Accent2 50 2" xfId="5448"/>
    <cellStyle name="40% - Accent2 50 2 2" xfId="10153"/>
    <cellStyle name="40% - Accent2 50 2 2 2" xfId="19311"/>
    <cellStyle name="40% - Accent2 50 2 3" xfId="14791"/>
    <cellStyle name="40% - Accent2 50 3" xfId="7751"/>
    <cellStyle name="40% - Accent2 50 3 2" xfId="16909"/>
    <cellStyle name="40% - Accent2 50 4" xfId="12259"/>
    <cellStyle name="40% - Accent2 51" xfId="1560"/>
    <cellStyle name="40% - Accent2 51 2" xfId="5449"/>
    <cellStyle name="40% - Accent2 51 2 2" xfId="10154"/>
    <cellStyle name="40% - Accent2 51 2 2 2" xfId="19312"/>
    <cellStyle name="40% - Accent2 51 2 3" xfId="14792"/>
    <cellStyle name="40% - Accent2 51 3" xfId="7752"/>
    <cellStyle name="40% - Accent2 51 3 2" xfId="16910"/>
    <cellStyle name="40% - Accent2 51 4" xfId="12260"/>
    <cellStyle name="40% - Accent2 52" xfId="1561"/>
    <cellStyle name="40% - Accent2 52 2" xfId="5450"/>
    <cellStyle name="40% - Accent2 52 2 2" xfId="10155"/>
    <cellStyle name="40% - Accent2 52 2 2 2" xfId="19313"/>
    <cellStyle name="40% - Accent2 52 2 3" xfId="14793"/>
    <cellStyle name="40% - Accent2 52 3" xfId="7753"/>
    <cellStyle name="40% - Accent2 52 3 2" xfId="16911"/>
    <cellStyle name="40% - Accent2 52 4" xfId="12261"/>
    <cellStyle name="40% - Accent2 53" xfId="1562"/>
    <cellStyle name="40% - Accent2 53 2" xfId="5451"/>
    <cellStyle name="40% - Accent2 53 2 2" xfId="10156"/>
    <cellStyle name="40% - Accent2 53 2 2 2" xfId="19314"/>
    <cellStyle name="40% - Accent2 53 2 3" xfId="14794"/>
    <cellStyle name="40% - Accent2 53 3" xfId="7754"/>
    <cellStyle name="40% - Accent2 53 3 2" xfId="16912"/>
    <cellStyle name="40% - Accent2 53 4" xfId="12262"/>
    <cellStyle name="40% - Accent2 54" xfId="1563"/>
    <cellStyle name="40% - Accent2 54 2" xfId="5452"/>
    <cellStyle name="40% - Accent2 54 2 2" xfId="10157"/>
    <cellStyle name="40% - Accent2 54 2 2 2" xfId="19315"/>
    <cellStyle name="40% - Accent2 54 2 3" xfId="14795"/>
    <cellStyle name="40% - Accent2 54 3" xfId="7755"/>
    <cellStyle name="40% - Accent2 54 3 2" xfId="16913"/>
    <cellStyle name="40% - Accent2 54 4" xfId="12263"/>
    <cellStyle name="40% - Accent2 55" xfId="1564"/>
    <cellStyle name="40% - Accent2 55 2" xfId="5453"/>
    <cellStyle name="40% - Accent2 55 2 2" xfId="10158"/>
    <cellStyle name="40% - Accent2 55 2 2 2" xfId="19316"/>
    <cellStyle name="40% - Accent2 55 2 3" xfId="14796"/>
    <cellStyle name="40% - Accent2 55 3" xfId="7756"/>
    <cellStyle name="40% - Accent2 55 3 2" xfId="16914"/>
    <cellStyle name="40% - Accent2 55 4" xfId="12264"/>
    <cellStyle name="40% - Accent2 56" xfId="1565"/>
    <cellStyle name="40% - Accent2 56 2" xfId="5454"/>
    <cellStyle name="40% - Accent2 56 2 2" xfId="10159"/>
    <cellStyle name="40% - Accent2 56 2 2 2" xfId="19317"/>
    <cellStyle name="40% - Accent2 56 2 3" xfId="14797"/>
    <cellStyle name="40% - Accent2 56 3" xfId="7757"/>
    <cellStyle name="40% - Accent2 56 3 2" xfId="16915"/>
    <cellStyle name="40% - Accent2 56 4" xfId="12265"/>
    <cellStyle name="40% - Accent2 57" xfId="1566"/>
    <cellStyle name="40% - Accent2 57 2" xfId="5455"/>
    <cellStyle name="40% - Accent2 57 2 2" xfId="10160"/>
    <cellStyle name="40% - Accent2 57 2 2 2" xfId="19318"/>
    <cellStyle name="40% - Accent2 57 2 3" xfId="14798"/>
    <cellStyle name="40% - Accent2 57 3" xfId="7758"/>
    <cellStyle name="40% - Accent2 57 3 2" xfId="16916"/>
    <cellStyle name="40% - Accent2 57 4" xfId="12266"/>
    <cellStyle name="40% - Accent2 58" xfId="1567"/>
    <cellStyle name="40% - Accent2 58 2" xfId="5456"/>
    <cellStyle name="40% - Accent2 58 2 2" xfId="10161"/>
    <cellStyle name="40% - Accent2 58 2 2 2" xfId="19319"/>
    <cellStyle name="40% - Accent2 58 2 3" xfId="14799"/>
    <cellStyle name="40% - Accent2 58 3" xfId="7759"/>
    <cellStyle name="40% - Accent2 58 3 2" xfId="16917"/>
    <cellStyle name="40% - Accent2 58 4" xfId="12267"/>
    <cellStyle name="40% - Accent2 59" xfId="1568"/>
    <cellStyle name="40% - Accent2 59 2" xfId="5457"/>
    <cellStyle name="40% - Accent2 59 2 2" xfId="10162"/>
    <cellStyle name="40% - Accent2 59 2 2 2" xfId="19320"/>
    <cellStyle name="40% - Accent2 59 2 3" xfId="14800"/>
    <cellStyle name="40% - Accent2 59 3" xfId="7760"/>
    <cellStyle name="40% - Accent2 59 3 2" xfId="16918"/>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321"/>
    <cellStyle name="40% - Accent2 6 2 2 2 3" xfId="14801"/>
    <cellStyle name="40% - Accent2 6 2 2 3" xfId="7763"/>
    <cellStyle name="40% - Accent2 6 2 2 3 2" xfId="16921"/>
    <cellStyle name="40% - Accent2 6 2 2 4" xfId="12271"/>
    <cellStyle name="40% - Accent2 6 2 3" xfId="5459"/>
    <cellStyle name="40% - Accent2 6 2 3 2" xfId="10164"/>
    <cellStyle name="40% - Accent2 6 2 3 2 2" xfId="19322"/>
    <cellStyle name="40% - Accent2 6 2 3 3" xfId="14802"/>
    <cellStyle name="40% - Accent2 6 2 4" xfId="7762"/>
    <cellStyle name="40% - Accent2 6 2 4 2" xfId="16920"/>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323"/>
    <cellStyle name="40% - Accent2 6 3 2 3" xfId="14803"/>
    <cellStyle name="40% - Accent2 6 3 3" xfId="7764"/>
    <cellStyle name="40% - Accent2 6 3 3 2" xfId="16922"/>
    <cellStyle name="40% - Accent2 6 3 4" xfId="12272"/>
    <cellStyle name="40% - Accent2 6 4" xfId="5461"/>
    <cellStyle name="40% - Accent2 6 4 2" xfId="10166"/>
    <cellStyle name="40% - Accent2 6 4 2 2" xfId="19324"/>
    <cellStyle name="40% - Accent2 6 4 3" xfId="14804"/>
    <cellStyle name="40% - Accent2 6 5" xfId="7761"/>
    <cellStyle name="40% - Accent2 6 5 2" xfId="16919"/>
    <cellStyle name="40% - Accent2 6 6" xfId="12269"/>
    <cellStyle name="40% - Accent2 6_draft transactions report_052009_rvsd" xfId="1574"/>
    <cellStyle name="40% - Accent2 60" xfId="1575"/>
    <cellStyle name="40% - Accent2 60 2" xfId="5462"/>
    <cellStyle name="40% - Accent2 60 2 2" xfId="10167"/>
    <cellStyle name="40% - Accent2 60 2 2 2" xfId="19325"/>
    <cellStyle name="40% - Accent2 60 2 3" xfId="14805"/>
    <cellStyle name="40% - Accent2 60 3" xfId="7765"/>
    <cellStyle name="40% - Accent2 60 3 2" xfId="16923"/>
    <cellStyle name="40% - Accent2 60 4" xfId="12273"/>
    <cellStyle name="40% - Accent2 61" xfId="1576"/>
    <cellStyle name="40% - Accent2 61 2" xfId="5463"/>
    <cellStyle name="40% - Accent2 61 2 2" xfId="10168"/>
    <cellStyle name="40% - Accent2 61 2 2 2" xfId="19326"/>
    <cellStyle name="40% - Accent2 61 2 3" xfId="14806"/>
    <cellStyle name="40% - Accent2 61 3" xfId="7766"/>
    <cellStyle name="40% - Accent2 61 3 2" xfId="16924"/>
    <cellStyle name="40% - Accent2 61 4" xfId="12274"/>
    <cellStyle name="40% - Accent2 62" xfId="1577"/>
    <cellStyle name="40% - Accent2 62 2" xfId="5464"/>
    <cellStyle name="40% - Accent2 62 2 2" xfId="10169"/>
    <cellStyle name="40% - Accent2 62 2 2 2" xfId="19327"/>
    <cellStyle name="40% - Accent2 62 2 3" xfId="14807"/>
    <cellStyle name="40% - Accent2 62 3" xfId="7767"/>
    <cellStyle name="40% - Accent2 62 3 2" xfId="16925"/>
    <cellStyle name="40% - Accent2 62 4" xfId="12275"/>
    <cellStyle name="40% - Accent2 63" xfId="1578"/>
    <cellStyle name="40% - Accent2 63 2" xfId="5465"/>
    <cellStyle name="40% - Accent2 63 2 2" xfId="10170"/>
    <cellStyle name="40% - Accent2 63 2 2 2" xfId="19328"/>
    <cellStyle name="40% - Accent2 63 2 3" xfId="14808"/>
    <cellStyle name="40% - Accent2 63 3" xfId="7768"/>
    <cellStyle name="40% - Accent2 63 3 2" xfId="16926"/>
    <cellStyle name="40% - Accent2 63 4" xfId="12276"/>
    <cellStyle name="40% - Accent2 64" xfId="1579"/>
    <cellStyle name="40% - Accent2 64 2" xfId="5466"/>
    <cellStyle name="40% - Accent2 64 2 2" xfId="10171"/>
    <cellStyle name="40% - Accent2 64 2 2 2" xfId="19329"/>
    <cellStyle name="40% - Accent2 64 2 3" xfId="14809"/>
    <cellStyle name="40% - Accent2 64 3" xfId="7769"/>
    <cellStyle name="40% - Accent2 64 3 2" xfId="16927"/>
    <cellStyle name="40% - Accent2 64 4" xfId="12277"/>
    <cellStyle name="40% - Accent2 65" xfId="1580"/>
    <cellStyle name="40% - Accent2 65 2" xfId="5467"/>
    <cellStyle name="40% - Accent2 65 2 2" xfId="10172"/>
    <cellStyle name="40% - Accent2 65 2 2 2" xfId="19330"/>
    <cellStyle name="40% - Accent2 65 2 3" xfId="14810"/>
    <cellStyle name="40% - Accent2 65 3" xfId="7770"/>
    <cellStyle name="40% - Accent2 65 3 2" xfId="16928"/>
    <cellStyle name="40% - Accent2 65 4" xfId="12278"/>
    <cellStyle name="40% - Accent2 66" xfId="1581"/>
    <cellStyle name="40% - Accent2 66 2" xfId="5468"/>
    <cellStyle name="40% - Accent2 66 2 2" xfId="10173"/>
    <cellStyle name="40% - Accent2 66 2 2 2" xfId="19331"/>
    <cellStyle name="40% - Accent2 66 2 3" xfId="14811"/>
    <cellStyle name="40% - Accent2 66 3" xfId="7771"/>
    <cellStyle name="40% - Accent2 66 3 2" xfId="16929"/>
    <cellStyle name="40% - Accent2 66 4" xfId="12279"/>
    <cellStyle name="40% - Accent2 67" xfId="1582"/>
    <cellStyle name="40% - Accent2 67 2" xfId="5469"/>
    <cellStyle name="40% - Accent2 67 2 2" xfId="10174"/>
    <cellStyle name="40% - Accent2 67 2 2 2" xfId="19332"/>
    <cellStyle name="40% - Accent2 67 2 3" xfId="14812"/>
    <cellStyle name="40% - Accent2 67 3" xfId="7772"/>
    <cellStyle name="40% - Accent2 67 3 2" xfId="16930"/>
    <cellStyle name="40% - Accent2 67 4" xfId="12280"/>
    <cellStyle name="40% - Accent2 68" xfId="1583"/>
    <cellStyle name="40% - Accent2 68 2" xfId="5470"/>
    <cellStyle name="40% - Accent2 68 2 2" xfId="10175"/>
    <cellStyle name="40% - Accent2 68 2 2 2" xfId="19333"/>
    <cellStyle name="40% - Accent2 68 2 3" xfId="14813"/>
    <cellStyle name="40% - Accent2 68 3" xfId="7773"/>
    <cellStyle name="40% - Accent2 68 3 2" xfId="16931"/>
    <cellStyle name="40% - Accent2 68 4" xfId="12281"/>
    <cellStyle name="40% - Accent2 69" xfId="1584"/>
    <cellStyle name="40% - Accent2 69 2" xfId="5471"/>
    <cellStyle name="40% - Accent2 69 2 2" xfId="10176"/>
    <cellStyle name="40% - Accent2 69 2 2 2" xfId="19334"/>
    <cellStyle name="40% - Accent2 69 2 3" xfId="14814"/>
    <cellStyle name="40% - Accent2 69 3" xfId="7774"/>
    <cellStyle name="40% - Accent2 69 3 2" xfId="16932"/>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335"/>
    <cellStyle name="40% - Accent2 7 2 2 2 3" xfId="14815"/>
    <cellStyle name="40% - Accent2 7 2 2 3" xfId="7777"/>
    <cellStyle name="40% - Accent2 7 2 2 3 2" xfId="16935"/>
    <cellStyle name="40% - Accent2 7 2 2 4" xfId="12285"/>
    <cellStyle name="40% - Accent2 7 2 3" xfId="5473"/>
    <cellStyle name="40% - Accent2 7 2 3 2" xfId="10178"/>
    <cellStyle name="40% - Accent2 7 2 3 2 2" xfId="19336"/>
    <cellStyle name="40% - Accent2 7 2 3 3" xfId="14816"/>
    <cellStyle name="40% - Accent2 7 2 4" xfId="7776"/>
    <cellStyle name="40% - Accent2 7 2 4 2" xfId="16934"/>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337"/>
    <cellStyle name="40% - Accent2 7 3 2 3" xfId="14817"/>
    <cellStyle name="40% - Accent2 7 3 3" xfId="7778"/>
    <cellStyle name="40% - Accent2 7 3 3 2" xfId="16936"/>
    <cellStyle name="40% - Accent2 7 3 4" xfId="12286"/>
    <cellStyle name="40% - Accent2 7 4" xfId="5475"/>
    <cellStyle name="40% - Accent2 7 4 2" xfId="10180"/>
    <cellStyle name="40% - Accent2 7 4 2 2" xfId="19338"/>
    <cellStyle name="40% - Accent2 7 4 3" xfId="14818"/>
    <cellStyle name="40% - Accent2 7 5" xfId="7775"/>
    <cellStyle name="40% - Accent2 7 5 2" xfId="16933"/>
    <cellStyle name="40% - Accent2 7 6" xfId="12283"/>
    <cellStyle name="40% - Accent2 7_draft transactions report_052009_rvsd" xfId="1590"/>
    <cellStyle name="40% - Accent2 70" xfId="1591"/>
    <cellStyle name="40% - Accent2 70 2" xfId="5476"/>
    <cellStyle name="40% - Accent2 70 2 2" xfId="10181"/>
    <cellStyle name="40% - Accent2 70 2 2 2" xfId="19339"/>
    <cellStyle name="40% - Accent2 70 2 3" xfId="14819"/>
    <cellStyle name="40% - Accent2 70 3" xfId="7779"/>
    <cellStyle name="40% - Accent2 70 3 2" xfId="16937"/>
    <cellStyle name="40% - Accent2 70 4" xfId="12287"/>
    <cellStyle name="40% - Accent2 71" xfId="1592"/>
    <cellStyle name="40% - Accent2 71 2" xfId="5477"/>
    <cellStyle name="40% - Accent2 71 2 2" xfId="10182"/>
    <cellStyle name="40% - Accent2 71 2 2 2" xfId="19340"/>
    <cellStyle name="40% - Accent2 71 2 3" xfId="14820"/>
    <cellStyle name="40% - Accent2 71 3" xfId="7780"/>
    <cellStyle name="40% - Accent2 71 3 2" xfId="16938"/>
    <cellStyle name="40% - Accent2 71 4" xfId="12288"/>
    <cellStyle name="40% - Accent2 72" xfId="1593"/>
    <cellStyle name="40% - Accent2 72 2" xfId="5478"/>
    <cellStyle name="40% - Accent2 72 2 2" xfId="10183"/>
    <cellStyle name="40% - Accent2 72 2 2 2" xfId="19341"/>
    <cellStyle name="40% - Accent2 72 2 3" xfId="14821"/>
    <cellStyle name="40% - Accent2 72 3" xfId="7781"/>
    <cellStyle name="40% - Accent2 72 3 2" xfId="16939"/>
    <cellStyle name="40% - Accent2 72 4" xfId="12289"/>
    <cellStyle name="40% - Accent2 73" xfId="1594"/>
    <cellStyle name="40% - Accent2 73 2" xfId="5479"/>
    <cellStyle name="40% - Accent2 73 2 2" xfId="10184"/>
    <cellStyle name="40% - Accent2 73 2 2 2" xfId="19342"/>
    <cellStyle name="40% - Accent2 73 2 3" xfId="14822"/>
    <cellStyle name="40% - Accent2 73 3" xfId="7782"/>
    <cellStyle name="40% - Accent2 73 3 2" xfId="16940"/>
    <cellStyle name="40% - Accent2 73 4" xfId="12290"/>
    <cellStyle name="40% - Accent2 74" xfId="1595"/>
    <cellStyle name="40% - Accent2 74 2" xfId="5480"/>
    <cellStyle name="40% - Accent2 74 2 2" xfId="10185"/>
    <cellStyle name="40% - Accent2 74 2 2 2" xfId="19343"/>
    <cellStyle name="40% - Accent2 74 2 3" xfId="14823"/>
    <cellStyle name="40% - Accent2 74 3" xfId="7783"/>
    <cellStyle name="40% - Accent2 74 3 2" xfId="16941"/>
    <cellStyle name="40% - Accent2 74 4" xfId="12291"/>
    <cellStyle name="40% - Accent2 75" xfId="1596"/>
    <cellStyle name="40% - Accent2 75 2" xfId="5481"/>
    <cellStyle name="40% - Accent2 75 2 2" xfId="10186"/>
    <cellStyle name="40% - Accent2 75 2 2 2" xfId="19344"/>
    <cellStyle name="40% - Accent2 75 2 3" xfId="14824"/>
    <cellStyle name="40% - Accent2 75 3" xfId="7784"/>
    <cellStyle name="40% - Accent2 75 3 2" xfId="16942"/>
    <cellStyle name="40% - Accent2 75 4" xfId="12292"/>
    <cellStyle name="40% - Accent2 76" xfId="1597"/>
    <cellStyle name="40% - Accent2 76 2" xfId="5482"/>
    <cellStyle name="40% - Accent2 76 2 2" xfId="10187"/>
    <cellStyle name="40% - Accent2 76 2 2 2" xfId="19345"/>
    <cellStyle name="40% - Accent2 76 2 3" xfId="14825"/>
    <cellStyle name="40% - Accent2 76 3" xfId="7785"/>
    <cellStyle name="40% - Accent2 76 3 2" xfId="16943"/>
    <cellStyle name="40% - Accent2 76 4" xfId="12293"/>
    <cellStyle name="40% - Accent2 77" xfId="1598"/>
    <cellStyle name="40% - Accent2 77 2" xfId="5483"/>
    <cellStyle name="40% - Accent2 77 2 2" xfId="10188"/>
    <cellStyle name="40% - Accent2 77 2 2 2" xfId="19346"/>
    <cellStyle name="40% - Accent2 77 2 3" xfId="14826"/>
    <cellStyle name="40% - Accent2 77 3" xfId="7786"/>
    <cellStyle name="40% - Accent2 77 3 2" xfId="16944"/>
    <cellStyle name="40% - Accent2 77 4" xfId="12294"/>
    <cellStyle name="40% - Accent2 78" xfId="1599"/>
    <cellStyle name="40% - Accent2 78 2" xfId="5484"/>
    <cellStyle name="40% - Accent2 78 2 2" xfId="10189"/>
    <cellStyle name="40% - Accent2 78 2 2 2" xfId="19347"/>
    <cellStyle name="40% - Accent2 78 2 3" xfId="14827"/>
    <cellStyle name="40% - Accent2 78 3" xfId="7787"/>
    <cellStyle name="40% - Accent2 78 3 2" xfId="16945"/>
    <cellStyle name="40% - Accent2 78 4" xfId="12295"/>
    <cellStyle name="40% - Accent2 79" xfId="1600"/>
    <cellStyle name="40% - Accent2 79 2" xfId="5485"/>
    <cellStyle name="40% - Accent2 79 2 2" xfId="10190"/>
    <cellStyle name="40% - Accent2 79 2 2 2" xfId="19348"/>
    <cellStyle name="40% - Accent2 79 2 3" xfId="14828"/>
    <cellStyle name="40% - Accent2 79 3" xfId="7788"/>
    <cellStyle name="40% - Accent2 79 3 2" xfId="16946"/>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349"/>
    <cellStyle name="40% - Accent2 8 2 2 2 3" xfId="14829"/>
    <cellStyle name="40% - Accent2 8 2 2 3" xfId="7791"/>
    <cellStyle name="40% - Accent2 8 2 2 3 2" xfId="16949"/>
    <cellStyle name="40% - Accent2 8 2 2 4" xfId="12299"/>
    <cellStyle name="40% - Accent2 8 2 3" xfId="5487"/>
    <cellStyle name="40% - Accent2 8 2 3 2" xfId="10192"/>
    <cellStyle name="40% - Accent2 8 2 3 2 2" xfId="19350"/>
    <cellStyle name="40% - Accent2 8 2 3 3" xfId="14830"/>
    <cellStyle name="40% - Accent2 8 2 4" xfId="7790"/>
    <cellStyle name="40% - Accent2 8 2 4 2" xfId="16948"/>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351"/>
    <cellStyle name="40% - Accent2 8 3 2 3" xfId="14831"/>
    <cellStyle name="40% - Accent2 8 3 3" xfId="7792"/>
    <cellStyle name="40% - Accent2 8 3 3 2" xfId="16950"/>
    <cellStyle name="40% - Accent2 8 3 4" xfId="12300"/>
    <cellStyle name="40% - Accent2 8 4" xfId="5489"/>
    <cellStyle name="40% - Accent2 8 4 2" xfId="10194"/>
    <cellStyle name="40% - Accent2 8 4 2 2" xfId="19352"/>
    <cellStyle name="40% - Accent2 8 4 3" xfId="14832"/>
    <cellStyle name="40% - Accent2 8 5" xfId="7789"/>
    <cellStyle name="40% - Accent2 8 5 2" xfId="16947"/>
    <cellStyle name="40% - Accent2 8 6" xfId="12297"/>
    <cellStyle name="40% - Accent2 8_draft transactions report_052009_rvsd" xfId="1606"/>
    <cellStyle name="40% - Accent2 80" xfId="1607"/>
    <cellStyle name="40% - Accent2 80 2" xfId="5490"/>
    <cellStyle name="40% - Accent2 80 2 2" xfId="10195"/>
    <cellStyle name="40% - Accent2 80 2 2 2" xfId="19353"/>
    <cellStyle name="40% - Accent2 80 2 3" xfId="14833"/>
    <cellStyle name="40% - Accent2 80 3" xfId="7793"/>
    <cellStyle name="40% - Accent2 80 3 2" xfId="16951"/>
    <cellStyle name="40% - Accent2 80 4" xfId="12301"/>
    <cellStyle name="40% - Accent2 81" xfId="1608"/>
    <cellStyle name="40% - Accent2 81 2" xfId="5491"/>
    <cellStyle name="40% - Accent2 81 2 2" xfId="10196"/>
    <cellStyle name="40% - Accent2 81 2 2 2" xfId="19354"/>
    <cellStyle name="40% - Accent2 81 2 3" xfId="14834"/>
    <cellStyle name="40% - Accent2 81 3" xfId="7794"/>
    <cellStyle name="40% - Accent2 81 3 2" xfId="16952"/>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355"/>
    <cellStyle name="40% - Accent2 85 2 3" xfId="14835"/>
    <cellStyle name="40% - Accent2 85 3" xfId="7795"/>
    <cellStyle name="40% - Accent2 85 3 2" xfId="16953"/>
    <cellStyle name="40% - Accent2 85 4" xfId="12303"/>
    <cellStyle name="40% - Accent2 86" xfId="1613"/>
    <cellStyle name="40% - Accent2 86 2" xfId="5496"/>
    <cellStyle name="40% - Accent2 86 2 2" xfId="10198"/>
    <cellStyle name="40% - Accent2 86 2 2 2" xfId="19356"/>
    <cellStyle name="40% - Accent2 86 2 3" xfId="14836"/>
    <cellStyle name="40% - Accent2 86 3" xfId="7796"/>
    <cellStyle name="40% - Accent2 86 3 2" xfId="16954"/>
    <cellStyle name="40% - Accent2 86 4" xfId="12304"/>
    <cellStyle name="40% - Accent2 87" xfId="1614"/>
    <cellStyle name="40% - Accent2 87 2" xfId="5497"/>
    <cellStyle name="40% - Accent2 87 2 2" xfId="10199"/>
    <cellStyle name="40% - Accent2 87 2 2 2" xfId="19357"/>
    <cellStyle name="40% - Accent2 87 2 3" xfId="14837"/>
    <cellStyle name="40% - Accent2 87 3" xfId="7797"/>
    <cellStyle name="40% - Accent2 87 3 2" xfId="16955"/>
    <cellStyle name="40% - Accent2 87 4" xfId="12305"/>
    <cellStyle name="40% - Accent2 88" xfId="1615"/>
    <cellStyle name="40% - Accent2 88 2" xfId="5498"/>
    <cellStyle name="40% - Accent2 88 2 2" xfId="10200"/>
    <cellStyle name="40% - Accent2 88 2 2 2" xfId="19358"/>
    <cellStyle name="40% - Accent2 88 2 3" xfId="14838"/>
    <cellStyle name="40% - Accent2 88 3" xfId="7798"/>
    <cellStyle name="40% - Accent2 88 3 2" xfId="16956"/>
    <cellStyle name="40% - Accent2 88 4" xfId="12306"/>
    <cellStyle name="40% - Accent2 89" xfId="1616"/>
    <cellStyle name="40% - Accent2 89 2" xfId="5499"/>
    <cellStyle name="40% - Accent2 89 2 2" xfId="10201"/>
    <cellStyle name="40% - Accent2 89 2 2 2" xfId="19359"/>
    <cellStyle name="40% - Accent2 89 2 3" xfId="14839"/>
    <cellStyle name="40% - Accent2 89 3" xfId="7799"/>
    <cellStyle name="40% - Accent2 89 3 2" xfId="16957"/>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360"/>
    <cellStyle name="40% - Accent2 9 2 2 2 3" xfId="14840"/>
    <cellStyle name="40% - Accent2 9 2 2 3" xfId="7802"/>
    <cellStyle name="40% - Accent2 9 2 2 3 2" xfId="16960"/>
    <cellStyle name="40% - Accent2 9 2 2 4" xfId="12310"/>
    <cellStyle name="40% - Accent2 9 2 3" xfId="5501"/>
    <cellStyle name="40% - Accent2 9 2 3 2" xfId="10203"/>
    <cellStyle name="40% - Accent2 9 2 3 2 2" xfId="19361"/>
    <cellStyle name="40% - Accent2 9 2 3 3" xfId="14841"/>
    <cellStyle name="40% - Accent2 9 2 4" xfId="7801"/>
    <cellStyle name="40% - Accent2 9 2 4 2" xfId="16959"/>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362"/>
    <cellStyle name="40% - Accent2 9 3 2 3" xfId="14842"/>
    <cellStyle name="40% - Accent2 9 3 3" xfId="7803"/>
    <cellStyle name="40% - Accent2 9 3 3 2" xfId="16961"/>
    <cellStyle name="40% - Accent2 9 3 4" xfId="12311"/>
    <cellStyle name="40% - Accent2 9 4" xfId="5503"/>
    <cellStyle name="40% - Accent2 9 4 2" xfId="10205"/>
    <cellStyle name="40% - Accent2 9 4 2 2" xfId="19363"/>
    <cellStyle name="40% - Accent2 9 4 3" xfId="14843"/>
    <cellStyle name="40% - Accent2 9 5" xfId="7800"/>
    <cellStyle name="40% - Accent2 9 5 2" xfId="16958"/>
    <cellStyle name="40% - Accent2 9 6" xfId="12308"/>
    <cellStyle name="40% - Accent2 9_draft transactions report_052009_rvsd" xfId="1622"/>
    <cellStyle name="40% - Accent2 90" xfId="1623"/>
    <cellStyle name="40% - Accent2 90 2" xfId="5504"/>
    <cellStyle name="40% - Accent2 90 2 2" xfId="10206"/>
    <cellStyle name="40% - Accent2 90 2 2 2" xfId="19364"/>
    <cellStyle name="40% - Accent2 90 2 3" xfId="14844"/>
    <cellStyle name="40% - Accent2 90 3" xfId="7804"/>
    <cellStyle name="40% - Accent2 90 3 2" xfId="16962"/>
    <cellStyle name="40% - Accent2 90 4" xfId="12312"/>
    <cellStyle name="40% - Accent2 91" xfId="1624"/>
    <cellStyle name="40% - Accent2 91 2" xfId="5505"/>
    <cellStyle name="40% - Accent2 91 2 2" xfId="10207"/>
    <cellStyle name="40% - Accent2 91 2 2 2" xfId="19365"/>
    <cellStyle name="40% - Accent2 91 2 3" xfId="14845"/>
    <cellStyle name="40% - Accent2 91 3" xfId="7805"/>
    <cellStyle name="40% - Accent2 91 3 2" xfId="16963"/>
    <cellStyle name="40% - Accent2 91 4" xfId="12313"/>
    <cellStyle name="40% - Accent2 92" xfId="1625"/>
    <cellStyle name="40% - Accent2 92 2" xfId="5506"/>
    <cellStyle name="40% - Accent2 92 2 2" xfId="10208"/>
    <cellStyle name="40% - Accent2 92 2 2 2" xfId="19366"/>
    <cellStyle name="40% - Accent2 92 2 3" xfId="14846"/>
    <cellStyle name="40% - Accent2 92 3" xfId="7806"/>
    <cellStyle name="40% - Accent2 92 3 2" xfId="16964"/>
    <cellStyle name="40% - Accent2 92 4" xfId="12314"/>
    <cellStyle name="40% - Accent2 93" xfId="1626"/>
    <cellStyle name="40% - Accent2 93 2" xfId="5507"/>
    <cellStyle name="40% - Accent2 93 2 2" xfId="10209"/>
    <cellStyle name="40% - Accent2 93 2 2 2" xfId="19367"/>
    <cellStyle name="40% - Accent2 93 2 3" xfId="14847"/>
    <cellStyle name="40% - Accent2 93 3" xfId="7807"/>
    <cellStyle name="40% - Accent2 93 3 2" xfId="16965"/>
    <cellStyle name="40% - Accent2 93 4" xfId="12315"/>
    <cellStyle name="40% - Accent2 94" xfId="1627"/>
    <cellStyle name="40% - Accent2 94 2" xfId="5508"/>
    <cellStyle name="40% - Accent2 94 2 2" xfId="10210"/>
    <cellStyle name="40% - Accent2 94 2 2 2" xfId="19368"/>
    <cellStyle name="40% - Accent2 94 2 3" xfId="14848"/>
    <cellStyle name="40% - Accent2 94 3" xfId="7808"/>
    <cellStyle name="40% - Accent2 94 3 2" xfId="16966"/>
    <cellStyle name="40% - Accent2 94 4" xfId="12316"/>
    <cellStyle name="40% - Accent2 95" xfId="1628"/>
    <cellStyle name="40% - Accent2 95 2" xfId="5509"/>
    <cellStyle name="40% - Accent2 95 2 2" xfId="10211"/>
    <cellStyle name="40% - Accent2 95 2 2 2" xfId="19369"/>
    <cellStyle name="40% - Accent2 95 2 3" xfId="14849"/>
    <cellStyle name="40% - Accent2 95 3" xfId="7809"/>
    <cellStyle name="40% - Accent2 95 3 2" xfId="16967"/>
    <cellStyle name="40% - Accent2 95 4" xfId="12317"/>
    <cellStyle name="40% - Accent2 96" xfId="1629"/>
    <cellStyle name="40% - Accent2 96 2" xfId="5510"/>
    <cellStyle name="40% - Accent2 96 2 2" xfId="10212"/>
    <cellStyle name="40% - Accent2 96 2 2 2" xfId="19370"/>
    <cellStyle name="40% - Accent2 96 2 3" xfId="14850"/>
    <cellStyle name="40% - Accent2 96 3" xfId="7810"/>
    <cellStyle name="40% - Accent2 96 3 2" xfId="16968"/>
    <cellStyle name="40% - Accent2 96 4" xfId="12318"/>
    <cellStyle name="40% - Accent2 97" xfId="1630"/>
    <cellStyle name="40% - Accent2 97 2" xfId="5511"/>
    <cellStyle name="40% - Accent2 97 2 2" xfId="10213"/>
    <cellStyle name="40% - Accent2 97 2 2 2" xfId="19371"/>
    <cellStyle name="40% - Accent2 97 2 3" xfId="14851"/>
    <cellStyle name="40% - Accent2 97 3" xfId="7811"/>
    <cellStyle name="40% - Accent2 97 3 2" xfId="16969"/>
    <cellStyle name="40% - Accent2 97 4" xfId="12319"/>
    <cellStyle name="40% - Accent2 98" xfId="1631"/>
    <cellStyle name="40% - Accent2 98 2" xfId="5512"/>
    <cellStyle name="40% - Accent2 98 2 2" xfId="10214"/>
    <cellStyle name="40% - Accent2 98 2 2 2" xfId="19372"/>
    <cellStyle name="40% - Accent2 98 2 3" xfId="14852"/>
    <cellStyle name="40% - Accent2 98 3" xfId="7812"/>
    <cellStyle name="40% - Accent2 98 3 2" xfId="16970"/>
    <cellStyle name="40% - Accent2 98 4" xfId="12320"/>
    <cellStyle name="40% - Accent2 99" xfId="1632"/>
    <cellStyle name="40% - Accent2 99 2" xfId="5513"/>
    <cellStyle name="40% - Accent2 99 2 2" xfId="10215"/>
    <cellStyle name="40% - Accent2 99 2 2 2" xfId="19373"/>
    <cellStyle name="40% - Accent2 99 2 3" xfId="14853"/>
    <cellStyle name="40% - Accent2 99 3" xfId="7813"/>
    <cellStyle name="40% - Accent2 99 3 2" xfId="16971"/>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374"/>
    <cellStyle name="40% - Accent3 10 2 2 3" xfId="14854"/>
    <cellStyle name="40% - Accent3 10 2 3" xfId="7816"/>
    <cellStyle name="40% - Accent3 10 2 3 2" xfId="16974"/>
    <cellStyle name="40% - Accent3 10 2 4" xfId="12324"/>
    <cellStyle name="40% - Accent3 10 3" xfId="5515"/>
    <cellStyle name="40% - Accent3 10 3 2" xfId="10217"/>
    <cellStyle name="40% - Accent3 10 3 2 2" xfId="19375"/>
    <cellStyle name="40% - Accent3 10 3 3" xfId="14855"/>
    <cellStyle name="40% - Accent3 10 4" xfId="7815"/>
    <cellStyle name="40% - Accent3 10 4 2" xfId="16973"/>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376"/>
    <cellStyle name="40% - Accent3 11 2 2 3" xfId="14856"/>
    <cellStyle name="40% - Accent3 11 2 3" xfId="7818"/>
    <cellStyle name="40% - Accent3 11 2 3 2" xfId="16976"/>
    <cellStyle name="40% - Accent3 11 2 4" xfId="12326"/>
    <cellStyle name="40% - Accent3 11 3" xfId="5527"/>
    <cellStyle name="40% - Accent3 11 3 2" xfId="10219"/>
    <cellStyle name="40% - Accent3 11 3 2 2" xfId="19377"/>
    <cellStyle name="40% - Accent3 11 3 3" xfId="14857"/>
    <cellStyle name="40% - Accent3 11 4" xfId="7817"/>
    <cellStyle name="40% - Accent3 11 4 2" xfId="16975"/>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378"/>
    <cellStyle name="40% - Accent3 110 2 3" xfId="14858"/>
    <cellStyle name="40% - Accent3 110 3" xfId="7819"/>
    <cellStyle name="40% - Accent3 110 3 2" xfId="16977"/>
    <cellStyle name="40% - Accent3 110 4" xfId="12327"/>
    <cellStyle name="40% - Accent3 111" xfId="1651"/>
    <cellStyle name="40% - Accent3 111 2" xfId="5529"/>
    <cellStyle name="40% - Accent3 111 2 2" xfId="10221"/>
    <cellStyle name="40% - Accent3 111 2 2 2" xfId="19379"/>
    <cellStyle name="40% - Accent3 111 2 3" xfId="14859"/>
    <cellStyle name="40% - Accent3 111 3" xfId="7820"/>
    <cellStyle name="40% - Accent3 111 3 2" xfId="16978"/>
    <cellStyle name="40% - Accent3 111 4" xfId="12328"/>
    <cellStyle name="40% - Accent3 112" xfId="1652"/>
    <cellStyle name="40% - Accent3 112 2" xfId="5530"/>
    <cellStyle name="40% - Accent3 112 2 2" xfId="10222"/>
    <cellStyle name="40% - Accent3 112 2 2 2" xfId="19380"/>
    <cellStyle name="40% - Accent3 112 2 3" xfId="14860"/>
    <cellStyle name="40% - Accent3 112 3" xfId="7821"/>
    <cellStyle name="40% - Accent3 112 3 2" xfId="16979"/>
    <cellStyle name="40% - Accent3 112 4" xfId="12329"/>
    <cellStyle name="40% - Accent3 113" xfId="1653"/>
    <cellStyle name="40% - Accent3 113 2" xfId="5531"/>
    <cellStyle name="40% - Accent3 113 2 2" xfId="10223"/>
    <cellStyle name="40% - Accent3 113 2 2 2" xfId="19381"/>
    <cellStyle name="40% - Accent3 113 2 3" xfId="14861"/>
    <cellStyle name="40% - Accent3 113 3" xfId="7822"/>
    <cellStyle name="40% - Accent3 113 3 2" xfId="16980"/>
    <cellStyle name="40% - Accent3 113 4" xfId="12330"/>
    <cellStyle name="40% - Accent3 114" xfId="1654"/>
    <cellStyle name="40% - Accent3 114 2" xfId="5532"/>
    <cellStyle name="40% - Accent3 114 2 2" xfId="10224"/>
    <cellStyle name="40% - Accent3 114 2 2 2" xfId="19382"/>
    <cellStyle name="40% - Accent3 114 2 3" xfId="14862"/>
    <cellStyle name="40% - Accent3 114 3" xfId="7823"/>
    <cellStyle name="40% - Accent3 114 3 2" xfId="16981"/>
    <cellStyle name="40% - Accent3 114 4" xfId="12331"/>
    <cellStyle name="40% - Accent3 115" xfId="1655"/>
    <cellStyle name="40% - Accent3 115 2" xfId="5533"/>
    <cellStyle name="40% - Accent3 115 2 2" xfId="10225"/>
    <cellStyle name="40% - Accent3 115 2 2 2" xfId="19383"/>
    <cellStyle name="40% - Accent3 115 2 3" xfId="14863"/>
    <cellStyle name="40% - Accent3 115 3" xfId="7824"/>
    <cellStyle name="40% - Accent3 115 3 2" xfId="16982"/>
    <cellStyle name="40% - Accent3 115 4" xfId="12332"/>
    <cellStyle name="40% - Accent3 116" xfId="1656"/>
    <cellStyle name="40% - Accent3 116 2" xfId="5534"/>
    <cellStyle name="40% - Accent3 116 2 2" xfId="10226"/>
    <cellStyle name="40% - Accent3 116 2 2 2" xfId="19384"/>
    <cellStyle name="40% - Accent3 116 2 3" xfId="14864"/>
    <cellStyle name="40% - Accent3 116 3" xfId="7825"/>
    <cellStyle name="40% - Accent3 116 3 2" xfId="16983"/>
    <cellStyle name="40% - Accent3 116 4" xfId="12333"/>
    <cellStyle name="40% - Accent3 117" xfId="1657"/>
    <cellStyle name="40% - Accent3 117 2" xfId="5535"/>
    <cellStyle name="40% - Accent3 117 2 2" xfId="10227"/>
    <cellStyle name="40% - Accent3 117 2 2 2" xfId="19385"/>
    <cellStyle name="40% - Accent3 117 2 3" xfId="14865"/>
    <cellStyle name="40% - Accent3 117 3" xfId="7826"/>
    <cellStyle name="40% - Accent3 117 3 2" xfId="16984"/>
    <cellStyle name="40% - Accent3 117 4" xfId="12334"/>
    <cellStyle name="40% - Accent3 118" xfId="1658"/>
    <cellStyle name="40% - Accent3 118 2" xfId="5536"/>
    <cellStyle name="40% - Accent3 118 2 2" xfId="10228"/>
    <cellStyle name="40% - Accent3 118 2 2 2" xfId="19386"/>
    <cellStyle name="40% - Accent3 118 2 3" xfId="14866"/>
    <cellStyle name="40% - Accent3 118 3" xfId="7827"/>
    <cellStyle name="40% - Accent3 118 3 2" xfId="16985"/>
    <cellStyle name="40% - Accent3 118 4" xfId="12335"/>
    <cellStyle name="40% - Accent3 119" xfId="3116"/>
    <cellStyle name="40% - Accent3 119 2" xfId="5537"/>
    <cellStyle name="40% - Accent3 119 2 2" xfId="10229"/>
    <cellStyle name="40% - Accent3 119 2 2 2" xfId="19387"/>
    <cellStyle name="40% - Accent3 119 2 3" xfId="14867"/>
    <cellStyle name="40% - Accent3 119 3" xfId="8505"/>
    <cellStyle name="40% - Accent3 119 3 2" xfId="17663"/>
    <cellStyle name="40% - Accent3 119 4" xfId="13078"/>
    <cellStyle name="40% - Accent3 12" xfId="1659"/>
    <cellStyle name="40% - Accent3 12 2" xfId="1660"/>
    <cellStyle name="40% - Accent3 12 2 2" xfId="5538"/>
    <cellStyle name="40% - Accent3 12 2 2 2" xfId="10230"/>
    <cellStyle name="40% - Accent3 12 2 2 2 2" xfId="19388"/>
    <cellStyle name="40% - Accent3 12 2 2 3" xfId="14868"/>
    <cellStyle name="40% - Accent3 12 2 3" xfId="7829"/>
    <cellStyle name="40% - Accent3 12 2 3 2" xfId="16987"/>
    <cellStyle name="40% - Accent3 12 2 4" xfId="12337"/>
    <cellStyle name="40% - Accent3 12 3" xfId="5539"/>
    <cellStyle name="40% - Accent3 12 3 2" xfId="10231"/>
    <cellStyle name="40% - Accent3 12 3 2 2" xfId="19389"/>
    <cellStyle name="40% - Accent3 12 3 3" xfId="14869"/>
    <cellStyle name="40% - Accent3 12 4" xfId="7828"/>
    <cellStyle name="40% - Accent3 12 4 2" xfId="16986"/>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390"/>
    <cellStyle name="40% - Accent3 120 2 3" xfId="14870"/>
    <cellStyle name="40% - Accent3 120 3" xfId="8512"/>
    <cellStyle name="40% - Accent3 120 3 2" xfId="17670"/>
    <cellStyle name="40% - Accent3 120 4" xfId="13085"/>
    <cellStyle name="40% - Accent3 121" xfId="3136"/>
    <cellStyle name="40% - Accent3 121 2" xfId="5541"/>
    <cellStyle name="40% - Accent3 121 2 2" xfId="10233"/>
    <cellStyle name="40% - Accent3 121 2 2 2" xfId="19391"/>
    <cellStyle name="40% - Accent3 121 2 3" xfId="14871"/>
    <cellStyle name="40% - Accent3 121 3" xfId="8525"/>
    <cellStyle name="40% - Accent3 121 3 2" xfId="17683"/>
    <cellStyle name="40% - Accent3 121 4" xfId="13098"/>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392"/>
    <cellStyle name="40% - Accent3 127 2 3" xfId="14872"/>
    <cellStyle name="40% - Accent3 127 3" xfId="8544"/>
    <cellStyle name="40% - Accent3 127 3 2" xfId="17702"/>
    <cellStyle name="40% - Accent3 127 4" xfId="13142"/>
    <cellStyle name="40% - Accent3 128" xfId="3372"/>
    <cellStyle name="40% - Accent3 128 2" xfId="5543"/>
    <cellStyle name="40% - Accent3 128 2 2" xfId="10235"/>
    <cellStyle name="40% - Accent3 128 2 2 2" xfId="19393"/>
    <cellStyle name="40% - Accent3 128 2 3" xfId="14873"/>
    <cellStyle name="40% - Accent3 128 3" xfId="8551"/>
    <cellStyle name="40% - Accent3 128 3 2" xfId="17709"/>
    <cellStyle name="40% - Accent3 128 4" xfId="13149"/>
    <cellStyle name="40% - Accent3 129" xfId="3385"/>
    <cellStyle name="40% - Accent3 129 2" xfId="5544"/>
    <cellStyle name="40% - Accent3 129 2 2" xfId="10236"/>
    <cellStyle name="40% - Accent3 129 2 2 2" xfId="19394"/>
    <cellStyle name="40% - Accent3 129 2 3" xfId="14874"/>
    <cellStyle name="40% - Accent3 129 3" xfId="8564"/>
    <cellStyle name="40% - Accent3 129 3 2" xfId="17722"/>
    <cellStyle name="40% - Accent3 129 4" xfId="13162"/>
    <cellStyle name="40% - Accent3 13" xfId="1662"/>
    <cellStyle name="40% - Accent3 13 2" xfId="1663"/>
    <cellStyle name="40% - Accent3 13 2 2" xfId="5545"/>
    <cellStyle name="40% - Accent3 13 2 2 2" xfId="10237"/>
    <cellStyle name="40% - Accent3 13 2 2 2 2" xfId="19395"/>
    <cellStyle name="40% - Accent3 13 2 2 3" xfId="14875"/>
    <cellStyle name="40% - Accent3 13 2 3" xfId="7831"/>
    <cellStyle name="40% - Accent3 13 2 3 2" xfId="16989"/>
    <cellStyle name="40% - Accent3 13 2 4" xfId="12339"/>
    <cellStyle name="40% - Accent3 13 3" xfId="5546"/>
    <cellStyle name="40% - Accent3 13 3 2" xfId="10238"/>
    <cellStyle name="40% - Accent3 13 3 2 2" xfId="19396"/>
    <cellStyle name="40% - Accent3 13 3 3" xfId="14876"/>
    <cellStyle name="40% - Accent3 13 4" xfId="7830"/>
    <cellStyle name="40% - Accent3 13 4 2" xfId="16988"/>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397"/>
    <cellStyle name="40% - Accent3 130 2 3" xfId="14877"/>
    <cellStyle name="40% - Accent3 130 3" xfId="8583"/>
    <cellStyle name="40% - Accent3 130 3 2" xfId="17741"/>
    <cellStyle name="40% - Accent3 130 4" xfId="13181"/>
    <cellStyle name="40% - Accent3 131" xfId="3411"/>
    <cellStyle name="40% - Accent3 131 2" xfId="5548"/>
    <cellStyle name="40% - Accent3 131 2 2" xfId="10240"/>
    <cellStyle name="40% - Accent3 131 2 2 2" xfId="19398"/>
    <cellStyle name="40% - Accent3 131 2 3" xfId="14878"/>
    <cellStyle name="40% - Accent3 131 3" xfId="8590"/>
    <cellStyle name="40% - Accent3 131 3 2" xfId="17748"/>
    <cellStyle name="40% - Accent3 131 4" xfId="13188"/>
    <cellStyle name="40% - Accent3 132" xfId="3424"/>
    <cellStyle name="40% - Accent3 132 2" xfId="5549"/>
    <cellStyle name="40% - Accent3 132 2 2" xfId="10241"/>
    <cellStyle name="40% - Accent3 132 2 2 2" xfId="19399"/>
    <cellStyle name="40% - Accent3 132 2 3" xfId="14879"/>
    <cellStyle name="40% - Accent3 132 3" xfId="8603"/>
    <cellStyle name="40% - Accent3 132 3 2" xfId="17761"/>
    <cellStyle name="40% - Accent3 132 4" xfId="13201"/>
    <cellStyle name="40% - Accent3 133" xfId="3437"/>
    <cellStyle name="40% - Accent3 133 2" xfId="5550"/>
    <cellStyle name="40% - Accent3 133 2 2" xfId="10242"/>
    <cellStyle name="40% - Accent3 133 2 2 2" xfId="19400"/>
    <cellStyle name="40% - Accent3 133 2 3" xfId="14880"/>
    <cellStyle name="40% - Accent3 133 3" xfId="8616"/>
    <cellStyle name="40% - Accent3 133 3 2" xfId="17774"/>
    <cellStyle name="40% - Accent3 133 4" xfId="13214"/>
    <cellStyle name="40% - Accent3 134" xfId="3450"/>
    <cellStyle name="40% - Accent3 134 2" xfId="5551"/>
    <cellStyle name="40% - Accent3 134 2 2" xfId="10243"/>
    <cellStyle name="40% - Accent3 134 2 2 2" xfId="19401"/>
    <cellStyle name="40% - Accent3 134 2 3" xfId="14881"/>
    <cellStyle name="40% - Accent3 134 3" xfId="8629"/>
    <cellStyle name="40% - Accent3 134 3 2" xfId="17787"/>
    <cellStyle name="40% - Accent3 134 4" xfId="1322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402"/>
    <cellStyle name="40% - Accent3 138 2 3" xfId="14882"/>
    <cellStyle name="40% - Accent3 138 3" xfId="8648"/>
    <cellStyle name="40% - Accent3 138 3 2" xfId="17806"/>
    <cellStyle name="40% - Accent3 138 4" xfId="13261"/>
    <cellStyle name="40% - Accent3 139" xfId="3616"/>
    <cellStyle name="40% - Accent3 139 2" xfId="5553"/>
    <cellStyle name="40% - Accent3 139 2 2" xfId="10245"/>
    <cellStyle name="40% - Accent3 139 2 2 2" xfId="19403"/>
    <cellStyle name="40% - Accent3 139 2 3" xfId="14883"/>
    <cellStyle name="40% - Accent3 139 3" xfId="8655"/>
    <cellStyle name="40% - Accent3 139 3 2" xfId="17813"/>
    <cellStyle name="40% - Accent3 139 4" xfId="13268"/>
    <cellStyle name="40% - Accent3 14" xfId="1665"/>
    <cellStyle name="40% - Accent3 14 2" xfId="1666"/>
    <cellStyle name="40% - Accent3 14 2 2" xfId="5554"/>
    <cellStyle name="40% - Accent3 14 2 2 2" xfId="10246"/>
    <cellStyle name="40% - Accent3 14 2 2 2 2" xfId="19404"/>
    <cellStyle name="40% - Accent3 14 2 2 3" xfId="14884"/>
    <cellStyle name="40% - Accent3 14 2 3" xfId="7833"/>
    <cellStyle name="40% - Accent3 14 2 3 2" xfId="16991"/>
    <cellStyle name="40% - Accent3 14 2 4" xfId="12341"/>
    <cellStyle name="40% - Accent3 14 3" xfId="5555"/>
    <cellStyle name="40% - Accent3 14 3 2" xfId="10247"/>
    <cellStyle name="40% - Accent3 14 3 2 2" xfId="19405"/>
    <cellStyle name="40% - Accent3 14 3 3" xfId="14885"/>
    <cellStyle name="40% - Accent3 14 4" xfId="7832"/>
    <cellStyle name="40% - Accent3 14 4 2" xfId="16990"/>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406"/>
    <cellStyle name="40% - Accent3 140 2 3" xfId="14886"/>
    <cellStyle name="40% - Accent3 140 3" xfId="8668"/>
    <cellStyle name="40% - Accent3 140 3 2" xfId="17826"/>
    <cellStyle name="40% - Accent3 140 4" xfId="13281"/>
    <cellStyle name="40% - Accent3 141" xfId="3642"/>
    <cellStyle name="40% - Accent3 141 2" xfId="5557"/>
    <cellStyle name="40% - Accent3 141 2 2" xfId="10249"/>
    <cellStyle name="40% - Accent3 141 2 2 2" xfId="19407"/>
    <cellStyle name="40% - Accent3 141 2 3" xfId="14887"/>
    <cellStyle name="40% - Accent3 141 3" xfId="8681"/>
    <cellStyle name="40% - Accent3 141 3 2" xfId="17839"/>
    <cellStyle name="40% - Accent3 141 4" xfId="13294"/>
    <cellStyle name="40% - Accent3 142" xfId="3655"/>
    <cellStyle name="40% - Accent3 142 2" xfId="5558"/>
    <cellStyle name="40% - Accent3 142 2 2" xfId="10250"/>
    <cellStyle name="40% - Accent3 142 2 2 2" xfId="19408"/>
    <cellStyle name="40% - Accent3 142 2 3" xfId="14888"/>
    <cellStyle name="40% - Accent3 142 3" xfId="8694"/>
    <cellStyle name="40% - Accent3 142 3 2" xfId="17852"/>
    <cellStyle name="40% - Accent3 142 4" xfId="13307"/>
    <cellStyle name="40% - Accent3 143" xfId="3668"/>
    <cellStyle name="40% - Accent3 143 2" xfId="5559"/>
    <cellStyle name="40% - Accent3 143 2 2" xfId="10251"/>
    <cellStyle name="40% - Accent3 143 2 2 2" xfId="19409"/>
    <cellStyle name="40% - Accent3 143 2 3" xfId="14889"/>
    <cellStyle name="40% - Accent3 143 3" xfId="8707"/>
    <cellStyle name="40% - Accent3 143 3 2" xfId="17865"/>
    <cellStyle name="40% - Accent3 143 4" xfId="13320"/>
    <cellStyle name="40% - Accent3 144" xfId="3681"/>
    <cellStyle name="40% - Accent3 144 2" xfId="5560"/>
    <cellStyle name="40% - Accent3 144 2 2" xfId="10252"/>
    <cellStyle name="40% - Accent3 144 2 2 2" xfId="19410"/>
    <cellStyle name="40% - Accent3 144 2 3" xfId="14890"/>
    <cellStyle name="40% - Accent3 144 3" xfId="8720"/>
    <cellStyle name="40% - Accent3 144 3 2" xfId="17878"/>
    <cellStyle name="40% - Accent3 144 4" xfId="13333"/>
    <cellStyle name="40% - Accent3 145" xfId="3694"/>
    <cellStyle name="40% - Accent3 145 2" xfId="5561"/>
    <cellStyle name="40% - Accent3 145 2 2" xfId="10253"/>
    <cellStyle name="40% - Accent3 145 2 2 2" xfId="19411"/>
    <cellStyle name="40% - Accent3 145 2 3" xfId="14891"/>
    <cellStyle name="40% - Accent3 145 3" xfId="8733"/>
    <cellStyle name="40% - Accent3 145 3 2" xfId="17891"/>
    <cellStyle name="40% - Accent3 145 4" xfId="13346"/>
    <cellStyle name="40% - Accent3 146" xfId="3708"/>
    <cellStyle name="40% - Accent3 146 2" xfId="5562"/>
    <cellStyle name="40% - Accent3 146 2 2" xfId="10254"/>
    <cellStyle name="40% - Accent3 146 2 2 2" xfId="19412"/>
    <cellStyle name="40% - Accent3 146 2 3" xfId="14892"/>
    <cellStyle name="40% - Accent3 146 3" xfId="8746"/>
    <cellStyle name="40% - Accent3 146 3 2" xfId="17904"/>
    <cellStyle name="40% - Accent3 146 4" xfId="13359"/>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413"/>
    <cellStyle name="40% - Accent3 15 2 2 3" xfId="14893"/>
    <cellStyle name="40% - Accent3 15 2 3" xfId="7835"/>
    <cellStyle name="40% - Accent3 15 2 3 2" xfId="16993"/>
    <cellStyle name="40% - Accent3 15 2 4" xfId="12343"/>
    <cellStyle name="40% - Accent3 15 3" xfId="5564"/>
    <cellStyle name="40% - Accent3 15 3 2" xfId="10256"/>
    <cellStyle name="40% - Accent3 15 3 2 2" xfId="19414"/>
    <cellStyle name="40% - Accent3 15 3 3" xfId="14894"/>
    <cellStyle name="40% - Accent3 15 4" xfId="7834"/>
    <cellStyle name="40% - Accent3 15 4 2" xfId="16992"/>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415"/>
    <cellStyle name="40% - Accent3 153 3" xfId="14895"/>
    <cellStyle name="40% - Accent3 154" xfId="7814"/>
    <cellStyle name="40% - Accent3 154 2" xfId="16972"/>
    <cellStyle name="40% - Accent3 155" xfId="12322"/>
    <cellStyle name="40% - Accent3 16" xfId="1671"/>
    <cellStyle name="40% - Accent3 16 2" xfId="1672"/>
    <cellStyle name="40% - Accent3 16 2 2" xfId="5566"/>
    <cellStyle name="40% - Accent3 16 2 2 2" xfId="10258"/>
    <cellStyle name="40% - Accent3 16 2 2 2 2" xfId="19416"/>
    <cellStyle name="40% - Accent3 16 2 2 3" xfId="14896"/>
    <cellStyle name="40% - Accent3 16 2 3" xfId="7837"/>
    <cellStyle name="40% - Accent3 16 2 3 2" xfId="16995"/>
    <cellStyle name="40% - Accent3 16 2 4" xfId="12345"/>
    <cellStyle name="40% - Accent3 16 3" xfId="5567"/>
    <cellStyle name="40% - Accent3 16 3 2" xfId="10259"/>
    <cellStyle name="40% - Accent3 16 3 2 2" xfId="19417"/>
    <cellStyle name="40% - Accent3 16 3 3" xfId="14897"/>
    <cellStyle name="40% - Accent3 16 4" xfId="7836"/>
    <cellStyle name="40% - Accent3 16 4 2" xfId="16994"/>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418"/>
    <cellStyle name="40% - Accent3 17 2 2 3" xfId="14898"/>
    <cellStyle name="40% - Accent3 17 2 3" xfId="7839"/>
    <cellStyle name="40% - Accent3 17 2 3 2" xfId="16997"/>
    <cellStyle name="40% - Accent3 17 2 4" xfId="12347"/>
    <cellStyle name="40% - Accent3 17 3" xfId="5569"/>
    <cellStyle name="40% - Accent3 17 3 2" xfId="10261"/>
    <cellStyle name="40% - Accent3 17 3 2 2" xfId="19419"/>
    <cellStyle name="40% - Accent3 17 3 3" xfId="14899"/>
    <cellStyle name="40% - Accent3 17 4" xfId="7838"/>
    <cellStyle name="40% - Accent3 17 4 2" xfId="16996"/>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420"/>
    <cellStyle name="40% - Accent3 18 2 2 3" xfId="14900"/>
    <cellStyle name="40% - Accent3 18 2 3" xfId="7841"/>
    <cellStyle name="40% - Accent3 18 2 3 2" xfId="16999"/>
    <cellStyle name="40% - Accent3 18 2 4" xfId="12349"/>
    <cellStyle name="40% - Accent3 18 3" xfId="5571"/>
    <cellStyle name="40% - Accent3 18 3 2" xfId="10263"/>
    <cellStyle name="40% - Accent3 18 3 2 2" xfId="19421"/>
    <cellStyle name="40% - Accent3 18 3 3" xfId="14901"/>
    <cellStyle name="40% - Accent3 18 4" xfId="7840"/>
    <cellStyle name="40% - Accent3 18 4 2" xfId="16998"/>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422"/>
    <cellStyle name="40% - Accent3 19 2 2 3" xfId="14902"/>
    <cellStyle name="40% - Accent3 19 2 3" xfId="7843"/>
    <cellStyle name="40% - Accent3 19 2 3 2" xfId="17001"/>
    <cellStyle name="40% - Accent3 19 2 4" xfId="12351"/>
    <cellStyle name="40% - Accent3 19 3" xfId="5573"/>
    <cellStyle name="40% - Accent3 19 3 2" xfId="10265"/>
    <cellStyle name="40% - Accent3 19 3 2 2" xfId="19423"/>
    <cellStyle name="40% - Accent3 19 3 3" xfId="14903"/>
    <cellStyle name="40% - Accent3 19 4" xfId="7842"/>
    <cellStyle name="40% - Accent3 19 4 2" xfId="17000"/>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424"/>
    <cellStyle name="40% - Accent3 2 2 2 2 3" xfId="14904"/>
    <cellStyle name="40% - Accent3 2 2 2 3" xfId="7846"/>
    <cellStyle name="40% - Accent3 2 2 2 3 2" xfId="17004"/>
    <cellStyle name="40% - Accent3 2 2 2 4" xfId="12354"/>
    <cellStyle name="40% - Accent3 2 2 3" xfId="5575"/>
    <cellStyle name="40% - Accent3 2 2 3 2" xfId="10267"/>
    <cellStyle name="40% - Accent3 2 2 3 2 2" xfId="19425"/>
    <cellStyle name="40% - Accent3 2 2 3 3" xfId="14905"/>
    <cellStyle name="40% - Accent3 2 2 4" xfId="7845"/>
    <cellStyle name="40% - Accent3 2 2 4 2" xfId="17003"/>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426"/>
    <cellStyle name="40% - Accent3 2 3 2 3" xfId="14906"/>
    <cellStyle name="40% - Accent3 2 3 3" xfId="7847"/>
    <cellStyle name="40% - Accent3 2 3 3 2" xfId="17005"/>
    <cellStyle name="40% - Accent3 2 3 4" xfId="12355"/>
    <cellStyle name="40% - Accent3 2 4" xfId="5577"/>
    <cellStyle name="40% - Accent3 2 4 2" xfId="10269"/>
    <cellStyle name="40% - Accent3 2 4 2 2" xfId="19427"/>
    <cellStyle name="40% - Accent3 2 4 3" xfId="14907"/>
    <cellStyle name="40% - Accent3 2 5" xfId="7844"/>
    <cellStyle name="40% - Accent3 2 5 2" xfId="17002"/>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428"/>
    <cellStyle name="40% - Accent3 20 2 2 3" xfId="14908"/>
    <cellStyle name="40% - Accent3 20 2 3" xfId="7849"/>
    <cellStyle name="40% - Accent3 20 2 3 2" xfId="17007"/>
    <cellStyle name="40% - Accent3 20 2 4" xfId="12357"/>
    <cellStyle name="40% - Accent3 20 3" xfId="5579"/>
    <cellStyle name="40% - Accent3 20 3 2" xfId="10271"/>
    <cellStyle name="40% - Accent3 20 3 2 2" xfId="19429"/>
    <cellStyle name="40% - Accent3 20 3 3" xfId="14909"/>
    <cellStyle name="40% - Accent3 20 4" xfId="7848"/>
    <cellStyle name="40% - Accent3 20 4 2" xfId="17006"/>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430"/>
    <cellStyle name="40% - Accent3 21 2 2 3" xfId="14910"/>
    <cellStyle name="40% - Accent3 21 2 3" xfId="7851"/>
    <cellStyle name="40% - Accent3 21 2 3 2" xfId="17009"/>
    <cellStyle name="40% - Accent3 21 2 4" xfId="12359"/>
    <cellStyle name="40% - Accent3 21 3" xfId="5581"/>
    <cellStyle name="40% - Accent3 21 3 2" xfId="10273"/>
    <cellStyle name="40% - Accent3 21 3 2 2" xfId="19431"/>
    <cellStyle name="40% - Accent3 21 3 3" xfId="14911"/>
    <cellStyle name="40% - Accent3 21 4" xfId="7850"/>
    <cellStyle name="40% - Accent3 21 4 2" xfId="17008"/>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432"/>
    <cellStyle name="40% - Accent3 22 2 2 3" xfId="14912"/>
    <cellStyle name="40% - Accent3 22 2 3" xfId="7853"/>
    <cellStyle name="40% - Accent3 22 2 3 2" xfId="17011"/>
    <cellStyle name="40% - Accent3 22 2 4" xfId="12361"/>
    <cellStyle name="40% - Accent3 22 3" xfId="5583"/>
    <cellStyle name="40% - Accent3 22 3 2" xfId="10275"/>
    <cellStyle name="40% - Accent3 22 3 2 2" xfId="19433"/>
    <cellStyle name="40% - Accent3 22 3 3" xfId="14913"/>
    <cellStyle name="40% - Accent3 22 4" xfId="7852"/>
    <cellStyle name="40% - Accent3 22 4 2" xfId="17010"/>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434"/>
    <cellStyle name="40% - Accent3 23 2 2 3" xfId="14914"/>
    <cellStyle name="40% - Accent3 23 2 3" xfId="7855"/>
    <cellStyle name="40% - Accent3 23 2 3 2" xfId="17013"/>
    <cellStyle name="40% - Accent3 23 2 4" xfId="12363"/>
    <cellStyle name="40% - Accent3 23 3" xfId="5585"/>
    <cellStyle name="40% - Accent3 23 3 2" xfId="10277"/>
    <cellStyle name="40% - Accent3 23 3 2 2" xfId="19435"/>
    <cellStyle name="40% - Accent3 23 3 3" xfId="14915"/>
    <cellStyle name="40% - Accent3 23 4" xfId="7854"/>
    <cellStyle name="40% - Accent3 23 4 2" xfId="17012"/>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436"/>
    <cellStyle name="40% - Accent3 24 2 2 3" xfId="14916"/>
    <cellStyle name="40% - Accent3 24 2 3" xfId="7857"/>
    <cellStyle name="40% - Accent3 24 2 3 2" xfId="17015"/>
    <cellStyle name="40% - Accent3 24 2 4" xfId="12365"/>
    <cellStyle name="40% - Accent3 24 3" xfId="5587"/>
    <cellStyle name="40% - Accent3 24 3 2" xfId="10279"/>
    <cellStyle name="40% - Accent3 24 3 2 2" xfId="19437"/>
    <cellStyle name="40% - Accent3 24 3 3" xfId="14917"/>
    <cellStyle name="40% - Accent3 24 4" xfId="7856"/>
    <cellStyle name="40% - Accent3 24 4 2" xfId="17014"/>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438"/>
    <cellStyle name="40% - Accent3 25 2 2 3" xfId="14918"/>
    <cellStyle name="40% - Accent3 25 2 3" xfId="7859"/>
    <cellStyle name="40% - Accent3 25 2 3 2" xfId="17017"/>
    <cellStyle name="40% - Accent3 25 2 4" xfId="12367"/>
    <cellStyle name="40% - Accent3 25 3" xfId="5589"/>
    <cellStyle name="40% - Accent3 25 3 2" xfId="10281"/>
    <cellStyle name="40% - Accent3 25 3 2 2" xfId="19439"/>
    <cellStyle name="40% - Accent3 25 3 3" xfId="14919"/>
    <cellStyle name="40% - Accent3 25 4" xfId="7858"/>
    <cellStyle name="40% - Accent3 25 4 2" xfId="17016"/>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440"/>
    <cellStyle name="40% - Accent3 26 2 2 3" xfId="14920"/>
    <cellStyle name="40% - Accent3 26 2 3" xfId="7861"/>
    <cellStyle name="40% - Accent3 26 2 3 2" xfId="17019"/>
    <cellStyle name="40% - Accent3 26 2 4" xfId="12369"/>
    <cellStyle name="40% - Accent3 26 3" xfId="5591"/>
    <cellStyle name="40% - Accent3 26 3 2" xfId="10283"/>
    <cellStyle name="40% - Accent3 26 3 2 2" xfId="19441"/>
    <cellStyle name="40% - Accent3 26 3 3" xfId="14921"/>
    <cellStyle name="40% - Accent3 26 4" xfId="7860"/>
    <cellStyle name="40% - Accent3 26 4 2" xfId="17018"/>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442"/>
    <cellStyle name="40% - Accent3 27 2 2 3" xfId="14922"/>
    <cellStyle name="40% - Accent3 27 2 3" xfId="7863"/>
    <cellStyle name="40% - Accent3 27 2 3 2" xfId="17021"/>
    <cellStyle name="40% - Accent3 27 2 4" xfId="12371"/>
    <cellStyle name="40% - Accent3 27 3" xfId="5593"/>
    <cellStyle name="40% - Accent3 27 3 2" xfId="10285"/>
    <cellStyle name="40% - Accent3 27 3 2 2" xfId="19443"/>
    <cellStyle name="40% - Accent3 27 3 3" xfId="14923"/>
    <cellStyle name="40% - Accent3 27 4" xfId="7862"/>
    <cellStyle name="40% - Accent3 27 4 2" xfId="17020"/>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444"/>
    <cellStyle name="40% - Accent3 28 2 2 3" xfId="14924"/>
    <cellStyle name="40% - Accent3 28 2 3" xfId="7865"/>
    <cellStyle name="40% - Accent3 28 2 3 2" xfId="17023"/>
    <cellStyle name="40% - Accent3 28 2 4" xfId="12373"/>
    <cellStyle name="40% - Accent3 28 3" xfId="5595"/>
    <cellStyle name="40% - Accent3 28 3 2" xfId="10287"/>
    <cellStyle name="40% - Accent3 28 3 2 2" xfId="19445"/>
    <cellStyle name="40% - Accent3 28 3 3" xfId="14925"/>
    <cellStyle name="40% - Accent3 28 4" xfId="7864"/>
    <cellStyle name="40% - Accent3 28 4 2" xfId="17022"/>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446"/>
    <cellStyle name="40% - Accent3 29 2 2 3" xfId="14926"/>
    <cellStyle name="40% - Accent3 29 2 3" xfId="7867"/>
    <cellStyle name="40% - Accent3 29 2 3 2" xfId="17025"/>
    <cellStyle name="40% - Accent3 29 2 4" xfId="12375"/>
    <cellStyle name="40% - Accent3 29 3" xfId="5597"/>
    <cellStyle name="40% - Accent3 29 3 2" xfId="10289"/>
    <cellStyle name="40% - Accent3 29 3 2 2" xfId="19447"/>
    <cellStyle name="40% - Accent3 29 3 3" xfId="14927"/>
    <cellStyle name="40% - Accent3 29 4" xfId="7866"/>
    <cellStyle name="40% - Accent3 29 4 2" xfId="17024"/>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448"/>
    <cellStyle name="40% - Accent3 3 2 2 2 3" xfId="14928"/>
    <cellStyle name="40% - Accent3 3 2 2 3" xfId="7870"/>
    <cellStyle name="40% - Accent3 3 2 2 3 2" xfId="17028"/>
    <cellStyle name="40% - Accent3 3 2 2 4" xfId="12378"/>
    <cellStyle name="40% - Accent3 3 2 3" xfId="5599"/>
    <cellStyle name="40% - Accent3 3 2 3 2" xfId="10291"/>
    <cellStyle name="40% - Accent3 3 2 3 2 2" xfId="19449"/>
    <cellStyle name="40% - Accent3 3 2 3 3" xfId="14929"/>
    <cellStyle name="40% - Accent3 3 2 4" xfId="7869"/>
    <cellStyle name="40% - Accent3 3 2 4 2" xfId="17027"/>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450"/>
    <cellStyle name="40% - Accent3 3 3 2 3" xfId="14930"/>
    <cellStyle name="40% - Accent3 3 3 3" xfId="7871"/>
    <cellStyle name="40% - Accent3 3 3 3 2" xfId="17029"/>
    <cellStyle name="40% - Accent3 3 3 4" xfId="12379"/>
    <cellStyle name="40% - Accent3 3 4" xfId="5601"/>
    <cellStyle name="40% - Accent3 3 4 2" xfId="10293"/>
    <cellStyle name="40% - Accent3 3 4 2 2" xfId="19451"/>
    <cellStyle name="40% - Accent3 3 4 3" xfId="14931"/>
    <cellStyle name="40% - Accent3 3 5" xfId="7868"/>
    <cellStyle name="40% - Accent3 3 5 2" xfId="17026"/>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452"/>
    <cellStyle name="40% - Accent3 30 2 2 3" xfId="14932"/>
    <cellStyle name="40% - Accent3 30 2 3" xfId="7873"/>
    <cellStyle name="40% - Accent3 30 2 3 2" xfId="17031"/>
    <cellStyle name="40% - Accent3 30 2 4" xfId="12381"/>
    <cellStyle name="40% - Accent3 30 3" xfId="5603"/>
    <cellStyle name="40% - Accent3 30 3 2" xfId="10295"/>
    <cellStyle name="40% - Accent3 30 3 2 2" xfId="19453"/>
    <cellStyle name="40% - Accent3 30 3 3" xfId="14933"/>
    <cellStyle name="40% - Accent3 30 4" xfId="7872"/>
    <cellStyle name="40% - Accent3 30 4 2" xfId="17030"/>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454"/>
    <cellStyle name="40% - Accent3 31 2 2 3" xfId="14934"/>
    <cellStyle name="40% - Accent3 31 2 3" xfId="7875"/>
    <cellStyle name="40% - Accent3 31 2 3 2" xfId="17033"/>
    <cellStyle name="40% - Accent3 31 2 4" xfId="12383"/>
    <cellStyle name="40% - Accent3 31 3" xfId="5605"/>
    <cellStyle name="40% - Accent3 31 3 2" xfId="10297"/>
    <cellStyle name="40% - Accent3 31 3 2 2" xfId="19455"/>
    <cellStyle name="40% - Accent3 31 3 3" xfId="14935"/>
    <cellStyle name="40% - Accent3 31 4" xfId="7874"/>
    <cellStyle name="40% - Accent3 31 4 2" xfId="17032"/>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456"/>
    <cellStyle name="40% - Accent3 32 2 2 3" xfId="14936"/>
    <cellStyle name="40% - Accent3 32 2 3" xfId="7877"/>
    <cellStyle name="40% - Accent3 32 2 3 2" xfId="17035"/>
    <cellStyle name="40% - Accent3 32 2 4" xfId="12385"/>
    <cellStyle name="40% - Accent3 32 3" xfId="5607"/>
    <cellStyle name="40% - Accent3 32 3 2" xfId="10299"/>
    <cellStyle name="40% - Accent3 32 3 2 2" xfId="19457"/>
    <cellStyle name="40% - Accent3 32 3 3" xfId="14937"/>
    <cellStyle name="40% - Accent3 32 4" xfId="7876"/>
    <cellStyle name="40% - Accent3 32 4 2" xfId="17034"/>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458"/>
    <cellStyle name="40% - Accent3 33 2 3" xfId="14938"/>
    <cellStyle name="40% - Accent3 33 3" xfId="7878"/>
    <cellStyle name="40% - Accent3 33 3 2" xfId="17036"/>
    <cellStyle name="40% - Accent3 33 4" xfId="12386"/>
    <cellStyle name="40% - Accent3 34" xfId="1735"/>
    <cellStyle name="40% - Accent3 34 2" xfId="5609"/>
    <cellStyle name="40% - Accent3 34 2 2" xfId="10301"/>
    <cellStyle name="40% - Accent3 34 2 2 2" xfId="19459"/>
    <cellStyle name="40% - Accent3 34 2 3" xfId="14939"/>
    <cellStyle name="40% - Accent3 34 3" xfId="7879"/>
    <cellStyle name="40% - Accent3 34 3 2" xfId="17037"/>
    <cellStyle name="40% - Accent3 34 4" xfId="12387"/>
    <cellStyle name="40% - Accent3 35" xfId="1736"/>
    <cellStyle name="40% - Accent3 35 2" xfId="5610"/>
    <cellStyle name="40% - Accent3 35 2 2" xfId="10302"/>
    <cellStyle name="40% - Accent3 35 2 2 2" xfId="19460"/>
    <cellStyle name="40% - Accent3 35 2 3" xfId="14940"/>
    <cellStyle name="40% - Accent3 35 3" xfId="7880"/>
    <cellStyle name="40% - Accent3 35 3 2" xfId="17038"/>
    <cellStyle name="40% - Accent3 35 4" xfId="12388"/>
    <cellStyle name="40% - Accent3 36" xfId="1737"/>
    <cellStyle name="40% - Accent3 36 2" xfId="5611"/>
    <cellStyle name="40% - Accent3 36 2 2" xfId="10303"/>
    <cellStyle name="40% - Accent3 36 2 2 2" xfId="19461"/>
    <cellStyle name="40% - Accent3 36 2 3" xfId="14941"/>
    <cellStyle name="40% - Accent3 36 3" xfId="7881"/>
    <cellStyle name="40% - Accent3 36 3 2" xfId="17039"/>
    <cellStyle name="40% - Accent3 36 4" xfId="12389"/>
    <cellStyle name="40% - Accent3 37" xfId="1738"/>
    <cellStyle name="40% - Accent3 37 2" xfId="5612"/>
    <cellStyle name="40% - Accent3 37 2 2" xfId="10304"/>
    <cellStyle name="40% - Accent3 37 2 2 2" xfId="19462"/>
    <cellStyle name="40% - Accent3 37 2 3" xfId="14942"/>
    <cellStyle name="40% - Accent3 37 3" xfId="7882"/>
    <cellStyle name="40% - Accent3 37 3 2" xfId="17040"/>
    <cellStyle name="40% - Accent3 37 4" xfId="12390"/>
    <cellStyle name="40% - Accent3 38" xfId="1739"/>
    <cellStyle name="40% - Accent3 38 2" xfId="5613"/>
    <cellStyle name="40% - Accent3 38 2 2" xfId="10305"/>
    <cellStyle name="40% - Accent3 38 2 2 2" xfId="19463"/>
    <cellStyle name="40% - Accent3 38 2 3" xfId="14943"/>
    <cellStyle name="40% - Accent3 38 3" xfId="7883"/>
    <cellStyle name="40% - Accent3 38 3 2" xfId="17041"/>
    <cellStyle name="40% - Accent3 38 4" xfId="12391"/>
    <cellStyle name="40% - Accent3 39" xfId="1740"/>
    <cellStyle name="40% - Accent3 39 2" xfId="5614"/>
    <cellStyle name="40% - Accent3 39 2 2" xfId="10306"/>
    <cellStyle name="40% - Accent3 39 2 2 2" xfId="19464"/>
    <cellStyle name="40% - Accent3 39 2 3" xfId="14944"/>
    <cellStyle name="40% - Accent3 39 3" xfId="7884"/>
    <cellStyle name="40% - Accent3 39 3 2" xfId="17042"/>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465"/>
    <cellStyle name="40% - Accent3 4 2 2 2 3" xfId="14945"/>
    <cellStyle name="40% - Accent3 4 2 2 3" xfId="7887"/>
    <cellStyle name="40% - Accent3 4 2 2 3 2" xfId="17045"/>
    <cellStyle name="40% - Accent3 4 2 2 4" xfId="12395"/>
    <cellStyle name="40% - Accent3 4 2 3" xfId="5616"/>
    <cellStyle name="40% - Accent3 4 2 3 2" xfId="10308"/>
    <cellStyle name="40% - Accent3 4 2 3 2 2" xfId="19466"/>
    <cellStyle name="40% - Accent3 4 2 3 3" xfId="14946"/>
    <cellStyle name="40% - Accent3 4 2 4" xfId="7886"/>
    <cellStyle name="40% - Accent3 4 2 4 2" xfId="17044"/>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467"/>
    <cellStyle name="40% - Accent3 4 3 2 3" xfId="14947"/>
    <cellStyle name="40% - Accent3 4 3 3" xfId="7888"/>
    <cellStyle name="40% - Accent3 4 3 3 2" xfId="17046"/>
    <cellStyle name="40% - Accent3 4 3 4" xfId="12396"/>
    <cellStyle name="40% - Accent3 4 4" xfId="5618"/>
    <cellStyle name="40% - Accent3 4 4 2" xfId="10310"/>
    <cellStyle name="40% - Accent3 4 4 2 2" xfId="19468"/>
    <cellStyle name="40% - Accent3 4 4 3" xfId="14948"/>
    <cellStyle name="40% - Accent3 4 5" xfId="7885"/>
    <cellStyle name="40% - Accent3 4 5 2" xfId="17043"/>
    <cellStyle name="40% - Accent3 4 6" xfId="12393"/>
    <cellStyle name="40% - Accent3 4_draft transactions report_052009_rvsd" xfId="1746"/>
    <cellStyle name="40% - Accent3 40" xfId="1747"/>
    <cellStyle name="40% - Accent3 40 2" xfId="5619"/>
    <cellStyle name="40% - Accent3 40 2 2" xfId="10311"/>
    <cellStyle name="40% - Accent3 40 2 2 2" xfId="19469"/>
    <cellStyle name="40% - Accent3 40 2 3" xfId="14949"/>
    <cellStyle name="40% - Accent3 40 3" xfId="7889"/>
    <cellStyle name="40% - Accent3 40 3 2" xfId="17047"/>
    <cellStyle name="40% - Accent3 40 4" xfId="12397"/>
    <cellStyle name="40% - Accent3 41" xfId="1748"/>
    <cellStyle name="40% - Accent3 41 2" xfId="5620"/>
    <cellStyle name="40% - Accent3 41 2 2" xfId="10312"/>
    <cellStyle name="40% - Accent3 41 2 2 2" xfId="19470"/>
    <cellStyle name="40% - Accent3 41 2 3" xfId="14950"/>
    <cellStyle name="40% - Accent3 41 3" xfId="7890"/>
    <cellStyle name="40% - Accent3 41 3 2" xfId="17048"/>
    <cellStyle name="40% - Accent3 41 4" xfId="12398"/>
    <cellStyle name="40% - Accent3 42" xfId="1749"/>
    <cellStyle name="40% - Accent3 42 2" xfId="5621"/>
    <cellStyle name="40% - Accent3 42 2 2" xfId="10313"/>
    <cellStyle name="40% - Accent3 42 2 2 2" xfId="19471"/>
    <cellStyle name="40% - Accent3 42 2 3" xfId="14951"/>
    <cellStyle name="40% - Accent3 42 3" xfId="7891"/>
    <cellStyle name="40% - Accent3 42 3 2" xfId="17049"/>
    <cellStyle name="40% - Accent3 42 4" xfId="12399"/>
    <cellStyle name="40% - Accent3 43" xfId="1750"/>
    <cellStyle name="40% - Accent3 43 2" xfId="5622"/>
    <cellStyle name="40% - Accent3 43 2 2" xfId="10314"/>
    <cellStyle name="40% - Accent3 43 2 2 2" xfId="19472"/>
    <cellStyle name="40% - Accent3 43 2 3" xfId="14952"/>
    <cellStyle name="40% - Accent3 43 3" xfId="7892"/>
    <cellStyle name="40% - Accent3 43 3 2" xfId="17050"/>
    <cellStyle name="40% - Accent3 43 4" xfId="12400"/>
    <cellStyle name="40% - Accent3 44" xfId="1751"/>
    <cellStyle name="40% - Accent3 44 2" xfId="5623"/>
    <cellStyle name="40% - Accent3 44 2 2" xfId="10315"/>
    <cellStyle name="40% - Accent3 44 2 2 2" xfId="19473"/>
    <cellStyle name="40% - Accent3 44 2 3" xfId="14953"/>
    <cellStyle name="40% - Accent3 44 3" xfId="7893"/>
    <cellStyle name="40% - Accent3 44 3 2" xfId="17051"/>
    <cellStyle name="40% - Accent3 44 4" xfId="12401"/>
    <cellStyle name="40% - Accent3 45" xfId="1752"/>
    <cellStyle name="40% - Accent3 45 2" xfId="5624"/>
    <cellStyle name="40% - Accent3 45 2 2" xfId="10316"/>
    <cellStyle name="40% - Accent3 45 2 2 2" xfId="19474"/>
    <cellStyle name="40% - Accent3 45 2 3" xfId="14954"/>
    <cellStyle name="40% - Accent3 45 3" xfId="7894"/>
    <cellStyle name="40% - Accent3 45 3 2" xfId="17052"/>
    <cellStyle name="40% - Accent3 45 4" xfId="12402"/>
    <cellStyle name="40% - Accent3 46" xfId="1753"/>
    <cellStyle name="40% - Accent3 46 2" xfId="5625"/>
    <cellStyle name="40% - Accent3 46 2 2" xfId="10317"/>
    <cellStyle name="40% - Accent3 46 2 2 2" xfId="19475"/>
    <cellStyle name="40% - Accent3 46 2 3" xfId="14955"/>
    <cellStyle name="40% - Accent3 46 3" xfId="7895"/>
    <cellStyle name="40% - Accent3 46 3 2" xfId="17053"/>
    <cellStyle name="40% - Accent3 46 4" xfId="12403"/>
    <cellStyle name="40% - Accent3 47" xfId="1754"/>
    <cellStyle name="40% - Accent3 47 2" xfId="5626"/>
    <cellStyle name="40% - Accent3 47 2 2" xfId="10318"/>
    <cellStyle name="40% - Accent3 47 2 2 2" xfId="19476"/>
    <cellStyle name="40% - Accent3 47 2 3" xfId="14956"/>
    <cellStyle name="40% - Accent3 47 3" xfId="7896"/>
    <cellStyle name="40% - Accent3 47 3 2" xfId="17054"/>
    <cellStyle name="40% - Accent3 47 4" xfId="12404"/>
    <cellStyle name="40% - Accent3 48" xfId="1755"/>
    <cellStyle name="40% - Accent3 48 2" xfId="5627"/>
    <cellStyle name="40% - Accent3 48 2 2" xfId="10319"/>
    <cellStyle name="40% - Accent3 48 2 2 2" xfId="19477"/>
    <cellStyle name="40% - Accent3 48 2 3" xfId="14957"/>
    <cellStyle name="40% - Accent3 48 3" xfId="7897"/>
    <cellStyle name="40% - Accent3 48 3 2" xfId="17055"/>
    <cellStyle name="40% - Accent3 48 4" xfId="12405"/>
    <cellStyle name="40% - Accent3 49" xfId="1756"/>
    <cellStyle name="40% - Accent3 49 2" xfId="5628"/>
    <cellStyle name="40% - Accent3 49 2 2" xfId="10320"/>
    <cellStyle name="40% - Accent3 49 2 2 2" xfId="19478"/>
    <cellStyle name="40% - Accent3 49 2 3" xfId="14958"/>
    <cellStyle name="40% - Accent3 49 3" xfId="7898"/>
    <cellStyle name="40% - Accent3 49 3 2" xfId="17056"/>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479"/>
    <cellStyle name="40% - Accent3 5 2 2 2 3" xfId="14959"/>
    <cellStyle name="40% - Accent3 5 2 2 3" xfId="7901"/>
    <cellStyle name="40% - Accent3 5 2 2 3 2" xfId="17059"/>
    <cellStyle name="40% - Accent3 5 2 2 4" xfId="12409"/>
    <cellStyle name="40% - Accent3 5 2 3" xfId="5630"/>
    <cellStyle name="40% - Accent3 5 2 3 2" xfId="10322"/>
    <cellStyle name="40% - Accent3 5 2 3 2 2" xfId="19480"/>
    <cellStyle name="40% - Accent3 5 2 3 3" xfId="14960"/>
    <cellStyle name="40% - Accent3 5 2 4" xfId="7900"/>
    <cellStyle name="40% - Accent3 5 2 4 2" xfId="17058"/>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481"/>
    <cellStyle name="40% - Accent3 5 3 2 3" xfId="14961"/>
    <cellStyle name="40% - Accent3 5 3 3" xfId="7902"/>
    <cellStyle name="40% - Accent3 5 3 3 2" xfId="17060"/>
    <cellStyle name="40% - Accent3 5 3 4" xfId="12410"/>
    <cellStyle name="40% - Accent3 5 4" xfId="5632"/>
    <cellStyle name="40% - Accent3 5 4 2" xfId="10324"/>
    <cellStyle name="40% - Accent3 5 4 2 2" xfId="19482"/>
    <cellStyle name="40% - Accent3 5 4 3" xfId="14962"/>
    <cellStyle name="40% - Accent3 5 5" xfId="7899"/>
    <cellStyle name="40% - Accent3 5 5 2" xfId="17057"/>
    <cellStyle name="40% - Accent3 5 6" xfId="12407"/>
    <cellStyle name="40% - Accent3 5_draft transactions report_052009_rvsd" xfId="1762"/>
    <cellStyle name="40% - Accent3 50" xfId="1763"/>
    <cellStyle name="40% - Accent3 50 2" xfId="5633"/>
    <cellStyle name="40% - Accent3 50 2 2" xfId="10325"/>
    <cellStyle name="40% - Accent3 50 2 2 2" xfId="19483"/>
    <cellStyle name="40% - Accent3 50 2 3" xfId="14963"/>
    <cellStyle name="40% - Accent3 50 3" xfId="7903"/>
    <cellStyle name="40% - Accent3 50 3 2" xfId="17061"/>
    <cellStyle name="40% - Accent3 50 4" xfId="12411"/>
    <cellStyle name="40% - Accent3 51" xfId="1764"/>
    <cellStyle name="40% - Accent3 51 2" xfId="5634"/>
    <cellStyle name="40% - Accent3 51 2 2" xfId="10326"/>
    <cellStyle name="40% - Accent3 51 2 2 2" xfId="19484"/>
    <cellStyle name="40% - Accent3 51 2 3" xfId="14964"/>
    <cellStyle name="40% - Accent3 51 3" xfId="7904"/>
    <cellStyle name="40% - Accent3 51 3 2" xfId="17062"/>
    <cellStyle name="40% - Accent3 51 4" xfId="12412"/>
    <cellStyle name="40% - Accent3 52" xfId="1765"/>
    <cellStyle name="40% - Accent3 52 2" xfId="5635"/>
    <cellStyle name="40% - Accent3 52 2 2" xfId="10327"/>
    <cellStyle name="40% - Accent3 52 2 2 2" xfId="19485"/>
    <cellStyle name="40% - Accent3 52 2 3" xfId="14965"/>
    <cellStyle name="40% - Accent3 52 3" xfId="7905"/>
    <cellStyle name="40% - Accent3 52 3 2" xfId="17063"/>
    <cellStyle name="40% - Accent3 52 4" xfId="12413"/>
    <cellStyle name="40% - Accent3 53" xfId="1766"/>
    <cellStyle name="40% - Accent3 53 2" xfId="5636"/>
    <cellStyle name="40% - Accent3 53 2 2" xfId="10328"/>
    <cellStyle name="40% - Accent3 53 2 2 2" xfId="19486"/>
    <cellStyle name="40% - Accent3 53 2 3" xfId="14966"/>
    <cellStyle name="40% - Accent3 53 3" xfId="7906"/>
    <cellStyle name="40% - Accent3 53 3 2" xfId="17064"/>
    <cellStyle name="40% - Accent3 53 4" xfId="12414"/>
    <cellStyle name="40% - Accent3 54" xfId="1767"/>
    <cellStyle name="40% - Accent3 54 2" xfId="5637"/>
    <cellStyle name="40% - Accent3 54 2 2" xfId="10329"/>
    <cellStyle name="40% - Accent3 54 2 2 2" xfId="19487"/>
    <cellStyle name="40% - Accent3 54 2 3" xfId="14967"/>
    <cellStyle name="40% - Accent3 54 3" xfId="7907"/>
    <cellStyle name="40% - Accent3 54 3 2" xfId="17065"/>
    <cellStyle name="40% - Accent3 54 4" xfId="12415"/>
    <cellStyle name="40% - Accent3 55" xfId="1768"/>
    <cellStyle name="40% - Accent3 55 2" xfId="5638"/>
    <cellStyle name="40% - Accent3 55 2 2" xfId="10330"/>
    <cellStyle name="40% - Accent3 55 2 2 2" xfId="19488"/>
    <cellStyle name="40% - Accent3 55 2 3" xfId="14968"/>
    <cellStyle name="40% - Accent3 55 3" xfId="7908"/>
    <cellStyle name="40% - Accent3 55 3 2" xfId="17066"/>
    <cellStyle name="40% - Accent3 55 4" xfId="12416"/>
    <cellStyle name="40% - Accent3 56" xfId="1769"/>
    <cellStyle name="40% - Accent3 56 2" xfId="5639"/>
    <cellStyle name="40% - Accent3 56 2 2" xfId="10331"/>
    <cellStyle name="40% - Accent3 56 2 2 2" xfId="19489"/>
    <cellStyle name="40% - Accent3 56 2 3" xfId="14969"/>
    <cellStyle name="40% - Accent3 56 3" xfId="7909"/>
    <cellStyle name="40% - Accent3 56 3 2" xfId="17067"/>
    <cellStyle name="40% - Accent3 56 4" xfId="12417"/>
    <cellStyle name="40% - Accent3 57" xfId="1770"/>
    <cellStyle name="40% - Accent3 57 2" xfId="5640"/>
    <cellStyle name="40% - Accent3 57 2 2" xfId="10332"/>
    <cellStyle name="40% - Accent3 57 2 2 2" xfId="19490"/>
    <cellStyle name="40% - Accent3 57 2 3" xfId="14970"/>
    <cellStyle name="40% - Accent3 57 3" xfId="7910"/>
    <cellStyle name="40% - Accent3 57 3 2" xfId="17068"/>
    <cellStyle name="40% - Accent3 57 4" xfId="12418"/>
    <cellStyle name="40% - Accent3 58" xfId="1771"/>
    <cellStyle name="40% - Accent3 58 2" xfId="5641"/>
    <cellStyle name="40% - Accent3 58 2 2" xfId="10333"/>
    <cellStyle name="40% - Accent3 58 2 2 2" xfId="19491"/>
    <cellStyle name="40% - Accent3 58 2 3" xfId="14971"/>
    <cellStyle name="40% - Accent3 58 3" xfId="7911"/>
    <cellStyle name="40% - Accent3 58 3 2" xfId="17069"/>
    <cellStyle name="40% - Accent3 58 4" xfId="12419"/>
    <cellStyle name="40% - Accent3 59" xfId="1772"/>
    <cellStyle name="40% - Accent3 59 2" xfId="5642"/>
    <cellStyle name="40% - Accent3 59 2 2" xfId="10334"/>
    <cellStyle name="40% - Accent3 59 2 2 2" xfId="19492"/>
    <cellStyle name="40% - Accent3 59 2 3" xfId="14972"/>
    <cellStyle name="40% - Accent3 59 3" xfId="7912"/>
    <cellStyle name="40% - Accent3 59 3 2" xfId="17070"/>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493"/>
    <cellStyle name="40% - Accent3 6 2 2 2 3" xfId="14973"/>
    <cellStyle name="40% - Accent3 6 2 2 3" xfId="7915"/>
    <cellStyle name="40% - Accent3 6 2 2 3 2" xfId="17073"/>
    <cellStyle name="40% - Accent3 6 2 2 4" xfId="12423"/>
    <cellStyle name="40% - Accent3 6 2 3" xfId="5644"/>
    <cellStyle name="40% - Accent3 6 2 3 2" xfId="10336"/>
    <cellStyle name="40% - Accent3 6 2 3 2 2" xfId="19494"/>
    <cellStyle name="40% - Accent3 6 2 3 3" xfId="14974"/>
    <cellStyle name="40% - Accent3 6 2 4" xfId="7914"/>
    <cellStyle name="40% - Accent3 6 2 4 2" xfId="17072"/>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495"/>
    <cellStyle name="40% - Accent3 6 3 2 3" xfId="14975"/>
    <cellStyle name="40% - Accent3 6 3 3" xfId="7916"/>
    <cellStyle name="40% - Accent3 6 3 3 2" xfId="17074"/>
    <cellStyle name="40% - Accent3 6 3 4" xfId="12424"/>
    <cellStyle name="40% - Accent3 6 4" xfId="5646"/>
    <cellStyle name="40% - Accent3 6 4 2" xfId="10338"/>
    <cellStyle name="40% - Accent3 6 4 2 2" xfId="19496"/>
    <cellStyle name="40% - Accent3 6 4 3" xfId="14976"/>
    <cellStyle name="40% - Accent3 6 5" xfId="7913"/>
    <cellStyle name="40% - Accent3 6 5 2" xfId="17071"/>
    <cellStyle name="40% - Accent3 6 6" xfId="12421"/>
    <cellStyle name="40% - Accent3 6_draft transactions report_052009_rvsd" xfId="1778"/>
    <cellStyle name="40% - Accent3 60" xfId="1779"/>
    <cellStyle name="40% - Accent3 60 2" xfId="5647"/>
    <cellStyle name="40% - Accent3 60 2 2" xfId="10339"/>
    <cellStyle name="40% - Accent3 60 2 2 2" xfId="19497"/>
    <cellStyle name="40% - Accent3 60 2 3" xfId="14977"/>
    <cellStyle name="40% - Accent3 60 3" xfId="7917"/>
    <cellStyle name="40% - Accent3 60 3 2" xfId="17075"/>
    <cellStyle name="40% - Accent3 60 4" xfId="12425"/>
    <cellStyle name="40% - Accent3 61" xfId="1780"/>
    <cellStyle name="40% - Accent3 61 2" xfId="5648"/>
    <cellStyle name="40% - Accent3 61 2 2" xfId="10340"/>
    <cellStyle name="40% - Accent3 61 2 2 2" xfId="19498"/>
    <cellStyle name="40% - Accent3 61 2 3" xfId="14978"/>
    <cellStyle name="40% - Accent3 61 3" xfId="7918"/>
    <cellStyle name="40% - Accent3 61 3 2" xfId="17076"/>
    <cellStyle name="40% - Accent3 61 4" xfId="12426"/>
    <cellStyle name="40% - Accent3 62" xfId="1781"/>
    <cellStyle name="40% - Accent3 62 2" xfId="5649"/>
    <cellStyle name="40% - Accent3 62 2 2" xfId="10341"/>
    <cellStyle name="40% - Accent3 62 2 2 2" xfId="19499"/>
    <cellStyle name="40% - Accent3 62 2 3" xfId="14979"/>
    <cellStyle name="40% - Accent3 62 3" xfId="7919"/>
    <cellStyle name="40% - Accent3 62 3 2" xfId="17077"/>
    <cellStyle name="40% - Accent3 62 4" xfId="12427"/>
    <cellStyle name="40% - Accent3 63" xfId="1782"/>
    <cellStyle name="40% - Accent3 63 2" xfId="5650"/>
    <cellStyle name="40% - Accent3 63 2 2" xfId="10342"/>
    <cellStyle name="40% - Accent3 63 2 2 2" xfId="19500"/>
    <cellStyle name="40% - Accent3 63 2 3" xfId="14980"/>
    <cellStyle name="40% - Accent3 63 3" xfId="7920"/>
    <cellStyle name="40% - Accent3 63 3 2" xfId="17078"/>
    <cellStyle name="40% - Accent3 63 4" xfId="12428"/>
    <cellStyle name="40% - Accent3 64" xfId="1783"/>
    <cellStyle name="40% - Accent3 64 2" xfId="5651"/>
    <cellStyle name="40% - Accent3 64 2 2" xfId="10343"/>
    <cellStyle name="40% - Accent3 64 2 2 2" xfId="19501"/>
    <cellStyle name="40% - Accent3 64 2 3" xfId="14981"/>
    <cellStyle name="40% - Accent3 64 3" xfId="7921"/>
    <cellStyle name="40% - Accent3 64 3 2" xfId="17079"/>
    <cellStyle name="40% - Accent3 64 4" xfId="12429"/>
    <cellStyle name="40% - Accent3 65" xfId="1784"/>
    <cellStyle name="40% - Accent3 65 2" xfId="5652"/>
    <cellStyle name="40% - Accent3 65 2 2" xfId="10344"/>
    <cellStyle name="40% - Accent3 65 2 2 2" xfId="19502"/>
    <cellStyle name="40% - Accent3 65 2 3" xfId="14982"/>
    <cellStyle name="40% - Accent3 65 3" xfId="7922"/>
    <cellStyle name="40% - Accent3 65 3 2" xfId="17080"/>
    <cellStyle name="40% - Accent3 65 4" xfId="12430"/>
    <cellStyle name="40% - Accent3 66" xfId="1785"/>
    <cellStyle name="40% - Accent3 66 2" xfId="5653"/>
    <cellStyle name="40% - Accent3 66 2 2" xfId="10345"/>
    <cellStyle name="40% - Accent3 66 2 2 2" xfId="19503"/>
    <cellStyle name="40% - Accent3 66 2 3" xfId="14983"/>
    <cellStyle name="40% - Accent3 66 3" xfId="7923"/>
    <cellStyle name="40% - Accent3 66 3 2" xfId="17081"/>
    <cellStyle name="40% - Accent3 66 4" xfId="12431"/>
    <cellStyle name="40% - Accent3 67" xfId="1786"/>
    <cellStyle name="40% - Accent3 67 2" xfId="5654"/>
    <cellStyle name="40% - Accent3 67 2 2" xfId="10346"/>
    <cellStyle name="40% - Accent3 67 2 2 2" xfId="19504"/>
    <cellStyle name="40% - Accent3 67 2 3" xfId="14984"/>
    <cellStyle name="40% - Accent3 67 3" xfId="7924"/>
    <cellStyle name="40% - Accent3 67 3 2" xfId="17082"/>
    <cellStyle name="40% - Accent3 67 4" xfId="12432"/>
    <cellStyle name="40% - Accent3 68" xfId="1787"/>
    <cellStyle name="40% - Accent3 68 2" xfId="5655"/>
    <cellStyle name="40% - Accent3 68 2 2" xfId="10347"/>
    <cellStyle name="40% - Accent3 68 2 2 2" xfId="19505"/>
    <cellStyle name="40% - Accent3 68 2 3" xfId="14985"/>
    <cellStyle name="40% - Accent3 68 3" xfId="7925"/>
    <cellStyle name="40% - Accent3 68 3 2" xfId="17083"/>
    <cellStyle name="40% - Accent3 68 4" xfId="12433"/>
    <cellStyle name="40% - Accent3 69" xfId="1788"/>
    <cellStyle name="40% - Accent3 69 2" xfId="5656"/>
    <cellStyle name="40% - Accent3 69 2 2" xfId="10348"/>
    <cellStyle name="40% - Accent3 69 2 2 2" xfId="19506"/>
    <cellStyle name="40% - Accent3 69 2 3" xfId="14986"/>
    <cellStyle name="40% - Accent3 69 3" xfId="7926"/>
    <cellStyle name="40% - Accent3 69 3 2" xfId="17084"/>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507"/>
    <cellStyle name="40% - Accent3 7 2 2 2 3" xfId="14987"/>
    <cellStyle name="40% - Accent3 7 2 2 3" xfId="7929"/>
    <cellStyle name="40% - Accent3 7 2 2 3 2" xfId="17087"/>
    <cellStyle name="40% - Accent3 7 2 2 4" xfId="12437"/>
    <cellStyle name="40% - Accent3 7 2 3" xfId="5658"/>
    <cellStyle name="40% - Accent3 7 2 3 2" xfId="10350"/>
    <cellStyle name="40% - Accent3 7 2 3 2 2" xfId="19508"/>
    <cellStyle name="40% - Accent3 7 2 3 3" xfId="14988"/>
    <cellStyle name="40% - Accent3 7 2 4" xfId="7928"/>
    <cellStyle name="40% - Accent3 7 2 4 2" xfId="17086"/>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509"/>
    <cellStyle name="40% - Accent3 7 3 2 3" xfId="14989"/>
    <cellStyle name="40% - Accent3 7 3 3" xfId="7930"/>
    <cellStyle name="40% - Accent3 7 3 3 2" xfId="17088"/>
    <cellStyle name="40% - Accent3 7 3 4" xfId="12438"/>
    <cellStyle name="40% - Accent3 7 4" xfId="5660"/>
    <cellStyle name="40% - Accent3 7 4 2" xfId="10352"/>
    <cellStyle name="40% - Accent3 7 4 2 2" xfId="19510"/>
    <cellStyle name="40% - Accent3 7 4 3" xfId="14990"/>
    <cellStyle name="40% - Accent3 7 5" xfId="7927"/>
    <cellStyle name="40% - Accent3 7 5 2" xfId="17085"/>
    <cellStyle name="40% - Accent3 7 6" xfId="12435"/>
    <cellStyle name="40% - Accent3 7_draft transactions report_052009_rvsd" xfId="1794"/>
    <cellStyle name="40% - Accent3 70" xfId="1795"/>
    <cellStyle name="40% - Accent3 70 2" xfId="5661"/>
    <cellStyle name="40% - Accent3 70 2 2" xfId="10353"/>
    <cellStyle name="40% - Accent3 70 2 2 2" xfId="19511"/>
    <cellStyle name="40% - Accent3 70 2 3" xfId="14991"/>
    <cellStyle name="40% - Accent3 70 3" xfId="7931"/>
    <cellStyle name="40% - Accent3 70 3 2" xfId="17089"/>
    <cellStyle name="40% - Accent3 70 4" xfId="12439"/>
    <cellStyle name="40% - Accent3 71" xfId="1796"/>
    <cellStyle name="40% - Accent3 71 2" xfId="5662"/>
    <cellStyle name="40% - Accent3 71 2 2" xfId="10354"/>
    <cellStyle name="40% - Accent3 71 2 2 2" xfId="19512"/>
    <cellStyle name="40% - Accent3 71 2 3" xfId="14992"/>
    <cellStyle name="40% - Accent3 71 3" xfId="7932"/>
    <cellStyle name="40% - Accent3 71 3 2" xfId="17090"/>
    <cellStyle name="40% - Accent3 71 4" xfId="12440"/>
    <cellStyle name="40% - Accent3 72" xfId="1797"/>
    <cellStyle name="40% - Accent3 72 2" xfId="5663"/>
    <cellStyle name="40% - Accent3 72 2 2" xfId="10355"/>
    <cellStyle name="40% - Accent3 72 2 2 2" xfId="19513"/>
    <cellStyle name="40% - Accent3 72 2 3" xfId="14993"/>
    <cellStyle name="40% - Accent3 72 3" xfId="7933"/>
    <cellStyle name="40% - Accent3 72 3 2" xfId="17091"/>
    <cellStyle name="40% - Accent3 72 4" xfId="12441"/>
    <cellStyle name="40% - Accent3 73" xfId="1798"/>
    <cellStyle name="40% - Accent3 73 2" xfId="5664"/>
    <cellStyle name="40% - Accent3 73 2 2" xfId="10356"/>
    <cellStyle name="40% - Accent3 73 2 2 2" xfId="19514"/>
    <cellStyle name="40% - Accent3 73 2 3" xfId="14994"/>
    <cellStyle name="40% - Accent3 73 3" xfId="7934"/>
    <cellStyle name="40% - Accent3 73 3 2" xfId="17092"/>
    <cellStyle name="40% - Accent3 73 4" xfId="12442"/>
    <cellStyle name="40% - Accent3 74" xfId="1799"/>
    <cellStyle name="40% - Accent3 74 2" xfId="5665"/>
    <cellStyle name="40% - Accent3 74 2 2" xfId="10357"/>
    <cellStyle name="40% - Accent3 74 2 2 2" xfId="19515"/>
    <cellStyle name="40% - Accent3 74 2 3" xfId="14995"/>
    <cellStyle name="40% - Accent3 74 3" xfId="7935"/>
    <cellStyle name="40% - Accent3 74 3 2" xfId="17093"/>
    <cellStyle name="40% - Accent3 74 4" xfId="12443"/>
    <cellStyle name="40% - Accent3 75" xfId="1800"/>
    <cellStyle name="40% - Accent3 75 2" xfId="5666"/>
    <cellStyle name="40% - Accent3 75 2 2" xfId="10358"/>
    <cellStyle name="40% - Accent3 75 2 2 2" xfId="19516"/>
    <cellStyle name="40% - Accent3 75 2 3" xfId="14996"/>
    <cellStyle name="40% - Accent3 75 3" xfId="7936"/>
    <cellStyle name="40% - Accent3 75 3 2" xfId="17094"/>
    <cellStyle name="40% - Accent3 75 4" xfId="12444"/>
    <cellStyle name="40% - Accent3 76" xfId="1801"/>
    <cellStyle name="40% - Accent3 76 2" xfId="5667"/>
    <cellStyle name="40% - Accent3 76 2 2" xfId="10359"/>
    <cellStyle name="40% - Accent3 76 2 2 2" xfId="19517"/>
    <cellStyle name="40% - Accent3 76 2 3" xfId="14997"/>
    <cellStyle name="40% - Accent3 76 3" xfId="7937"/>
    <cellStyle name="40% - Accent3 76 3 2" xfId="17095"/>
    <cellStyle name="40% - Accent3 76 4" xfId="12445"/>
    <cellStyle name="40% - Accent3 77" xfId="1802"/>
    <cellStyle name="40% - Accent3 77 2" xfId="5668"/>
    <cellStyle name="40% - Accent3 77 2 2" xfId="10360"/>
    <cellStyle name="40% - Accent3 77 2 2 2" xfId="19518"/>
    <cellStyle name="40% - Accent3 77 2 3" xfId="14998"/>
    <cellStyle name="40% - Accent3 77 3" xfId="7938"/>
    <cellStyle name="40% - Accent3 77 3 2" xfId="17096"/>
    <cellStyle name="40% - Accent3 77 4" xfId="12446"/>
    <cellStyle name="40% - Accent3 78" xfId="1803"/>
    <cellStyle name="40% - Accent3 78 2" xfId="5669"/>
    <cellStyle name="40% - Accent3 78 2 2" xfId="10361"/>
    <cellStyle name="40% - Accent3 78 2 2 2" xfId="19519"/>
    <cellStyle name="40% - Accent3 78 2 3" xfId="14999"/>
    <cellStyle name="40% - Accent3 78 3" xfId="7939"/>
    <cellStyle name="40% - Accent3 78 3 2" xfId="17097"/>
    <cellStyle name="40% - Accent3 78 4" xfId="12447"/>
    <cellStyle name="40% - Accent3 79" xfId="1804"/>
    <cellStyle name="40% - Accent3 79 2" xfId="5670"/>
    <cellStyle name="40% - Accent3 79 2 2" xfId="10362"/>
    <cellStyle name="40% - Accent3 79 2 2 2" xfId="19520"/>
    <cellStyle name="40% - Accent3 79 2 3" xfId="15000"/>
    <cellStyle name="40% - Accent3 79 3" xfId="7940"/>
    <cellStyle name="40% - Accent3 79 3 2" xfId="17098"/>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521"/>
    <cellStyle name="40% - Accent3 8 2 2 2 3" xfId="15001"/>
    <cellStyle name="40% - Accent3 8 2 2 3" xfId="7943"/>
    <cellStyle name="40% - Accent3 8 2 2 3 2" xfId="17101"/>
    <cellStyle name="40% - Accent3 8 2 2 4" xfId="12451"/>
    <cellStyle name="40% - Accent3 8 2 3" xfId="5672"/>
    <cellStyle name="40% - Accent3 8 2 3 2" xfId="10364"/>
    <cellStyle name="40% - Accent3 8 2 3 2 2" xfId="19522"/>
    <cellStyle name="40% - Accent3 8 2 3 3" xfId="15002"/>
    <cellStyle name="40% - Accent3 8 2 4" xfId="7942"/>
    <cellStyle name="40% - Accent3 8 2 4 2" xfId="17100"/>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523"/>
    <cellStyle name="40% - Accent3 8 3 2 3" xfId="15003"/>
    <cellStyle name="40% - Accent3 8 3 3" xfId="7944"/>
    <cellStyle name="40% - Accent3 8 3 3 2" xfId="17102"/>
    <cellStyle name="40% - Accent3 8 3 4" xfId="12452"/>
    <cellStyle name="40% - Accent3 8 4" xfId="5674"/>
    <cellStyle name="40% - Accent3 8 4 2" xfId="10366"/>
    <cellStyle name="40% - Accent3 8 4 2 2" xfId="19524"/>
    <cellStyle name="40% - Accent3 8 4 3" xfId="15004"/>
    <cellStyle name="40% - Accent3 8 5" xfId="7941"/>
    <cellStyle name="40% - Accent3 8 5 2" xfId="17099"/>
    <cellStyle name="40% - Accent3 8 6" xfId="12449"/>
    <cellStyle name="40% - Accent3 8_draft transactions report_052009_rvsd" xfId="1810"/>
    <cellStyle name="40% - Accent3 80" xfId="1811"/>
    <cellStyle name="40% - Accent3 80 2" xfId="5675"/>
    <cellStyle name="40% - Accent3 80 2 2" xfId="10367"/>
    <cellStyle name="40% - Accent3 80 2 2 2" xfId="19525"/>
    <cellStyle name="40% - Accent3 80 2 3" xfId="15005"/>
    <cellStyle name="40% - Accent3 80 3" xfId="7945"/>
    <cellStyle name="40% - Accent3 80 3 2" xfId="17103"/>
    <cellStyle name="40% - Accent3 80 4" xfId="12453"/>
    <cellStyle name="40% - Accent3 81" xfId="1812"/>
    <cellStyle name="40% - Accent3 81 2" xfId="5676"/>
    <cellStyle name="40% - Accent3 81 2 2" xfId="10368"/>
    <cellStyle name="40% - Accent3 81 2 2 2" xfId="19526"/>
    <cellStyle name="40% - Accent3 81 2 3" xfId="15006"/>
    <cellStyle name="40% - Accent3 81 3" xfId="7946"/>
    <cellStyle name="40% - Accent3 81 3 2" xfId="17104"/>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527"/>
    <cellStyle name="40% - Accent3 85 2 3" xfId="15007"/>
    <cellStyle name="40% - Accent3 85 3" xfId="7947"/>
    <cellStyle name="40% - Accent3 85 3 2" xfId="17105"/>
    <cellStyle name="40% - Accent3 85 4" xfId="12455"/>
    <cellStyle name="40% - Accent3 86" xfId="1817"/>
    <cellStyle name="40% - Accent3 86 2" xfId="5681"/>
    <cellStyle name="40% - Accent3 86 2 2" xfId="10370"/>
    <cellStyle name="40% - Accent3 86 2 2 2" xfId="19528"/>
    <cellStyle name="40% - Accent3 86 2 3" xfId="15008"/>
    <cellStyle name="40% - Accent3 86 3" xfId="7948"/>
    <cellStyle name="40% - Accent3 86 3 2" xfId="17106"/>
    <cellStyle name="40% - Accent3 86 4" xfId="12456"/>
    <cellStyle name="40% - Accent3 87" xfId="1818"/>
    <cellStyle name="40% - Accent3 87 2" xfId="5682"/>
    <cellStyle name="40% - Accent3 87 2 2" xfId="10371"/>
    <cellStyle name="40% - Accent3 87 2 2 2" xfId="19529"/>
    <cellStyle name="40% - Accent3 87 2 3" xfId="15009"/>
    <cellStyle name="40% - Accent3 87 3" xfId="7949"/>
    <cellStyle name="40% - Accent3 87 3 2" xfId="17107"/>
    <cellStyle name="40% - Accent3 87 4" xfId="12457"/>
    <cellStyle name="40% - Accent3 88" xfId="1819"/>
    <cellStyle name="40% - Accent3 88 2" xfId="5683"/>
    <cellStyle name="40% - Accent3 88 2 2" xfId="10372"/>
    <cellStyle name="40% - Accent3 88 2 2 2" xfId="19530"/>
    <cellStyle name="40% - Accent3 88 2 3" xfId="15010"/>
    <cellStyle name="40% - Accent3 88 3" xfId="7950"/>
    <cellStyle name="40% - Accent3 88 3 2" xfId="17108"/>
    <cellStyle name="40% - Accent3 88 4" xfId="12458"/>
    <cellStyle name="40% - Accent3 89" xfId="1820"/>
    <cellStyle name="40% - Accent3 89 2" xfId="5684"/>
    <cellStyle name="40% - Accent3 89 2 2" xfId="10373"/>
    <cellStyle name="40% - Accent3 89 2 2 2" xfId="19531"/>
    <cellStyle name="40% - Accent3 89 2 3" xfId="15011"/>
    <cellStyle name="40% - Accent3 89 3" xfId="7951"/>
    <cellStyle name="40% - Accent3 89 3 2" xfId="17109"/>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532"/>
    <cellStyle name="40% - Accent3 9 2 2 2 3" xfId="15012"/>
    <cellStyle name="40% - Accent3 9 2 2 3" xfId="7954"/>
    <cellStyle name="40% - Accent3 9 2 2 3 2" xfId="17112"/>
    <cellStyle name="40% - Accent3 9 2 2 4" xfId="12462"/>
    <cellStyle name="40% - Accent3 9 2 3" xfId="5686"/>
    <cellStyle name="40% - Accent3 9 2 3 2" xfId="10375"/>
    <cellStyle name="40% - Accent3 9 2 3 2 2" xfId="19533"/>
    <cellStyle name="40% - Accent3 9 2 3 3" xfId="15013"/>
    <cellStyle name="40% - Accent3 9 2 4" xfId="7953"/>
    <cellStyle name="40% - Accent3 9 2 4 2" xfId="17111"/>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534"/>
    <cellStyle name="40% - Accent3 9 3 2 3" xfId="15014"/>
    <cellStyle name="40% - Accent3 9 3 3" xfId="7955"/>
    <cellStyle name="40% - Accent3 9 3 3 2" xfId="17113"/>
    <cellStyle name="40% - Accent3 9 3 4" xfId="12463"/>
    <cellStyle name="40% - Accent3 9 4" xfId="5688"/>
    <cellStyle name="40% - Accent3 9 4 2" xfId="10377"/>
    <cellStyle name="40% - Accent3 9 4 2 2" xfId="19535"/>
    <cellStyle name="40% - Accent3 9 4 3" xfId="15015"/>
    <cellStyle name="40% - Accent3 9 5" xfId="7952"/>
    <cellStyle name="40% - Accent3 9 5 2" xfId="17110"/>
    <cellStyle name="40% - Accent3 9 6" xfId="12460"/>
    <cellStyle name="40% - Accent3 9_draft transactions report_052009_rvsd" xfId="1826"/>
    <cellStyle name="40% - Accent3 90" xfId="1827"/>
    <cellStyle name="40% - Accent3 90 2" xfId="5689"/>
    <cellStyle name="40% - Accent3 90 2 2" xfId="10378"/>
    <cellStyle name="40% - Accent3 90 2 2 2" xfId="19536"/>
    <cellStyle name="40% - Accent3 90 2 3" xfId="15016"/>
    <cellStyle name="40% - Accent3 90 3" xfId="7956"/>
    <cellStyle name="40% - Accent3 90 3 2" xfId="17114"/>
    <cellStyle name="40% - Accent3 90 4" xfId="12464"/>
    <cellStyle name="40% - Accent3 91" xfId="1828"/>
    <cellStyle name="40% - Accent3 91 2" xfId="5690"/>
    <cellStyle name="40% - Accent3 91 2 2" xfId="10379"/>
    <cellStyle name="40% - Accent3 91 2 2 2" xfId="19537"/>
    <cellStyle name="40% - Accent3 91 2 3" xfId="15017"/>
    <cellStyle name="40% - Accent3 91 3" xfId="7957"/>
    <cellStyle name="40% - Accent3 91 3 2" xfId="17115"/>
    <cellStyle name="40% - Accent3 91 4" xfId="12465"/>
    <cellStyle name="40% - Accent3 92" xfId="1829"/>
    <cellStyle name="40% - Accent3 92 2" xfId="5691"/>
    <cellStyle name="40% - Accent3 92 2 2" xfId="10380"/>
    <cellStyle name="40% - Accent3 92 2 2 2" xfId="19538"/>
    <cellStyle name="40% - Accent3 92 2 3" xfId="15018"/>
    <cellStyle name="40% - Accent3 92 3" xfId="7958"/>
    <cellStyle name="40% - Accent3 92 3 2" xfId="17116"/>
    <cellStyle name="40% - Accent3 92 4" xfId="12466"/>
    <cellStyle name="40% - Accent3 93" xfId="1830"/>
    <cellStyle name="40% - Accent3 93 2" xfId="5692"/>
    <cellStyle name="40% - Accent3 93 2 2" xfId="10381"/>
    <cellStyle name="40% - Accent3 93 2 2 2" xfId="19539"/>
    <cellStyle name="40% - Accent3 93 2 3" xfId="15019"/>
    <cellStyle name="40% - Accent3 93 3" xfId="7959"/>
    <cellStyle name="40% - Accent3 93 3 2" xfId="17117"/>
    <cellStyle name="40% - Accent3 93 4" xfId="12467"/>
    <cellStyle name="40% - Accent3 94" xfId="1831"/>
    <cellStyle name="40% - Accent3 94 2" xfId="5693"/>
    <cellStyle name="40% - Accent3 94 2 2" xfId="10382"/>
    <cellStyle name="40% - Accent3 94 2 2 2" xfId="19540"/>
    <cellStyle name="40% - Accent3 94 2 3" xfId="15020"/>
    <cellStyle name="40% - Accent3 94 3" xfId="7960"/>
    <cellStyle name="40% - Accent3 94 3 2" xfId="17118"/>
    <cellStyle name="40% - Accent3 94 4" xfId="12468"/>
    <cellStyle name="40% - Accent3 95" xfId="1832"/>
    <cellStyle name="40% - Accent3 95 2" xfId="5694"/>
    <cellStyle name="40% - Accent3 95 2 2" xfId="10383"/>
    <cellStyle name="40% - Accent3 95 2 2 2" xfId="19541"/>
    <cellStyle name="40% - Accent3 95 2 3" xfId="15021"/>
    <cellStyle name="40% - Accent3 95 3" xfId="7961"/>
    <cellStyle name="40% - Accent3 95 3 2" xfId="17119"/>
    <cellStyle name="40% - Accent3 95 4" xfId="12469"/>
    <cellStyle name="40% - Accent3 96" xfId="1833"/>
    <cellStyle name="40% - Accent3 96 2" xfId="5695"/>
    <cellStyle name="40% - Accent3 96 2 2" xfId="10384"/>
    <cellStyle name="40% - Accent3 96 2 2 2" xfId="19542"/>
    <cellStyle name="40% - Accent3 96 2 3" xfId="15022"/>
    <cellStyle name="40% - Accent3 96 3" xfId="7962"/>
    <cellStyle name="40% - Accent3 96 3 2" xfId="17120"/>
    <cellStyle name="40% - Accent3 96 4" xfId="12470"/>
    <cellStyle name="40% - Accent3 97" xfId="1834"/>
    <cellStyle name="40% - Accent3 97 2" xfId="5696"/>
    <cellStyle name="40% - Accent3 97 2 2" xfId="10385"/>
    <cellStyle name="40% - Accent3 97 2 2 2" xfId="19543"/>
    <cellStyle name="40% - Accent3 97 2 3" xfId="15023"/>
    <cellStyle name="40% - Accent3 97 3" xfId="7963"/>
    <cellStyle name="40% - Accent3 97 3 2" xfId="17121"/>
    <cellStyle name="40% - Accent3 97 4" xfId="12471"/>
    <cellStyle name="40% - Accent3 98" xfId="1835"/>
    <cellStyle name="40% - Accent3 98 2" xfId="5697"/>
    <cellStyle name="40% - Accent3 98 2 2" xfId="10386"/>
    <cellStyle name="40% - Accent3 98 2 2 2" xfId="19544"/>
    <cellStyle name="40% - Accent3 98 2 3" xfId="15024"/>
    <cellStyle name="40% - Accent3 98 3" xfId="7964"/>
    <cellStyle name="40% - Accent3 98 3 2" xfId="17122"/>
    <cellStyle name="40% - Accent3 98 4" xfId="12472"/>
    <cellStyle name="40% - Accent3 99" xfId="1836"/>
    <cellStyle name="40% - Accent3 99 2" xfId="5698"/>
    <cellStyle name="40% - Accent3 99 2 2" xfId="10387"/>
    <cellStyle name="40% - Accent3 99 2 2 2" xfId="19545"/>
    <cellStyle name="40% - Accent3 99 2 3" xfId="15025"/>
    <cellStyle name="40% - Accent3 99 3" xfId="7965"/>
    <cellStyle name="40% - Accent3 99 3 2" xfId="17123"/>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546"/>
    <cellStyle name="40% - Accent4 10 2 2 3" xfId="15026"/>
    <cellStyle name="40% - Accent4 10 2 3" xfId="7968"/>
    <cellStyle name="40% - Accent4 10 2 3 2" xfId="17126"/>
    <cellStyle name="40% - Accent4 10 2 4" xfId="12476"/>
    <cellStyle name="40% - Accent4 10 3" xfId="5700"/>
    <cellStyle name="40% - Accent4 10 3 2" xfId="10389"/>
    <cellStyle name="40% - Accent4 10 3 2 2" xfId="19547"/>
    <cellStyle name="40% - Accent4 10 3 3" xfId="15027"/>
    <cellStyle name="40% - Accent4 10 4" xfId="7967"/>
    <cellStyle name="40% - Accent4 10 4 2" xfId="17125"/>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548"/>
    <cellStyle name="40% - Accent4 11 2 2 3" xfId="15028"/>
    <cellStyle name="40% - Accent4 11 2 3" xfId="7970"/>
    <cellStyle name="40% - Accent4 11 2 3 2" xfId="17128"/>
    <cellStyle name="40% - Accent4 11 2 4" xfId="12478"/>
    <cellStyle name="40% - Accent4 11 3" xfId="5712"/>
    <cellStyle name="40% - Accent4 11 3 2" xfId="10391"/>
    <cellStyle name="40% - Accent4 11 3 2 2" xfId="19549"/>
    <cellStyle name="40% - Accent4 11 3 3" xfId="15029"/>
    <cellStyle name="40% - Accent4 11 4" xfId="7969"/>
    <cellStyle name="40% - Accent4 11 4 2" xfId="17127"/>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550"/>
    <cellStyle name="40% - Accent4 110 2 3" xfId="15030"/>
    <cellStyle name="40% - Accent4 110 3" xfId="7971"/>
    <cellStyle name="40% - Accent4 110 3 2" xfId="17129"/>
    <cellStyle name="40% - Accent4 110 4" xfId="12479"/>
    <cellStyle name="40% - Accent4 111" xfId="1855"/>
    <cellStyle name="40% - Accent4 111 2" xfId="5714"/>
    <cellStyle name="40% - Accent4 111 2 2" xfId="10393"/>
    <cellStyle name="40% - Accent4 111 2 2 2" xfId="19551"/>
    <cellStyle name="40% - Accent4 111 2 3" xfId="15031"/>
    <cellStyle name="40% - Accent4 111 3" xfId="7972"/>
    <cellStyle name="40% - Accent4 111 3 2" xfId="17130"/>
    <cellStyle name="40% - Accent4 111 4" xfId="12480"/>
    <cellStyle name="40% - Accent4 112" xfId="1856"/>
    <cellStyle name="40% - Accent4 112 2" xfId="5715"/>
    <cellStyle name="40% - Accent4 112 2 2" xfId="10394"/>
    <cellStyle name="40% - Accent4 112 2 2 2" xfId="19552"/>
    <cellStyle name="40% - Accent4 112 2 3" xfId="15032"/>
    <cellStyle name="40% - Accent4 112 3" xfId="7973"/>
    <cellStyle name="40% - Accent4 112 3 2" xfId="17131"/>
    <cellStyle name="40% - Accent4 112 4" xfId="12481"/>
    <cellStyle name="40% - Accent4 113" xfId="1857"/>
    <cellStyle name="40% - Accent4 113 2" xfId="5716"/>
    <cellStyle name="40% - Accent4 113 2 2" xfId="10395"/>
    <cellStyle name="40% - Accent4 113 2 2 2" xfId="19553"/>
    <cellStyle name="40% - Accent4 113 2 3" xfId="15033"/>
    <cellStyle name="40% - Accent4 113 3" xfId="7974"/>
    <cellStyle name="40% - Accent4 113 3 2" xfId="17132"/>
    <cellStyle name="40% - Accent4 113 4" xfId="12482"/>
    <cellStyle name="40% - Accent4 114" xfId="1858"/>
    <cellStyle name="40% - Accent4 114 2" xfId="5717"/>
    <cellStyle name="40% - Accent4 114 2 2" xfId="10396"/>
    <cellStyle name="40% - Accent4 114 2 2 2" xfId="19554"/>
    <cellStyle name="40% - Accent4 114 2 3" xfId="15034"/>
    <cellStyle name="40% - Accent4 114 3" xfId="7975"/>
    <cellStyle name="40% - Accent4 114 3 2" xfId="17133"/>
    <cellStyle name="40% - Accent4 114 4" xfId="12483"/>
    <cellStyle name="40% - Accent4 115" xfId="1859"/>
    <cellStyle name="40% - Accent4 115 2" xfId="5718"/>
    <cellStyle name="40% - Accent4 115 2 2" xfId="10397"/>
    <cellStyle name="40% - Accent4 115 2 2 2" xfId="19555"/>
    <cellStyle name="40% - Accent4 115 2 3" xfId="15035"/>
    <cellStyle name="40% - Accent4 115 3" xfId="7976"/>
    <cellStyle name="40% - Accent4 115 3 2" xfId="17134"/>
    <cellStyle name="40% - Accent4 115 4" xfId="12484"/>
    <cellStyle name="40% - Accent4 116" xfId="1860"/>
    <cellStyle name="40% - Accent4 116 2" xfId="5719"/>
    <cellStyle name="40% - Accent4 116 2 2" xfId="10398"/>
    <cellStyle name="40% - Accent4 116 2 2 2" xfId="19556"/>
    <cellStyle name="40% - Accent4 116 2 3" xfId="15036"/>
    <cellStyle name="40% - Accent4 116 3" xfId="7977"/>
    <cellStyle name="40% - Accent4 116 3 2" xfId="17135"/>
    <cellStyle name="40% - Accent4 116 4" xfId="12485"/>
    <cellStyle name="40% - Accent4 117" xfId="1861"/>
    <cellStyle name="40% - Accent4 117 2" xfId="5720"/>
    <cellStyle name="40% - Accent4 117 2 2" xfId="10399"/>
    <cellStyle name="40% - Accent4 117 2 2 2" xfId="19557"/>
    <cellStyle name="40% - Accent4 117 2 3" xfId="15037"/>
    <cellStyle name="40% - Accent4 117 3" xfId="7978"/>
    <cellStyle name="40% - Accent4 117 3 2" xfId="17136"/>
    <cellStyle name="40% - Accent4 117 4" xfId="12486"/>
    <cellStyle name="40% - Accent4 118" xfId="1862"/>
    <cellStyle name="40% - Accent4 118 2" xfId="5721"/>
    <cellStyle name="40% - Accent4 118 2 2" xfId="10400"/>
    <cellStyle name="40% - Accent4 118 2 2 2" xfId="19558"/>
    <cellStyle name="40% - Accent4 118 2 3" xfId="15038"/>
    <cellStyle name="40% - Accent4 118 3" xfId="7979"/>
    <cellStyle name="40% - Accent4 118 3 2" xfId="17137"/>
    <cellStyle name="40% - Accent4 118 4" xfId="12487"/>
    <cellStyle name="40% - Accent4 119" xfId="3117"/>
    <cellStyle name="40% - Accent4 119 2" xfId="5722"/>
    <cellStyle name="40% - Accent4 119 2 2" xfId="10401"/>
    <cellStyle name="40% - Accent4 119 2 2 2" xfId="19559"/>
    <cellStyle name="40% - Accent4 119 2 3" xfId="15039"/>
    <cellStyle name="40% - Accent4 119 3" xfId="8506"/>
    <cellStyle name="40% - Accent4 119 3 2" xfId="17664"/>
    <cellStyle name="40% - Accent4 119 4" xfId="13079"/>
    <cellStyle name="40% - Accent4 12" xfId="1863"/>
    <cellStyle name="40% - Accent4 12 2" xfId="1864"/>
    <cellStyle name="40% - Accent4 12 2 2" xfId="5723"/>
    <cellStyle name="40% - Accent4 12 2 2 2" xfId="10402"/>
    <cellStyle name="40% - Accent4 12 2 2 2 2" xfId="19560"/>
    <cellStyle name="40% - Accent4 12 2 2 3" xfId="15040"/>
    <cellStyle name="40% - Accent4 12 2 3" xfId="7981"/>
    <cellStyle name="40% - Accent4 12 2 3 2" xfId="17139"/>
    <cellStyle name="40% - Accent4 12 2 4" xfId="12489"/>
    <cellStyle name="40% - Accent4 12 3" xfId="5724"/>
    <cellStyle name="40% - Accent4 12 3 2" xfId="10403"/>
    <cellStyle name="40% - Accent4 12 3 2 2" xfId="19561"/>
    <cellStyle name="40% - Accent4 12 3 3" xfId="15041"/>
    <cellStyle name="40% - Accent4 12 4" xfId="7980"/>
    <cellStyle name="40% - Accent4 12 4 2" xfId="17138"/>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562"/>
    <cellStyle name="40% - Accent4 120 2 3" xfId="15042"/>
    <cellStyle name="40% - Accent4 120 3" xfId="8511"/>
    <cellStyle name="40% - Accent4 120 3 2" xfId="17669"/>
    <cellStyle name="40% - Accent4 120 4" xfId="13084"/>
    <cellStyle name="40% - Accent4 121" xfId="3135"/>
    <cellStyle name="40% - Accent4 121 2" xfId="5726"/>
    <cellStyle name="40% - Accent4 121 2 2" xfId="10405"/>
    <cellStyle name="40% - Accent4 121 2 2 2" xfId="19563"/>
    <cellStyle name="40% - Accent4 121 2 3" xfId="15043"/>
    <cellStyle name="40% - Accent4 121 3" xfId="8524"/>
    <cellStyle name="40% - Accent4 121 3 2" xfId="17682"/>
    <cellStyle name="40% - Accent4 121 4" xfId="13097"/>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564"/>
    <cellStyle name="40% - Accent4 127 2 3" xfId="15044"/>
    <cellStyle name="40% - Accent4 127 3" xfId="8545"/>
    <cellStyle name="40% - Accent4 127 3 2" xfId="17703"/>
    <cellStyle name="40% - Accent4 127 4" xfId="13143"/>
    <cellStyle name="40% - Accent4 128" xfId="3371"/>
    <cellStyle name="40% - Accent4 128 2" xfId="5728"/>
    <cellStyle name="40% - Accent4 128 2 2" xfId="10407"/>
    <cellStyle name="40% - Accent4 128 2 2 2" xfId="19565"/>
    <cellStyle name="40% - Accent4 128 2 3" xfId="15045"/>
    <cellStyle name="40% - Accent4 128 3" xfId="8550"/>
    <cellStyle name="40% - Accent4 128 3 2" xfId="17708"/>
    <cellStyle name="40% - Accent4 128 4" xfId="13148"/>
    <cellStyle name="40% - Accent4 129" xfId="3384"/>
    <cellStyle name="40% - Accent4 129 2" xfId="5729"/>
    <cellStyle name="40% - Accent4 129 2 2" xfId="10408"/>
    <cellStyle name="40% - Accent4 129 2 2 2" xfId="19566"/>
    <cellStyle name="40% - Accent4 129 2 3" xfId="15046"/>
    <cellStyle name="40% - Accent4 129 3" xfId="8563"/>
    <cellStyle name="40% - Accent4 129 3 2" xfId="17721"/>
    <cellStyle name="40% - Accent4 129 4" xfId="13161"/>
    <cellStyle name="40% - Accent4 13" xfId="1866"/>
    <cellStyle name="40% - Accent4 13 2" xfId="1867"/>
    <cellStyle name="40% - Accent4 13 2 2" xfId="5730"/>
    <cellStyle name="40% - Accent4 13 2 2 2" xfId="10409"/>
    <cellStyle name="40% - Accent4 13 2 2 2 2" xfId="19567"/>
    <cellStyle name="40% - Accent4 13 2 2 3" xfId="15047"/>
    <cellStyle name="40% - Accent4 13 2 3" xfId="7983"/>
    <cellStyle name="40% - Accent4 13 2 3 2" xfId="17141"/>
    <cellStyle name="40% - Accent4 13 2 4" xfId="12491"/>
    <cellStyle name="40% - Accent4 13 3" xfId="5731"/>
    <cellStyle name="40% - Accent4 13 3 2" xfId="10410"/>
    <cellStyle name="40% - Accent4 13 3 2 2" xfId="19568"/>
    <cellStyle name="40% - Accent4 13 3 3" xfId="15048"/>
    <cellStyle name="40% - Accent4 13 4" xfId="7982"/>
    <cellStyle name="40% - Accent4 13 4 2" xfId="17140"/>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569"/>
    <cellStyle name="40% - Accent4 130 2 3" xfId="15049"/>
    <cellStyle name="40% - Accent4 130 3" xfId="8584"/>
    <cellStyle name="40% - Accent4 130 3 2" xfId="17742"/>
    <cellStyle name="40% - Accent4 130 4" xfId="13182"/>
    <cellStyle name="40% - Accent4 131" xfId="3410"/>
    <cellStyle name="40% - Accent4 131 2" xfId="5733"/>
    <cellStyle name="40% - Accent4 131 2 2" xfId="10412"/>
    <cellStyle name="40% - Accent4 131 2 2 2" xfId="19570"/>
    <cellStyle name="40% - Accent4 131 2 3" xfId="15050"/>
    <cellStyle name="40% - Accent4 131 3" xfId="8589"/>
    <cellStyle name="40% - Accent4 131 3 2" xfId="17747"/>
    <cellStyle name="40% - Accent4 131 4" xfId="13187"/>
    <cellStyle name="40% - Accent4 132" xfId="3423"/>
    <cellStyle name="40% - Accent4 132 2" xfId="5734"/>
    <cellStyle name="40% - Accent4 132 2 2" xfId="10413"/>
    <cellStyle name="40% - Accent4 132 2 2 2" xfId="19571"/>
    <cellStyle name="40% - Accent4 132 2 3" xfId="15051"/>
    <cellStyle name="40% - Accent4 132 3" xfId="8602"/>
    <cellStyle name="40% - Accent4 132 3 2" xfId="17760"/>
    <cellStyle name="40% - Accent4 132 4" xfId="13200"/>
    <cellStyle name="40% - Accent4 133" xfId="3436"/>
    <cellStyle name="40% - Accent4 133 2" xfId="5735"/>
    <cellStyle name="40% - Accent4 133 2 2" xfId="10414"/>
    <cellStyle name="40% - Accent4 133 2 2 2" xfId="19572"/>
    <cellStyle name="40% - Accent4 133 2 3" xfId="15052"/>
    <cellStyle name="40% - Accent4 133 3" xfId="8615"/>
    <cellStyle name="40% - Accent4 133 3 2" xfId="17773"/>
    <cellStyle name="40% - Accent4 133 4" xfId="13213"/>
    <cellStyle name="40% - Accent4 134" xfId="3449"/>
    <cellStyle name="40% - Accent4 134 2" xfId="5736"/>
    <cellStyle name="40% - Accent4 134 2 2" xfId="10415"/>
    <cellStyle name="40% - Accent4 134 2 2 2" xfId="19573"/>
    <cellStyle name="40% - Accent4 134 2 3" xfId="15053"/>
    <cellStyle name="40% - Accent4 134 3" xfId="8628"/>
    <cellStyle name="40% - Accent4 134 3 2" xfId="17786"/>
    <cellStyle name="40% - Accent4 134 4" xfId="1322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574"/>
    <cellStyle name="40% - Accent4 138 2 3" xfId="15054"/>
    <cellStyle name="40% - Accent4 138 3" xfId="8649"/>
    <cellStyle name="40% - Accent4 138 3 2" xfId="17807"/>
    <cellStyle name="40% - Accent4 138 4" xfId="13262"/>
    <cellStyle name="40% - Accent4 139" xfId="3615"/>
    <cellStyle name="40% - Accent4 139 2" xfId="5738"/>
    <cellStyle name="40% - Accent4 139 2 2" xfId="10417"/>
    <cellStyle name="40% - Accent4 139 2 2 2" xfId="19575"/>
    <cellStyle name="40% - Accent4 139 2 3" xfId="15055"/>
    <cellStyle name="40% - Accent4 139 3" xfId="8654"/>
    <cellStyle name="40% - Accent4 139 3 2" xfId="17812"/>
    <cellStyle name="40% - Accent4 139 4" xfId="13267"/>
    <cellStyle name="40% - Accent4 14" xfId="1869"/>
    <cellStyle name="40% - Accent4 14 2" xfId="1870"/>
    <cellStyle name="40% - Accent4 14 2 2" xfId="5739"/>
    <cellStyle name="40% - Accent4 14 2 2 2" xfId="10418"/>
    <cellStyle name="40% - Accent4 14 2 2 2 2" xfId="19576"/>
    <cellStyle name="40% - Accent4 14 2 2 3" xfId="15056"/>
    <cellStyle name="40% - Accent4 14 2 3" xfId="7985"/>
    <cellStyle name="40% - Accent4 14 2 3 2" xfId="17143"/>
    <cellStyle name="40% - Accent4 14 2 4" xfId="12493"/>
    <cellStyle name="40% - Accent4 14 3" xfId="5740"/>
    <cellStyle name="40% - Accent4 14 3 2" xfId="10419"/>
    <cellStyle name="40% - Accent4 14 3 2 2" xfId="19577"/>
    <cellStyle name="40% - Accent4 14 3 3" xfId="15057"/>
    <cellStyle name="40% - Accent4 14 4" xfId="7984"/>
    <cellStyle name="40% - Accent4 14 4 2" xfId="17142"/>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578"/>
    <cellStyle name="40% - Accent4 140 2 3" xfId="15058"/>
    <cellStyle name="40% - Accent4 140 3" xfId="8667"/>
    <cellStyle name="40% - Accent4 140 3 2" xfId="17825"/>
    <cellStyle name="40% - Accent4 140 4" xfId="13280"/>
    <cellStyle name="40% - Accent4 141" xfId="3641"/>
    <cellStyle name="40% - Accent4 141 2" xfId="5742"/>
    <cellStyle name="40% - Accent4 141 2 2" xfId="10421"/>
    <cellStyle name="40% - Accent4 141 2 2 2" xfId="19579"/>
    <cellStyle name="40% - Accent4 141 2 3" xfId="15059"/>
    <cellStyle name="40% - Accent4 141 3" xfId="8680"/>
    <cellStyle name="40% - Accent4 141 3 2" xfId="17838"/>
    <cellStyle name="40% - Accent4 141 4" xfId="13293"/>
    <cellStyle name="40% - Accent4 142" xfId="3654"/>
    <cellStyle name="40% - Accent4 142 2" xfId="5743"/>
    <cellStyle name="40% - Accent4 142 2 2" xfId="10422"/>
    <cellStyle name="40% - Accent4 142 2 2 2" xfId="19580"/>
    <cellStyle name="40% - Accent4 142 2 3" xfId="15060"/>
    <cellStyle name="40% - Accent4 142 3" xfId="8693"/>
    <cellStyle name="40% - Accent4 142 3 2" xfId="17851"/>
    <cellStyle name="40% - Accent4 142 4" xfId="13306"/>
    <cellStyle name="40% - Accent4 143" xfId="3667"/>
    <cellStyle name="40% - Accent4 143 2" xfId="5744"/>
    <cellStyle name="40% - Accent4 143 2 2" xfId="10423"/>
    <cellStyle name="40% - Accent4 143 2 2 2" xfId="19581"/>
    <cellStyle name="40% - Accent4 143 2 3" xfId="15061"/>
    <cellStyle name="40% - Accent4 143 3" xfId="8706"/>
    <cellStyle name="40% - Accent4 143 3 2" xfId="17864"/>
    <cellStyle name="40% - Accent4 143 4" xfId="13319"/>
    <cellStyle name="40% - Accent4 144" xfId="3680"/>
    <cellStyle name="40% - Accent4 144 2" xfId="5745"/>
    <cellStyle name="40% - Accent4 144 2 2" xfId="10424"/>
    <cellStyle name="40% - Accent4 144 2 2 2" xfId="19582"/>
    <cellStyle name="40% - Accent4 144 2 3" xfId="15062"/>
    <cellStyle name="40% - Accent4 144 3" xfId="8719"/>
    <cellStyle name="40% - Accent4 144 3 2" xfId="17877"/>
    <cellStyle name="40% - Accent4 144 4" xfId="13332"/>
    <cellStyle name="40% - Accent4 145" xfId="3693"/>
    <cellStyle name="40% - Accent4 145 2" xfId="5746"/>
    <cellStyle name="40% - Accent4 145 2 2" xfId="10425"/>
    <cellStyle name="40% - Accent4 145 2 2 2" xfId="19583"/>
    <cellStyle name="40% - Accent4 145 2 3" xfId="15063"/>
    <cellStyle name="40% - Accent4 145 3" xfId="8732"/>
    <cellStyle name="40% - Accent4 145 3 2" xfId="17890"/>
    <cellStyle name="40% - Accent4 145 4" xfId="13345"/>
    <cellStyle name="40% - Accent4 146" xfId="3707"/>
    <cellStyle name="40% - Accent4 146 2" xfId="5747"/>
    <cellStyle name="40% - Accent4 146 2 2" xfId="10426"/>
    <cellStyle name="40% - Accent4 146 2 2 2" xfId="19584"/>
    <cellStyle name="40% - Accent4 146 2 3" xfId="15064"/>
    <cellStyle name="40% - Accent4 146 3" xfId="8745"/>
    <cellStyle name="40% - Accent4 146 3 2" xfId="17903"/>
    <cellStyle name="40% - Accent4 146 4" xfId="13358"/>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585"/>
    <cellStyle name="40% - Accent4 15 2 2 3" xfId="15065"/>
    <cellStyle name="40% - Accent4 15 2 3" xfId="7987"/>
    <cellStyle name="40% - Accent4 15 2 3 2" xfId="17145"/>
    <cellStyle name="40% - Accent4 15 2 4" xfId="12495"/>
    <cellStyle name="40% - Accent4 15 3" xfId="5749"/>
    <cellStyle name="40% - Accent4 15 3 2" xfId="10428"/>
    <cellStyle name="40% - Accent4 15 3 2 2" xfId="19586"/>
    <cellStyle name="40% - Accent4 15 3 3" xfId="15066"/>
    <cellStyle name="40% - Accent4 15 4" xfId="7986"/>
    <cellStyle name="40% - Accent4 15 4 2" xfId="17144"/>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587"/>
    <cellStyle name="40% - Accent4 153 3" xfId="15067"/>
    <cellStyle name="40% - Accent4 154" xfId="7966"/>
    <cellStyle name="40% - Accent4 154 2" xfId="17124"/>
    <cellStyle name="40% - Accent4 155" xfId="12474"/>
    <cellStyle name="40% - Accent4 16" xfId="1875"/>
    <cellStyle name="40% - Accent4 16 2" xfId="1876"/>
    <cellStyle name="40% - Accent4 16 2 2" xfId="5751"/>
    <cellStyle name="40% - Accent4 16 2 2 2" xfId="10430"/>
    <cellStyle name="40% - Accent4 16 2 2 2 2" xfId="19588"/>
    <cellStyle name="40% - Accent4 16 2 2 3" xfId="15068"/>
    <cellStyle name="40% - Accent4 16 2 3" xfId="7989"/>
    <cellStyle name="40% - Accent4 16 2 3 2" xfId="17147"/>
    <cellStyle name="40% - Accent4 16 2 4" xfId="12497"/>
    <cellStyle name="40% - Accent4 16 3" xfId="5752"/>
    <cellStyle name="40% - Accent4 16 3 2" xfId="10431"/>
    <cellStyle name="40% - Accent4 16 3 2 2" xfId="19589"/>
    <cellStyle name="40% - Accent4 16 3 3" xfId="15069"/>
    <cellStyle name="40% - Accent4 16 4" xfId="7988"/>
    <cellStyle name="40% - Accent4 16 4 2" xfId="17146"/>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590"/>
    <cellStyle name="40% - Accent4 17 2 2 3" xfId="15070"/>
    <cellStyle name="40% - Accent4 17 2 3" xfId="7991"/>
    <cellStyle name="40% - Accent4 17 2 3 2" xfId="17149"/>
    <cellStyle name="40% - Accent4 17 2 4" xfId="12499"/>
    <cellStyle name="40% - Accent4 17 3" xfId="5754"/>
    <cellStyle name="40% - Accent4 17 3 2" xfId="10433"/>
    <cellStyle name="40% - Accent4 17 3 2 2" xfId="19591"/>
    <cellStyle name="40% - Accent4 17 3 3" xfId="15071"/>
    <cellStyle name="40% - Accent4 17 4" xfId="7990"/>
    <cellStyle name="40% - Accent4 17 4 2" xfId="17148"/>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592"/>
    <cellStyle name="40% - Accent4 18 2 2 3" xfId="15072"/>
    <cellStyle name="40% - Accent4 18 2 3" xfId="7993"/>
    <cellStyle name="40% - Accent4 18 2 3 2" xfId="17151"/>
    <cellStyle name="40% - Accent4 18 2 4" xfId="12501"/>
    <cellStyle name="40% - Accent4 18 3" xfId="5756"/>
    <cellStyle name="40% - Accent4 18 3 2" xfId="10435"/>
    <cellStyle name="40% - Accent4 18 3 2 2" xfId="19593"/>
    <cellStyle name="40% - Accent4 18 3 3" xfId="15073"/>
    <cellStyle name="40% - Accent4 18 4" xfId="7992"/>
    <cellStyle name="40% - Accent4 18 4 2" xfId="17150"/>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594"/>
    <cellStyle name="40% - Accent4 19 2 2 3" xfId="15074"/>
    <cellStyle name="40% - Accent4 19 2 3" xfId="7995"/>
    <cellStyle name="40% - Accent4 19 2 3 2" xfId="17153"/>
    <cellStyle name="40% - Accent4 19 2 4" xfId="12503"/>
    <cellStyle name="40% - Accent4 19 3" xfId="5758"/>
    <cellStyle name="40% - Accent4 19 3 2" xfId="10437"/>
    <cellStyle name="40% - Accent4 19 3 2 2" xfId="19595"/>
    <cellStyle name="40% - Accent4 19 3 3" xfId="15075"/>
    <cellStyle name="40% - Accent4 19 4" xfId="7994"/>
    <cellStyle name="40% - Accent4 19 4 2" xfId="17152"/>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596"/>
    <cellStyle name="40% - Accent4 2 2 2 2 3" xfId="15076"/>
    <cellStyle name="40% - Accent4 2 2 2 3" xfId="7998"/>
    <cellStyle name="40% - Accent4 2 2 2 3 2" xfId="17156"/>
    <cellStyle name="40% - Accent4 2 2 2 4" xfId="12506"/>
    <cellStyle name="40% - Accent4 2 2 3" xfId="5760"/>
    <cellStyle name="40% - Accent4 2 2 3 2" xfId="10439"/>
    <cellStyle name="40% - Accent4 2 2 3 2 2" xfId="19597"/>
    <cellStyle name="40% - Accent4 2 2 3 3" xfId="15077"/>
    <cellStyle name="40% - Accent4 2 2 4" xfId="7997"/>
    <cellStyle name="40% - Accent4 2 2 4 2" xfId="17155"/>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598"/>
    <cellStyle name="40% - Accent4 2 3 2 3" xfId="15078"/>
    <cellStyle name="40% - Accent4 2 3 3" xfId="7999"/>
    <cellStyle name="40% - Accent4 2 3 3 2" xfId="17157"/>
    <cellStyle name="40% - Accent4 2 3 4" xfId="12507"/>
    <cellStyle name="40% - Accent4 2 4" xfId="5762"/>
    <cellStyle name="40% - Accent4 2 4 2" xfId="10441"/>
    <cellStyle name="40% - Accent4 2 4 2 2" xfId="19599"/>
    <cellStyle name="40% - Accent4 2 4 3" xfId="15079"/>
    <cellStyle name="40% - Accent4 2 5" xfId="7996"/>
    <cellStyle name="40% - Accent4 2 5 2" xfId="17154"/>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600"/>
    <cellStyle name="40% - Accent4 20 2 2 3" xfId="15080"/>
    <cellStyle name="40% - Accent4 20 2 3" xfId="8001"/>
    <cellStyle name="40% - Accent4 20 2 3 2" xfId="17159"/>
    <cellStyle name="40% - Accent4 20 2 4" xfId="12509"/>
    <cellStyle name="40% - Accent4 20 3" xfId="5764"/>
    <cellStyle name="40% - Accent4 20 3 2" xfId="10443"/>
    <cellStyle name="40% - Accent4 20 3 2 2" xfId="19601"/>
    <cellStyle name="40% - Accent4 20 3 3" xfId="15081"/>
    <cellStyle name="40% - Accent4 20 4" xfId="8000"/>
    <cellStyle name="40% - Accent4 20 4 2" xfId="17158"/>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602"/>
    <cellStyle name="40% - Accent4 21 2 2 3" xfId="15082"/>
    <cellStyle name="40% - Accent4 21 2 3" xfId="8003"/>
    <cellStyle name="40% - Accent4 21 2 3 2" xfId="17161"/>
    <cellStyle name="40% - Accent4 21 2 4" xfId="12511"/>
    <cellStyle name="40% - Accent4 21 3" xfId="5766"/>
    <cellStyle name="40% - Accent4 21 3 2" xfId="10445"/>
    <cellStyle name="40% - Accent4 21 3 2 2" xfId="19603"/>
    <cellStyle name="40% - Accent4 21 3 3" xfId="15083"/>
    <cellStyle name="40% - Accent4 21 4" xfId="8002"/>
    <cellStyle name="40% - Accent4 21 4 2" xfId="17160"/>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604"/>
    <cellStyle name="40% - Accent4 22 2 2 3" xfId="15084"/>
    <cellStyle name="40% - Accent4 22 2 3" xfId="8005"/>
    <cellStyle name="40% - Accent4 22 2 3 2" xfId="17163"/>
    <cellStyle name="40% - Accent4 22 2 4" xfId="12513"/>
    <cellStyle name="40% - Accent4 22 3" xfId="5768"/>
    <cellStyle name="40% - Accent4 22 3 2" xfId="10447"/>
    <cellStyle name="40% - Accent4 22 3 2 2" xfId="19605"/>
    <cellStyle name="40% - Accent4 22 3 3" xfId="15085"/>
    <cellStyle name="40% - Accent4 22 4" xfId="8004"/>
    <cellStyle name="40% - Accent4 22 4 2" xfId="17162"/>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606"/>
    <cellStyle name="40% - Accent4 23 2 2 3" xfId="15086"/>
    <cellStyle name="40% - Accent4 23 2 3" xfId="8007"/>
    <cellStyle name="40% - Accent4 23 2 3 2" xfId="17165"/>
    <cellStyle name="40% - Accent4 23 2 4" xfId="12515"/>
    <cellStyle name="40% - Accent4 23 3" xfId="5770"/>
    <cellStyle name="40% - Accent4 23 3 2" xfId="10449"/>
    <cellStyle name="40% - Accent4 23 3 2 2" xfId="19607"/>
    <cellStyle name="40% - Accent4 23 3 3" xfId="15087"/>
    <cellStyle name="40% - Accent4 23 4" xfId="8006"/>
    <cellStyle name="40% - Accent4 23 4 2" xfId="17164"/>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608"/>
    <cellStyle name="40% - Accent4 24 2 2 3" xfId="15088"/>
    <cellStyle name="40% - Accent4 24 2 3" xfId="8009"/>
    <cellStyle name="40% - Accent4 24 2 3 2" xfId="17167"/>
    <cellStyle name="40% - Accent4 24 2 4" xfId="12517"/>
    <cellStyle name="40% - Accent4 24 3" xfId="5772"/>
    <cellStyle name="40% - Accent4 24 3 2" xfId="10451"/>
    <cellStyle name="40% - Accent4 24 3 2 2" xfId="19609"/>
    <cellStyle name="40% - Accent4 24 3 3" xfId="15089"/>
    <cellStyle name="40% - Accent4 24 4" xfId="8008"/>
    <cellStyle name="40% - Accent4 24 4 2" xfId="17166"/>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610"/>
    <cellStyle name="40% - Accent4 25 2 2 3" xfId="15090"/>
    <cellStyle name="40% - Accent4 25 2 3" xfId="8011"/>
    <cellStyle name="40% - Accent4 25 2 3 2" xfId="17169"/>
    <cellStyle name="40% - Accent4 25 2 4" xfId="12519"/>
    <cellStyle name="40% - Accent4 25 3" xfId="5774"/>
    <cellStyle name="40% - Accent4 25 3 2" xfId="10453"/>
    <cellStyle name="40% - Accent4 25 3 2 2" xfId="19611"/>
    <cellStyle name="40% - Accent4 25 3 3" xfId="15091"/>
    <cellStyle name="40% - Accent4 25 4" xfId="8010"/>
    <cellStyle name="40% - Accent4 25 4 2" xfId="17168"/>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612"/>
    <cellStyle name="40% - Accent4 26 2 2 3" xfId="15092"/>
    <cellStyle name="40% - Accent4 26 2 3" xfId="8013"/>
    <cellStyle name="40% - Accent4 26 2 3 2" xfId="17171"/>
    <cellStyle name="40% - Accent4 26 2 4" xfId="12521"/>
    <cellStyle name="40% - Accent4 26 3" xfId="5776"/>
    <cellStyle name="40% - Accent4 26 3 2" xfId="10455"/>
    <cellStyle name="40% - Accent4 26 3 2 2" xfId="19613"/>
    <cellStyle name="40% - Accent4 26 3 3" xfId="15093"/>
    <cellStyle name="40% - Accent4 26 4" xfId="8012"/>
    <cellStyle name="40% - Accent4 26 4 2" xfId="17170"/>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614"/>
    <cellStyle name="40% - Accent4 27 2 2 3" xfId="15094"/>
    <cellStyle name="40% - Accent4 27 2 3" xfId="8015"/>
    <cellStyle name="40% - Accent4 27 2 3 2" xfId="17173"/>
    <cellStyle name="40% - Accent4 27 2 4" xfId="12523"/>
    <cellStyle name="40% - Accent4 27 3" xfId="5778"/>
    <cellStyle name="40% - Accent4 27 3 2" xfId="10457"/>
    <cellStyle name="40% - Accent4 27 3 2 2" xfId="19615"/>
    <cellStyle name="40% - Accent4 27 3 3" xfId="15095"/>
    <cellStyle name="40% - Accent4 27 4" xfId="8014"/>
    <cellStyle name="40% - Accent4 27 4 2" xfId="17172"/>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616"/>
    <cellStyle name="40% - Accent4 28 2 2 3" xfId="15096"/>
    <cellStyle name="40% - Accent4 28 2 3" xfId="8017"/>
    <cellStyle name="40% - Accent4 28 2 3 2" xfId="17175"/>
    <cellStyle name="40% - Accent4 28 2 4" xfId="12525"/>
    <cellStyle name="40% - Accent4 28 3" xfId="5780"/>
    <cellStyle name="40% - Accent4 28 3 2" xfId="10459"/>
    <cellStyle name="40% - Accent4 28 3 2 2" xfId="19617"/>
    <cellStyle name="40% - Accent4 28 3 3" xfId="15097"/>
    <cellStyle name="40% - Accent4 28 4" xfId="8016"/>
    <cellStyle name="40% - Accent4 28 4 2" xfId="17174"/>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618"/>
    <cellStyle name="40% - Accent4 29 2 2 3" xfId="15098"/>
    <cellStyle name="40% - Accent4 29 2 3" xfId="8019"/>
    <cellStyle name="40% - Accent4 29 2 3 2" xfId="17177"/>
    <cellStyle name="40% - Accent4 29 2 4" xfId="12527"/>
    <cellStyle name="40% - Accent4 29 3" xfId="5782"/>
    <cellStyle name="40% - Accent4 29 3 2" xfId="10461"/>
    <cellStyle name="40% - Accent4 29 3 2 2" xfId="19619"/>
    <cellStyle name="40% - Accent4 29 3 3" xfId="15099"/>
    <cellStyle name="40% - Accent4 29 4" xfId="8018"/>
    <cellStyle name="40% - Accent4 29 4 2" xfId="17176"/>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620"/>
    <cellStyle name="40% - Accent4 3 2 2 2 3" xfId="15100"/>
    <cellStyle name="40% - Accent4 3 2 2 3" xfId="8022"/>
    <cellStyle name="40% - Accent4 3 2 2 3 2" xfId="17180"/>
    <cellStyle name="40% - Accent4 3 2 2 4" xfId="12530"/>
    <cellStyle name="40% - Accent4 3 2 3" xfId="5784"/>
    <cellStyle name="40% - Accent4 3 2 3 2" xfId="10463"/>
    <cellStyle name="40% - Accent4 3 2 3 2 2" xfId="19621"/>
    <cellStyle name="40% - Accent4 3 2 3 3" xfId="15101"/>
    <cellStyle name="40% - Accent4 3 2 4" xfId="8021"/>
    <cellStyle name="40% - Accent4 3 2 4 2" xfId="17179"/>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622"/>
    <cellStyle name="40% - Accent4 3 3 2 3" xfId="15102"/>
    <cellStyle name="40% - Accent4 3 3 3" xfId="8023"/>
    <cellStyle name="40% - Accent4 3 3 3 2" xfId="17181"/>
    <cellStyle name="40% - Accent4 3 3 4" xfId="12531"/>
    <cellStyle name="40% - Accent4 3 4" xfId="5786"/>
    <cellStyle name="40% - Accent4 3 4 2" xfId="10465"/>
    <cellStyle name="40% - Accent4 3 4 2 2" xfId="19623"/>
    <cellStyle name="40% - Accent4 3 4 3" xfId="15103"/>
    <cellStyle name="40% - Accent4 3 5" xfId="8020"/>
    <cellStyle name="40% - Accent4 3 5 2" xfId="17178"/>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624"/>
    <cellStyle name="40% - Accent4 30 2 2 3" xfId="15104"/>
    <cellStyle name="40% - Accent4 30 2 3" xfId="8025"/>
    <cellStyle name="40% - Accent4 30 2 3 2" xfId="17183"/>
    <cellStyle name="40% - Accent4 30 2 4" xfId="12533"/>
    <cellStyle name="40% - Accent4 30 3" xfId="5788"/>
    <cellStyle name="40% - Accent4 30 3 2" xfId="10467"/>
    <cellStyle name="40% - Accent4 30 3 2 2" xfId="19625"/>
    <cellStyle name="40% - Accent4 30 3 3" xfId="15105"/>
    <cellStyle name="40% - Accent4 30 4" xfId="8024"/>
    <cellStyle name="40% - Accent4 30 4 2" xfId="17182"/>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626"/>
    <cellStyle name="40% - Accent4 31 2 2 3" xfId="15106"/>
    <cellStyle name="40% - Accent4 31 2 3" xfId="8027"/>
    <cellStyle name="40% - Accent4 31 2 3 2" xfId="17185"/>
    <cellStyle name="40% - Accent4 31 2 4" xfId="12535"/>
    <cellStyle name="40% - Accent4 31 3" xfId="5790"/>
    <cellStyle name="40% - Accent4 31 3 2" xfId="10469"/>
    <cellStyle name="40% - Accent4 31 3 2 2" xfId="19627"/>
    <cellStyle name="40% - Accent4 31 3 3" xfId="15107"/>
    <cellStyle name="40% - Accent4 31 4" xfId="8026"/>
    <cellStyle name="40% - Accent4 31 4 2" xfId="17184"/>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628"/>
    <cellStyle name="40% - Accent4 32 2 2 3" xfId="15108"/>
    <cellStyle name="40% - Accent4 32 2 3" xfId="8029"/>
    <cellStyle name="40% - Accent4 32 2 3 2" xfId="17187"/>
    <cellStyle name="40% - Accent4 32 2 4" xfId="12537"/>
    <cellStyle name="40% - Accent4 32 3" xfId="5792"/>
    <cellStyle name="40% - Accent4 32 3 2" xfId="10471"/>
    <cellStyle name="40% - Accent4 32 3 2 2" xfId="19629"/>
    <cellStyle name="40% - Accent4 32 3 3" xfId="15109"/>
    <cellStyle name="40% - Accent4 32 4" xfId="8028"/>
    <cellStyle name="40% - Accent4 32 4 2" xfId="17186"/>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630"/>
    <cellStyle name="40% - Accent4 33 2 3" xfId="15110"/>
    <cellStyle name="40% - Accent4 33 3" xfId="8030"/>
    <cellStyle name="40% - Accent4 33 3 2" xfId="17188"/>
    <cellStyle name="40% - Accent4 33 4" xfId="12538"/>
    <cellStyle name="40% - Accent4 34" xfId="1939"/>
    <cellStyle name="40% - Accent4 34 2" xfId="5794"/>
    <cellStyle name="40% - Accent4 34 2 2" xfId="10473"/>
    <cellStyle name="40% - Accent4 34 2 2 2" xfId="19631"/>
    <cellStyle name="40% - Accent4 34 2 3" xfId="15111"/>
    <cellStyle name="40% - Accent4 34 3" xfId="8031"/>
    <cellStyle name="40% - Accent4 34 3 2" xfId="17189"/>
    <cellStyle name="40% - Accent4 34 4" xfId="12539"/>
    <cellStyle name="40% - Accent4 35" xfId="1940"/>
    <cellStyle name="40% - Accent4 35 2" xfId="5795"/>
    <cellStyle name="40% - Accent4 35 2 2" xfId="10474"/>
    <cellStyle name="40% - Accent4 35 2 2 2" xfId="19632"/>
    <cellStyle name="40% - Accent4 35 2 3" xfId="15112"/>
    <cellStyle name="40% - Accent4 35 3" xfId="8032"/>
    <cellStyle name="40% - Accent4 35 3 2" xfId="17190"/>
    <cellStyle name="40% - Accent4 35 4" xfId="12540"/>
    <cellStyle name="40% - Accent4 36" xfId="1941"/>
    <cellStyle name="40% - Accent4 36 2" xfId="5796"/>
    <cellStyle name="40% - Accent4 36 2 2" xfId="10475"/>
    <cellStyle name="40% - Accent4 36 2 2 2" xfId="19633"/>
    <cellStyle name="40% - Accent4 36 2 3" xfId="15113"/>
    <cellStyle name="40% - Accent4 36 3" xfId="8033"/>
    <cellStyle name="40% - Accent4 36 3 2" xfId="17191"/>
    <cellStyle name="40% - Accent4 36 4" xfId="12541"/>
    <cellStyle name="40% - Accent4 37" xfId="1942"/>
    <cellStyle name="40% - Accent4 37 2" xfId="5797"/>
    <cellStyle name="40% - Accent4 37 2 2" xfId="10476"/>
    <cellStyle name="40% - Accent4 37 2 2 2" xfId="19634"/>
    <cellStyle name="40% - Accent4 37 2 3" xfId="15114"/>
    <cellStyle name="40% - Accent4 37 3" xfId="8034"/>
    <cellStyle name="40% - Accent4 37 3 2" xfId="17192"/>
    <cellStyle name="40% - Accent4 37 4" xfId="12542"/>
    <cellStyle name="40% - Accent4 38" xfId="1943"/>
    <cellStyle name="40% - Accent4 38 2" xfId="5798"/>
    <cellStyle name="40% - Accent4 38 2 2" xfId="10477"/>
    <cellStyle name="40% - Accent4 38 2 2 2" xfId="19635"/>
    <cellStyle name="40% - Accent4 38 2 3" xfId="15115"/>
    <cellStyle name="40% - Accent4 38 3" xfId="8035"/>
    <cellStyle name="40% - Accent4 38 3 2" xfId="17193"/>
    <cellStyle name="40% - Accent4 38 4" xfId="12543"/>
    <cellStyle name="40% - Accent4 39" xfId="1944"/>
    <cellStyle name="40% - Accent4 39 2" xfId="5799"/>
    <cellStyle name="40% - Accent4 39 2 2" xfId="10478"/>
    <cellStyle name="40% - Accent4 39 2 2 2" xfId="19636"/>
    <cellStyle name="40% - Accent4 39 2 3" xfId="15116"/>
    <cellStyle name="40% - Accent4 39 3" xfId="8036"/>
    <cellStyle name="40% - Accent4 39 3 2" xfId="17194"/>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637"/>
    <cellStyle name="40% - Accent4 4 2 2 2 3" xfId="15117"/>
    <cellStyle name="40% - Accent4 4 2 2 3" xfId="8039"/>
    <cellStyle name="40% - Accent4 4 2 2 3 2" xfId="17197"/>
    <cellStyle name="40% - Accent4 4 2 2 4" xfId="12547"/>
    <cellStyle name="40% - Accent4 4 2 3" xfId="5801"/>
    <cellStyle name="40% - Accent4 4 2 3 2" xfId="10480"/>
    <cellStyle name="40% - Accent4 4 2 3 2 2" xfId="19638"/>
    <cellStyle name="40% - Accent4 4 2 3 3" xfId="15118"/>
    <cellStyle name="40% - Accent4 4 2 4" xfId="8038"/>
    <cellStyle name="40% - Accent4 4 2 4 2" xfId="17196"/>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639"/>
    <cellStyle name="40% - Accent4 4 3 2 3" xfId="15119"/>
    <cellStyle name="40% - Accent4 4 3 3" xfId="8040"/>
    <cellStyle name="40% - Accent4 4 3 3 2" xfId="17198"/>
    <cellStyle name="40% - Accent4 4 3 4" xfId="12548"/>
    <cellStyle name="40% - Accent4 4 4" xfId="5803"/>
    <cellStyle name="40% - Accent4 4 4 2" xfId="10482"/>
    <cellStyle name="40% - Accent4 4 4 2 2" xfId="19640"/>
    <cellStyle name="40% - Accent4 4 4 3" xfId="15120"/>
    <cellStyle name="40% - Accent4 4 5" xfId="8037"/>
    <cellStyle name="40% - Accent4 4 5 2" xfId="17195"/>
    <cellStyle name="40% - Accent4 4 6" xfId="12545"/>
    <cellStyle name="40% - Accent4 4_draft transactions report_052009_rvsd" xfId="1950"/>
    <cellStyle name="40% - Accent4 40" xfId="1951"/>
    <cellStyle name="40% - Accent4 40 2" xfId="5804"/>
    <cellStyle name="40% - Accent4 40 2 2" xfId="10483"/>
    <cellStyle name="40% - Accent4 40 2 2 2" xfId="19641"/>
    <cellStyle name="40% - Accent4 40 2 3" xfId="15121"/>
    <cellStyle name="40% - Accent4 40 3" xfId="8041"/>
    <cellStyle name="40% - Accent4 40 3 2" xfId="17199"/>
    <cellStyle name="40% - Accent4 40 4" xfId="12549"/>
    <cellStyle name="40% - Accent4 41" xfId="1952"/>
    <cellStyle name="40% - Accent4 41 2" xfId="5805"/>
    <cellStyle name="40% - Accent4 41 2 2" xfId="10484"/>
    <cellStyle name="40% - Accent4 41 2 2 2" xfId="19642"/>
    <cellStyle name="40% - Accent4 41 2 3" xfId="15122"/>
    <cellStyle name="40% - Accent4 41 3" xfId="8042"/>
    <cellStyle name="40% - Accent4 41 3 2" xfId="17200"/>
    <cellStyle name="40% - Accent4 41 4" xfId="12550"/>
    <cellStyle name="40% - Accent4 42" xfId="1953"/>
    <cellStyle name="40% - Accent4 42 2" xfId="5806"/>
    <cellStyle name="40% - Accent4 42 2 2" xfId="10485"/>
    <cellStyle name="40% - Accent4 42 2 2 2" xfId="19643"/>
    <cellStyle name="40% - Accent4 42 2 3" xfId="15123"/>
    <cellStyle name="40% - Accent4 42 3" xfId="8043"/>
    <cellStyle name="40% - Accent4 42 3 2" xfId="17201"/>
    <cellStyle name="40% - Accent4 42 4" xfId="12551"/>
    <cellStyle name="40% - Accent4 43" xfId="1954"/>
    <cellStyle name="40% - Accent4 43 2" xfId="5807"/>
    <cellStyle name="40% - Accent4 43 2 2" xfId="10486"/>
    <cellStyle name="40% - Accent4 43 2 2 2" xfId="19644"/>
    <cellStyle name="40% - Accent4 43 2 3" xfId="15124"/>
    <cellStyle name="40% - Accent4 43 3" xfId="8044"/>
    <cellStyle name="40% - Accent4 43 3 2" xfId="17202"/>
    <cellStyle name="40% - Accent4 43 4" xfId="12552"/>
    <cellStyle name="40% - Accent4 44" xfId="1955"/>
    <cellStyle name="40% - Accent4 44 2" xfId="5808"/>
    <cellStyle name="40% - Accent4 44 2 2" xfId="10487"/>
    <cellStyle name="40% - Accent4 44 2 2 2" xfId="19645"/>
    <cellStyle name="40% - Accent4 44 2 3" xfId="15125"/>
    <cellStyle name="40% - Accent4 44 3" xfId="8045"/>
    <cellStyle name="40% - Accent4 44 3 2" xfId="17203"/>
    <cellStyle name="40% - Accent4 44 4" xfId="12553"/>
    <cellStyle name="40% - Accent4 45" xfId="1956"/>
    <cellStyle name="40% - Accent4 45 2" xfId="5809"/>
    <cellStyle name="40% - Accent4 45 2 2" xfId="10488"/>
    <cellStyle name="40% - Accent4 45 2 2 2" xfId="19646"/>
    <cellStyle name="40% - Accent4 45 2 3" xfId="15126"/>
    <cellStyle name="40% - Accent4 45 3" xfId="8046"/>
    <cellStyle name="40% - Accent4 45 3 2" xfId="17204"/>
    <cellStyle name="40% - Accent4 45 4" xfId="12554"/>
    <cellStyle name="40% - Accent4 46" xfId="1957"/>
    <cellStyle name="40% - Accent4 46 2" xfId="5810"/>
    <cellStyle name="40% - Accent4 46 2 2" xfId="10489"/>
    <cellStyle name="40% - Accent4 46 2 2 2" xfId="19647"/>
    <cellStyle name="40% - Accent4 46 2 3" xfId="15127"/>
    <cellStyle name="40% - Accent4 46 3" xfId="8047"/>
    <cellStyle name="40% - Accent4 46 3 2" xfId="17205"/>
    <cellStyle name="40% - Accent4 46 4" xfId="12555"/>
    <cellStyle name="40% - Accent4 47" xfId="1958"/>
    <cellStyle name="40% - Accent4 47 2" xfId="5811"/>
    <cellStyle name="40% - Accent4 47 2 2" xfId="10490"/>
    <cellStyle name="40% - Accent4 47 2 2 2" xfId="19648"/>
    <cellStyle name="40% - Accent4 47 2 3" xfId="15128"/>
    <cellStyle name="40% - Accent4 47 3" xfId="8048"/>
    <cellStyle name="40% - Accent4 47 3 2" xfId="17206"/>
    <cellStyle name="40% - Accent4 47 4" xfId="12556"/>
    <cellStyle name="40% - Accent4 48" xfId="1959"/>
    <cellStyle name="40% - Accent4 48 2" xfId="5812"/>
    <cellStyle name="40% - Accent4 48 2 2" xfId="10491"/>
    <cellStyle name="40% - Accent4 48 2 2 2" xfId="19649"/>
    <cellStyle name="40% - Accent4 48 2 3" xfId="15129"/>
    <cellStyle name="40% - Accent4 48 3" xfId="8049"/>
    <cellStyle name="40% - Accent4 48 3 2" xfId="17207"/>
    <cellStyle name="40% - Accent4 48 4" xfId="12557"/>
    <cellStyle name="40% - Accent4 49" xfId="1960"/>
    <cellStyle name="40% - Accent4 49 2" xfId="5813"/>
    <cellStyle name="40% - Accent4 49 2 2" xfId="10492"/>
    <cellStyle name="40% - Accent4 49 2 2 2" xfId="19650"/>
    <cellStyle name="40% - Accent4 49 2 3" xfId="15130"/>
    <cellStyle name="40% - Accent4 49 3" xfId="8050"/>
    <cellStyle name="40% - Accent4 49 3 2" xfId="17208"/>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651"/>
    <cellStyle name="40% - Accent4 5 2 2 2 3" xfId="15131"/>
    <cellStyle name="40% - Accent4 5 2 2 3" xfId="8053"/>
    <cellStyle name="40% - Accent4 5 2 2 3 2" xfId="17211"/>
    <cellStyle name="40% - Accent4 5 2 2 4" xfId="12561"/>
    <cellStyle name="40% - Accent4 5 2 3" xfId="5815"/>
    <cellStyle name="40% - Accent4 5 2 3 2" xfId="10494"/>
    <cellStyle name="40% - Accent4 5 2 3 2 2" xfId="19652"/>
    <cellStyle name="40% - Accent4 5 2 3 3" xfId="15132"/>
    <cellStyle name="40% - Accent4 5 2 4" xfId="8052"/>
    <cellStyle name="40% - Accent4 5 2 4 2" xfId="17210"/>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653"/>
    <cellStyle name="40% - Accent4 5 3 2 3" xfId="15133"/>
    <cellStyle name="40% - Accent4 5 3 3" xfId="8054"/>
    <cellStyle name="40% - Accent4 5 3 3 2" xfId="17212"/>
    <cellStyle name="40% - Accent4 5 3 4" xfId="12562"/>
    <cellStyle name="40% - Accent4 5 4" xfId="5817"/>
    <cellStyle name="40% - Accent4 5 4 2" xfId="10496"/>
    <cellStyle name="40% - Accent4 5 4 2 2" xfId="19654"/>
    <cellStyle name="40% - Accent4 5 4 3" xfId="15134"/>
    <cellStyle name="40% - Accent4 5 5" xfId="8051"/>
    <cellStyle name="40% - Accent4 5 5 2" xfId="17209"/>
    <cellStyle name="40% - Accent4 5 6" xfId="12559"/>
    <cellStyle name="40% - Accent4 5_draft transactions report_052009_rvsd" xfId="1966"/>
    <cellStyle name="40% - Accent4 50" xfId="1967"/>
    <cellStyle name="40% - Accent4 50 2" xfId="5818"/>
    <cellStyle name="40% - Accent4 50 2 2" xfId="10497"/>
    <cellStyle name="40% - Accent4 50 2 2 2" xfId="19655"/>
    <cellStyle name="40% - Accent4 50 2 3" xfId="15135"/>
    <cellStyle name="40% - Accent4 50 3" xfId="8055"/>
    <cellStyle name="40% - Accent4 50 3 2" xfId="17213"/>
    <cellStyle name="40% - Accent4 50 4" xfId="12563"/>
    <cellStyle name="40% - Accent4 51" xfId="1968"/>
    <cellStyle name="40% - Accent4 51 2" xfId="5819"/>
    <cellStyle name="40% - Accent4 51 2 2" xfId="10498"/>
    <cellStyle name="40% - Accent4 51 2 2 2" xfId="19656"/>
    <cellStyle name="40% - Accent4 51 2 3" xfId="15136"/>
    <cellStyle name="40% - Accent4 51 3" xfId="8056"/>
    <cellStyle name="40% - Accent4 51 3 2" xfId="17214"/>
    <cellStyle name="40% - Accent4 51 4" xfId="12564"/>
    <cellStyle name="40% - Accent4 52" xfId="1969"/>
    <cellStyle name="40% - Accent4 52 2" xfId="5820"/>
    <cellStyle name="40% - Accent4 52 2 2" xfId="10499"/>
    <cellStyle name="40% - Accent4 52 2 2 2" xfId="19657"/>
    <cellStyle name="40% - Accent4 52 2 3" xfId="15137"/>
    <cellStyle name="40% - Accent4 52 3" xfId="8057"/>
    <cellStyle name="40% - Accent4 52 3 2" xfId="17215"/>
    <cellStyle name="40% - Accent4 52 4" xfId="12565"/>
    <cellStyle name="40% - Accent4 53" xfId="1970"/>
    <cellStyle name="40% - Accent4 53 2" xfId="5821"/>
    <cellStyle name="40% - Accent4 53 2 2" xfId="10500"/>
    <cellStyle name="40% - Accent4 53 2 2 2" xfId="19658"/>
    <cellStyle name="40% - Accent4 53 2 3" xfId="15138"/>
    <cellStyle name="40% - Accent4 53 3" xfId="8058"/>
    <cellStyle name="40% - Accent4 53 3 2" xfId="17216"/>
    <cellStyle name="40% - Accent4 53 4" xfId="12566"/>
    <cellStyle name="40% - Accent4 54" xfId="1971"/>
    <cellStyle name="40% - Accent4 54 2" xfId="5822"/>
    <cellStyle name="40% - Accent4 54 2 2" xfId="10501"/>
    <cellStyle name="40% - Accent4 54 2 2 2" xfId="19659"/>
    <cellStyle name="40% - Accent4 54 2 3" xfId="15139"/>
    <cellStyle name="40% - Accent4 54 3" xfId="8059"/>
    <cellStyle name="40% - Accent4 54 3 2" xfId="17217"/>
    <cellStyle name="40% - Accent4 54 4" xfId="12567"/>
    <cellStyle name="40% - Accent4 55" xfId="1972"/>
    <cellStyle name="40% - Accent4 55 2" xfId="5823"/>
    <cellStyle name="40% - Accent4 55 2 2" xfId="10502"/>
    <cellStyle name="40% - Accent4 55 2 2 2" xfId="19660"/>
    <cellStyle name="40% - Accent4 55 2 3" xfId="15140"/>
    <cellStyle name="40% - Accent4 55 3" xfId="8060"/>
    <cellStyle name="40% - Accent4 55 3 2" xfId="17218"/>
    <cellStyle name="40% - Accent4 55 4" xfId="12568"/>
    <cellStyle name="40% - Accent4 56" xfId="1973"/>
    <cellStyle name="40% - Accent4 56 2" xfId="5824"/>
    <cellStyle name="40% - Accent4 56 2 2" xfId="10503"/>
    <cellStyle name="40% - Accent4 56 2 2 2" xfId="19661"/>
    <cellStyle name="40% - Accent4 56 2 3" xfId="15141"/>
    <cellStyle name="40% - Accent4 56 3" xfId="8061"/>
    <cellStyle name="40% - Accent4 56 3 2" xfId="17219"/>
    <cellStyle name="40% - Accent4 56 4" xfId="12569"/>
    <cellStyle name="40% - Accent4 57" xfId="1974"/>
    <cellStyle name="40% - Accent4 57 2" xfId="5825"/>
    <cellStyle name="40% - Accent4 57 2 2" xfId="10504"/>
    <cellStyle name="40% - Accent4 57 2 2 2" xfId="19662"/>
    <cellStyle name="40% - Accent4 57 2 3" xfId="15142"/>
    <cellStyle name="40% - Accent4 57 3" xfId="8062"/>
    <cellStyle name="40% - Accent4 57 3 2" xfId="17220"/>
    <cellStyle name="40% - Accent4 57 4" xfId="12570"/>
    <cellStyle name="40% - Accent4 58" xfId="1975"/>
    <cellStyle name="40% - Accent4 58 2" xfId="5826"/>
    <cellStyle name="40% - Accent4 58 2 2" xfId="10505"/>
    <cellStyle name="40% - Accent4 58 2 2 2" xfId="19663"/>
    <cellStyle name="40% - Accent4 58 2 3" xfId="15143"/>
    <cellStyle name="40% - Accent4 58 3" xfId="8063"/>
    <cellStyle name="40% - Accent4 58 3 2" xfId="17221"/>
    <cellStyle name="40% - Accent4 58 4" xfId="12571"/>
    <cellStyle name="40% - Accent4 59" xfId="1976"/>
    <cellStyle name="40% - Accent4 59 2" xfId="5827"/>
    <cellStyle name="40% - Accent4 59 2 2" xfId="10506"/>
    <cellStyle name="40% - Accent4 59 2 2 2" xfId="19664"/>
    <cellStyle name="40% - Accent4 59 2 3" xfId="15144"/>
    <cellStyle name="40% - Accent4 59 3" xfId="8064"/>
    <cellStyle name="40% - Accent4 59 3 2" xfId="17222"/>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665"/>
    <cellStyle name="40% - Accent4 6 2 2 2 3" xfId="15145"/>
    <cellStyle name="40% - Accent4 6 2 2 3" xfId="8067"/>
    <cellStyle name="40% - Accent4 6 2 2 3 2" xfId="17225"/>
    <cellStyle name="40% - Accent4 6 2 2 4" xfId="12575"/>
    <cellStyle name="40% - Accent4 6 2 3" xfId="5829"/>
    <cellStyle name="40% - Accent4 6 2 3 2" xfId="10508"/>
    <cellStyle name="40% - Accent4 6 2 3 2 2" xfId="19666"/>
    <cellStyle name="40% - Accent4 6 2 3 3" xfId="15146"/>
    <cellStyle name="40% - Accent4 6 2 4" xfId="8066"/>
    <cellStyle name="40% - Accent4 6 2 4 2" xfId="17224"/>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667"/>
    <cellStyle name="40% - Accent4 6 3 2 3" xfId="15147"/>
    <cellStyle name="40% - Accent4 6 3 3" xfId="8068"/>
    <cellStyle name="40% - Accent4 6 3 3 2" xfId="17226"/>
    <cellStyle name="40% - Accent4 6 3 4" xfId="12576"/>
    <cellStyle name="40% - Accent4 6 4" xfId="5831"/>
    <cellStyle name="40% - Accent4 6 4 2" xfId="10510"/>
    <cellStyle name="40% - Accent4 6 4 2 2" xfId="19668"/>
    <cellStyle name="40% - Accent4 6 4 3" xfId="15148"/>
    <cellStyle name="40% - Accent4 6 5" xfId="8065"/>
    <cellStyle name="40% - Accent4 6 5 2" xfId="17223"/>
    <cellStyle name="40% - Accent4 6 6" xfId="12573"/>
    <cellStyle name="40% - Accent4 6_draft transactions report_052009_rvsd" xfId="1982"/>
    <cellStyle name="40% - Accent4 60" xfId="1983"/>
    <cellStyle name="40% - Accent4 60 2" xfId="5832"/>
    <cellStyle name="40% - Accent4 60 2 2" xfId="10511"/>
    <cellStyle name="40% - Accent4 60 2 2 2" xfId="19669"/>
    <cellStyle name="40% - Accent4 60 2 3" xfId="15149"/>
    <cellStyle name="40% - Accent4 60 3" xfId="8069"/>
    <cellStyle name="40% - Accent4 60 3 2" xfId="17227"/>
    <cellStyle name="40% - Accent4 60 4" xfId="12577"/>
    <cellStyle name="40% - Accent4 61" xfId="1984"/>
    <cellStyle name="40% - Accent4 61 2" xfId="5833"/>
    <cellStyle name="40% - Accent4 61 2 2" xfId="10512"/>
    <cellStyle name="40% - Accent4 61 2 2 2" xfId="19670"/>
    <cellStyle name="40% - Accent4 61 2 3" xfId="15150"/>
    <cellStyle name="40% - Accent4 61 3" xfId="8070"/>
    <cellStyle name="40% - Accent4 61 3 2" xfId="17228"/>
    <cellStyle name="40% - Accent4 61 4" xfId="12578"/>
    <cellStyle name="40% - Accent4 62" xfId="1985"/>
    <cellStyle name="40% - Accent4 62 2" xfId="5834"/>
    <cellStyle name="40% - Accent4 62 2 2" xfId="10513"/>
    <cellStyle name="40% - Accent4 62 2 2 2" xfId="19671"/>
    <cellStyle name="40% - Accent4 62 2 3" xfId="15151"/>
    <cellStyle name="40% - Accent4 62 3" xfId="8071"/>
    <cellStyle name="40% - Accent4 62 3 2" xfId="17229"/>
    <cellStyle name="40% - Accent4 62 4" xfId="12579"/>
    <cellStyle name="40% - Accent4 63" xfId="1986"/>
    <cellStyle name="40% - Accent4 63 2" xfId="5835"/>
    <cellStyle name="40% - Accent4 63 2 2" xfId="10514"/>
    <cellStyle name="40% - Accent4 63 2 2 2" xfId="19672"/>
    <cellStyle name="40% - Accent4 63 2 3" xfId="15152"/>
    <cellStyle name="40% - Accent4 63 3" xfId="8072"/>
    <cellStyle name="40% - Accent4 63 3 2" xfId="17230"/>
    <cellStyle name="40% - Accent4 63 4" xfId="12580"/>
    <cellStyle name="40% - Accent4 64" xfId="1987"/>
    <cellStyle name="40% - Accent4 64 2" xfId="5836"/>
    <cellStyle name="40% - Accent4 64 2 2" xfId="10515"/>
    <cellStyle name="40% - Accent4 64 2 2 2" xfId="19673"/>
    <cellStyle name="40% - Accent4 64 2 3" xfId="15153"/>
    <cellStyle name="40% - Accent4 64 3" xfId="8073"/>
    <cellStyle name="40% - Accent4 64 3 2" xfId="17231"/>
    <cellStyle name="40% - Accent4 64 4" xfId="12581"/>
    <cellStyle name="40% - Accent4 65" xfId="1988"/>
    <cellStyle name="40% - Accent4 65 2" xfId="5837"/>
    <cellStyle name="40% - Accent4 65 2 2" xfId="10516"/>
    <cellStyle name="40% - Accent4 65 2 2 2" xfId="19674"/>
    <cellStyle name="40% - Accent4 65 2 3" xfId="15154"/>
    <cellStyle name="40% - Accent4 65 3" xfId="8074"/>
    <cellStyle name="40% - Accent4 65 3 2" xfId="17232"/>
    <cellStyle name="40% - Accent4 65 4" xfId="12582"/>
    <cellStyle name="40% - Accent4 66" xfId="1989"/>
    <cellStyle name="40% - Accent4 66 2" xfId="5838"/>
    <cellStyle name="40% - Accent4 66 2 2" xfId="10517"/>
    <cellStyle name="40% - Accent4 66 2 2 2" xfId="19675"/>
    <cellStyle name="40% - Accent4 66 2 3" xfId="15155"/>
    <cellStyle name="40% - Accent4 66 3" xfId="8075"/>
    <cellStyle name="40% - Accent4 66 3 2" xfId="17233"/>
    <cellStyle name="40% - Accent4 66 4" xfId="12583"/>
    <cellStyle name="40% - Accent4 67" xfId="1990"/>
    <cellStyle name="40% - Accent4 67 2" xfId="5839"/>
    <cellStyle name="40% - Accent4 67 2 2" xfId="10518"/>
    <cellStyle name="40% - Accent4 67 2 2 2" xfId="19676"/>
    <cellStyle name="40% - Accent4 67 2 3" xfId="15156"/>
    <cellStyle name="40% - Accent4 67 3" xfId="8076"/>
    <cellStyle name="40% - Accent4 67 3 2" xfId="17234"/>
    <cellStyle name="40% - Accent4 67 4" xfId="12584"/>
    <cellStyle name="40% - Accent4 68" xfId="1991"/>
    <cellStyle name="40% - Accent4 68 2" xfId="5840"/>
    <cellStyle name="40% - Accent4 68 2 2" xfId="10519"/>
    <cellStyle name="40% - Accent4 68 2 2 2" xfId="19677"/>
    <cellStyle name="40% - Accent4 68 2 3" xfId="15157"/>
    <cellStyle name="40% - Accent4 68 3" xfId="8077"/>
    <cellStyle name="40% - Accent4 68 3 2" xfId="17235"/>
    <cellStyle name="40% - Accent4 68 4" xfId="12585"/>
    <cellStyle name="40% - Accent4 69" xfId="1992"/>
    <cellStyle name="40% - Accent4 69 2" xfId="5841"/>
    <cellStyle name="40% - Accent4 69 2 2" xfId="10520"/>
    <cellStyle name="40% - Accent4 69 2 2 2" xfId="19678"/>
    <cellStyle name="40% - Accent4 69 2 3" xfId="15158"/>
    <cellStyle name="40% - Accent4 69 3" xfId="8078"/>
    <cellStyle name="40% - Accent4 69 3 2" xfId="17236"/>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679"/>
    <cellStyle name="40% - Accent4 7 2 2 2 3" xfId="15159"/>
    <cellStyle name="40% - Accent4 7 2 2 3" xfId="8081"/>
    <cellStyle name="40% - Accent4 7 2 2 3 2" xfId="17239"/>
    <cellStyle name="40% - Accent4 7 2 2 4" xfId="12589"/>
    <cellStyle name="40% - Accent4 7 2 3" xfId="5843"/>
    <cellStyle name="40% - Accent4 7 2 3 2" xfId="10522"/>
    <cellStyle name="40% - Accent4 7 2 3 2 2" xfId="19680"/>
    <cellStyle name="40% - Accent4 7 2 3 3" xfId="15160"/>
    <cellStyle name="40% - Accent4 7 2 4" xfId="8080"/>
    <cellStyle name="40% - Accent4 7 2 4 2" xfId="17238"/>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681"/>
    <cellStyle name="40% - Accent4 7 3 2 3" xfId="15161"/>
    <cellStyle name="40% - Accent4 7 3 3" xfId="8082"/>
    <cellStyle name="40% - Accent4 7 3 3 2" xfId="17240"/>
    <cellStyle name="40% - Accent4 7 3 4" xfId="12590"/>
    <cellStyle name="40% - Accent4 7 4" xfId="5845"/>
    <cellStyle name="40% - Accent4 7 4 2" xfId="10524"/>
    <cellStyle name="40% - Accent4 7 4 2 2" xfId="19682"/>
    <cellStyle name="40% - Accent4 7 4 3" xfId="15162"/>
    <cellStyle name="40% - Accent4 7 5" xfId="8079"/>
    <cellStyle name="40% - Accent4 7 5 2" xfId="17237"/>
    <cellStyle name="40% - Accent4 7 6" xfId="12587"/>
    <cellStyle name="40% - Accent4 7_draft transactions report_052009_rvsd" xfId="1998"/>
    <cellStyle name="40% - Accent4 70" xfId="1999"/>
    <cellStyle name="40% - Accent4 70 2" xfId="5846"/>
    <cellStyle name="40% - Accent4 70 2 2" xfId="10525"/>
    <cellStyle name="40% - Accent4 70 2 2 2" xfId="19683"/>
    <cellStyle name="40% - Accent4 70 2 3" xfId="15163"/>
    <cellStyle name="40% - Accent4 70 3" xfId="8083"/>
    <cellStyle name="40% - Accent4 70 3 2" xfId="17241"/>
    <cellStyle name="40% - Accent4 70 4" xfId="12591"/>
    <cellStyle name="40% - Accent4 71" xfId="2000"/>
    <cellStyle name="40% - Accent4 71 2" xfId="5847"/>
    <cellStyle name="40% - Accent4 71 2 2" xfId="10526"/>
    <cellStyle name="40% - Accent4 71 2 2 2" xfId="19684"/>
    <cellStyle name="40% - Accent4 71 2 3" xfId="15164"/>
    <cellStyle name="40% - Accent4 71 3" xfId="8084"/>
    <cellStyle name="40% - Accent4 71 3 2" xfId="17242"/>
    <cellStyle name="40% - Accent4 71 4" xfId="12592"/>
    <cellStyle name="40% - Accent4 72" xfId="2001"/>
    <cellStyle name="40% - Accent4 72 2" xfId="5848"/>
    <cellStyle name="40% - Accent4 72 2 2" xfId="10527"/>
    <cellStyle name="40% - Accent4 72 2 2 2" xfId="19685"/>
    <cellStyle name="40% - Accent4 72 2 3" xfId="15165"/>
    <cellStyle name="40% - Accent4 72 3" xfId="8085"/>
    <cellStyle name="40% - Accent4 72 3 2" xfId="17243"/>
    <cellStyle name="40% - Accent4 72 4" xfId="12593"/>
    <cellStyle name="40% - Accent4 73" xfId="2002"/>
    <cellStyle name="40% - Accent4 73 2" xfId="5849"/>
    <cellStyle name="40% - Accent4 73 2 2" xfId="10528"/>
    <cellStyle name="40% - Accent4 73 2 2 2" xfId="19686"/>
    <cellStyle name="40% - Accent4 73 2 3" xfId="15166"/>
    <cellStyle name="40% - Accent4 73 3" xfId="8086"/>
    <cellStyle name="40% - Accent4 73 3 2" xfId="17244"/>
    <cellStyle name="40% - Accent4 73 4" xfId="12594"/>
    <cellStyle name="40% - Accent4 74" xfId="2003"/>
    <cellStyle name="40% - Accent4 74 2" xfId="5850"/>
    <cellStyle name="40% - Accent4 74 2 2" xfId="10529"/>
    <cellStyle name="40% - Accent4 74 2 2 2" xfId="19687"/>
    <cellStyle name="40% - Accent4 74 2 3" xfId="15167"/>
    <cellStyle name="40% - Accent4 74 3" xfId="8087"/>
    <cellStyle name="40% - Accent4 74 3 2" xfId="17245"/>
    <cellStyle name="40% - Accent4 74 4" xfId="12595"/>
    <cellStyle name="40% - Accent4 75" xfId="2004"/>
    <cellStyle name="40% - Accent4 75 2" xfId="5851"/>
    <cellStyle name="40% - Accent4 75 2 2" xfId="10530"/>
    <cellStyle name="40% - Accent4 75 2 2 2" xfId="19688"/>
    <cellStyle name="40% - Accent4 75 2 3" xfId="15168"/>
    <cellStyle name="40% - Accent4 75 3" xfId="8088"/>
    <cellStyle name="40% - Accent4 75 3 2" xfId="17246"/>
    <cellStyle name="40% - Accent4 75 4" xfId="12596"/>
    <cellStyle name="40% - Accent4 76" xfId="2005"/>
    <cellStyle name="40% - Accent4 76 2" xfId="5852"/>
    <cellStyle name="40% - Accent4 76 2 2" xfId="10531"/>
    <cellStyle name="40% - Accent4 76 2 2 2" xfId="19689"/>
    <cellStyle name="40% - Accent4 76 2 3" xfId="15169"/>
    <cellStyle name="40% - Accent4 76 3" xfId="8089"/>
    <cellStyle name="40% - Accent4 76 3 2" xfId="17247"/>
    <cellStyle name="40% - Accent4 76 4" xfId="12597"/>
    <cellStyle name="40% - Accent4 77" xfId="2006"/>
    <cellStyle name="40% - Accent4 77 2" xfId="5853"/>
    <cellStyle name="40% - Accent4 77 2 2" xfId="10532"/>
    <cellStyle name="40% - Accent4 77 2 2 2" xfId="19690"/>
    <cellStyle name="40% - Accent4 77 2 3" xfId="15170"/>
    <cellStyle name="40% - Accent4 77 3" xfId="8090"/>
    <cellStyle name="40% - Accent4 77 3 2" xfId="17248"/>
    <cellStyle name="40% - Accent4 77 4" xfId="12598"/>
    <cellStyle name="40% - Accent4 78" xfId="2007"/>
    <cellStyle name="40% - Accent4 78 2" xfId="5854"/>
    <cellStyle name="40% - Accent4 78 2 2" xfId="10533"/>
    <cellStyle name="40% - Accent4 78 2 2 2" xfId="19691"/>
    <cellStyle name="40% - Accent4 78 2 3" xfId="15171"/>
    <cellStyle name="40% - Accent4 78 3" xfId="8091"/>
    <cellStyle name="40% - Accent4 78 3 2" xfId="17249"/>
    <cellStyle name="40% - Accent4 78 4" xfId="12599"/>
    <cellStyle name="40% - Accent4 79" xfId="2008"/>
    <cellStyle name="40% - Accent4 79 2" xfId="5855"/>
    <cellStyle name="40% - Accent4 79 2 2" xfId="10534"/>
    <cellStyle name="40% - Accent4 79 2 2 2" xfId="19692"/>
    <cellStyle name="40% - Accent4 79 2 3" xfId="15172"/>
    <cellStyle name="40% - Accent4 79 3" xfId="8092"/>
    <cellStyle name="40% - Accent4 79 3 2" xfId="17250"/>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693"/>
    <cellStyle name="40% - Accent4 8 2 2 2 3" xfId="15173"/>
    <cellStyle name="40% - Accent4 8 2 2 3" xfId="8095"/>
    <cellStyle name="40% - Accent4 8 2 2 3 2" xfId="17253"/>
    <cellStyle name="40% - Accent4 8 2 2 4" xfId="12603"/>
    <cellStyle name="40% - Accent4 8 2 3" xfId="5857"/>
    <cellStyle name="40% - Accent4 8 2 3 2" xfId="10536"/>
    <cellStyle name="40% - Accent4 8 2 3 2 2" xfId="19694"/>
    <cellStyle name="40% - Accent4 8 2 3 3" xfId="15174"/>
    <cellStyle name="40% - Accent4 8 2 4" xfId="8094"/>
    <cellStyle name="40% - Accent4 8 2 4 2" xfId="17252"/>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695"/>
    <cellStyle name="40% - Accent4 8 3 2 3" xfId="15175"/>
    <cellStyle name="40% - Accent4 8 3 3" xfId="8096"/>
    <cellStyle name="40% - Accent4 8 3 3 2" xfId="17254"/>
    <cellStyle name="40% - Accent4 8 3 4" xfId="12604"/>
    <cellStyle name="40% - Accent4 8 4" xfId="5859"/>
    <cellStyle name="40% - Accent4 8 4 2" xfId="10538"/>
    <cellStyle name="40% - Accent4 8 4 2 2" xfId="19696"/>
    <cellStyle name="40% - Accent4 8 4 3" xfId="15176"/>
    <cellStyle name="40% - Accent4 8 5" xfId="8093"/>
    <cellStyle name="40% - Accent4 8 5 2" xfId="17251"/>
    <cellStyle name="40% - Accent4 8 6" xfId="12601"/>
    <cellStyle name="40% - Accent4 8_draft transactions report_052009_rvsd" xfId="2014"/>
    <cellStyle name="40% - Accent4 80" xfId="2015"/>
    <cellStyle name="40% - Accent4 80 2" xfId="5860"/>
    <cellStyle name="40% - Accent4 80 2 2" xfId="10539"/>
    <cellStyle name="40% - Accent4 80 2 2 2" xfId="19697"/>
    <cellStyle name="40% - Accent4 80 2 3" xfId="15177"/>
    <cellStyle name="40% - Accent4 80 3" xfId="8097"/>
    <cellStyle name="40% - Accent4 80 3 2" xfId="17255"/>
    <cellStyle name="40% - Accent4 80 4" xfId="12605"/>
    <cellStyle name="40% - Accent4 81" xfId="2016"/>
    <cellStyle name="40% - Accent4 81 2" xfId="5861"/>
    <cellStyle name="40% - Accent4 81 2 2" xfId="10540"/>
    <cellStyle name="40% - Accent4 81 2 2 2" xfId="19698"/>
    <cellStyle name="40% - Accent4 81 2 3" xfId="15178"/>
    <cellStyle name="40% - Accent4 81 3" xfId="8098"/>
    <cellStyle name="40% - Accent4 81 3 2" xfId="17256"/>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699"/>
    <cellStyle name="40% - Accent4 85 2 3" xfId="15179"/>
    <cellStyle name="40% - Accent4 85 3" xfId="8099"/>
    <cellStyle name="40% - Accent4 85 3 2" xfId="17257"/>
    <cellStyle name="40% - Accent4 85 4" xfId="12607"/>
    <cellStyle name="40% - Accent4 86" xfId="2021"/>
    <cellStyle name="40% - Accent4 86 2" xfId="5866"/>
    <cellStyle name="40% - Accent4 86 2 2" xfId="10542"/>
    <cellStyle name="40% - Accent4 86 2 2 2" xfId="19700"/>
    <cellStyle name="40% - Accent4 86 2 3" xfId="15180"/>
    <cellStyle name="40% - Accent4 86 3" xfId="8100"/>
    <cellStyle name="40% - Accent4 86 3 2" xfId="17258"/>
    <cellStyle name="40% - Accent4 86 4" xfId="12608"/>
    <cellStyle name="40% - Accent4 87" xfId="2022"/>
    <cellStyle name="40% - Accent4 87 2" xfId="5867"/>
    <cellStyle name="40% - Accent4 87 2 2" xfId="10543"/>
    <cellStyle name="40% - Accent4 87 2 2 2" xfId="19701"/>
    <cellStyle name="40% - Accent4 87 2 3" xfId="15181"/>
    <cellStyle name="40% - Accent4 87 3" xfId="8101"/>
    <cellStyle name="40% - Accent4 87 3 2" xfId="17259"/>
    <cellStyle name="40% - Accent4 87 4" xfId="12609"/>
    <cellStyle name="40% - Accent4 88" xfId="2023"/>
    <cellStyle name="40% - Accent4 88 2" xfId="5868"/>
    <cellStyle name="40% - Accent4 88 2 2" xfId="10544"/>
    <cellStyle name="40% - Accent4 88 2 2 2" xfId="19702"/>
    <cellStyle name="40% - Accent4 88 2 3" xfId="15182"/>
    <cellStyle name="40% - Accent4 88 3" xfId="8102"/>
    <cellStyle name="40% - Accent4 88 3 2" xfId="17260"/>
    <cellStyle name="40% - Accent4 88 4" xfId="12610"/>
    <cellStyle name="40% - Accent4 89" xfId="2024"/>
    <cellStyle name="40% - Accent4 89 2" xfId="5869"/>
    <cellStyle name="40% - Accent4 89 2 2" xfId="10545"/>
    <cellStyle name="40% - Accent4 89 2 2 2" xfId="19703"/>
    <cellStyle name="40% - Accent4 89 2 3" xfId="15183"/>
    <cellStyle name="40% - Accent4 89 3" xfId="8103"/>
    <cellStyle name="40% - Accent4 89 3 2" xfId="17261"/>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704"/>
    <cellStyle name="40% - Accent4 9 2 2 2 3" xfId="15184"/>
    <cellStyle name="40% - Accent4 9 2 2 3" xfId="8106"/>
    <cellStyle name="40% - Accent4 9 2 2 3 2" xfId="17264"/>
    <cellStyle name="40% - Accent4 9 2 2 4" xfId="12614"/>
    <cellStyle name="40% - Accent4 9 2 3" xfId="5871"/>
    <cellStyle name="40% - Accent4 9 2 3 2" xfId="10547"/>
    <cellStyle name="40% - Accent4 9 2 3 2 2" xfId="19705"/>
    <cellStyle name="40% - Accent4 9 2 3 3" xfId="15185"/>
    <cellStyle name="40% - Accent4 9 2 4" xfId="8105"/>
    <cellStyle name="40% - Accent4 9 2 4 2" xfId="17263"/>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706"/>
    <cellStyle name="40% - Accent4 9 3 2 3" xfId="15186"/>
    <cellStyle name="40% - Accent4 9 3 3" xfId="8107"/>
    <cellStyle name="40% - Accent4 9 3 3 2" xfId="17265"/>
    <cellStyle name="40% - Accent4 9 3 4" xfId="12615"/>
    <cellStyle name="40% - Accent4 9 4" xfId="5873"/>
    <cellStyle name="40% - Accent4 9 4 2" xfId="10549"/>
    <cellStyle name="40% - Accent4 9 4 2 2" xfId="19707"/>
    <cellStyle name="40% - Accent4 9 4 3" xfId="15187"/>
    <cellStyle name="40% - Accent4 9 5" xfId="8104"/>
    <cellStyle name="40% - Accent4 9 5 2" xfId="17262"/>
    <cellStyle name="40% - Accent4 9 6" xfId="12612"/>
    <cellStyle name="40% - Accent4 9_draft transactions report_052009_rvsd" xfId="2030"/>
    <cellStyle name="40% - Accent4 90" xfId="2031"/>
    <cellStyle name="40% - Accent4 90 2" xfId="5874"/>
    <cellStyle name="40% - Accent4 90 2 2" xfId="10550"/>
    <cellStyle name="40% - Accent4 90 2 2 2" xfId="19708"/>
    <cellStyle name="40% - Accent4 90 2 3" xfId="15188"/>
    <cellStyle name="40% - Accent4 90 3" xfId="8108"/>
    <cellStyle name="40% - Accent4 90 3 2" xfId="17266"/>
    <cellStyle name="40% - Accent4 90 4" xfId="12616"/>
    <cellStyle name="40% - Accent4 91" xfId="2032"/>
    <cellStyle name="40% - Accent4 91 2" xfId="5875"/>
    <cellStyle name="40% - Accent4 91 2 2" xfId="10551"/>
    <cellStyle name="40% - Accent4 91 2 2 2" xfId="19709"/>
    <cellStyle name="40% - Accent4 91 2 3" xfId="15189"/>
    <cellStyle name="40% - Accent4 91 3" xfId="8109"/>
    <cellStyle name="40% - Accent4 91 3 2" xfId="17267"/>
    <cellStyle name="40% - Accent4 91 4" xfId="12617"/>
    <cellStyle name="40% - Accent4 92" xfId="2033"/>
    <cellStyle name="40% - Accent4 92 2" xfId="5876"/>
    <cellStyle name="40% - Accent4 92 2 2" xfId="10552"/>
    <cellStyle name="40% - Accent4 92 2 2 2" xfId="19710"/>
    <cellStyle name="40% - Accent4 92 2 3" xfId="15190"/>
    <cellStyle name="40% - Accent4 92 3" xfId="8110"/>
    <cellStyle name="40% - Accent4 92 3 2" xfId="17268"/>
    <cellStyle name="40% - Accent4 92 4" xfId="12618"/>
    <cellStyle name="40% - Accent4 93" xfId="2034"/>
    <cellStyle name="40% - Accent4 93 2" xfId="5877"/>
    <cellStyle name="40% - Accent4 93 2 2" xfId="10553"/>
    <cellStyle name="40% - Accent4 93 2 2 2" xfId="19711"/>
    <cellStyle name="40% - Accent4 93 2 3" xfId="15191"/>
    <cellStyle name="40% - Accent4 93 3" xfId="8111"/>
    <cellStyle name="40% - Accent4 93 3 2" xfId="17269"/>
    <cellStyle name="40% - Accent4 93 4" xfId="12619"/>
    <cellStyle name="40% - Accent4 94" xfId="2035"/>
    <cellStyle name="40% - Accent4 94 2" xfId="5878"/>
    <cellStyle name="40% - Accent4 94 2 2" xfId="10554"/>
    <cellStyle name="40% - Accent4 94 2 2 2" xfId="19712"/>
    <cellStyle name="40% - Accent4 94 2 3" xfId="15192"/>
    <cellStyle name="40% - Accent4 94 3" xfId="8112"/>
    <cellStyle name="40% - Accent4 94 3 2" xfId="17270"/>
    <cellStyle name="40% - Accent4 94 4" xfId="12620"/>
    <cellStyle name="40% - Accent4 95" xfId="2036"/>
    <cellStyle name="40% - Accent4 95 2" xfId="5879"/>
    <cellStyle name="40% - Accent4 95 2 2" xfId="10555"/>
    <cellStyle name="40% - Accent4 95 2 2 2" xfId="19713"/>
    <cellStyle name="40% - Accent4 95 2 3" xfId="15193"/>
    <cellStyle name="40% - Accent4 95 3" xfId="8113"/>
    <cellStyle name="40% - Accent4 95 3 2" xfId="17271"/>
    <cellStyle name="40% - Accent4 95 4" xfId="12621"/>
    <cellStyle name="40% - Accent4 96" xfId="2037"/>
    <cellStyle name="40% - Accent4 96 2" xfId="5880"/>
    <cellStyle name="40% - Accent4 96 2 2" xfId="10556"/>
    <cellStyle name="40% - Accent4 96 2 2 2" xfId="19714"/>
    <cellStyle name="40% - Accent4 96 2 3" xfId="15194"/>
    <cellStyle name="40% - Accent4 96 3" xfId="8114"/>
    <cellStyle name="40% - Accent4 96 3 2" xfId="17272"/>
    <cellStyle name="40% - Accent4 96 4" xfId="12622"/>
    <cellStyle name="40% - Accent4 97" xfId="2038"/>
    <cellStyle name="40% - Accent4 97 2" xfId="5881"/>
    <cellStyle name="40% - Accent4 97 2 2" xfId="10557"/>
    <cellStyle name="40% - Accent4 97 2 2 2" xfId="19715"/>
    <cellStyle name="40% - Accent4 97 2 3" xfId="15195"/>
    <cellStyle name="40% - Accent4 97 3" xfId="8115"/>
    <cellStyle name="40% - Accent4 97 3 2" xfId="17273"/>
    <cellStyle name="40% - Accent4 97 4" xfId="12623"/>
    <cellStyle name="40% - Accent4 98" xfId="2039"/>
    <cellStyle name="40% - Accent4 98 2" xfId="5882"/>
    <cellStyle name="40% - Accent4 98 2 2" xfId="10558"/>
    <cellStyle name="40% - Accent4 98 2 2 2" xfId="19716"/>
    <cellStyle name="40% - Accent4 98 2 3" xfId="15196"/>
    <cellStyle name="40% - Accent4 98 3" xfId="8116"/>
    <cellStyle name="40% - Accent4 98 3 2" xfId="17274"/>
    <cellStyle name="40% - Accent4 98 4" xfId="12624"/>
    <cellStyle name="40% - Accent4 99" xfId="2040"/>
    <cellStyle name="40% - Accent4 99 2" xfId="5883"/>
    <cellStyle name="40% - Accent4 99 2 2" xfId="10559"/>
    <cellStyle name="40% - Accent4 99 2 2 2" xfId="19717"/>
    <cellStyle name="40% - Accent4 99 2 3" xfId="15197"/>
    <cellStyle name="40% - Accent4 99 3" xfId="8117"/>
    <cellStyle name="40% - Accent4 99 3 2" xfId="17275"/>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718"/>
    <cellStyle name="40% - Accent5 10 2 2 3" xfId="15198"/>
    <cellStyle name="40% - Accent5 10 2 3" xfId="8120"/>
    <cellStyle name="40% - Accent5 10 2 3 2" xfId="17278"/>
    <cellStyle name="40% - Accent5 10 2 4" xfId="12628"/>
    <cellStyle name="40% - Accent5 10 3" xfId="5885"/>
    <cellStyle name="40% - Accent5 10 3 2" xfId="10561"/>
    <cellStyle name="40% - Accent5 10 3 2 2" xfId="19719"/>
    <cellStyle name="40% - Accent5 10 3 3" xfId="15199"/>
    <cellStyle name="40% - Accent5 10 4" xfId="8119"/>
    <cellStyle name="40% - Accent5 10 4 2" xfId="17277"/>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720"/>
    <cellStyle name="40% - Accent5 11 2 2 3" xfId="15200"/>
    <cellStyle name="40% - Accent5 11 2 3" xfId="8122"/>
    <cellStyle name="40% - Accent5 11 2 3 2" xfId="17280"/>
    <cellStyle name="40% - Accent5 11 2 4" xfId="12630"/>
    <cellStyle name="40% - Accent5 11 3" xfId="5897"/>
    <cellStyle name="40% - Accent5 11 3 2" xfId="10563"/>
    <cellStyle name="40% - Accent5 11 3 2 2" xfId="19721"/>
    <cellStyle name="40% - Accent5 11 3 3" xfId="15201"/>
    <cellStyle name="40% - Accent5 11 4" xfId="8121"/>
    <cellStyle name="40% - Accent5 11 4 2" xfId="17279"/>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722"/>
    <cellStyle name="40% - Accent5 110 2 3" xfId="15202"/>
    <cellStyle name="40% - Accent5 110 3" xfId="8123"/>
    <cellStyle name="40% - Accent5 110 3 2" xfId="17281"/>
    <cellStyle name="40% - Accent5 110 4" xfId="12631"/>
    <cellStyle name="40% - Accent5 111" xfId="2059"/>
    <cellStyle name="40% - Accent5 111 2" xfId="5899"/>
    <cellStyle name="40% - Accent5 111 2 2" xfId="10565"/>
    <cellStyle name="40% - Accent5 111 2 2 2" xfId="19723"/>
    <cellStyle name="40% - Accent5 111 2 3" xfId="15203"/>
    <cellStyle name="40% - Accent5 111 3" xfId="8124"/>
    <cellStyle name="40% - Accent5 111 3 2" xfId="17282"/>
    <cellStyle name="40% - Accent5 111 4" xfId="12632"/>
    <cellStyle name="40% - Accent5 112" xfId="2060"/>
    <cellStyle name="40% - Accent5 112 2" xfId="5900"/>
    <cellStyle name="40% - Accent5 112 2 2" xfId="10566"/>
    <cellStyle name="40% - Accent5 112 2 2 2" xfId="19724"/>
    <cellStyle name="40% - Accent5 112 2 3" xfId="15204"/>
    <cellStyle name="40% - Accent5 112 3" xfId="8125"/>
    <cellStyle name="40% - Accent5 112 3 2" xfId="17283"/>
    <cellStyle name="40% - Accent5 112 4" xfId="12633"/>
    <cellStyle name="40% - Accent5 113" xfId="2061"/>
    <cellStyle name="40% - Accent5 113 2" xfId="5901"/>
    <cellStyle name="40% - Accent5 113 2 2" xfId="10567"/>
    <cellStyle name="40% - Accent5 113 2 2 2" xfId="19725"/>
    <cellStyle name="40% - Accent5 113 2 3" xfId="15205"/>
    <cellStyle name="40% - Accent5 113 3" xfId="8126"/>
    <cellStyle name="40% - Accent5 113 3 2" xfId="17284"/>
    <cellStyle name="40% - Accent5 113 4" xfId="12634"/>
    <cellStyle name="40% - Accent5 114" xfId="2062"/>
    <cellStyle name="40% - Accent5 114 2" xfId="5902"/>
    <cellStyle name="40% - Accent5 114 2 2" xfId="10568"/>
    <cellStyle name="40% - Accent5 114 2 2 2" xfId="19726"/>
    <cellStyle name="40% - Accent5 114 2 3" xfId="15206"/>
    <cellStyle name="40% - Accent5 114 3" xfId="8127"/>
    <cellStyle name="40% - Accent5 114 3 2" xfId="17285"/>
    <cellStyle name="40% - Accent5 114 4" xfId="12635"/>
    <cellStyle name="40% - Accent5 115" xfId="2063"/>
    <cellStyle name="40% - Accent5 115 2" xfId="5903"/>
    <cellStyle name="40% - Accent5 115 2 2" xfId="10569"/>
    <cellStyle name="40% - Accent5 115 2 2 2" xfId="19727"/>
    <cellStyle name="40% - Accent5 115 2 3" xfId="15207"/>
    <cellStyle name="40% - Accent5 115 3" xfId="8128"/>
    <cellStyle name="40% - Accent5 115 3 2" xfId="17286"/>
    <cellStyle name="40% - Accent5 115 4" xfId="12636"/>
    <cellStyle name="40% - Accent5 116" xfId="2064"/>
    <cellStyle name="40% - Accent5 116 2" xfId="5904"/>
    <cellStyle name="40% - Accent5 116 2 2" xfId="10570"/>
    <cellStyle name="40% - Accent5 116 2 2 2" xfId="19728"/>
    <cellStyle name="40% - Accent5 116 2 3" xfId="15208"/>
    <cellStyle name="40% - Accent5 116 3" xfId="8129"/>
    <cellStyle name="40% - Accent5 116 3 2" xfId="17287"/>
    <cellStyle name="40% - Accent5 116 4" xfId="12637"/>
    <cellStyle name="40% - Accent5 117" xfId="2065"/>
    <cellStyle name="40% - Accent5 117 2" xfId="5905"/>
    <cellStyle name="40% - Accent5 117 2 2" xfId="10571"/>
    <cellStyle name="40% - Accent5 117 2 2 2" xfId="19729"/>
    <cellStyle name="40% - Accent5 117 2 3" xfId="15209"/>
    <cellStyle name="40% - Accent5 117 3" xfId="8130"/>
    <cellStyle name="40% - Accent5 117 3 2" xfId="17288"/>
    <cellStyle name="40% - Accent5 117 4" xfId="12638"/>
    <cellStyle name="40% - Accent5 118" xfId="2066"/>
    <cellStyle name="40% - Accent5 118 2" xfId="5906"/>
    <cellStyle name="40% - Accent5 118 2 2" xfId="10572"/>
    <cellStyle name="40% - Accent5 118 2 2 2" xfId="19730"/>
    <cellStyle name="40% - Accent5 118 2 3" xfId="15210"/>
    <cellStyle name="40% - Accent5 118 3" xfId="8131"/>
    <cellStyle name="40% - Accent5 118 3 2" xfId="17289"/>
    <cellStyle name="40% - Accent5 118 4" xfId="12639"/>
    <cellStyle name="40% - Accent5 119" xfId="3118"/>
    <cellStyle name="40% - Accent5 119 2" xfId="5907"/>
    <cellStyle name="40% - Accent5 119 2 2" xfId="10573"/>
    <cellStyle name="40% - Accent5 119 2 2 2" xfId="19731"/>
    <cellStyle name="40% - Accent5 119 2 3" xfId="15211"/>
    <cellStyle name="40% - Accent5 119 3" xfId="8507"/>
    <cellStyle name="40% - Accent5 119 3 2" xfId="17665"/>
    <cellStyle name="40% - Accent5 119 4" xfId="13080"/>
    <cellStyle name="40% - Accent5 12" xfId="2067"/>
    <cellStyle name="40% - Accent5 12 2" xfId="2068"/>
    <cellStyle name="40% - Accent5 12 2 2" xfId="5908"/>
    <cellStyle name="40% - Accent5 12 2 2 2" xfId="10574"/>
    <cellStyle name="40% - Accent5 12 2 2 2 2" xfId="19732"/>
    <cellStyle name="40% - Accent5 12 2 2 3" xfId="15212"/>
    <cellStyle name="40% - Accent5 12 2 3" xfId="8133"/>
    <cellStyle name="40% - Accent5 12 2 3 2" xfId="17291"/>
    <cellStyle name="40% - Accent5 12 2 4" xfId="12641"/>
    <cellStyle name="40% - Accent5 12 3" xfId="5909"/>
    <cellStyle name="40% - Accent5 12 3 2" xfId="10575"/>
    <cellStyle name="40% - Accent5 12 3 2 2" xfId="19733"/>
    <cellStyle name="40% - Accent5 12 3 3" xfId="15213"/>
    <cellStyle name="40% - Accent5 12 4" xfId="8132"/>
    <cellStyle name="40% - Accent5 12 4 2" xfId="17290"/>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734"/>
    <cellStyle name="40% - Accent5 120 2 3" xfId="15214"/>
    <cellStyle name="40% - Accent5 120 3" xfId="8510"/>
    <cellStyle name="40% - Accent5 120 3 2" xfId="17668"/>
    <cellStyle name="40% - Accent5 120 4" xfId="13083"/>
    <cellStyle name="40% - Accent5 121" xfId="3134"/>
    <cellStyle name="40% - Accent5 121 2" xfId="5911"/>
    <cellStyle name="40% - Accent5 121 2 2" xfId="10577"/>
    <cellStyle name="40% - Accent5 121 2 2 2" xfId="19735"/>
    <cellStyle name="40% - Accent5 121 2 3" xfId="15215"/>
    <cellStyle name="40% - Accent5 121 3" xfId="8523"/>
    <cellStyle name="40% - Accent5 121 3 2" xfId="17681"/>
    <cellStyle name="40% - Accent5 121 4" xfId="13096"/>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736"/>
    <cellStyle name="40% - Accent5 127 2 3" xfId="15216"/>
    <cellStyle name="40% - Accent5 127 3" xfId="8546"/>
    <cellStyle name="40% - Accent5 127 3 2" xfId="17704"/>
    <cellStyle name="40% - Accent5 127 4" xfId="13144"/>
    <cellStyle name="40% - Accent5 128" xfId="3370"/>
    <cellStyle name="40% - Accent5 128 2" xfId="5913"/>
    <cellStyle name="40% - Accent5 128 2 2" xfId="10579"/>
    <cellStyle name="40% - Accent5 128 2 2 2" xfId="19737"/>
    <cellStyle name="40% - Accent5 128 2 3" xfId="15217"/>
    <cellStyle name="40% - Accent5 128 3" xfId="8549"/>
    <cellStyle name="40% - Accent5 128 3 2" xfId="17707"/>
    <cellStyle name="40% - Accent5 128 4" xfId="13147"/>
    <cellStyle name="40% - Accent5 129" xfId="3383"/>
    <cellStyle name="40% - Accent5 129 2" xfId="5914"/>
    <cellStyle name="40% - Accent5 129 2 2" xfId="10580"/>
    <cellStyle name="40% - Accent5 129 2 2 2" xfId="19738"/>
    <cellStyle name="40% - Accent5 129 2 3" xfId="15218"/>
    <cellStyle name="40% - Accent5 129 3" xfId="8562"/>
    <cellStyle name="40% - Accent5 129 3 2" xfId="17720"/>
    <cellStyle name="40% - Accent5 129 4" xfId="13160"/>
    <cellStyle name="40% - Accent5 13" xfId="2070"/>
    <cellStyle name="40% - Accent5 13 2" xfId="2071"/>
    <cellStyle name="40% - Accent5 13 2 2" xfId="5915"/>
    <cellStyle name="40% - Accent5 13 2 2 2" xfId="10581"/>
    <cellStyle name="40% - Accent5 13 2 2 2 2" xfId="19739"/>
    <cellStyle name="40% - Accent5 13 2 2 3" xfId="15219"/>
    <cellStyle name="40% - Accent5 13 2 3" xfId="8135"/>
    <cellStyle name="40% - Accent5 13 2 3 2" xfId="17293"/>
    <cellStyle name="40% - Accent5 13 2 4" xfId="12643"/>
    <cellStyle name="40% - Accent5 13 3" xfId="5916"/>
    <cellStyle name="40% - Accent5 13 3 2" xfId="10582"/>
    <cellStyle name="40% - Accent5 13 3 2 2" xfId="19740"/>
    <cellStyle name="40% - Accent5 13 3 3" xfId="15220"/>
    <cellStyle name="40% - Accent5 13 4" xfId="8134"/>
    <cellStyle name="40% - Accent5 13 4 2" xfId="17292"/>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741"/>
    <cellStyle name="40% - Accent5 130 2 3" xfId="15221"/>
    <cellStyle name="40% - Accent5 130 3" xfId="8585"/>
    <cellStyle name="40% - Accent5 130 3 2" xfId="17743"/>
    <cellStyle name="40% - Accent5 130 4" xfId="13183"/>
    <cellStyle name="40% - Accent5 131" xfId="3409"/>
    <cellStyle name="40% - Accent5 131 2" xfId="5918"/>
    <cellStyle name="40% - Accent5 131 2 2" xfId="10584"/>
    <cellStyle name="40% - Accent5 131 2 2 2" xfId="19742"/>
    <cellStyle name="40% - Accent5 131 2 3" xfId="15222"/>
    <cellStyle name="40% - Accent5 131 3" xfId="8588"/>
    <cellStyle name="40% - Accent5 131 3 2" xfId="17746"/>
    <cellStyle name="40% - Accent5 131 4" xfId="13186"/>
    <cellStyle name="40% - Accent5 132" xfId="3422"/>
    <cellStyle name="40% - Accent5 132 2" xfId="5919"/>
    <cellStyle name="40% - Accent5 132 2 2" xfId="10585"/>
    <cellStyle name="40% - Accent5 132 2 2 2" xfId="19743"/>
    <cellStyle name="40% - Accent5 132 2 3" xfId="15223"/>
    <cellStyle name="40% - Accent5 132 3" xfId="8601"/>
    <cellStyle name="40% - Accent5 132 3 2" xfId="17759"/>
    <cellStyle name="40% - Accent5 132 4" xfId="13199"/>
    <cellStyle name="40% - Accent5 133" xfId="3435"/>
    <cellStyle name="40% - Accent5 133 2" xfId="5920"/>
    <cellStyle name="40% - Accent5 133 2 2" xfId="10586"/>
    <cellStyle name="40% - Accent5 133 2 2 2" xfId="19744"/>
    <cellStyle name="40% - Accent5 133 2 3" xfId="15224"/>
    <cellStyle name="40% - Accent5 133 3" xfId="8614"/>
    <cellStyle name="40% - Accent5 133 3 2" xfId="17772"/>
    <cellStyle name="40% - Accent5 133 4" xfId="13212"/>
    <cellStyle name="40% - Accent5 134" xfId="3448"/>
    <cellStyle name="40% - Accent5 134 2" xfId="5921"/>
    <cellStyle name="40% - Accent5 134 2 2" xfId="10587"/>
    <cellStyle name="40% - Accent5 134 2 2 2" xfId="19745"/>
    <cellStyle name="40% - Accent5 134 2 3" xfId="15225"/>
    <cellStyle name="40% - Accent5 134 3" xfId="8627"/>
    <cellStyle name="40% - Accent5 134 3 2" xfId="17785"/>
    <cellStyle name="40% - Accent5 134 4" xfId="1322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746"/>
    <cellStyle name="40% - Accent5 138 2 3" xfId="15226"/>
    <cellStyle name="40% - Accent5 138 3" xfId="8650"/>
    <cellStyle name="40% - Accent5 138 3 2" xfId="17808"/>
    <cellStyle name="40% - Accent5 138 4" xfId="13263"/>
    <cellStyle name="40% - Accent5 139" xfId="3614"/>
    <cellStyle name="40% - Accent5 139 2" xfId="5923"/>
    <cellStyle name="40% - Accent5 139 2 2" xfId="10589"/>
    <cellStyle name="40% - Accent5 139 2 2 2" xfId="19747"/>
    <cellStyle name="40% - Accent5 139 2 3" xfId="15227"/>
    <cellStyle name="40% - Accent5 139 3" xfId="8653"/>
    <cellStyle name="40% - Accent5 139 3 2" xfId="17811"/>
    <cellStyle name="40% - Accent5 139 4" xfId="13266"/>
    <cellStyle name="40% - Accent5 14" xfId="2073"/>
    <cellStyle name="40% - Accent5 14 2" xfId="2074"/>
    <cellStyle name="40% - Accent5 14 2 2" xfId="5924"/>
    <cellStyle name="40% - Accent5 14 2 2 2" xfId="10590"/>
    <cellStyle name="40% - Accent5 14 2 2 2 2" xfId="19748"/>
    <cellStyle name="40% - Accent5 14 2 2 3" xfId="15228"/>
    <cellStyle name="40% - Accent5 14 2 3" xfId="8137"/>
    <cellStyle name="40% - Accent5 14 2 3 2" xfId="17295"/>
    <cellStyle name="40% - Accent5 14 2 4" xfId="12645"/>
    <cellStyle name="40% - Accent5 14 3" xfId="5925"/>
    <cellStyle name="40% - Accent5 14 3 2" xfId="10591"/>
    <cellStyle name="40% - Accent5 14 3 2 2" xfId="19749"/>
    <cellStyle name="40% - Accent5 14 3 3" xfId="15229"/>
    <cellStyle name="40% - Accent5 14 4" xfId="8136"/>
    <cellStyle name="40% - Accent5 14 4 2" xfId="17294"/>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750"/>
    <cellStyle name="40% - Accent5 140 2 3" xfId="15230"/>
    <cellStyle name="40% - Accent5 140 3" xfId="8666"/>
    <cellStyle name="40% - Accent5 140 3 2" xfId="17824"/>
    <cellStyle name="40% - Accent5 140 4" xfId="13279"/>
    <cellStyle name="40% - Accent5 141" xfId="3640"/>
    <cellStyle name="40% - Accent5 141 2" xfId="5927"/>
    <cellStyle name="40% - Accent5 141 2 2" xfId="10593"/>
    <cellStyle name="40% - Accent5 141 2 2 2" xfId="19751"/>
    <cellStyle name="40% - Accent5 141 2 3" xfId="15231"/>
    <cellStyle name="40% - Accent5 141 3" xfId="8679"/>
    <cellStyle name="40% - Accent5 141 3 2" xfId="17837"/>
    <cellStyle name="40% - Accent5 141 4" xfId="13292"/>
    <cellStyle name="40% - Accent5 142" xfId="3653"/>
    <cellStyle name="40% - Accent5 142 2" xfId="5928"/>
    <cellStyle name="40% - Accent5 142 2 2" xfId="10594"/>
    <cellStyle name="40% - Accent5 142 2 2 2" xfId="19752"/>
    <cellStyle name="40% - Accent5 142 2 3" xfId="15232"/>
    <cellStyle name="40% - Accent5 142 3" xfId="8692"/>
    <cellStyle name="40% - Accent5 142 3 2" xfId="17850"/>
    <cellStyle name="40% - Accent5 142 4" xfId="13305"/>
    <cellStyle name="40% - Accent5 143" xfId="3666"/>
    <cellStyle name="40% - Accent5 143 2" xfId="5929"/>
    <cellStyle name="40% - Accent5 143 2 2" xfId="10595"/>
    <cellStyle name="40% - Accent5 143 2 2 2" xfId="19753"/>
    <cellStyle name="40% - Accent5 143 2 3" xfId="15233"/>
    <cellStyle name="40% - Accent5 143 3" xfId="8705"/>
    <cellStyle name="40% - Accent5 143 3 2" xfId="17863"/>
    <cellStyle name="40% - Accent5 143 4" xfId="13318"/>
    <cellStyle name="40% - Accent5 144" xfId="3679"/>
    <cellStyle name="40% - Accent5 144 2" xfId="5930"/>
    <cellStyle name="40% - Accent5 144 2 2" xfId="10596"/>
    <cellStyle name="40% - Accent5 144 2 2 2" xfId="19754"/>
    <cellStyle name="40% - Accent5 144 2 3" xfId="15234"/>
    <cellStyle name="40% - Accent5 144 3" xfId="8718"/>
    <cellStyle name="40% - Accent5 144 3 2" xfId="17876"/>
    <cellStyle name="40% - Accent5 144 4" xfId="13331"/>
    <cellStyle name="40% - Accent5 145" xfId="3692"/>
    <cellStyle name="40% - Accent5 145 2" xfId="5931"/>
    <cellStyle name="40% - Accent5 145 2 2" xfId="10597"/>
    <cellStyle name="40% - Accent5 145 2 2 2" xfId="19755"/>
    <cellStyle name="40% - Accent5 145 2 3" xfId="15235"/>
    <cellStyle name="40% - Accent5 145 3" xfId="8731"/>
    <cellStyle name="40% - Accent5 145 3 2" xfId="17889"/>
    <cellStyle name="40% - Accent5 145 4" xfId="13344"/>
    <cellStyle name="40% - Accent5 146" xfId="3706"/>
    <cellStyle name="40% - Accent5 146 2" xfId="5932"/>
    <cellStyle name="40% - Accent5 146 2 2" xfId="10598"/>
    <cellStyle name="40% - Accent5 146 2 2 2" xfId="19756"/>
    <cellStyle name="40% - Accent5 146 2 3" xfId="15236"/>
    <cellStyle name="40% - Accent5 146 3" xfId="8744"/>
    <cellStyle name="40% - Accent5 146 3 2" xfId="17902"/>
    <cellStyle name="40% - Accent5 146 4" xfId="13357"/>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757"/>
    <cellStyle name="40% - Accent5 15 2 2 3" xfId="15237"/>
    <cellStyle name="40% - Accent5 15 2 3" xfId="8139"/>
    <cellStyle name="40% - Accent5 15 2 3 2" xfId="17297"/>
    <cellStyle name="40% - Accent5 15 2 4" xfId="12647"/>
    <cellStyle name="40% - Accent5 15 3" xfId="5934"/>
    <cellStyle name="40% - Accent5 15 3 2" xfId="10600"/>
    <cellStyle name="40% - Accent5 15 3 2 2" xfId="19758"/>
    <cellStyle name="40% - Accent5 15 3 3" xfId="15238"/>
    <cellStyle name="40% - Accent5 15 4" xfId="8138"/>
    <cellStyle name="40% - Accent5 15 4 2" xfId="17296"/>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759"/>
    <cellStyle name="40% - Accent5 153 3" xfId="15239"/>
    <cellStyle name="40% - Accent5 154" xfId="8118"/>
    <cellStyle name="40% - Accent5 154 2" xfId="17276"/>
    <cellStyle name="40% - Accent5 155" xfId="12626"/>
    <cellStyle name="40% - Accent5 16" xfId="2079"/>
    <cellStyle name="40% - Accent5 16 2" xfId="2080"/>
    <cellStyle name="40% - Accent5 16 2 2" xfId="5936"/>
    <cellStyle name="40% - Accent5 16 2 2 2" xfId="10602"/>
    <cellStyle name="40% - Accent5 16 2 2 2 2" xfId="19760"/>
    <cellStyle name="40% - Accent5 16 2 2 3" xfId="15240"/>
    <cellStyle name="40% - Accent5 16 2 3" xfId="8141"/>
    <cellStyle name="40% - Accent5 16 2 3 2" xfId="17299"/>
    <cellStyle name="40% - Accent5 16 2 4" xfId="12649"/>
    <cellStyle name="40% - Accent5 16 3" xfId="5937"/>
    <cellStyle name="40% - Accent5 16 3 2" xfId="10603"/>
    <cellStyle name="40% - Accent5 16 3 2 2" xfId="19761"/>
    <cellStyle name="40% - Accent5 16 3 3" xfId="15241"/>
    <cellStyle name="40% - Accent5 16 4" xfId="8140"/>
    <cellStyle name="40% - Accent5 16 4 2" xfId="17298"/>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762"/>
    <cellStyle name="40% - Accent5 17 2 2 3" xfId="15242"/>
    <cellStyle name="40% - Accent5 17 2 3" xfId="8143"/>
    <cellStyle name="40% - Accent5 17 2 3 2" xfId="17301"/>
    <cellStyle name="40% - Accent5 17 2 4" xfId="12651"/>
    <cellStyle name="40% - Accent5 17 3" xfId="5939"/>
    <cellStyle name="40% - Accent5 17 3 2" xfId="10605"/>
    <cellStyle name="40% - Accent5 17 3 2 2" xfId="19763"/>
    <cellStyle name="40% - Accent5 17 3 3" xfId="15243"/>
    <cellStyle name="40% - Accent5 17 4" xfId="8142"/>
    <cellStyle name="40% - Accent5 17 4 2" xfId="17300"/>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764"/>
    <cellStyle name="40% - Accent5 18 2 2 3" xfId="15244"/>
    <cellStyle name="40% - Accent5 18 2 3" xfId="8145"/>
    <cellStyle name="40% - Accent5 18 2 3 2" xfId="17303"/>
    <cellStyle name="40% - Accent5 18 2 4" xfId="12653"/>
    <cellStyle name="40% - Accent5 18 3" xfId="5941"/>
    <cellStyle name="40% - Accent5 18 3 2" xfId="10607"/>
    <cellStyle name="40% - Accent5 18 3 2 2" xfId="19765"/>
    <cellStyle name="40% - Accent5 18 3 3" xfId="15245"/>
    <cellStyle name="40% - Accent5 18 4" xfId="8144"/>
    <cellStyle name="40% - Accent5 18 4 2" xfId="17302"/>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766"/>
    <cellStyle name="40% - Accent5 19 2 2 3" xfId="15246"/>
    <cellStyle name="40% - Accent5 19 2 3" xfId="8147"/>
    <cellStyle name="40% - Accent5 19 2 3 2" xfId="17305"/>
    <cellStyle name="40% - Accent5 19 2 4" xfId="12655"/>
    <cellStyle name="40% - Accent5 19 3" xfId="5943"/>
    <cellStyle name="40% - Accent5 19 3 2" xfId="10609"/>
    <cellStyle name="40% - Accent5 19 3 2 2" xfId="19767"/>
    <cellStyle name="40% - Accent5 19 3 3" xfId="15247"/>
    <cellStyle name="40% - Accent5 19 4" xfId="8146"/>
    <cellStyle name="40% - Accent5 19 4 2" xfId="17304"/>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768"/>
    <cellStyle name="40% - Accent5 2 2 2 2 3" xfId="15248"/>
    <cellStyle name="40% - Accent5 2 2 2 3" xfId="8150"/>
    <cellStyle name="40% - Accent5 2 2 2 3 2" xfId="17308"/>
    <cellStyle name="40% - Accent5 2 2 2 4" xfId="12658"/>
    <cellStyle name="40% - Accent5 2 2 3" xfId="5945"/>
    <cellStyle name="40% - Accent5 2 2 3 2" xfId="10611"/>
    <cellStyle name="40% - Accent5 2 2 3 2 2" xfId="19769"/>
    <cellStyle name="40% - Accent5 2 2 3 3" xfId="15249"/>
    <cellStyle name="40% - Accent5 2 2 4" xfId="8149"/>
    <cellStyle name="40% - Accent5 2 2 4 2" xfId="17307"/>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770"/>
    <cellStyle name="40% - Accent5 2 3 2 3" xfId="15250"/>
    <cellStyle name="40% - Accent5 2 3 3" xfId="8151"/>
    <cellStyle name="40% - Accent5 2 3 3 2" xfId="17309"/>
    <cellStyle name="40% - Accent5 2 3 4" xfId="12659"/>
    <cellStyle name="40% - Accent5 2 4" xfId="5947"/>
    <cellStyle name="40% - Accent5 2 4 2" xfId="10613"/>
    <cellStyle name="40% - Accent5 2 4 2 2" xfId="19771"/>
    <cellStyle name="40% - Accent5 2 4 3" xfId="15251"/>
    <cellStyle name="40% - Accent5 2 5" xfId="8148"/>
    <cellStyle name="40% - Accent5 2 5 2" xfId="17306"/>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772"/>
    <cellStyle name="40% - Accent5 20 2 2 3" xfId="15252"/>
    <cellStyle name="40% - Accent5 20 2 3" xfId="8153"/>
    <cellStyle name="40% - Accent5 20 2 3 2" xfId="17311"/>
    <cellStyle name="40% - Accent5 20 2 4" xfId="12661"/>
    <cellStyle name="40% - Accent5 20 3" xfId="5949"/>
    <cellStyle name="40% - Accent5 20 3 2" xfId="10615"/>
    <cellStyle name="40% - Accent5 20 3 2 2" xfId="19773"/>
    <cellStyle name="40% - Accent5 20 3 3" xfId="15253"/>
    <cellStyle name="40% - Accent5 20 4" xfId="8152"/>
    <cellStyle name="40% - Accent5 20 4 2" xfId="17310"/>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774"/>
    <cellStyle name="40% - Accent5 21 2 2 3" xfId="15254"/>
    <cellStyle name="40% - Accent5 21 2 3" xfId="8155"/>
    <cellStyle name="40% - Accent5 21 2 3 2" xfId="17313"/>
    <cellStyle name="40% - Accent5 21 2 4" xfId="12663"/>
    <cellStyle name="40% - Accent5 21 3" xfId="5951"/>
    <cellStyle name="40% - Accent5 21 3 2" xfId="10617"/>
    <cellStyle name="40% - Accent5 21 3 2 2" xfId="19775"/>
    <cellStyle name="40% - Accent5 21 3 3" xfId="15255"/>
    <cellStyle name="40% - Accent5 21 4" xfId="8154"/>
    <cellStyle name="40% - Accent5 21 4 2" xfId="17312"/>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776"/>
    <cellStyle name="40% - Accent5 22 2 2 3" xfId="15256"/>
    <cellStyle name="40% - Accent5 22 2 3" xfId="8157"/>
    <cellStyle name="40% - Accent5 22 2 3 2" xfId="17315"/>
    <cellStyle name="40% - Accent5 22 2 4" xfId="12665"/>
    <cellStyle name="40% - Accent5 22 3" xfId="5953"/>
    <cellStyle name="40% - Accent5 22 3 2" xfId="10619"/>
    <cellStyle name="40% - Accent5 22 3 2 2" xfId="19777"/>
    <cellStyle name="40% - Accent5 22 3 3" xfId="15257"/>
    <cellStyle name="40% - Accent5 22 4" xfId="8156"/>
    <cellStyle name="40% - Accent5 22 4 2" xfId="17314"/>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778"/>
    <cellStyle name="40% - Accent5 23 2 2 3" xfId="15258"/>
    <cellStyle name="40% - Accent5 23 2 3" xfId="8159"/>
    <cellStyle name="40% - Accent5 23 2 3 2" xfId="17317"/>
    <cellStyle name="40% - Accent5 23 2 4" xfId="12667"/>
    <cellStyle name="40% - Accent5 23 3" xfId="5955"/>
    <cellStyle name="40% - Accent5 23 3 2" xfId="10621"/>
    <cellStyle name="40% - Accent5 23 3 2 2" xfId="19779"/>
    <cellStyle name="40% - Accent5 23 3 3" xfId="15259"/>
    <cellStyle name="40% - Accent5 23 4" xfId="8158"/>
    <cellStyle name="40% - Accent5 23 4 2" xfId="17316"/>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780"/>
    <cellStyle name="40% - Accent5 24 2 2 3" xfId="15260"/>
    <cellStyle name="40% - Accent5 24 2 3" xfId="8161"/>
    <cellStyle name="40% - Accent5 24 2 3 2" xfId="17319"/>
    <cellStyle name="40% - Accent5 24 2 4" xfId="12669"/>
    <cellStyle name="40% - Accent5 24 3" xfId="5957"/>
    <cellStyle name="40% - Accent5 24 3 2" xfId="10623"/>
    <cellStyle name="40% - Accent5 24 3 2 2" xfId="19781"/>
    <cellStyle name="40% - Accent5 24 3 3" xfId="15261"/>
    <cellStyle name="40% - Accent5 24 4" xfId="8160"/>
    <cellStyle name="40% - Accent5 24 4 2" xfId="17318"/>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782"/>
    <cellStyle name="40% - Accent5 25 2 2 3" xfId="15262"/>
    <cellStyle name="40% - Accent5 25 2 3" xfId="8163"/>
    <cellStyle name="40% - Accent5 25 2 3 2" xfId="17321"/>
    <cellStyle name="40% - Accent5 25 2 4" xfId="12671"/>
    <cellStyle name="40% - Accent5 25 3" xfId="5959"/>
    <cellStyle name="40% - Accent5 25 3 2" xfId="10625"/>
    <cellStyle name="40% - Accent5 25 3 2 2" xfId="19783"/>
    <cellStyle name="40% - Accent5 25 3 3" xfId="15263"/>
    <cellStyle name="40% - Accent5 25 4" xfId="8162"/>
    <cellStyle name="40% - Accent5 25 4 2" xfId="17320"/>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784"/>
    <cellStyle name="40% - Accent5 26 2 2 3" xfId="15264"/>
    <cellStyle name="40% - Accent5 26 2 3" xfId="8165"/>
    <cellStyle name="40% - Accent5 26 2 3 2" xfId="17323"/>
    <cellStyle name="40% - Accent5 26 2 4" xfId="12673"/>
    <cellStyle name="40% - Accent5 26 3" xfId="5961"/>
    <cellStyle name="40% - Accent5 26 3 2" xfId="10627"/>
    <cellStyle name="40% - Accent5 26 3 2 2" xfId="19785"/>
    <cellStyle name="40% - Accent5 26 3 3" xfId="15265"/>
    <cellStyle name="40% - Accent5 26 4" xfId="8164"/>
    <cellStyle name="40% - Accent5 26 4 2" xfId="17322"/>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786"/>
    <cellStyle name="40% - Accent5 27 2 2 3" xfId="15266"/>
    <cellStyle name="40% - Accent5 27 2 3" xfId="8167"/>
    <cellStyle name="40% - Accent5 27 2 3 2" xfId="17325"/>
    <cellStyle name="40% - Accent5 27 2 4" xfId="12675"/>
    <cellStyle name="40% - Accent5 27 3" xfId="5963"/>
    <cellStyle name="40% - Accent5 27 3 2" xfId="10629"/>
    <cellStyle name="40% - Accent5 27 3 2 2" xfId="19787"/>
    <cellStyle name="40% - Accent5 27 3 3" xfId="15267"/>
    <cellStyle name="40% - Accent5 27 4" xfId="8166"/>
    <cellStyle name="40% - Accent5 27 4 2" xfId="17324"/>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788"/>
    <cellStyle name="40% - Accent5 28 2 2 3" xfId="15268"/>
    <cellStyle name="40% - Accent5 28 2 3" xfId="8169"/>
    <cellStyle name="40% - Accent5 28 2 3 2" xfId="17327"/>
    <cellStyle name="40% - Accent5 28 2 4" xfId="12677"/>
    <cellStyle name="40% - Accent5 28 3" xfId="5965"/>
    <cellStyle name="40% - Accent5 28 3 2" xfId="10631"/>
    <cellStyle name="40% - Accent5 28 3 2 2" xfId="19789"/>
    <cellStyle name="40% - Accent5 28 3 3" xfId="15269"/>
    <cellStyle name="40% - Accent5 28 4" xfId="8168"/>
    <cellStyle name="40% - Accent5 28 4 2" xfId="17326"/>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790"/>
    <cellStyle name="40% - Accent5 29 2 2 3" xfId="15270"/>
    <cellStyle name="40% - Accent5 29 2 3" xfId="8171"/>
    <cellStyle name="40% - Accent5 29 2 3 2" xfId="17329"/>
    <cellStyle name="40% - Accent5 29 2 4" xfId="12679"/>
    <cellStyle name="40% - Accent5 29 3" xfId="5967"/>
    <cellStyle name="40% - Accent5 29 3 2" xfId="10633"/>
    <cellStyle name="40% - Accent5 29 3 2 2" xfId="19791"/>
    <cellStyle name="40% - Accent5 29 3 3" xfId="15271"/>
    <cellStyle name="40% - Accent5 29 4" xfId="8170"/>
    <cellStyle name="40% - Accent5 29 4 2" xfId="17328"/>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792"/>
    <cellStyle name="40% - Accent5 3 2 2 2 3" xfId="15272"/>
    <cellStyle name="40% - Accent5 3 2 2 3" xfId="8174"/>
    <cellStyle name="40% - Accent5 3 2 2 3 2" xfId="17332"/>
    <cellStyle name="40% - Accent5 3 2 2 4" xfId="12682"/>
    <cellStyle name="40% - Accent5 3 2 3" xfId="5969"/>
    <cellStyle name="40% - Accent5 3 2 3 2" xfId="10635"/>
    <cellStyle name="40% - Accent5 3 2 3 2 2" xfId="19793"/>
    <cellStyle name="40% - Accent5 3 2 3 3" xfId="15273"/>
    <cellStyle name="40% - Accent5 3 2 4" xfId="8173"/>
    <cellStyle name="40% - Accent5 3 2 4 2" xfId="17331"/>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794"/>
    <cellStyle name="40% - Accent5 3 3 2 3" xfId="15274"/>
    <cellStyle name="40% - Accent5 3 3 3" xfId="8175"/>
    <cellStyle name="40% - Accent5 3 3 3 2" xfId="17333"/>
    <cellStyle name="40% - Accent5 3 3 4" xfId="12683"/>
    <cellStyle name="40% - Accent5 3 4" xfId="5971"/>
    <cellStyle name="40% - Accent5 3 4 2" xfId="10637"/>
    <cellStyle name="40% - Accent5 3 4 2 2" xfId="19795"/>
    <cellStyle name="40% - Accent5 3 4 3" xfId="15275"/>
    <cellStyle name="40% - Accent5 3 5" xfId="8172"/>
    <cellStyle name="40% - Accent5 3 5 2" xfId="17330"/>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796"/>
    <cellStyle name="40% - Accent5 30 2 2 3" xfId="15276"/>
    <cellStyle name="40% - Accent5 30 2 3" xfId="8177"/>
    <cellStyle name="40% - Accent5 30 2 3 2" xfId="17335"/>
    <cellStyle name="40% - Accent5 30 2 4" xfId="12685"/>
    <cellStyle name="40% - Accent5 30 3" xfId="5973"/>
    <cellStyle name="40% - Accent5 30 3 2" xfId="10639"/>
    <cellStyle name="40% - Accent5 30 3 2 2" xfId="19797"/>
    <cellStyle name="40% - Accent5 30 3 3" xfId="15277"/>
    <cellStyle name="40% - Accent5 30 4" xfId="8176"/>
    <cellStyle name="40% - Accent5 30 4 2" xfId="17334"/>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798"/>
    <cellStyle name="40% - Accent5 31 2 2 3" xfId="15278"/>
    <cellStyle name="40% - Accent5 31 2 3" xfId="8179"/>
    <cellStyle name="40% - Accent5 31 2 3 2" xfId="17337"/>
    <cellStyle name="40% - Accent5 31 2 4" xfId="12687"/>
    <cellStyle name="40% - Accent5 31 3" xfId="5975"/>
    <cellStyle name="40% - Accent5 31 3 2" xfId="10641"/>
    <cellStyle name="40% - Accent5 31 3 2 2" xfId="19799"/>
    <cellStyle name="40% - Accent5 31 3 3" xfId="15279"/>
    <cellStyle name="40% - Accent5 31 4" xfId="8178"/>
    <cellStyle name="40% - Accent5 31 4 2" xfId="17336"/>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800"/>
    <cellStyle name="40% - Accent5 32 2 2 3" xfId="15280"/>
    <cellStyle name="40% - Accent5 32 2 3" xfId="8181"/>
    <cellStyle name="40% - Accent5 32 2 3 2" xfId="17339"/>
    <cellStyle name="40% - Accent5 32 2 4" xfId="12689"/>
    <cellStyle name="40% - Accent5 32 3" xfId="5977"/>
    <cellStyle name="40% - Accent5 32 3 2" xfId="10643"/>
    <cellStyle name="40% - Accent5 32 3 2 2" xfId="19801"/>
    <cellStyle name="40% - Accent5 32 3 3" xfId="15281"/>
    <cellStyle name="40% - Accent5 32 4" xfId="8180"/>
    <cellStyle name="40% - Accent5 32 4 2" xfId="17338"/>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802"/>
    <cellStyle name="40% - Accent5 33 2 3" xfId="15282"/>
    <cellStyle name="40% - Accent5 33 3" xfId="8182"/>
    <cellStyle name="40% - Accent5 33 3 2" xfId="17340"/>
    <cellStyle name="40% - Accent5 33 4" xfId="12690"/>
    <cellStyle name="40% - Accent5 34" xfId="2143"/>
    <cellStyle name="40% - Accent5 34 2" xfId="5979"/>
    <cellStyle name="40% - Accent5 34 2 2" xfId="10645"/>
    <cellStyle name="40% - Accent5 34 2 2 2" xfId="19803"/>
    <cellStyle name="40% - Accent5 34 2 3" xfId="15283"/>
    <cellStyle name="40% - Accent5 34 3" xfId="8183"/>
    <cellStyle name="40% - Accent5 34 3 2" xfId="17341"/>
    <cellStyle name="40% - Accent5 34 4" xfId="12691"/>
    <cellStyle name="40% - Accent5 35" xfId="2144"/>
    <cellStyle name="40% - Accent5 35 2" xfId="5980"/>
    <cellStyle name="40% - Accent5 35 2 2" xfId="10646"/>
    <cellStyle name="40% - Accent5 35 2 2 2" xfId="19804"/>
    <cellStyle name="40% - Accent5 35 2 3" xfId="15284"/>
    <cellStyle name="40% - Accent5 35 3" xfId="8184"/>
    <cellStyle name="40% - Accent5 35 3 2" xfId="17342"/>
    <cellStyle name="40% - Accent5 35 4" xfId="12692"/>
    <cellStyle name="40% - Accent5 36" xfId="2145"/>
    <cellStyle name="40% - Accent5 36 2" xfId="5981"/>
    <cellStyle name="40% - Accent5 36 2 2" xfId="10647"/>
    <cellStyle name="40% - Accent5 36 2 2 2" xfId="19805"/>
    <cellStyle name="40% - Accent5 36 2 3" xfId="15285"/>
    <cellStyle name="40% - Accent5 36 3" xfId="8185"/>
    <cellStyle name="40% - Accent5 36 3 2" xfId="17343"/>
    <cellStyle name="40% - Accent5 36 4" xfId="12693"/>
    <cellStyle name="40% - Accent5 37" xfId="2146"/>
    <cellStyle name="40% - Accent5 37 2" xfId="5982"/>
    <cellStyle name="40% - Accent5 37 2 2" xfId="10648"/>
    <cellStyle name="40% - Accent5 37 2 2 2" xfId="19806"/>
    <cellStyle name="40% - Accent5 37 2 3" xfId="15286"/>
    <cellStyle name="40% - Accent5 37 3" xfId="8186"/>
    <cellStyle name="40% - Accent5 37 3 2" xfId="17344"/>
    <cellStyle name="40% - Accent5 37 4" xfId="12694"/>
    <cellStyle name="40% - Accent5 38" xfId="2147"/>
    <cellStyle name="40% - Accent5 38 2" xfId="5983"/>
    <cellStyle name="40% - Accent5 38 2 2" xfId="10649"/>
    <cellStyle name="40% - Accent5 38 2 2 2" xfId="19807"/>
    <cellStyle name="40% - Accent5 38 2 3" xfId="15287"/>
    <cellStyle name="40% - Accent5 38 3" xfId="8187"/>
    <cellStyle name="40% - Accent5 38 3 2" xfId="17345"/>
    <cellStyle name="40% - Accent5 38 4" xfId="12695"/>
    <cellStyle name="40% - Accent5 39" xfId="2148"/>
    <cellStyle name="40% - Accent5 39 2" xfId="5984"/>
    <cellStyle name="40% - Accent5 39 2 2" xfId="10650"/>
    <cellStyle name="40% - Accent5 39 2 2 2" xfId="19808"/>
    <cellStyle name="40% - Accent5 39 2 3" xfId="15288"/>
    <cellStyle name="40% - Accent5 39 3" xfId="8188"/>
    <cellStyle name="40% - Accent5 39 3 2" xfId="17346"/>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809"/>
    <cellStyle name="40% - Accent5 4 2 2 2 3" xfId="15289"/>
    <cellStyle name="40% - Accent5 4 2 2 3" xfId="8191"/>
    <cellStyle name="40% - Accent5 4 2 2 3 2" xfId="17349"/>
    <cellStyle name="40% - Accent5 4 2 2 4" xfId="12699"/>
    <cellStyle name="40% - Accent5 4 2 3" xfId="5986"/>
    <cellStyle name="40% - Accent5 4 2 3 2" xfId="10652"/>
    <cellStyle name="40% - Accent5 4 2 3 2 2" xfId="19810"/>
    <cellStyle name="40% - Accent5 4 2 3 3" xfId="15290"/>
    <cellStyle name="40% - Accent5 4 2 4" xfId="8190"/>
    <cellStyle name="40% - Accent5 4 2 4 2" xfId="17348"/>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811"/>
    <cellStyle name="40% - Accent5 4 3 2 3" xfId="15291"/>
    <cellStyle name="40% - Accent5 4 3 3" xfId="8192"/>
    <cellStyle name="40% - Accent5 4 3 3 2" xfId="17350"/>
    <cellStyle name="40% - Accent5 4 3 4" xfId="12700"/>
    <cellStyle name="40% - Accent5 4 4" xfId="5988"/>
    <cellStyle name="40% - Accent5 4 4 2" xfId="10654"/>
    <cellStyle name="40% - Accent5 4 4 2 2" xfId="19812"/>
    <cellStyle name="40% - Accent5 4 4 3" xfId="15292"/>
    <cellStyle name="40% - Accent5 4 5" xfId="8189"/>
    <cellStyle name="40% - Accent5 4 5 2" xfId="17347"/>
    <cellStyle name="40% - Accent5 4 6" xfId="12697"/>
    <cellStyle name="40% - Accent5 4_draft transactions report_052009_rvsd" xfId="2154"/>
    <cellStyle name="40% - Accent5 40" xfId="2155"/>
    <cellStyle name="40% - Accent5 40 2" xfId="5989"/>
    <cellStyle name="40% - Accent5 40 2 2" xfId="10655"/>
    <cellStyle name="40% - Accent5 40 2 2 2" xfId="19813"/>
    <cellStyle name="40% - Accent5 40 2 3" xfId="15293"/>
    <cellStyle name="40% - Accent5 40 3" xfId="8193"/>
    <cellStyle name="40% - Accent5 40 3 2" xfId="17351"/>
    <cellStyle name="40% - Accent5 40 4" xfId="12701"/>
    <cellStyle name="40% - Accent5 41" xfId="2156"/>
    <cellStyle name="40% - Accent5 41 2" xfId="5990"/>
    <cellStyle name="40% - Accent5 41 2 2" xfId="10656"/>
    <cellStyle name="40% - Accent5 41 2 2 2" xfId="19814"/>
    <cellStyle name="40% - Accent5 41 2 3" xfId="15294"/>
    <cellStyle name="40% - Accent5 41 3" xfId="8194"/>
    <cellStyle name="40% - Accent5 41 3 2" xfId="17352"/>
    <cellStyle name="40% - Accent5 41 4" xfId="12702"/>
    <cellStyle name="40% - Accent5 42" xfId="2157"/>
    <cellStyle name="40% - Accent5 42 2" xfId="5991"/>
    <cellStyle name="40% - Accent5 42 2 2" xfId="10657"/>
    <cellStyle name="40% - Accent5 42 2 2 2" xfId="19815"/>
    <cellStyle name="40% - Accent5 42 2 3" xfId="15295"/>
    <cellStyle name="40% - Accent5 42 3" xfId="8195"/>
    <cellStyle name="40% - Accent5 42 3 2" xfId="17353"/>
    <cellStyle name="40% - Accent5 42 4" xfId="12703"/>
    <cellStyle name="40% - Accent5 43" xfId="2158"/>
    <cellStyle name="40% - Accent5 43 2" xfId="5992"/>
    <cellStyle name="40% - Accent5 43 2 2" xfId="10658"/>
    <cellStyle name="40% - Accent5 43 2 2 2" xfId="19816"/>
    <cellStyle name="40% - Accent5 43 2 3" xfId="15296"/>
    <cellStyle name="40% - Accent5 43 3" xfId="8196"/>
    <cellStyle name="40% - Accent5 43 3 2" xfId="17354"/>
    <cellStyle name="40% - Accent5 43 4" xfId="12704"/>
    <cellStyle name="40% - Accent5 44" xfId="2159"/>
    <cellStyle name="40% - Accent5 44 2" xfId="5993"/>
    <cellStyle name="40% - Accent5 44 2 2" xfId="10659"/>
    <cellStyle name="40% - Accent5 44 2 2 2" xfId="19817"/>
    <cellStyle name="40% - Accent5 44 2 3" xfId="15297"/>
    <cellStyle name="40% - Accent5 44 3" xfId="8197"/>
    <cellStyle name="40% - Accent5 44 3 2" xfId="17355"/>
    <cellStyle name="40% - Accent5 44 4" xfId="12705"/>
    <cellStyle name="40% - Accent5 45" xfId="2160"/>
    <cellStyle name="40% - Accent5 45 2" xfId="5994"/>
    <cellStyle name="40% - Accent5 45 2 2" xfId="10660"/>
    <cellStyle name="40% - Accent5 45 2 2 2" xfId="19818"/>
    <cellStyle name="40% - Accent5 45 2 3" xfId="15298"/>
    <cellStyle name="40% - Accent5 45 3" xfId="8198"/>
    <cellStyle name="40% - Accent5 45 3 2" xfId="17356"/>
    <cellStyle name="40% - Accent5 45 4" xfId="12706"/>
    <cellStyle name="40% - Accent5 46" xfId="2161"/>
    <cellStyle name="40% - Accent5 46 2" xfId="5995"/>
    <cellStyle name="40% - Accent5 46 2 2" xfId="10661"/>
    <cellStyle name="40% - Accent5 46 2 2 2" xfId="19819"/>
    <cellStyle name="40% - Accent5 46 2 3" xfId="15299"/>
    <cellStyle name="40% - Accent5 46 3" xfId="8199"/>
    <cellStyle name="40% - Accent5 46 3 2" xfId="17357"/>
    <cellStyle name="40% - Accent5 46 4" xfId="12707"/>
    <cellStyle name="40% - Accent5 47" xfId="2162"/>
    <cellStyle name="40% - Accent5 47 2" xfId="5996"/>
    <cellStyle name="40% - Accent5 47 2 2" xfId="10662"/>
    <cellStyle name="40% - Accent5 47 2 2 2" xfId="19820"/>
    <cellStyle name="40% - Accent5 47 2 3" xfId="15300"/>
    <cellStyle name="40% - Accent5 47 3" xfId="8200"/>
    <cellStyle name="40% - Accent5 47 3 2" xfId="17358"/>
    <cellStyle name="40% - Accent5 47 4" xfId="12708"/>
    <cellStyle name="40% - Accent5 48" xfId="2163"/>
    <cellStyle name="40% - Accent5 48 2" xfId="5997"/>
    <cellStyle name="40% - Accent5 48 2 2" xfId="10663"/>
    <cellStyle name="40% - Accent5 48 2 2 2" xfId="19821"/>
    <cellStyle name="40% - Accent5 48 2 3" xfId="15301"/>
    <cellStyle name="40% - Accent5 48 3" xfId="8201"/>
    <cellStyle name="40% - Accent5 48 3 2" xfId="17359"/>
    <cellStyle name="40% - Accent5 48 4" xfId="12709"/>
    <cellStyle name="40% - Accent5 49" xfId="2164"/>
    <cellStyle name="40% - Accent5 49 2" xfId="5998"/>
    <cellStyle name="40% - Accent5 49 2 2" xfId="10664"/>
    <cellStyle name="40% - Accent5 49 2 2 2" xfId="19822"/>
    <cellStyle name="40% - Accent5 49 2 3" xfId="15302"/>
    <cellStyle name="40% - Accent5 49 3" xfId="8202"/>
    <cellStyle name="40% - Accent5 49 3 2" xfId="17360"/>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823"/>
    <cellStyle name="40% - Accent5 5 2 2 2 3" xfId="15303"/>
    <cellStyle name="40% - Accent5 5 2 2 3" xfId="8205"/>
    <cellStyle name="40% - Accent5 5 2 2 3 2" xfId="17363"/>
    <cellStyle name="40% - Accent5 5 2 2 4" xfId="12713"/>
    <cellStyle name="40% - Accent5 5 2 3" xfId="6000"/>
    <cellStyle name="40% - Accent5 5 2 3 2" xfId="10666"/>
    <cellStyle name="40% - Accent5 5 2 3 2 2" xfId="19824"/>
    <cellStyle name="40% - Accent5 5 2 3 3" xfId="15304"/>
    <cellStyle name="40% - Accent5 5 2 4" xfId="8204"/>
    <cellStyle name="40% - Accent5 5 2 4 2" xfId="17362"/>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825"/>
    <cellStyle name="40% - Accent5 5 3 2 3" xfId="15305"/>
    <cellStyle name="40% - Accent5 5 3 3" xfId="8206"/>
    <cellStyle name="40% - Accent5 5 3 3 2" xfId="17364"/>
    <cellStyle name="40% - Accent5 5 3 4" xfId="12714"/>
    <cellStyle name="40% - Accent5 5 4" xfId="6002"/>
    <cellStyle name="40% - Accent5 5 4 2" xfId="10668"/>
    <cellStyle name="40% - Accent5 5 4 2 2" xfId="19826"/>
    <cellStyle name="40% - Accent5 5 4 3" xfId="15306"/>
    <cellStyle name="40% - Accent5 5 5" xfId="8203"/>
    <cellStyle name="40% - Accent5 5 5 2" xfId="17361"/>
    <cellStyle name="40% - Accent5 5 6" xfId="12711"/>
    <cellStyle name="40% - Accent5 5_draft transactions report_052009_rvsd" xfId="2170"/>
    <cellStyle name="40% - Accent5 50" xfId="2171"/>
    <cellStyle name="40% - Accent5 50 2" xfId="6003"/>
    <cellStyle name="40% - Accent5 50 2 2" xfId="10669"/>
    <cellStyle name="40% - Accent5 50 2 2 2" xfId="19827"/>
    <cellStyle name="40% - Accent5 50 2 3" xfId="15307"/>
    <cellStyle name="40% - Accent5 50 3" xfId="8207"/>
    <cellStyle name="40% - Accent5 50 3 2" xfId="17365"/>
    <cellStyle name="40% - Accent5 50 4" xfId="12715"/>
    <cellStyle name="40% - Accent5 51" xfId="2172"/>
    <cellStyle name="40% - Accent5 51 2" xfId="6004"/>
    <cellStyle name="40% - Accent5 51 2 2" xfId="10670"/>
    <cellStyle name="40% - Accent5 51 2 2 2" xfId="19828"/>
    <cellStyle name="40% - Accent5 51 2 3" xfId="15308"/>
    <cellStyle name="40% - Accent5 51 3" xfId="8208"/>
    <cellStyle name="40% - Accent5 51 3 2" xfId="17366"/>
    <cellStyle name="40% - Accent5 51 4" xfId="12716"/>
    <cellStyle name="40% - Accent5 52" xfId="2173"/>
    <cellStyle name="40% - Accent5 52 2" xfId="6005"/>
    <cellStyle name="40% - Accent5 52 2 2" xfId="10671"/>
    <cellStyle name="40% - Accent5 52 2 2 2" xfId="19829"/>
    <cellStyle name="40% - Accent5 52 2 3" xfId="15309"/>
    <cellStyle name="40% - Accent5 52 3" xfId="8209"/>
    <cellStyle name="40% - Accent5 52 3 2" xfId="17367"/>
    <cellStyle name="40% - Accent5 52 4" xfId="12717"/>
    <cellStyle name="40% - Accent5 53" xfId="2174"/>
    <cellStyle name="40% - Accent5 53 2" xfId="6006"/>
    <cellStyle name="40% - Accent5 53 2 2" xfId="10672"/>
    <cellStyle name="40% - Accent5 53 2 2 2" xfId="19830"/>
    <cellStyle name="40% - Accent5 53 2 3" xfId="15310"/>
    <cellStyle name="40% - Accent5 53 3" xfId="8210"/>
    <cellStyle name="40% - Accent5 53 3 2" xfId="17368"/>
    <cellStyle name="40% - Accent5 53 4" xfId="12718"/>
    <cellStyle name="40% - Accent5 54" xfId="2175"/>
    <cellStyle name="40% - Accent5 54 2" xfId="6007"/>
    <cellStyle name="40% - Accent5 54 2 2" xfId="10673"/>
    <cellStyle name="40% - Accent5 54 2 2 2" xfId="19831"/>
    <cellStyle name="40% - Accent5 54 2 3" xfId="15311"/>
    <cellStyle name="40% - Accent5 54 3" xfId="8211"/>
    <cellStyle name="40% - Accent5 54 3 2" xfId="17369"/>
    <cellStyle name="40% - Accent5 54 4" xfId="12719"/>
    <cellStyle name="40% - Accent5 55" xfId="2176"/>
    <cellStyle name="40% - Accent5 55 2" xfId="6008"/>
    <cellStyle name="40% - Accent5 55 2 2" xfId="10674"/>
    <cellStyle name="40% - Accent5 55 2 2 2" xfId="19832"/>
    <cellStyle name="40% - Accent5 55 2 3" xfId="15312"/>
    <cellStyle name="40% - Accent5 55 3" xfId="8212"/>
    <cellStyle name="40% - Accent5 55 3 2" xfId="17370"/>
    <cellStyle name="40% - Accent5 55 4" xfId="12720"/>
    <cellStyle name="40% - Accent5 56" xfId="2177"/>
    <cellStyle name="40% - Accent5 56 2" xfId="6009"/>
    <cellStyle name="40% - Accent5 56 2 2" xfId="10675"/>
    <cellStyle name="40% - Accent5 56 2 2 2" xfId="19833"/>
    <cellStyle name="40% - Accent5 56 2 3" xfId="15313"/>
    <cellStyle name="40% - Accent5 56 3" xfId="8213"/>
    <cellStyle name="40% - Accent5 56 3 2" xfId="17371"/>
    <cellStyle name="40% - Accent5 56 4" xfId="12721"/>
    <cellStyle name="40% - Accent5 57" xfId="2178"/>
    <cellStyle name="40% - Accent5 57 2" xfId="6010"/>
    <cellStyle name="40% - Accent5 57 2 2" xfId="10676"/>
    <cellStyle name="40% - Accent5 57 2 2 2" xfId="19834"/>
    <cellStyle name="40% - Accent5 57 2 3" xfId="15314"/>
    <cellStyle name="40% - Accent5 57 3" xfId="8214"/>
    <cellStyle name="40% - Accent5 57 3 2" xfId="17372"/>
    <cellStyle name="40% - Accent5 57 4" xfId="12722"/>
    <cellStyle name="40% - Accent5 58" xfId="2179"/>
    <cellStyle name="40% - Accent5 58 2" xfId="6011"/>
    <cellStyle name="40% - Accent5 58 2 2" xfId="10677"/>
    <cellStyle name="40% - Accent5 58 2 2 2" xfId="19835"/>
    <cellStyle name="40% - Accent5 58 2 3" xfId="15315"/>
    <cellStyle name="40% - Accent5 58 3" xfId="8215"/>
    <cellStyle name="40% - Accent5 58 3 2" xfId="17373"/>
    <cellStyle name="40% - Accent5 58 4" xfId="12723"/>
    <cellStyle name="40% - Accent5 59" xfId="2180"/>
    <cellStyle name="40% - Accent5 59 2" xfId="6012"/>
    <cellStyle name="40% - Accent5 59 2 2" xfId="10678"/>
    <cellStyle name="40% - Accent5 59 2 2 2" xfId="19836"/>
    <cellStyle name="40% - Accent5 59 2 3" xfId="15316"/>
    <cellStyle name="40% - Accent5 59 3" xfId="8216"/>
    <cellStyle name="40% - Accent5 59 3 2" xfId="17374"/>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837"/>
    <cellStyle name="40% - Accent5 6 2 2 2 3" xfId="15317"/>
    <cellStyle name="40% - Accent5 6 2 2 3" xfId="8219"/>
    <cellStyle name="40% - Accent5 6 2 2 3 2" xfId="17377"/>
    <cellStyle name="40% - Accent5 6 2 2 4" xfId="12727"/>
    <cellStyle name="40% - Accent5 6 2 3" xfId="6014"/>
    <cellStyle name="40% - Accent5 6 2 3 2" xfId="10680"/>
    <cellStyle name="40% - Accent5 6 2 3 2 2" xfId="19838"/>
    <cellStyle name="40% - Accent5 6 2 3 3" xfId="15318"/>
    <cellStyle name="40% - Accent5 6 2 4" xfId="8218"/>
    <cellStyle name="40% - Accent5 6 2 4 2" xfId="17376"/>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839"/>
    <cellStyle name="40% - Accent5 6 3 2 3" xfId="15319"/>
    <cellStyle name="40% - Accent5 6 3 3" xfId="8220"/>
    <cellStyle name="40% - Accent5 6 3 3 2" xfId="17378"/>
    <cellStyle name="40% - Accent5 6 3 4" xfId="12728"/>
    <cellStyle name="40% - Accent5 6 4" xfId="6016"/>
    <cellStyle name="40% - Accent5 6 4 2" xfId="10682"/>
    <cellStyle name="40% - Accent5 6 4 2 2" xfId="19840"/>
    <cellStyle name="40% - Accent5 6 4 3" xfId="15320"/>
    <cellStyle name="40% - Accent5 6 5" xfId="8217"/>
    <cellStyle name="40% - Accent5 6 5 2" xfId="17375"/>
    <cellStyle name="40% - Accent5 6 6" xfId="12725"/>
    <cellStyle name="40% - Accent5 6_draft transactions report_052009_rvsd" xfId="2186"/>
    <cellStyle name="40% - Accent5 60" xfId="2187"/>
    <cellStyle name="40% - Accent5 60 2" xfId="6017"/>
    <cellStyle name="40% - Accent5 60 2 2" xfId="10683"/>
    <cellStyle name="40% - Accent5 60 2 2 2" xfId="19841"/>
    <cellStyle name="40% - Accent5 60 2 3" xfId="15321"/>
    <cellStyle name="40% - Accent5 60 3" xfId="8221"/>
    <cellStyle name="40% - Accent5 60 3 2" xfId="17379"/>
    <cellStyle name="40% - Accent5 60 4" xfId="12729"/>
    <cellStyle name="40% - Accent5 61" xfId="2188"/>
    <cellStyle name="40% - Accent5 61 2" xfId="6018"/>
    <cellStyle name="40% - Accent5 61 2 2" xfId="10684"/>
    <cellStyle name="40% - Accent5 61 2 2 2" xfId="19842"/>
    <cellStyle name="40% - Accent5 61 2 3" xfId="15322"/>
    <cellStyle name="40% - Accent5 61 3" xfId="8222"/>
    <cellStyle name="40% - Accent5 61 3 2" xfId="17380"/>
    <cellStyle name="40% - Accent5 61 4" xfId="12730"/>
    <cellStyle name="40% - Accent5 62" xfId="2189"/>
    <cellStyle name="40% - Accent5 62 2" xfId="6019"/>
    <cellStyle name="40% - Accent5 62 2 2" xfId="10685"/>
    <cellStyle name="40% - Accent5 62 2 2 2" xfId="19843"/>
    <cellStyle name="40% - Accent5 62 2 3" xfId="15323"/>
    <cellStyle name="40% - Accent5 62 3" xfId="8223"/>
    <cellStyle name="40% - Accent5 62 3 2" xfId="17381"/>
    <cellStyle name="40% - Accent5 62 4" xfId="12731"/>
    <cellStyle name="40% - Accent5 63" xfId="2190"/>
    <cellStyle name="40% - Accent5 63 2" xfId="6020"/>
    <cellStyle name="40% - Accent5 63 2 2" xfId="10686"/>
    <cellStyle name="40% - Accent5 63 2 2 2" xfId="19844"/>
    <cellStyle name="40% - Accent5 63 2 3" xfId="15324"/>
    <cellStyle name="40% - Accent5 63 3" xfId="8224"/>
    <cellStyle name="40% - Accent5 63 3 2" xfId="17382"/>
    <cellStyle name="40% - Accent5 63 4" xfId="12732"/>
    <cellStyle name="40% - Accent5 64" xfId="2191"/>
    <cellStyle name="40% - Accent5 64 2" xfId="6021"/>
    <cellStyle name="40% - Accent5 64 2 2" xfId="10687"/>
    <cellStyle name="40% - Accent5 64 2 2 2" xfId="19845"/>
    <cellStyle name="40% - Accent5 64 2 3" xfId="15325"/>
    <cellStyle name="40% - Accent5 64 3" xfId="8225"/>
    <cellStyle name="40% - Accent5 64 3 2" xfId="17383"/>
    <cellStyle name="40% - Accent5 64 4" xfId="12733"/>
    <cellStyle name="40% - Accent5 65" xfId="2192"/>
    <cellStyle name="40% - Accent5 65 2" xfId="6022"/>
    <cellStyle name="40% - Accent5 65 2 2" xfId="10688"/>
    <cellStyle name="40% - Accent5 65 2 2 2" xfId="19846"/>
    <cellStyle name="40% - Accent5 65 2 3" xfId="15326"/>
    <cellStyle name="40% - Accent5 65 3" xfId="8226"/>
    <cellStyle name="40% - Accent5 65 3 2" xfId="17384"/>
    <cellStyle name="40% - Accent5 65 4" xfId="12734"/>
    <cellStyle name="40% - Accent5 66" xfId="2193"/>
    <cellStyle name="40% - Accent5 66 2" xfId="6023"/>
    <cellStyle name="40% - Accent5 66 2 2" xfId="10689"/>
    <cellStyle name="40% - Accent5 66 2 2 2" xfId="19847"/>
    <cellStyle name="40% - Accent5 66 2 3" xfId="15327"/>
    <cellStyle name="40% - Accent5 66 3" xfId="8227"/>
    <cellStyle name="40% - Accent5 66 3 2" xfId="17385"/>
    <cellStyle name="40% - Accent5 66 4" xfId="12735"/>
    <cellStyle name="40% - Accent5 67" xfId="2194"/>
    <cellStyle name="40% - Accent5 67 2" xfId="6024"/>
    <cellStyle name="40% - Accent5 67 2 2" xfId="10690"/>
    <cellStyle name="40% - Accent5 67 2 2 2" xfId="19848"/>
    <cellStyle name="40% - Accent5 67 2 3" xfId="15328"/>
    <cellStyle name="40% - Accent5 67 3" xfId="8228"/>
    <cellStyle name="40% - Accent5 67 3 2" xfId="17386"/>
    <cellStyle name="40% - Accent5 67 4" xfId="12736"/>
    <cellStyle name="40% - Accent5 68" xfId="2195"/>
    <cellStyle name="40% - Accent5 68 2" xfId="6025"/>
    <cellStyle name="40% - Accent5 68 2 2" xfId="10691"/>
    <cellStyle name="40% - Accent5 68 2 2 2" xfId="19849"/>
    <cellStyle name="40% - Accent5 68 2 3" xfId="15329"/>
    <cellStyle name="40% - Accent5 68 3" xfId="8229"/>
    <cellStyle name="40% - Accent5 68 3 2" xfId="17387"/>
    <cellStyle name="40% - Accent5 68 4" xfId="12737"/>
    <cellStyle name="40% - Accent5 69" xfId="2196"/>
    <cellStyle name="40% - Accent5 69 2" xfId="6026"/>
    <cellStyle name="40% - Accent5 69 2 2" xfId="10692"/>
    <cellStyle name="40% - Accent5 69 2 2 2" xfId="19850"/>
    <cellStyle name="40% - Accent5 69 2 3" xfId="15330"/>
    <cellStyle name="40% - Accent5 69 3" xfId="8230"/>
    <cellStyle name="40% - Accent5 69 3 2" xfId="17388"/>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851"/>
    <cellStyle name="40% - Accent5 7 2 2 2 3" xfId="15331"/>
    <cellStyle name="40% - Accent5 7 2 2 3" xfId="8233"/>
    <cellStyle name="40% - Accent5 7 2 2 3 2" xfId="17391"/>
    <cellStyle name="40% - Accent5 7 2 2 4" xfId="12741"/>
    <cellStyle name="40% - Accent5 7 2 3" xfId="6028"/>
    <cellStyle name="40% - Accent5 7 2 3 2" xfId="10694"/>
    <cellStyle name="40% - Accent5 7 2 3 2 2" xfId="19852"/>
    <cellStyle name="40% - Accent5 7 2 3 3" xfId="15332"/>
    <cellStyle name="40% - Accent5 7 2 4" xfId="8232"/>
    <cellStyle name="40% - Accent5 7 2 4 2" xfId="17390"/>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853"/>
    <cellStyle name="40% - Accent5 7 3 2 3" xfId="15333"/>
    <cellStyle name="40% - Accent5 7 3 3" xfId="8234"/>
    <cellStyle name="40% - Accent5 7 3 3 2" xfId="17392"/>
    <cellStyle name="40% - Accent5 7 3 4" xfId="12742"/>
    <cellStyle name="40% - Accent5 7 4" xfId="6030"/>
    <cellStyle name="40% - Accent5 7 4 2" xfId="10696"/>
    <cellStyle name="40% - Accent5 7 4 2 2" xfId="19854"/>
    <cellStyle name="40% - Accent5 7 4 3" xfId="15334"/>
    <cellStyle name="40% - Accent5 7 5" xfId="8231"/>
    <cellStyle name="40% - Accent5 7 5 2" xfId="17389"/>
    <cellStyle name="40% - Accent5 7 6" xfId="12739"/>
    <cellStyle name="40% - Accent5 7_draft transactions report_052009_rvsd" xfId="2202"/>
    <cellStyle name="40% - Accent5 70" xfId="2203"/>
    <cellStyle name="40% - Accent5 70 2" xfId="6031"/>
    <cellStyle name="40% - Accent5 70 2 2" xfId="10697"/>
    <cellStyle name="40% - Accent5 70 2 2 2" xfId="19855"/>
    <cellStyle name="40% - Accent5 70 2 3" xfId="15335"/>
    <cellStyle name="40% - Accent5 70 3" xfId="8235"/>
    <cellStyle name="40% - Accent5 70 3 2" xfId="17393"/>
    <cellStyle name="40% - Accent5 70 4" xfId="12743"/>
    <cellStyle name="40% - Accent5 71" xfId="2204"/>
    <cellStyle name="40% - Accent5 71 2" xfId="6032"/>
    <cellStyle name="40% - Accent5 71 2 2" xfId="10698"/>
    <cellStyle name="40% - Accent5 71 2 2 2" xfId="19856"/>
    <cellStyle name="40% - Accent5 71 2 3" xfId="15336"/>
    <cellStyle name="40% - Accent5 71 3" xfId="8236"/>
    <cellStyle name="40% - Accent5 71 3 2" xfId="17394"/>
    <cellStyle name="40% - Accent5 71 4" xfId="12744"/>
    <cellStyle name="40% - Accent5 72" xfId="2205"/>
    <cellStyle name="40% - Accent5 72 2" xfId="6033"/>
    <cellStyle name="40% - Accent5 72 2 2" xfId="10699"/>
    <cellStyle name="40% - Accent5 72 2 2 2" xfId="19857"/>
    <cellStyle name="40% - Accent5 72 2 3" xfId="15337"/>
    <cellStyle name="40% - Accent5 72 3" xfId="8237"/>
    <cellStyle name="40% - Accent5 72 3 2" xfId="17395"/>
    <cellStyle name="40% - Accent5 72 4" xfId="12745"/>
    <cellStyle name="40% - Accent5 73" xfId="2206"/>
    <cellStyle name="40% - Accent5 73 2" xfId="6034"/>
    <cellStyle name="40% - Accent5 73 2 2" xfId="10700"/>
    <cellStyle name="40% - Accent5 73 2 2 2" xfId="19858"/>
    <cellStyle name="40% - Accent5 73 2 3" xfId="15338"/>
    <cellStyle name="40% - Accent5 73 3" xfId="8238"/>
    <cellStyle name="40% - Accent5 73 3 2" xfId="17396"/>
    <cellStyle name="40% - Accent5 73 4" xfId="12746"/>
    <cellStyle name="40% - Accent5 74" xfId="2207"/>
    <cellStyle name="40% - Accent5 74 2" xfId="6035"/>
    <cellStyle name="40% - Accent5 74 2 2" xfId="10701"/>
    <cellStyle name="40% - Accent5 74 2 2 2" xfId="19859"/>
    <cellStyle name="40% - Accent5 74 2 3" xfId="15339"/>
    <cellStyle name="40% - Accent5 74 3" xfId="8239"/>
    <cellStyle name="40% - Accent5 74 3 2" xfId="17397"/>
    <cellStyle name="40% - Accent5 74 4" xfId="12747"/>
    <cellStyle name="40% - Accent5 75" xfId="2208"/>
    <cellStyle name="40% - Accent5 75 2" xfId="6036"/>
    <cellStyle name="40% - Accent5 75 2 2" xfId="10702"/>
    <cellStyle name="40% - Accent5 75 2 2 2" xfId="19860"/>
    <cellStyle name="40% - Accent5 75 2 3" xfId="15340"/>
    <cellStyle name="40% - Accent5 75 3" xfId="8240"/>
    <cellStyle name="40% - Accent5 75 3 2" xfId="17398"/>
    <cellStyle name="40% - Accent5 75 4" xfId="12748"/>
    <cellStyle name="40% - Accent5 76" xfId="2209"/>
    <cellStyle name="40% - Accent5 76 2" xfId="6037"/>
    <cellStyle name="40% - Accent5 76 2 2" xfId="10703"/>
    <cellStyle name="40% - Accent5 76 2 2 2" xfId="19861"/>
    <cellStyle name="40% - Accent5 76 2 3" xfId="15341"/>
    <cellStyle name="40% - Accent5 76 3" xfId="8241"/>
    <cellStyle name="40% - Accent5 76 3 2" xfId="17399"/>
    <cellStyle name="40% - Accent5 76 4" xfId="12749"/>
    <cellStyle name="40% - Accent5 77" xfId="2210"/>
    <cellStyle name="40% - Accent5 77 2" xfId="6038"/>
    <cellStyle name="40% - Accent5 77 2 2" xfId="10704"/>
    <cellStyle name="40% - Accent5 77 2 2 2" xfId="19862"/>
    <cellStyle name="40% - Accent5 77 2 3" xfId="15342"/>
    <cellStyle name="40% - Accent5 77 3" xfId="8242"/>
    <cellStyle name="40% - Accent5 77 3 2" xfId="17400"/>
    <cellStyle name="40% - Accent5 77 4" xfId="12750"/>
    <cellStyle name="40% - Accent5 78" xfId="2211"/>
    <cellStyle name="40% - Accent5 78 2" xfId="6039"/>
    <cellStyle name="40% - Accent5 78 2 2" xfId="10705"/>
    <cellStyle name="40% - Accent5 78 2 2 2" xfId="19863"/>
    <cellStyle name="40% - Accent5 78 2 3" xfId="15343"/>
    <cellStyle name="40% - Accent5 78 3" xfId="8243"/>
    <cellStyle name="40% - Accent5 78 3 2" xfId="17401"/>
    <cellStyle name="40% - Accent5 78 4" xfId="12751"/>
    <cellStyle name="40% - Accent5 79" xfId="2212"/>
    <cellStyle name="40% - Accent5 79 2" xfId="6040"/>
    <cellStyle name="40% - Accent5 79 2 2" xfId="10706"/>
    <cellStyle name="40% - Accent5 79 2 2 2" xfId="19864"/>
    <cellStyle name="40% - Accent5 79 2 3" xfId="15344"/>
    <cellStyle name="40% - Accent5 79 3" xfId="8244"/>
    <cellStyle name="40% - Accent5 79 3 2" xfId="17402"/>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865"/>
    <cellStyle name="40% - Accent5 8 2 2 2 3" xfId="15345"/>
    <cellStyle name="40% - Accent5 8 2 2 3" xfId="8247"/>
    <cellStyle name="40% - Accent5 8 2 2 3 2" xfId="17405"/>
    <cellStyle name="40% - Accent5 8 2 2 4" xfId="12755"/>
    <cellStyle name="40% - Accent5 8 2 3" xfId="6042"/>
    <cellStyle name="40% - Accent5 8 2 3 2" xfId="10708"/>
    <cellStyle name="40% - Accent5 8 2 3 2 2" xfId="19866"/>
    <cellStyle name="40% - Accent5 8 2 3 3" xfId="15346"/>
    <cellStyle name="40% - Accent5 8 2 4" xfId="8246"/>
    <cellStyle name="40% - Accent5 8 2 4 2" xfId="17404"/>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867"/>
    <cellStyle name="40% - Accent5 8 3 2 3" xfId="15347"/>
    <cellStyle name="40% - Accent5 8 3 3" xfId="8248"/>
    <cellStyle name="40% - Accent5 8 3 3 2" xfId="17406"/>
    <cellStyle name="40% - Accent5 8 3 4" xfId="12756"/>
    <cellStyle name="40% - Accent5 8 4" xfId="6044"/>
    <cellStyle name="40% - Accent5 8 4 2" xfId="10710"/>
    <cellStyle name="40% - Accent5 8 4 2 2" xfId="19868"/>
    <cellStyle name="40% - Accent5 8 4 3" xfId="15348"/>
    <cellStyle name="40% - Accent5 8 5" xfId="8245"/>
    <cellStyle name="40% - Accent5 8 5 2" xfId="17403"/>
    <cellStyle name="40% - Accent5 8 6" xfId="12753"/>
    <cellStyle name="40% - Accent5 8_draft transactions report_052009_rvsd" xfId="2218"/>
    <cellStyle name="40% - Accent5 80" xfId="2219"/>
    <cellStyle name="40% - Accent5 80 2" xfId="6045"/>
    <cellStyle name="40% - Accent5 80 2 2" xfId="10711"/>
    <cellStyle name="40% - Accent5 80 2 2 2" xfId="19869"/>
    <cellStyle name="40% - Accent5 80 2 3" xfId="15349"/>
    <cellStyle name="40% - Accent5 80 3" xfId="8249"/>
    <cellStyle name="40% - Accent5 80 3 2" xfId="17407"/>
    <cellStyle name="40% - Accent5 80 4" xfId="12757"/>
    <cellStyle name="40% - Accent5 81" xfId="2220"/>
    <cellStyle name="40% - Accent5 81 2" xfId="6046"/>
    <cellStyle name="40% - Accent5 81 2 2" xfId="10712"/>
    <cellStyle name="40% - Accent5 81 2 2 2" xfId="19870"/>
    <cellStyle name="40% - Accent5 81 2 3" xfId="15350"/>
    <cellStyle name="40% - Accent5 81 3" xfId="8250"/>
    <cellStyle name="40% - Accent5 81 3 2" xfId="17408"/>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871"/>
    <cellStyle name="40% - Accent5 85 2 3" xfId="15351"/>
    <cellStyle name="40% - Accent5 85 3" xfId="8251"/>
    <cellStyle name="40% - Accent5 85 3 2" xfId="17409"/>
    <cellStyle name="40% - Accent5 85 4" xfId="12759"/>
    <cellStyle name="40% - Accent5 86" xfId="2225"/>
    <cellStyle name="40% - Accent5 86 2" xfId="6051"/>
    <cellStyle name="40% - Accent5 86 2 2" xfId="10714"/>
    <cellStyle name="40% - Accent5 86 2 2 2" xfId="19872"/>
    <cellStyle name="40% - Accent5 86 2 3" xfId="15352"/>
    <cellStyle name="40% - Accent5 86 3" xfId="8252"/>
    <cellStyle name="40% - Accent5 86 3 2" xfId="17410"/>
    <cellStyle name="40% - Accent5 86 4" xfId="12760"/>
    <cellStyle name="40% - Accent5 87" xfId="2226"/>
    <cellStyle name="40% - Accent5 87 2" xfId="6052"/>
    <cellStyle name="40% - Accent5 87 2 2" xfId="10715"/>
    <cellStyle name="40% - Accent5 87 2 2 2" xfId="19873"/>
    <cellStyle name="40% - Accent5 87 2 3" xfId="15353"/>
    <cellStyle name="40% - Accent5 87 3" xfId="8253"/>
    <cellStyle name="40% - Accent5 87 3 2" xfId="17411"/>
    <cellStyle name="40% - Accent5 87 4" xfId="12761"/>
    <cellStyle name="40% - Accent5 88" xfId="2227"/>
    <cellStyle name="40% - Accent5 88 2" xfId="6053"/>
    <cellStyle name="40% - Accent5 88 2 2" xfId="10716"/>
    <cellStyle name="40% - Accent5 88 2 2 2" xfId="19874"/>
    <cellStyle name="40% - Accent5 88 2 3" xfId="15354"/>
    <cellStyle name="40% - Accent5 88 3" xfId="8254"/>
    <cellStyle name="40% - Accent5 88 3 2" xfId="17412"/>
    <cellStyle name="40% - Accent5 88 4" xfId="12762"/>
    <cellStyle name="40% - Accent5 89" xfId="2228"/>
    <cellStyle name="40% - Accent5 89 2" xfId="6054"/>
    <cellStyle name="40% - Accent5 89 2 2" xfId="10717"/>
    <cellStyle name="40% - Accent5 89 2 2 2" xfId="19875"/>
    <cellStyle name="40% - Accent5 89 2 3" xfId="15355"/>
    <cellStyle name="40% - Accent5 89 3" xfId="8255"/>
    <cellStyle name="40% - Accent5 89 3 2" xfId="17413"/>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876"/>
    <cellStyle name="40% - Accent5 9 2 2 2 3" xfId="15356"/>
    <cellStyle name="40% - Accent5 9 2 2 3" xfId="8258"/>
    <cellStyle name="40% - Accent5 9 2 2 3 2" xfId="17416"/>
    <cellStyle name="40% - Accent5 9 2 2 4" xfId="12766"/>
    <cellStyle name="40% - Accent5 9 2 3" xfId="6056"/>
    <cellStyle name="40% - Accent5 9 2 3 2" xfId="10719"/>
    <cellStyle name="40% - Accent5 9 2 3 2 2" xfId="19877"/>
    <cellStyle name="40% - Accent5 9 2 3 3" xfId="15357"/>
    <cellStyle name="40% - Accent5 9 2 4" xfId="8257"/>
    <cellStyle name="40% - Accent5 9 2 4 2" xfId="17415"/>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878"/>
    <cellStyle name="40% - Accent5 9 3 2 3" xfId="15358"/>
    <cellStyle name="40% - Accent5 9 3 3" xfId="8259"/>
    <cellStyle name="40% - Accent5 9 3 3 2" xfId="17417"/>
    <cellStyle name="40% - Accent5 9 3 4" xfId="12767"/>
    <cellStyle name="40% - Accent5 9 4" xfId="6058"/>
    <cellStyle name="40% - Accent5 9 4 2" xfId="10721"/>
    <cellStyle name="40% - Accent5 9 4 2 2" xfId="19879"/>
    <cellStyle name="40% - Accent5 9 4 3" xfId="15359"/>
    <cellStyle name="40% - Accent5 9 5" xfId="8256"/>
    <cellStyle name="40% - Accent5 9 5 2" xfId="17414"/>
    <cellStyle name="40% - Accent5 9 6" xfId="12764"/>
    <cellStyle name="40% - Accent5 9_draft transactions report_052009_rvsd" xfId="2234"/>
    <cellStyle name="40% - Accent5 90" xfId="2235"/>
    <cellStyle name="40% - Accent5 90 2" xfId="6059"/>
    <cellStyle name="40% - Accent5 90 2 2" xfId="10722"/>
    <cellStyle name="40% - Accent5 90 2 2 2" xfId="19880"/>
    <cellStyle name="40% - Accent5 90 2 3" xfId="15360"/>
    <cellStyle name="40% - Accent5 90 3" xfId="8260"/>
    <cellStyle name="40% - Accent5 90 3 2" xfId="17418"/>
    <cellStyle name="40% - Accent5 90 4" xfId="12768"/>
    <cellStyle name="40% - Accent5 91" xfId="2236"/>
    <cellStyle name="40% - Accent5 91 2" xfId="6060"/>
    <cellStyle name="40% - Accent5 91 2 2" xfId="10723"/>
    <cellStyle name="40% - Accent5 91 2 2 2" xfId="19881"/>
    <cellStyle name="40% - Accent5 91 2 3" xfId="15361"/>
    <cellStyle name="40% - Accent5 91 3" xfId="8261"/>
    <cellStyle name="40% - Accent5 91 3 2" xfId="17419"/>
    <cellStyle name="40% - Accent5 91 4" xfId="12769"/>
    <cellStyle name="40% - Accent5 92" xfId="2237"/>
    <cellStyle name="40% - Accent5 92 2" xfId="6061"/>
    <cellStyle name="40% - Accent5 92 2 2" xfId="10724"/>
    <cellStyle name="40% - Accent5 92 2 2 2" xfId="19882"/>
    <cellStyle name="40% - Accent5 92 2 3" xfId="15362"/>
    <cellStyle name="40% - Accent5 92 3" xfId="8262"/>
    <cellStyle name="40% - Accent5 92 3 2" xfId="17420"/>
    <cellStyle name="40% - Accent5 92 4" xfId="12770"/>
    <cellStyle name="40% - Accent5 93" xfId="2238"/>
    <cellStyle name="40% - Accent5 93 2" xfId="6062"/>
    <cellStyle name="40% - Accent5 93 2 2" xfId="10725"/>
    <cellStyle name="40% - Accent5 93 2 2 2" xfId="19883"/>
    <cellStyle name="40% - Accent5 93 2 3" xfId="15363"/>
    <cellStyle name="40% - Accent5 93 3" xfId="8263"/>
    <cellStyle name="40% - Accent5 93 3 2" xfId="17421"/>
    <cellStyle name="40% - Accent5 93 4" xfId="12771"/>
    <cellStyle name="40% - Accent5 94" xfId="2239"/>
    <cellStyle name="40% - Accent5 94 2" xfId="6063"/>
    <cellStyle name="40% - Accent5 94 2 2" xfId="10726"/>
    <cellStyle name="40% - Accent5 94 2 2 2" xfId="19884"/>
    <cellStyle name="40% - Accent5 94 2 3" xfId="15364"/>
    <cellStyle name="40% - Accent5 94 3" xfId="8264"/>
    <cellStyle name="40% - Accent5 94 3 2" xfId="17422"/>
    <cellStyle name="40% - Accent5 94 4" xfId="12772"/>
    <cellStyle name="40% - Accent5 95" xfId="2240"/>
    <cellStyle name="40% - Accent5 95 2" xfId="6064"/>
    <cellStyle name="40% - Accent5 95 2 2" xfId="10727"/>
    <cellStyle name="40% - Accent5 95 2 2 2" xfId="19885"/>
    <cellStyle name="40% - Accent5 95 2 3" xfId="15365"/>
    <cellStyle name="40% - Accent5 95 3" xfId="8265"/>
    <cellStyle name="40% - Accent5 95 3 2" xfId="17423"/>
    <cellStyle name="40% - Accent5 95 4" xfId="12773"/>
    <cellStyle name="40% - Accent5 96" xfId="2241"/>
    <cellStyle name="40% - Accent5 96 2" xfId="6065"/>
    <cellStyle name="40% - Accent5 96 2 2" xfId="10728"/>
    <cellStyle name="40% - Accent5 96 2 2 2" xfId="19886"/>
    <cellStyle name="40% - Accent5 96 2 3" xfId="15366"/>
    <cellStyle name="40% - Accent5 96 3" xfId="8266"/>
    <cellStyle name="40% - Accent5 96 3 2" xfId="17424"/>
    <cellStyle name="40% - Accent5 96 4" xfId="12774"/>
    <cellStyle name="40% - Accent5 97" xfId="2242"/>
    <cellStyle name="40% - Accent5 97 2" xfId="6066"/>
    <cellStyle name="40% - Accent5 97 2 2" xfId="10729"/>
    <cellStyle name="40% - Accent5 97 2 2 2" xfId="19887"/>
    <cellStyle name="40% - Accent5 97 2 3" xfId="15367"/>
    <cellStyle name="40% - Accent5 97 3" xfId="8267"/>
    <cellStyle name="40% - Accent5 97 3 2" xfId="17425"/>
    <cellStyle name="40% - Accent5 97 4" xfId="12775"/>
    <cellStyle name="40% - Accent5 98" xfId="2243"/>
    <cellStyle name="40% - Accent5 98 2" xfId="6067"/>
    <cellStyle name="40% - Accent5 98 2 2" xfId="10730"/>
    <cellStyle name="40% - Accent5 98 2 2 2" xfId="19888"/>
    <cellStyle name="40% - Accent5 98 2 3" xfId="15368"/>
    <cellStyle name="40% - Accent5 98 3" xfId="8268"/>
    <cellStyle name="40% - Accent5 98 3 2" xfId="17426"/>
    <cellStyle name="40% - Accent5 98 4" xfId="12776"/>
    <cellStyle name="40% - Accent5 99" xfId="2244"/>
    <cellStyle name="40% - Accent5 99 2" xfId="6068"/>
    <cellStyle name="40% - Accent5 99 2 2" xfId="10731"/>
    <cellStyle name="40% - Accent5 99 2 2 2" xfId="19889"/>
    <cellStyle name="40% - Accent5 99 2 3" xfId="15369"/>
    <cellStyle name="40% - Accent5 99 3" xfId="8269"/>
    <cellStyle name="40% - Accent5 99 3 2" xfId="17427"/>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890"/>
    <cellStyle name="40% - Accent6 10 2 2 3" xfId="15370"/>
    <cellStyle name="40% - Accent6 10 2 3" xfId="8272"/>
    <cellStyle name="40% - Accent6 10 2 3 2" xfId="17430"/>
    <cellStyle name="40% - Accent6 10 2 4" xfId="12780"/>
    <cellStyle name="40% - Accent6 10 3" xfId="6070"/>
    <cellStyle name="40% - Accent6 10 3 2" xfId="10733"/>
    <cellStyle name="40% - Accent6 10 3 2 2" xfId="19891"/>
    <cellStyle name="40% - Accent6 10 3 3" xfId="15371"/>
    <cellStyle name="40% - Accent6 10 4" xfId="8271"/>
    <cellStyle name="40% - Accent6 10 4 2" xfId="17429"/>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892"/>
    <cellStyle name="40% - Accent6 11 2 2 3" xfId="15372"/>
    <cellStyle name="40% - Accent6 11 2 3" xfId="8274"/>
    <cellStyle name="40% - Accent6 11 2 3 2" xfId="17432"/>
    <cellStyle name="40% - Accent6 11 2 4" xfId="12782"/>
    <cellStyle name="40% - Accent6 11 3" xfId="6082"/>
    <cellStyle name="40% - Accent6 11 3 2" xfId="10735"/>
    <cellStyle name="40% - Accent6 11 3 2 2" xfId="19893"/>
    <cellStyle name="40% - Accent6 11 3 3" xfId="15373"/>
    <cellStyle name="40% - Accent6 11 4" xfId="8273"/>
    <cellStyle name="40% - Accent6 11 4 2" xfId="17431"/>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894"/>
    <cellStyle name="40% - Accent6 110 2 3" xfId="15374"/>
    <cellStyle name="40% - Accent6 110 3" xfId="8275"/>
    <cellStyle name="40% - Accent6 110 3 2" xfId="17433"/>
    <cellStyle name="40% - Accent6 110 4" xfId="12783"/>
    <cellStyle name="40% - Accent6 111" xfId="2263"/>
    <cellStyle name="40% - Accent6 111 2" xfId="6084"/>
    <cellStyle name="40% - Accent6 111 2 2" xfId="10737"/>
    <cellStyle name="40% - Accent6 111 2 2 2" xfId="19895"/>
    <cellStyle name="40% - Accent6 111 2 3" xfId="15375"/>
    <cellStyle name="40% - Accent6 111 3" xfId="8276"/>
    <cellStyle name="40% - Accent6 111 3 2" xfId="17434"/>
    <cellStyle name="40% - Accent6 111 4" xfId="12784"/>
    <cellStyle name="40% - Accent6 112" xfId="2264"/>
    <cellStyle name="40% - Accent6 112 2" xfId="6085"/>
    <cellStyle name="40% - Accent6 112 2 2" xfId="10738"/>
    <cellStyle name="40% - Accent6 112 2 2 2" xfId="19896"/>
    <cellStyle name="40% - Accent6 112 2 3" xfId="15376"/>
    <cellStyle name="40% - Accent6 112 3" xfId="8277"/>
    <cellStyle name="40% - Accent6 112 3 2" xfId="17435"/>
    <cellStyle name="40% - Accent6 112 4" xfId="12785"/>
    <cellStyle name="40% - Accent6 113" xfId="2265"/>
    <cellStyle name="40% - Accent6 113 2" xfId="6086"/>
    <cellStyle name="40% - Accent6 113 2 2" xfId="10739"/>
    <cellStyle name="40% - Accent6 113 2 2 2" xfId="19897"/>
    <cellStyle name="40% - Accent6 113 2 3" xfId="15377"/>
    <cellStyle name="40% - Accent6 113 3" xfId="8278"/>
    <cellStyle name="40% - Accent6 113 3 2" xfId="17436"/>
    <cellStyle name="40% - Accent6 113 4" xfId="12786"/>
    <cellStyle name="40% - Accent6 114" xfId="2266"/>
    <cellStyle name="40% - Accent6 114 2" xfId="6087"/>
    <cellStyle name="40% - Accent6 114 2 2" xfId="10740"/>
    <cellStyle name="40% - Accent6 114 2 2 2" xfId="19898"/>
    <cellStyle name="40% - Accent6 114 2 3" xfId="15378"/>
    <cellStyle name="40% - Accent6 114 3" xfId="8279"/>
    <cellStyle name="40% - Accent6 114 3 2" xfId="17437"/>
    <cellStyle name="40% - Accent6 114 4" xfId="12787"/>
    <cellStyle name="40% - Accent6 115" xfId="2267"/>
    <cellStyle name="40% - Accent6 115 2" xfId="6088"/>
    <cellStyle name="40% - Accent6 115 2 2" xfId="10741"/>
    <cellStyle name="40% - Accent6 115 2 2 2" xfId="19899"/>
    <cellStyle name="40% - Accent6 115 2 3" xfId="15379"/>
    <cellStyle name="40% - Accent6 115 3" xfId="8280"/>
    <cellStyle name="40% - Accent6 115 3 2" xfId="17438"/>
    <cellStyle name="40% - Accent6 115 4" xfId="12788"/>
    <cellStyle name="40% - Accent6 116" xfId="2268"/>
    <cellStyle name="40% - Accent6 116 2" xfId="6089"/>
    <cellStyle name="40% - Accent6 116 2 2" xfId="10742"/>
    <cellStyle name="40% - Accent6 116 2 2 2" xfId="19900"/>
    <cellStyle name="40% - Accent6 116 2 3" xfId="15380"/>
    <cellStyle name="40% - Accent6 116 3" xfId="8281"/>
    <cellStyle name="40% - Accent6 116 3 2" xfId="17439"/>
    <cellStyle name="40% - Accent6 116 4" xfId="12789"/>
    <cellStyle name="40% - Accent6 117" xfId="2269"/>
    <cellStyle name="40% - Accent6 117 2" xfId="6090"/>
    <cellStyle name="40% - Accent6 117 2 2" xfId="10743"/>
    <cellStyle name="40% - Accent6 117 2 2 2" xfId="19901"/>
    <cellStyle name="40% - Accent6 117 2 3" xfId="15381"/>
    <cellStyle name="40% - Accent6 117 3" xfId="8282"/>
    <cellStyle name="40% - Accent6 117 3 2" xfId="17440"/>
    <cellStyle name="40% - Accent6 117 4" xfId="12790"/>
    <cellStyle name="40% - Accent6 118" xfId="2270"/>
    <cellStyle name="40% - Accent6 118 2" xfId="6091"/>
    <cellStyle name="40% - Accent6 118 2 2" xfId="10744"/>
    <cellStyle name="40% - Accent6 118 2 2 2" xfId="19902"/>
    <cellStyle name="40% - Accent6 118 2 3" xfId="15382"/>
    <cellStyle name="40% - Accent6 118 3" xfId="8283"/>
    <cellStyle name="40% - Accent6 118 3 2" xfId="17441"/>
    <cellStyle name="40% - Accent6 118 4" xfId="12791"/>
    <cellStyle name="40% - Accent6 119" xfId="3119"/>
    <cellStyle name="40% - Accent6 119 2" xfId="6092"/>
    <cellStyle name="40% - Accent6 119 2 2" xfId="10745"/>
    <cellStyle name="40% - Accent6 119 2 2 2" xfId="19903"/>
    <cellStyle name="40% - Accent6 119 2 3" xfId="15383"/>
    <cellStyle name="40% - Accent6 119 3" xfId="8508"/>
    <cellStyle name="40% - Accent6 119 3 2" xfId="17666"/>
    <cellStyle name="40% - Accent6 119 4" xfId="13081"/>
    <cellStyle name="40% - Accent6 12" xfId="2271"/>
    <cellStyle name="40% - Accent6 12 2" xfId="2272"/>
    <cellStyle name="40% - Accent6 12 2 2" xfId="6093"/>
    <cellStyle name="40% - Accent6 12 2 2 2" xfId="10746"/>
    <cellStyle name="40% - Accent6 12 2 2 2 2" xfId="19904"/>
    <cellStyle name="40% - Accent6 12 2 2 3" xfId="15384"/>
    <cellStyle name="40% - Accent6 12 2 3" xfId="8285"/>
    <cellStyle name="40% - Accent6 12 2 3 2" xfId="17443"/>
    <cellStyle name="40% - Accent6 12 2 4" xfId="12793"/>
    <cellStyle name="40% - Accent6 12 3" xfId="6094"/>
    <cellStyle name="40% - Accent6 12 3 2" xfId="10747"/>
    <cellStyle name="40% - Accent6 12 3 2 2" xfId="19905"/>
    <cellStyle name="40% - Accent6 12 3 3" xfId="15385"/>
    <cellStyle name="40% - Accent6 12 4" xfId="8284"/>
    <cellStyle name="40% - Accent6 12 4 2" xfId="17442"/>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906"/>
    <cellStyle name="40% - Accent6 120 2 3" xfId="15386"/>
    <cellStyle name="40% - Accent6 120 3" xfId="8509"/>
    <cellStyle name="40% - Accent6 120 3 2" xfId="17667"/>
    <cellStyle name="40% - Accent6 120 4" xfId="13082"/>
    <cellStyle name="40% - Accent6 121" xfId="3133"/>
    <cellStyle name="40% - Accent6 121 2" xfId="6096"/>
    <cellStyle name="40% - Accent6 121 2 2" xfId="10749"/>
    <cellStyle name="40% - Accent6 121 2 2 2" xfId="19907"/>
    <cellStyle name="40% - Accent6 121 2 3" xfId="15387"/>
    <cellStyle name="40% - Accent6 121 3" xfId="8522"/>
    <cellStyle name="40% - Accent6 121 3 2" xfId="17680"/>
    <cellStyle name="40% - Accent6 121 4" xfId="13095"/>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908"/>
    <cellStyle name="40% - Accent6 127 2 3" xfId="15388"/>
    <cellStyle name="40% - Accent6 127 3" xfId="8547"/>
    <cellStyle name="40% - Accent6 127 3 2" xfId="17705"/>
    <cellStyle name="40% - Accent6 127 4" xfId="13145"/>
    <cellStyle name="40% - Accent6 128" xfId="3369"/>
    <cellStyle name="40% - Accent6 128 2" xfId="6098"/>
    <cellStyle name="40% - Accent6 128 2 2" xfId="10751"/>
    <cellStyle name="40% - Accent6 128 2 2 2" xfId="19909"/>
    <cellStyle name="40% - Accent6 128 2 3" xfId="15389"/>
    <cellStyle name="40% - Accent6 128 3" xfId="8548"/>
    <cellStyle name="40% - Accent6 128 3 2" xfId="17706"/>
    <cellStyle name="40% - Accent6 128 4" xfId="13146"/>
    <cellStyle name="40% - Accent6 129" xfId="3382"/>
    <cellStyle name="40% - Accent6 129 2" xfId="6099"/>
    <cellStyle name="40% - Accent6 129 2 2" xfId="10752"/>
    <cellStyle name="40% - Accent6 129 2 2 2" xfId="19910"/>
    <cellStyle name="40% - Accent6 129 2 3" xfId="15390"/>
    <cellStyle name="40% - Accent6 129 3" xfId="8561"/>
    <cellStyle name="40% - Accent6 129 3 2" xfId="17719"/>
    <cellStyle name="40% - Accent6 129 4" xfId="13159"/>
    <cellStyle name="40% - Accent6 13" xfId="2274"/>
    <cellStyle name="40% - Accent6 13 2" xfId="2275"/>
    <cellStyle name="40% - Accent6 13 2 2" xfId="6100"/>
    <cellStyle name="40% - Accent6 13 2 2 2" xfId="10753"/>
    <cellStyle name="40% - Accent6 13 2 2 2 2" xfId="19911"/>
    <cellStyle name="40% - Accent6 13 2 2 3" xfId="15391"/>
    <cellStyle name="40% - Accent6 13 2 3" xfId="8287"/>
    <cellStyle name="40% - Accent6 13 2 3 2" xfId="17445"/>
    <cellStyle name="40% - Accent6 13 2 4" xfId="12795"/>
    <cellStyle name="40% - Accent6 13 3" xfId="6101"/>
    <cellStyle name="40% - Accent6 13 3 2" xfId="10754"/>
    <cellStyle name="40% - Accent6 13 3 2 2" xfId="19912"/>
    <cellStyle name="40% - Accent6 13 3 3" xfId="15392"/>
    <cellStyle name="40% - Accent6 13 4" xfId="8286"/>
    <cellStyle name="40% - Accent6 13 4 2" xfId="17444"/>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913"/>
    <cellStyle name="40% - Accent6 130 2 3" xfId="15393"/>
    <cellStyle name="40% - Accent6 130 3" xfId="8586"/>
    <cellStyle name="40% - Accent6 130 3 2" xfId="17744"/>
    <cellStyle name="40% - Accent6 130 4" xfId="13184"/>
    <cellStyle name="40% - Accent6 131" xfId="3408"/>
    <cellStyle name="40% - Accent6 131 2" xfId="6103"/>
    <cellStyle name="40% - Accent6 131 2 2" xfId="10756"/>
    <cellStyle name="40% - Accent6 131 2 2 2" xfId="19914"/>
    <cellStyle name="40% - Accent6 131 2 3" xfId="15394"/>
    <cellStyle name="40% - Accent6 131 3" xfId="8587"/>
    <cellStyle name="40% - Accent6 131 3 2" xfId="17745"/>
    <cellStyle name="40% - Accent6 131 4" xfId="13185"/>
    <cellStyle name="40% - Accent6 132" xfId="3421"/>
    <cellStyle name="40% - Accent6 132 2" xfId="6104"/>
    <cellStyle name="40% - Accent6 132 2 2" xfId="10757"/>
    <cellStyle name="40% - Accent6 132 2 2 2" xfId="19915"/>
    <cellStyle name="40% - Accent6 132 2 3" xfId="15395"/>
    <cellStyle name="40% - Accent6 132 3" xfId="8600"/>
    <cellStyle name="40% - Accent6 132 3 2" xfId="17758"/>
    <cellStyle name="40% - Accent6 132 4" xfId="13198"/>
    <cellStyle name="40% - Accent6 133" xfId="3434"/>
    <cellStyle name="40% - Accent6 133 2" xfId="6105"/>
    <cellStyle name="40% - Accent6 133 2 2" xfId="10758"/>
    <cellStyle name="40% - Accent6 133 2 2 2" xfId="19916"/>
    <cellStyle name="40% - Accent6 133 2 3" xfId="15396"/>
    <cellStyle name="40% - Accent6 133 3" xfId="8613"/>
    <cellStyle name="40% - Accent6 133 3 2" xfId="17771"/>
    <cellStyle name="40% - Accent6 133 4" xfId="13211"/>
    <cellStyle name="40% - Accent6 134" xfId="3447"/>
    <cellStyle name="40% - Accent6 134 2" xfId="6106"/>
    <cellStyle name="40% - Accent6 134 2 2" xfId="10759"/>
    <cellStyle name="40% - Accent6 134 2 2 2" xfId="19917"/>
    <cellStyle name="40% - Accent6 134 2 3" xfId="15397"/>
    <cellStyle name="40% - Accent6 134 3" xfId="8626"/>
    <cellStyle name="40% - Accent6 134 3 2" xfId="17784"/>
    <cellStyle name="40% - Accent6 134 4" xfId="1322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918"/>
    <cellStyle name="40% - Accent6 138 2 3" xfId="15398"/>
    <cellStyle name="40% - Accent6 138 3" xfId="8651"/>
    <cellStyle name="40% - Accent6 138 3 2" xfId="17809"/>
    <cellStyle name="40% - Accent6 138 4" xfId="13264"/>
    <cellStyle name="40% - Accent6 139" xfId="3613"/>
    <cellStyle name="40% - Accent6 139 2" xfId="6108"/>
    <cellStyle name="40% - Accent6 139 2 2" xfId="10761"/>
    <cellStyle name="40% - Accent6 139 2 2 2" xfId="19919"/>
    <cellStyle name="40% - Accent6 139 2 3" xfId="15399"/>
    <cellStyle name="40% - Accent6 139 3" xfId="8652"/>
    <cellStyle name="40% - Accent6 139 3 2" xfId="17810"/>
    <cellStyle name="40% - Accent6 139 4" xfId="13265"/>
    <cellStyle name="40% - Accent6 14" xfId="2277"/>
    <cellStyle name="40% - Accent6 14 2" xfId="2278"/>
    <cellStyle name="40% - Accent6 14 2 2" xfId="6109"/>
    <cellStyle name="40% - Accent6 14 2 2 2" xfId="10762"/>
    <cellStyle name="40% - Accent6 14 2 2 2 2" xfId="19920"/>
    <cellStyle name="40% - Accent6 14 2 2 3" xfId="15400"/>
    <cellStyle name="40% - Accent6 14 2 3" xfId="8289"/>
    <cellStyle name="40% - Accent6 14 2 3 2" xfId="17447"/>
    <cellStyle name="40% - Accent6 14 2 4" xfId="12797"/>
    <cellStyle name="40% - Accent6 14 3" xfId="6110"/>
    <cellStyle name="40% - Accent6 14 3 2" xfId="10763"/>
    <cellStyle name="40% - Accent6 14 3 2 2" xfId="19921"/>
    <cellStyle name="40% - Accent6 14 3 3" xfId="15401"/>
    <cellStyle name="40% - Accent6 14 4" xfId="8288"/>
    <cellStyle name="40% - Accent6 14 4 2" xfId="17446"/>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922"/>
    <cellStyle name="40% - Accent6 140 2 3" xfId="15402"/>
    <cellStyle name="40% - Accent6 140 3" xfId="8665"/>
    <cellStyle name="40% - Accent6 140 3 2" xfId="17823"/>
    <cellStyle name="40% - Accent6 140 4" xfId="13278"/>
    <cellStyle name="40% - Accent6 141" xfId="3639"/>
    <cellStyle name="40% - Accent6 141 2" xfId="6112"/>
    <cellStyle name="40% - Accent6 141 2 2" xfId="10765"/>
    <cellStyle name="40% - Accent6 141 2 2 2" xfId="19923"/>
    <cellStyle name="40% - Accent6 141 2 3" xfId="15403"/>
    <cellStyle name="40% - Accent6 141 3" xfId="8678"/>
    <cellStyle name="40% - Accent6 141 3 2" xfId="17836"/>
    <cellStyle name="40% - Accent6 141 4" xfId="13291"/>
    <cellStyle name="40% - Accent6 142" xfId="3652"/>
    <cellStyle name="40% - Accent6 142 2" xfId="6113"/>
    <cellStyle name="40% - Accent6 142 2 2" xfId="10766"/>
    <cellStyle name="40% - Accent6 142 2 2 2" xfId="19924"/>
    <cellStyle name="40% - Accent6 142 2 3" xfId="15404"/>
    <cellStyle name="40% - Accent6 142 3" xfId="8691"/>
    <cellStyle name="40% - Accent6 142 3 2" xfId="17849"/>
    <cellStyle name="40% - Accent6 142 4" xfId="13304"/>
    <cellStyle name="40% - Accent6 143" xfId="3665"/>
    <cellStyle name="40% - Accent6 143 2" xfId="6114"/>
    <cellStyle name="40% - Accent6 143 2 2" xfId="10767"/>
    <cellStyle name="40% - Accent6 143 2 2 2" xfId="19925"/>
    <cellStyle name="40% - Accent6 143 2 3" xfId="15405"/>
    <cellStyle name="40% - Accent6 143 3" xfId="8704"/>
    <cellStyle name="40% - Accent6 143 3 2" xfId="17862"/>
    <cellStyle name="40% - Accent6 143 4" xfId="13317"/>
    <cellStyle name="40% - Accent6 144" xfId="3678"/>
    <cellStyle name="40% - Accent6 144 2" xfId="6115"/>
    <cellStyle name="40% - Accent6 144 2 2" xfId="10768"/>
    <cellStyle name="40% - Accent6 144 2 2 2" xfId="19926"/>
    <cellStyle name="40% - Accent6 144 2 3" xfId="15406"/>
    <cellStyle name="40% - Accent6 144 3" xfId="8717"/>
    <cellStyle name="40% - Accent6 144 3 2" xfId="17875"/>
    <cellStyle name="40% - Accent6 144 4" xfId="13330"/>
    <cellStyle name="40% - Accent6 145" xfId="3691"/>
    <cellStyle name="40% - Accent6 145 2" xfId="6116"/>
    <cellStyle name="40% - Accent6 145 2 2" xfId="10769"/>
    <cellStyle name="40% - Accent6 145 2 2 2" xfId="19927"/>
    <cellStyle name="40% - Accent6 145 2 3" xfId="15407"/>
    <cellStyle name="40% - Accent6 145 3" xfId="8730"/>
    <cellStyle name="40% - Accent6 145 3 2" xfId="17888"/>
    <cellStyle name="40% - Accent6 145 4" xfId="13343"/>
    <cellStyle name="40% - Accent6 146" xfId="3705"/>
    <cellStyle name="40% - Accent6 146 2" xfId="6117"/>
    <cellStyle name="40% - Accent6 146 2 2" xfId="10770"/>
    <cellStyle name="40% - Accent6 146 2 2 2" xfId="19928"/>
    <cellStyle name="40% - Accent6 146 2 3" xfId="15408"/>
    <cellStyle name="40% - Accent6 146 3" xfId="8743"/>
    <cellStyle name="40% - Accent6 146 3 2" xfId="17901"/>
    <cellStyle name="40% - Accent6 146 4" xfId="13356"/>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929"/>
    <cellStyle name="40% - Accent6 15 2 2 3" xfId="15409"/>
    <cellStyle name="40% - Accent6 15 2 3" xfId="8291"/>
    <cellStyle name="40% - Accent6 15 2 3 2" xfId="17449"/>
    <cellStyle name="40% - Accent6 15 2 4" xfId="12799"/>
    <cellStyle name="40% - Accent6 15 3" xfId="6119"/>
    <cellStyle name="40% - Accent6 15 3 2" xfId="10772"/>
    <cellStyle name="40% - Accent6 15 3 2 2" xfId="19930"/>
    <cellStyle name="40% - Accent6 15 3 3" xfId="15410"/>
    <cellStyle name="40% - Accent6 15 4" xfId="8290"/>
    <cellStyle name="40% - Accent6 15 4 2" xfId="17448"/>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931"/>
    <cellStyle name="40% - Accent6 153 3" xfId="15411"/>
    <cellStyle name="40% - Accent6 154" xfId="8270"/>
    <cellStyle name="40% - Accent6 154 2" xfId="17428"/>
    <cellStyle name="40% - Accent6 155" xfId="12778"/>
    <cellStyle name="40% - Accent6 16" xfId="2283"/>
    <cellStyle name="40% - Accent6 16 2" xfId="2284"/>
    <cellStyle name="40% - Accent6 16 2 2" xfId="6121"/>
    <cellStyle name="40% - Accent6 16 2 2 2" xfId="10774"/>
    <cellStyle name="40% - Accent6 16 2 2 2 2" xfId="19932"/>
    <cellStyle name="40% - Accent6 16 2 2 3" xfId="15412"/>
    <cellStyle name="40% - Accent6 16 2 3" xfId="8293"/>
    <cellStyle name="40% - Accent6 16 2 3 2" xfId="17451"/>
    <cellStyle name="40% - Accent6 16 2 4" xfId="12801"/>
    <cellStyle name="40% - Accent6 16 3" xfId="6122"/>
    <cellStyle name="40% - Accent6 16 3 2" xfId="10775"/>
    <cellStyle name="40% - Accent6 16 3 2 2" xfId="19933"/>
    <cellStyle name="40% - Accent6 16 3 3" xfId="15413"/>
    <cellStyle name="40% - Accent6 16 4" xfId="8292"/>
    <cellStyle name="40% - Accent6 16 4 2" xfId="17450"/>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934"/>
    <cellStyle name="40% - Accent6 17 2 2 3" xfId="15414"/>
    <cellStyle name="40% - Accent6 17 2 3" xfId="8295"/>
    <cellStyle name="40% - Accent6 17 2 3 2" xfId="17453"/>
    <cellStyle name="40% - Accent6 17 2 4" xfId="12803"/>
    <cellStyle name="40% - Accent6 17 3" xfId="6124"/>
    <cellStyle name="40% - Accent6 17 3 2" xfId="10777"/>
    <cellStyle name="40% - Accent6 17 3 2 2" xfId="19935"/>
    <cellStyle name="40% - Accent6 17 3 3" xfId="15415"/>
    <cellStyle name="40% - Accent6 17 4" xfId="8294"/>
    <cellStyle name="40% - Accent6 17 4 2" xfId="17452"/>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936"/>
    <cellStyle name="40% - Accent6 18 2 2 3" xfId="15416"/>
    <cellStyle name="40% - Accent6 18 2 3" xfId="8297"/>
    <cellStyle name="40% - Accent6 18 2 3 2" xfId="17455"/>
    <cellStyle name="40% - Accent6 18 2 4" xfId="12805"/>
    <cellStyle name="40% - Accent6 18 3" xfId="6126"/>
    <cellStyle name="40% - Accent6 18 3 2" xfId="10779"/>
    <cellStyle name="40% - Accent6 18 3 2 2" xfId="19937"/>
    <cellStyle name="40% - Accent6 18 3 3" xfId="15417"/>
    <cellStyle name="40% - Accent6 18 4" xfId="8296"/>
    <cellStyle name="40% - Accent6 18 4 2" xfId="17454"/>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938"/>
    <cellStyle name="40% - Accent6 19 2 2 3" xfId="15418"/>
    <cellStyle name="40% - Accent6 19 2 3" xfId="8299"/>
    <cellStyle name="40% - Accent6 19 2 3 2" xfId="17457"/>
    <cellStyle name="40% - Accent6 19 2 4" xfId="12807"/>
    <cellStyle name="40% - Accent6 19 3" xfId="6128"/>
    <cellStyle name="40% - Accent6 19 3 2" xfId="10781"/>
    <cellStyle name="40% - Accent6 19 3 2 2" xfId="19939"/>
    <cellStyle name="40% - Accent6 19 3 3" xfId="15419"/>
    <cellStyle name="40% - Accent6 19 4" xfId="8298"/>
    <cellStyle name="40% - Accent6 19 4 2" xfId="17456"/>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940"/>
    <cellStyle name="40% - Accent6 2 2 2 2 3" xfId="15420"/>
    <cellStyle name="40% - Accent6 2 2 2 3" xfId="8302"/>
    <cellStyle name="40% - Accent6 2 2 2 3 2" xfId="17460"/>
    <cellStyle name="40% - Accent6 2 2 2 4" xfId="12810"/>
    <cellStyle name="40% - Accent6 2 2 3" xfId="6130"/>
    <cellStyle name="40% - Accent6 2 2 3 2" xfId="10783"/>
    <cellStyle name="40% - Accent6 2 2 3 2 2" xfId="19941"/>
    <cellStyle name="40% - Accent6 2 2 3 3" xfId="15421"/>
    <cellStyle name="40% - Accent6 2 2 4" xfId="8301"/>
    <cellStyle name="40% - Accent6 2 2 4 2" xfId="17459"/>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942"/>
    <cellStyle name="40% - Accent6 2 3 2 3" xfId="15422"/>
    <cellStyle name="40% - Accent6 2 3 3" xfId="8303"/>
    <cellStyle name="40% - Accent6 2 3 3 2" xfId="17461"/>
    <cellStyle name="40% - Accent6 2 3 4" xfId="12811"/>
    <cellStyle name="40% - Accent6 2 4" xfId="6132"/>
    <cellStyle name="40% - Accent6 2 4 2" xfId="10785"/>
    <cellStyle name="40% - Accent6 2 4 2 2" xfId="19943"/>
    <cellStyle name="40% - Accent6 2 4 3" xfId="15423"/>
    <cellStyle name="40% - Accent6 2 5" xfId="8300"/>
    <cellStyle name="40% - Accent6 2 5 2" xfId="17458"/>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944"/>
    <cellStyle name="40% - Accent6 20 2 2 3" xfId="15424"/>
    <cellStyle name="40% - Accent6 20 2 3" xfId="8305"/>
    <cellStyle name="40% - Accent6 20 2 3 2" xfId="17463"/>
    <cellStyle name="40% - Accent6 20 2 4" xfId="12813"/>
    <cellStyle name="40% - Accent6 20 3" xfId="6134"/>
    <cellStyle name="40% - Accent6 20 3 2" xfId="10787"/>
    <cellStyle name="40% - Accent6 20 3 2 2" xfId="19945"/>
    <cellStyle name="40% - Accent6 20 3 3" xfId="15425"/>
    <cellStyle name="40% - Accent6 20 4" xfId="8304"/>
    <cellStyle name="40% - Accent6 20 4 2" xfId="17462"/>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946"/>
    <cellStyle name="40% - Accent6 21 2 2 3" xfId="15426"/>
    <cellStyle name="40% - Accent6 21 2 3" xfId="8307"/>
    <cellStyle name="40% - Accent6 21 2 3 2" xfId="17465"/>
    <cellStyle name="40% - Accent6 21 2 4" xfId="12815"/>
    <cellStyle name="40% - Accent6 21 3" xfId="6136"/>
    <cellStyle name="40% - Accent6 21 3 2" xfId="10789"/>
    <cellStyle name="40% - Accent6 21 3 2 2" xfId="19947"/>
    <cellStyle name="40% - Accent6 21 3 3" xfId="15427"/>
    <cellStyle name="40% - Accent6 21 4" xfId="8306"/>
    <cellStyle name="40% - Accent6 21 4 2" xfId="17464"/>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948"/>
    <cellStyle name="40% - Accent6 22 2 2 3" xfId="15428"/>
    <cellStyle name="40% - Accent6 22 2 3" xfId="8309"/>
    <cellStyle name="40% - Accent6 22 2 3 2" xfId="17467"/>
    <cellStyle name="40% - Accent6 22 2 4" xfId="12817"/>
    <cellStyle name="40% - Accent6 22 3" xfId="6138"/>
    <cellStyle name="40% - Accent6 22 3 2" xfId="10791"/>
    <cellStyle name="40% - Accent6 22 3 2 2" xfId="19949"/>
    <cellStyle name="40% - Accent6 22 3 3" xfId="15429"/>
    <cellStyle name="40% - Accent6 22 4" xfId="8308"/>
    <cellStyle name="40% - Accent6 22 4 2" xfId="17466"/>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950"/>
    <cellStyle name="40% - Accent6 23 2 2 3" xfId="15430"/>
    <cellStyle name="40% - Accent6 23 2 3" xfId="8311"/>
    <cellStyle name="40% - Accent6 23 2 3 2" xfId="17469"/>
    <cellStyle name="40% - Accent6 23 2 4" xfId="12819"/>
    <cellStyle name="40% - Accent6 23 3" xfId="6140"/>
    <cellStyle name="40% - Accent6 23 3 2" xfId="10793"/>
    <cellStyle name="40% - Accent6 23 3 2 2" xfId="19951"/>
    <cellStyle name="40% - Accent6 23 3 3" xfId="15431"/>
    <cellStyle name="40% - Accent6 23 4" xfId="8310"/>
    <cellStyle name="40% - Accent6 23 4 2" xfId="17468"/>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952"/>
    <cellStyle name="40% - Accent6 24 2 2 3" xfId="15432"/>
    <cellStyle name="40% - Accent6 24 2 3" xfId="8313"/>
    <cellStyle name="40% - Accent6 24 2 3 2" xfId="17471"/>
    <cellStyle name="40% - Accent6 24 2 4" xfId="12821"/>
    <cellStyle name="40% - Accent6 24 3" xfId="6142"/>
    <cellStyle name="40% - Accent6 24 3 2" xfId="10795"/>
    <cellStyle name="40% - Accent6 24 3 2 2" xfId="19953"/>
    <cellStyle name="40% - Accent6 24 3 3" xfId="15433"/>
    <cellStyle name="40% - Accent6 24 4" xfId="8312"/>
    <cellStyle name="40% - Accent6 24 4 2" xfId="17470"/>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954"/>
    <cellStyle name="40% - Accent6 25 2 2 3" xfId="15434"/>
    <cellStyle name="40% - Accent6 25 2 3" xfId="8315"/>
    <cellStyle name="40% - Accent6 25 2 3 2" xfId="17473"/>
    <cellStyle name="40% - Accent6 25 2 4" xfId="12823"/>
    <cellStyle name="40% - Accent6 25 3" xfId="6144"/>
    <cellStyle name="40% - Accent6 25 3 2" xfId="10797"/>
    <cellStyle name="40% - Accent6 25 3 2 2" xfId="19955"/>
    <cellStyle name="40% - Accent6 25 3 3" xfId="15435"/>
    <cellStyle name="40% - Accent6 25 4" xfId="8314"/>
    <cellStyle name="40% - Accent6 25 4 2" xfId="17472"/>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956"/>
    <cellStyle name="40% - Accent6 26 2 2 3" xfId="15436"/>
    <cellStyle name="40% - Accent6 26 2 3" xfId="8317"/>
    <cellStyle name="40% - Accent6 26 2 3 2" xfId="17475"/>
    <cellStyle name="40% - Accent6 26 2 4" xfId="12825"/>
    <cellStyle name="40% - Accent6 26 3" xfId="6146"/>
    <cellStyle name="40% - Accent6 26 3 2" xfId="10799"/>
    <cellStyle name="40% - Accent6 26 3 2 2" xfId="19957"/>
    <cellStyle name="40% - Accent6 26 3 3" xfId="15437"/>
    <cellStyle name="40% - Accent6 26 4" xfId="8316"/>
    <cellStyle name="40% - Accent6 26 4 2" xfId="17474"/>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958"/>
    <cellStyle name="40% - Accent6 27 2 2 3" xfId="15438"/>
    <cellStyle name="40% - Accent6 27 2 3" xfId="8319"/>
    <cellStyle name="40% - Accent6 27 2 3 2" xfId="17477"/>
    <cellStyle name="40% - Accent6 27 2 4" xfId="12827"/>
    <cellStyle name="40% - Accent6 27 3" xfId="6148"/>
    <cellStyle name="40% - Accent6 27 3 2" xfId="10801"/>
    <cellStyle name="40% - Accent6 27 3 2 2" xfId="19959"/>
    <cellStyle name="40% - Accent6 27 3 3" xfId="15439"/>
    <cellStyle name="40% - Accent6 27 4" xfId="8318"/>
    <cellStyle name="40% - Accent6 27 4 2" xfId="17476"/>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960"/>
    <cellStyle name="40% - Accent6 28 2 2 3" xfId="15440"/>
    <cellStyle name="40% - Accent6 28 2 3" xfId="8321"/>
    <cellStyle name="40% - Accent6 28 2 3 2" xfId="17479"/>
    <cellStyle name="40% - Accent6 28 2 4" xfId="12829"/>
    <cellStyle name="40% - Accent6 28 3" xfId="6150"/>
    <cellStyle name="40% - Accent6 28 3 2" xfId="10803"/>
    <cellStyle name="40% - Accent6 28 3 2 2" xfId="19961"/>
    <cellStyle name="40% - Accent6 28 3 3" xfId="15441"/>
    <cellStyle name="40% - Accent6 28 4" xfId="8320"/>
    <cellStyle name="40% - Accent6 28 4 2" xfId="17478"/>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962"/>
    <cellStyle name="40% - Accent6 29 2 2 3" xfId="15442"/>
    <cellStyle name="40% - Accent6 29 2 3" xfId="8323"/>
    <cellStyle name="40% - Accent6 29 2 3 2" xfId="17481"/>
    <cellStyle name="40% - Accent6 29 2 4" xfId="12831"/>
    <cellStyle name="40% - Accent6 29 3" xfId="6152"/>
    <cellStyle name="40% - Accent6 29 3 2" xfId="10805"/>
    <cellStyle name="40% - Accent6 29 3 2 2" xfId="19963"/>
    <cellStyle name="40% - Accent6 29 3 3" xfId="15443"/>
    <cellStyle name="40% - Accent6 29 4" xfId="8322"/>
    <cellStyle name="40% - Accent6 29 4 2" xfId="17480"/>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964"/>
    <cellStyle name="40% - Accent6 3 2 2 2 3" xfId="15444"/>
    <cellStyle name="40% - Accent6 3 2 2 3" xfId="8326"/>
    <cellStyle name="40% - Accent6 3 2 2 3 2" xfId="17484"/>
    <cellStyle name="40% - Accent6 3 2 2 4" xfId="12834"/>
    <cellStyle name="40% - Accent6 3 2 3" xfId="6154"/>
    <cellStyle name="40% - Accent6 3 2 3 2" xfId="10807"/>
    <cellStyle name="40% - Accent6 3 2 3 2 2" xfId="19965"/>
    <cellStyle name="40% - Accent6 3 2 3 3" xfId="15445"/>
    <cellStyle name="40% - Accent6 3 2 4" xfId="8325"/>
    <cellStyle name="40% - Accent6 3 2 4 2" xfId="17483"/>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966"/>
    <cellStyle name="40% - Accent6 3 3 2 3" xfId="15446"/>
    <cellStyle name="40% - Accent6 3 3 3" xfId="8327"/>
    <cellStyle name="40% - Accent6 3 3 3 2" xfId="17485"/>
    <cellStyle name="40% - Accent6 3 3 4" xfId="12835"/>
    <cellStyle name="40% - Accent6 3 4" xfId="6156"/>
    <cellStyle name="40% - Accent6 3 4 2" xfId="10809"/>
    <cellStyle name="40% - Accent6 3 4 2 2" xfId="19967"/>
    <cellStyle name="40% - Accent6 3 4 3" xfId="15447"/>
    <cellStyle name="40% - Accent6 3 5" xfId="8324"/>
    <cellStyle name="40% - Accent6 3 5 2" xfId="17482"/>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968"/>
    <cellStyle name="40% - Accent6 30 2 2 3" xfId="15448"/>
    <cellStyle name="40% - Accent6 30 2 3" xfId="8329"/>
    <cellStyle name="40% - Accent6 30 2 3 2" xfId="17487"/>
    <cellStyle name="40% - Accent6 30 2 4" xfId="12837"/>
    <cellStyle name="40% - Accent6 30 3" xfId="6158"/>
    <cellStyle name="40% - Accent6 30 3 2" xfId="10811"/>
    <cellStyle name="40% - Accent6 30 3 2 2" xfId="19969"/>
    <cellStyle name="40% - Accent6 30 3 3" xfId="15449"/>
    <cellStyle name="40% - Accent6 30 4" xfId="8328"/>
    <cellStyle name="40% - Accent6 30 4 2" xfId="17486"/>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970"/>
    <cellStyle name="40% - Accent6 31 2 2 3" xfId="15450"/>
    <cellStyle name="40% - Accent6 31 2 3" xfId="8331"/>
    <cellStyle name="40% - Accent6 31 2 3 2" xfId="17489"/>
    <cellStyle name="40% - Accent6 31 2 4" xfId="12839"/>
    <cellStyle name="40% - Accent6 31 3" xfId="6160"/>
    <cellStyle name="40% - Accent6 31 3 2" xfId="10813"/>
    <cellStyle name="40% - Accent6 31 3 2 2" xfId="19971"/>
    <cellStyle name="40% - Accent6 31 3 3" xfId="15451"/>
    <cellStyle name="40% - Accent6 31 4" xfId="8330"/>
    <cellStyle name="40% - Accent6 31 4 2" xfId="17488"/>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972"/>
    <cellStyle name="40% - Accent6 32 2 2 3" xfId="15452"/>
    <cellStyle name="40% - Accent6 32 2 3" xfId="8333"/>
    <cellStyle name="40% - Accent6 32 2 3 2" xfId="17491"/>
    <cellStyle name="40% - Accent6 32 2 4" xfId="12841"/>
    <cellStyle name="40% - Accent6 32 3" xfId="6162"/>
    <cellStyle name="40% - Accent6 32 3 2" xfId="10815"/>
    <cellStyle name="40% - Accent6 32 3 2 2" xfId="19973"/>
    <cellStyle name="40% - Accent6 32 3 3" xfId="15453"/>
    <cellStyle name="40% - Accent6 32 4" xfId="8332"/>
    <cellStyle name="40% - Accent6 32 4 2" xfId="17490"/>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974"/>
    <cellStyle name="40% - Accent6 33 2 3" xfId="15454"/>
    <cellStyle name="40% - Accent6 33 3" xfId="8334"/>
    <cellStyle name="40% - Accent6 33 3 2" xfId="17492"/>
    <cellStyle name="40% - Accent6 33 4" xfId="12842"/>
    <cellStyle name="40% - Accent6 34" xfId="2347"/>
    <cellStyle name="40% - Accent6 34 2" xfId="6164"/>
    <cellStyle name="40% - Accent6 34 2 2" xfId="10817"/>
    <cellStyle name="40% - Accent6 34 2 2 2" xfId="19975"/>
    <cellStyle name="40% - Accent6 34 2 3" xfId="15455"/>
    <cellStyle name="40% - Accent6 34 3" xfId="8335"/>
    <cellStyle name="40% - Accent6 34 3 2" xfId="17493"/>
    <cellStyle name="40% - Accent6 34 4" xfId="12843"/>
    <cellStyle name="40% - Accent6 35" xfId="2348"/>
    <cellStyle name="40% - Accent6 35 2" xfId="6165"/>
    <cellStyle name="40% - Accent6 35 2 2" xfId="10818"/>
    <cellStyle name="40% - Accent6 35 2 2 2" xfId="19976"/>
    <cellStyle name="40% - Accent6 35 2 3" xfId="15456"/>
    <cellStyle name="40% - Accent6 35 3" xfId="8336"/>
    <cellStyle name="40% - Accent6 35 3 2" xfId="17494"/>
    <cellStyle name="40% - Accent6 35 4" xfId="12844"/>
    <cellStyle name="40% - Accent6 36" xfId="2349"/>
    <cellStyle name="40% - Accent6 36 2" xfId="6166"/>
    <cellStyle name="40% - Accent6 36 2 2" xfId="10819"/>
    <cellStyle name="40% - Accent6 36 2 2 2" xfId="19977"/>
    <cellStyle name="40% - Accent6 36 2 3" xfId="15457"/>
    <cellStyle name="40% - Accent6 36 3" xfId="8337"/>
    <cellStyle name="40% - Accent6 36 3 2" xfId="17495"/>
    <cellStyle name="40% - Accent6 36 4" xfId="12845"/>
    <cellStyle name="40% - Accent6 37" xfId="2350"/>
    <cellStyle name="40% - Accent6 37 2" xfId="6167"/>
    <cellStyle name="40% - Accent6 37 2 2" xfId="10820"/>
    <cellStyle name="40% - Accent6 37 2 2 2" xfId="19978"/>
    <cellStyle name="40% - Accent6 37 2 3" xfId="15458"/>
    <cellStyle name="40% - Accent6 37 3" xfId="8338"/>
    <cellStyle name="40% - Accent6 37 3 2" xfId="17496"/>
    <cellStyle name="40% - Accent6 37 4" xfId="12846"/>
    <cellStyle name="40% - Accent6 38" xfId="2351"/>
    <cellStyle name="40% - Accent6 38 2" xfId="6168"/>
    <cellStyle name="40% - Accent6 38 2 2" xfId="10821"/>
    <cellStyle name="40% - Accent6 38 2 2 2" xfId="19979"/>
    <cellStyle name="40% - Accent6 38 2 3" xfId="15459"/>
    <cellStyle name="40% - Accent6 38 3" xfId="8339"/>
    <cellStyle name="40% - Accent6 38 3 2" xfId="17497"/>
    <cellStyle name="40% - Accent6 38 4" xfId="12847"/>
    <cellStyle name="40% - Accent6 39" xfId="2352"/>
    <cellStyle name="40% - Accent6 39 2" xfId="6169"/>
    <cellStyle name="40% - Accent6 39 2 2" xfId="10822"/>
    <cellStyle name="40% - Accent6 39 2 2 2" xfId="19980"/>
    <cellStyle name="40% - Accent6 39 2 3" xfId="15460"/>
    <cellStyle name="40% - Accent6 39 3" xfId="8340"/>
    <cellStyle name="40% - Accent6 39 3 2" xfId="17498"/>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981"/>
    <cellStyle name="40% - Accent6 4 2 2 2 3" xfId="15461"/>
    <cellStyle name="40% - Accent6 4 2 2 3" xfId="8343"/>
    <cellStyle name="40% - Accent6 4 2 2 3 2" xfId="17501"/>
    <cellStyle name="40% - Accent6 4 2 2 4" xfId="12851"/>
    <cellStyle name="40% - Accent6 4 2 3" xfId="6171"/>
    <cellStyle name="40% - Accent6 4 2 3 2" xfId="10824"/>
    <cellStyle name="40% - Accent6 4 2 3 2 2" xfId="19982"/>
    <cellStyle name="40% - Accent6 4 2 3 3" xfId="15462"/>
    <cellStyle name="40% - Accent6 4 2 4" xfId="8342"/>
    <cellStyle name="40% - Accent6 4 2 4 2" xfId="17500"/>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983"/>
    <cellStyle name="40% - Accent6 4 3 2 3" xfId="15463"/>
    <cellStyle name="40% - Accent6 4 3 3" xfId="8344"/>
    <cellStyle name="40% - Accent6 4 3 3 2" xfId="17502"/>
    <cellStyle name="40% - Accent6 4 3 4" xfId="12852"/>
    <cellStyle name="40% - Accent6 4 4" xfId="6173"/>
    <cellStyle name="40% - Accent6 4 4 2" xfId="10826"/>
    <cellStyle name="40% - Accent6 4 4 2 2" xfId="19984"/>
    <cellStyle name="40% - Accent6 4 4 3" xfId="15464"/>
    <cellStyle name="40% - Accent6 4 5" xfId="8341"/>
    <cellStyle name="40% - Accent6 4 5 2" xfId="17499"/>
    <cellStyle name="40% - Accent6 4 6" xfId="12849"/>
    <cellStyle name="40% - Accent6 4_draft transactions report_052009_rvsd" xfId="2358"/>
    <cellStyle name="40% - Accent6 40" xfId="2359"/>
    <cellStyle name="40% - Accent6 40 2" xfId="6174"/>
    <cellStyle name="40% - Accent6 40 2 2" xfId="10827"/>
    <cellStyle name="40% - Accent6 40 2 2 2" xfId="19985"/>
    <cellStyle name="40% - Accent6 40 2 3" xfId="15465"/>
    <cellStyle name="40% - Accent6 40 3" xfId="8345"/>
    <cellStyle name="40% - Accent6 40 3 2" xfId="17503"/>
    <cellStyle name="40% - Accent6 40 4" xfId="12853"/>
    <cellStyle name="40% - Accent6 41" xfId="2360"/>
    <cellStyle name="40% - Accent6 41 2" xfId="6175"/>
    <cellStyle name="40% - Accent6 41 2 2" xfId="10828"/>
    <cellStyle name="40% - Accent6 41 2 2 2" xfId="19986"/>
    <cellStyle name="40% - Accent6 41 2 3" xfId="15466"/>
    <cellStyle name="40% - Accent6 41 3" xfId="8346"/>
    <cellStyle name="40% - Accent6 41 3 2" xfId="17504"/>
    <cellStyle name="40% - Accent6 41 4" xfId="12854"/>
    <cellStyle name="40% - Accent6 42" xfId="2361"/>
    <cellStyle name="40% - Accent6 42 2" xfId="6176"/>
    <cellStyle name="40% - Accent6 42 2 2" xfId="10829"/>
    <cellStyle name="40% - Accent6 42 2 2 2" xfId="19987"/>
    <cellStyle name="40% - Accent6 42 2 3" xfId="15467"/>
    <cellStyle name="40% - Accent6 42 3" xfId="8347"/>
    <cellStyle name="40% - Accent6 42 3 2" xfId="17505"/>
    <cellStyle name="40% - Accent6 42 4" xfId="12855"/>
    <cellStyle name="40% - Accent6 43" xfId="2362"/>
    <cellStyle name="40% - Accent6 43 2" xfId="6177"/>
    <cellStyle name="40% - Accent6 43 2 2" xfId="10830"/>
    <cellStyle name="40% - Accent6 43 2 2 2" xfId="19988"/>
    <cellStyle name="40% - Accent6 43 2 3" xfId="15468"/>
    <cellStyle name="40% - Accent6 43 3" xfId="8348"/>
    <cellStyle name="40% - Accent6 43 3 2" xfId="17506"/>
    <cellStyle name="40% - Accent6 43 4" xfId="12856"/>
    <cellStyle name="40% - Accent6 44" xfId="2363"/>
    <cellStyle name="40% - Accent6 44 2" xfId="6178"/>
    <cellStyle name="40% - Accent6 44 2 2" xfId="10831"/>
    <cellStyle name="40% - Accent6 44 2 2 2" xfId="19989"/>
    <cellStyle name="40% - Accent6 44 2 3" xfId="15469"/>
    <cellStyle name="40% - Accent6 44 3" xfId="8349"/>
    <cellStyle name="40% - Accent6 44 3 2" xfId="17507"/>
    <cellStyle name="40% - Accent6 44 4" xfId="12857"/>
    <cellStyle name="40% - Accent6 45" xfId="2364"/>
    <cellStyle name="40% - Accent6 45 2" xfId="6179"/>
    <cellStyle name="40% - Accent6 45 2 2" xfId="10832"/>
    <cellStyle name="40% - Accent6 45 2 2 2" xfId="19990"/>
    <cellStyle name="40% - Accent6 45 2 3" xfId="15470"/>
    <cellStyle name="40% - Accent6 45 3" xfId="8350"/>
    <cellStyle name="40% - Accent6 45 3 2" xfId="17508"/>
    <cellStyle name="40% - Accent6 45 4" xfId="12858"/>
    <cellStyle name="40% - Accent6 46" xfId="2365"/>
    <cellStyle name="40% - Accent6 46 2" xfId="6180"/>
    <cellStyle name="40% - Accent6 46 2 2" xfId="10833"/>
    <cellStyle name="40% - Accent6 46 2 2 2" xfId="19991"/>
    <cellStyle name="40% - Accent6 46 2 3" xfId="15471"/>
    <cellStyle name="40% - Accent6 46 3" xfId="8351"/>
    <cellStyle name="40% - Accent6 46 3 2" xfId="17509"/>
    <cellStyle name="40% - Accent6 46 4" xfId="12859"/>
    <cellStyle name="40% - Accent6 47" xfId="2366"/>
    <cellStyle name="40% - Accent6 47 2" xfId="6181"/>
    <cellStyle name="40% - Accent6 47 2 2" xfId="10834"/>
    <cellStyle name="40% - Accent6 47 2 2 2" xfId="19992"/>
    <cellStyle name="40% - Accent6 47 2 3" xfId="15472"/>
    <cellStyle name="40% - Accent6 47 3" xfId="8352"/>
    <cellStyle name="40% - Accent6 47 3 2" xfId="17510"/>
    <cellStyle name="40% - Accent6 47 4" xfId="12860"/>
    <cellStyle name="40% - Accent6 48" xfId="2367"/>
    <cellStyle name="40% - Accent6 48 2" xfId="6182"/>
    <cellStyle name="40% - Accent6 48 2 2" xfId="10835"/>
    <cellStyle name="40% - Accent6 48 2 2 2" xfId="19993"/>
    <cellStyle name="40% - Accent6 48 2 3" xfId="15473"/>
    <cellStyle name="40% - Accent6 48 3" xfId="8353"/>
    <cellStyle name="40% - Accent6 48 3 2" xfId="17511"/>
    <cellStyle name="40% - Accent6 48 4" xfId="12861"/>
    <cellStyle name="40% - Accent6 49" xfId="2368"/>
    <cellStyle name="40% - Accent6 49 2" xfId="6183"/>
    <cellStyle name="40% - Accent6 49 2 2" xfId="10836"/>
    <cellStyle name="40% - Accent6 49 2 2 2" xfId="19994"/>
    <cellStyle name="40% - Accent6 49 2 3" xfId="15474"/>
    <cellStyle name="40% - Accent6 49 3" xfId="8354"/>
    <cellStyle name="40% - Accent6 49 3 2" xfId="17512"/>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995"/>
    <cellStyle name="40% - Accent6 5 2 2 2 3" xfId="15475"/>
    <cellStyle name="40% - Accent6 5 2 2 3" xfId="8357"/>
    <cellStyle name="40% - Accent6 5 2 2 3 2" xfId="17515"/>
    <cellStyle name="40% - Accent6 5 2 2 4" xfId="12865"/>
    <cellStyle name="40% - Accent6 5 2 3" xfId="6185"/>
    <cellStyle name="40% - Accent6 5 2 3 2" xfId="10838"/>
    <cellStyle name="40% - Accent6 5 2 3 2 2" xfId="19996"/>
    <cellStyle name="40% - Accent6 5 2 3 3" xfId="15476"/>
    <cellStyle name="40% - Accent6 5 2 4" xfId="8356"/>
    <cellStyle name="40% - Accent6 5 2 4 2" xfId="17514"/>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997"/>
    <cellStyle name="40% - Accent6 5 3 2 3" xfId="15477"/>
    <cellStyle name="40% - Accent6 5 3 3" xfId="8358"/>
    <cellStyle name="40% - Accent6 5 3 3 2" xfId="17516"/>
    <cellStyle name="40% - Accent6 5 3 4" xfId="12866"/>
    <cellStyle name="40% - Accent6 5 4" xfId="6187"/>
    <cellStyle name="40% - Accent6 5 4 2" xfId="10840"/>
    <cellStyle name="40% - Accent6 5 4 2 2" xfId="19998"/>
    <cellStyle name="40% - Accent6 5 4 3" xfId="15478"/>
    <cellStyle name="40% - Accent6 5 5" xfId="8355"/>
    <cellStyle name="40% - Accent6 5 5 2" xfId="17513"/>
    <cellStyle name="40% - Accent6 5 6" xfId="12863"/>
    <cellStyle name="40% - Accent6 5_draft transactions report_052009_rvsd" xfId="2374"/>
    <cellStyle name="40% - Accent6 50" xfId="2375"/>
    <cellStyle name="40% - Accent6 50 2" xfId="6188"/>
    <cellStyle name="40% - Accent6 50 2 2" xfId="10841"/>
    <cellStyle name="40% - Accent6 50 2 2 2" xfId="19999"/>
    <cellStyle name="40% - Accent6 50 2 3" xfId="15479"/>
    <cellStyle name="40% - Accent6 50 3" xfId="8359"/>
    <cellStyle name="40% - Accent6 50 3 2" xfId="17517"/>
    <cellStyle name="40% - Accent6 50 4" xfId="12867"/>
    <cellStyle name="40% - Accent6 51" xfId="2376"/>
    <cellStyle name="40% - Accent6 51 2" xfId="6189"/>
    <cellStyle name="40% - Accent6 51 2 2" xfId="10842"/>
    <cellStyle name="40% - Accent6 51 2 2 2" xfId="20000"/>
    <cellStyle name="40% - Accent6 51 2 3" xfId="15480"/>
    <cellStyle name="40% - Accent6 51 3" xfId="8360"/>
    <cellStyle name="40% - Accent6 51 3 2" xfId="17518"/>
    <cellStyle name="40% - Accent6 51 4" xfId="12868"/>
    <cellStyle name="40% - Accent6 52" xfId="2377"/>
    <cellStyle name="40% - Accent6 52 2" xfId="6190"/>
    <cellStyle name="40% - Accent6 52 2 2" xfId="10843"/>
    <cellStyle name="40% - Accent6 52 2 2 2" xfId="20001"/>
    <cellStyle name="40% - Accent6 52 2 3" xfId="15481"/>
    <cellStyle name="40% - Accent6 52 3" xfId="8361"/>
    <cellStyle name="40% - Accent6 52 3 2" xfId="17519"/>
    <cellStyle name="40% - Accent6 52 4" xfId="12869"/>
    <cellStyle name="40% - Accent6 53" xfId="2378"/>
    <cellStyle name="40% - Accent6 53 2" xfId="6191"/>
    <cellStyle name="40% - Accent6 53 2 2" xfId="10844"/>
    <cellStyle name="40% - Accent6 53 2 2 2" xfId="20002"/>
    <cellStyle name="40% - Accent6 53 2 3" xfId="15482"/>
    <cellStyle name="40% - Accent6 53 3" xfId="8362"/>
    <cellStyle name="40% - Accent6 53 3 2" xfId="17520"/>
    <cellStyle name="40% - Accent6 53 4" xfId="12870"/>
    <cellStyle name="40% - Accent6 54" xfId="2379"/>
    <cellStyle name="40% - Accent6 54 2" xfId="6192"/>
    <cellStyle name="40% - Accent6 54 2 2" xfId="10845"/>
    <cellStyle name="40% - Accent6 54 2 2 2" xfId="20003"/>
    <cellStyle name="40% - Accent6 54 2 3" xfId="15483"/>
    <cellStyle name="40% - Accent6 54 3" xfId="8363"/>
    <cellStyle name="40% - Accent6 54 3 2" xfId="17521"/>
    <cellStyle name="40% - Accent6 54 4" xfId="12871"/>
    <cellStyle name="40% - Accent6 55" xfId="2380"/>
    <cellStyle name="40% - Accent6 55 2" xfId="6193"/>
    <cellStyle name="40% - Accent6 55 2 2" xfId="10846"/>
    <cellStyle name="40% - Accent6 55 2 2 2" xfId="20004"/>
    <cellStyle name="40% - Accent6 55 2 3" xfId="15484"/>
    <cellStyle name="40% - Accent6 55 3" xfId="8364"/>
    <cellStyle name="40% - Accent6 55 3 2" xfId="17522"/>
    <cellStyle name="40% - Accent6 55 4" xfId="12872"/>
    <cellStyle name="40% - Accent6 56" xfId="2381"/>
    <cellStyle name="40% - Accent6 56 2" xfId="6194"/>
    <cellStyle name="40% - Accent6 56 2 2" xfId="10847"/>
    <cellStyle name="40% - Accent6 56 2 2 2" xfId="20005"/>
    <cellStyle name="40% - Accent6 56 2 3" xfId="15485"/>
    <cellStyle name="40% - Accent6 56 3" xfId="8365"/>
    <cellStyle name="40% - Accent6 56 3 2" xfId="17523"/>
    <cellStyle name="40% - Accent6 56 4" xfId="12873"/>
    <cellStyle name="40% - Accent6 57" xfId="2382"/>
    <cellStyle name="40% - Accent6 57 2" xfId="6195"/>
    <cellStyle name="40% - Accent6 57 2 2" xfId="10848"/>
    <cellStyle name="40% - Accent6 57 2 2 2" xfId="20006"/>
    <cellStyle name="40% - Accent6 57 2 3" xfId="15486"/>
    <cellStyle name="40% - Accent6 57 3" xfId="8366"/>
    <cellStyle name="40% - Accent6 57 3 2" xfId="17524"/>
    <cellStyle name="40% - Accent6 57 4" xfId="12874"/>
    <cellStyle name="40% - Accent6 58" xfId="2383"/>
    <cellStyle name="40% - Accent6 58 2" xfId="6196"/>
    <cellStyle name="40% - Accent6 58 2 2" xfId="10849"/>
    <cellStyle name="40% - Accent6 58 2 2 2" xfId="20007"/>
    <cellStyle name="40% - Accent6 58 2 3" xfId="15487"/>
    <cellStyle name="40% - Accent6 58 3" xfId="8367"/>
    <cellStyle name="40% - Accent6 58 3 2" xfId="17525"/>
    <cellStyle name="40% - Accent6 58 4" xfId="12875"/>
    <cellStyle name="40% - Accent6 59" xfId="2384"/>
    <cellStyle name="40% - Accent6 59 2" xfId="6197"/>
    <cellStyle name="40% - Accent6 59 2 2" xfId="10850"/>
    <cellStyle name="40% - Accent6 59 2 2 2" xfId="20008"/>
    <cellStyle name="40% - Accent6 59 2 3" xfId="15488"/>
    <cellStyle name="40% - Accent6 59 3" xfId="8368"/>
    <cellStyle name="40% - Accent6 59 3 2" xfId="17526"/>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20009"/>
    <cellStyle name="40% - Accent6 6 2 2 2 3" xfId="15489"/>
    <cellStyle name="40% - Accent6 6 2 2 3" xfId="8371"/>
    <cellStyle name="40% - Accent6 6 2 2 3 2" xfId="17529"/>
    <cellStyle name="40% - Accent6 6 2 2 4" xfId="12879"/>
    <cellStyle name="40% - Accent6 6 2 3" xfId="6199"/>
    <cellStyle name="40% - Accent6 6 2 3 2" xfId="10852"/>
    <cellStyle name="40% - Accent6 6 2 3 2 2" xfId="20010"/>
    <cellStyle name="40% - Accent6 6 2 3 3" xfId="15490"/>
    <cellStyle name="40% - Accent6 6 2 4" xfId="8370"/>
    <cellStyle name="40% - Accent6 6 2 4 2" xfId="17528"/>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20011"/>
    <cellStyle name="40% - Accent6 6 3 2 3" xfId="15491"/>
    <cellStyle name="40% - Accent6 6 3 3" xfId="8372"/>
    <cellStyle name="40% - Accent6 6 3 3 2" xfId="17530"/>
    <cellStyle name="40% - Accent6 6 3 4" xfId="12880"/>
    <cellStyle name="40% - Accent6 6 4" xfId="6201"/>
    <cellStyle name="40% - Accent6 6 4 2" xfId="10854"/>
    <cellStyle name="40% - Accent6 6 4 2 2" xfId="20012"/>
    <cellStyle name="40% - Accent6 6 4 3" xfId="15492"/>
    <cellStyle name="40% - Accent6 6 5" xfId="8369"/>
    <cellStyle name="40% - Accent6 6 5 2" xfId="17527"/>
    <cellStyle name="40% - Accent6 6 6" xfId="12877"/>
    <cellStyle name="40% - Accent6 6_draft transactions report_052009_rvsd" xfId="2390"/>
    <cellStyle name="40% - Accent6 60" xfId="2391"/>
    <cellStyle name="40% - Accent6 60 2" xfId="6202"/>
    <cellStyle name="40% - Accent6 60 2 2" xfId="10855"/>
    <cellStyle name="40% - Accent6 60 2 2 2" xfId="20013"/>
    <cellStyle name="40% - Accent6 60 2 3" xfId="15493"/>
    <cellStyle name="40% - Accent6 60 3" xfId="8373"/>
    <cellStyle name="40% - Accent6 60 3 2" xfId="17531"/>
    <cellStyle name="40% - Accent6 60 4" xfId="12881"/>
    <cellStyle name="40% - Accent6 61" xfId="2392"/>
    <cellStyle name="40% - Accent6 61 2" xfId="6203"/>
    <cellStyle name="40% - Accent6 61 2 2" xfId="10856"/>
    <cellStyle name="40% - Accent6 61 2 2 2" xfId="20014"/>
    <cellStyle name="40% - Accent6 61 2 3" xfId="15494"/>
    <cellStyle name="40% - Accent6 61 3" xfId="8374"/>
    <cellStyle name="40% - Accent6 61 3 2" xfId="17532"/>
    <cellStyle name="40% - Accent6 61 4" xfId="12882"/>
    <cellStyle name="40% - Accent6 62" xfId="2393"/>
    <cellStyle name="40% - Accent6 62 2" xfId="6204"/>
    <cellStyle name="40% - Accent6 62 2 2" xfId="10857"/>
    <cellStyle name="40% - Accent6 62 2 2 2" xfId="20015"/>
    <cellStyle name="40% - Accent6 62 2 3" xfId="15495"/>
    <cellStyle name="40% - Accent6 62 3" xfId="8375"/>
    <cellStyle name="40% - Accent6 62 3 2" xfId="17533"/>
    <cellStyle name="40% - Accent6 62 4" xfId="12883"/>
    <cellStyle name="40% - Accent6 63" xfId="2394"/>
    <cellStyle name="40% - Accent6 63 2" xfId="6205"/>
    <cellStyle name="40% - Accent6 63 2 2" xfId="10858"/>
    <cellStyle name="40% - Accent6 63 2 2 2" xfId="20016"/>
    <cellStyle name="40% - Accent6 63 2 3" xfId="15496"/>
    <cellStyle name="40% - Accent6 63 3" xfId="8376"/>
    <cellStyle name="40% - Accent6 63 3 2" xfId="17534"/>
    <cellStyle name="40% - Accent6 63 4" xfId="12884"/>
    <cellStyle name="40% - Accent6 64" xfId="2395"/>
    <cellStyle name="40% - Accent6 64 2" xfId="6206"/>
    <cellStyle name="40% - Accent6 64 2 2" xfId="10859"/>
    <cellStyle name="40% - Accent6 64 2 2 2" xfId="20017"/>
    <cellStyle name="40% - Accent6 64 2 3" xfId="15497"/>
    <cellStyle name="40% - Accent6 64 3" xfId="8377"/>
    <cellStyle name="40% - Accent6 64 3 2" xfId="17535"/>
    <cellStyle name="40% - Accent6 64 4" xfId="12885"/>
    <cellStyle name="40% - Accent6 65" xfId="2396"/>
    <cellStyle name="40% - Accent6 65 2" xfId="6207"/>
    <cellStyle name="40% - Accent6 65 2 2" xfId="10860"/>
    <cellStyle name="40% - Accent6 65 2 2 2" xfId="20018"/>
    <cellStyle name="40% - Accent6 65 2 3" xfId="15498"/>
    <cellStyle name="40% - Accent6 65 3" xfId="8378"/>
    <cellStyle name="40% - Accent6 65 3 2" xfId="17536"/>
    <cellStyle name="40% - Accent6 65 4" xfId="12886"/>
    <cellStyle name="40% - Accent6 66" xfId="2397"/>
    <cellStyle name="40% - Accent6 66 2" xfId="6208"/>
    <cellStyle name="40% - Accent6 66 2 2" xfId="10861"/>
    <cellStyle name="40% - Accent6 66 2 2 2" xfId="20019"/>
    <cellStyle name="40% - Accent6 66 2 3" xfId="15499"/>
    <cellStyle name="40% - Accent6 66 3" xfId="8379"/>
    <cellStyle name="40% - Accent6 66 3 2" xfId="17537"/>
    <cellStyle name="40% - Accent6 66 4" xfId="12887"/>
    <cellStyle name="40% - Accent6 67" xfId="2398"/>
    <cellStyle name="40% - Accent6 67 2" xfId="6209"/>
    <cellStyle name="40% - Accent6 67 2 2" xfId="10862"/>
    <cellStyle name="40% - Accent6 67 2 2 2" xfId="20020"/>
    <cellStyle name="40% - Accent6 67 2 3" xfId="15500"/>
    <cellStyle name="40% - Accent6 67 3" xfId="8380"/>
    <cellStyle name="40% - Accent6 67 3 2" xfId="17538"/>
    <cellStyle name="40% - Accent6 67 4" xfId="12888"/>
    <cellStyle name="40% - Accent6 68" xfId="2399"/>
    <cellStyle name="40% - Accent6 68 2" xfId="6210"/>
    <cellStyle name="40% - Accent6 68 2 2" xfId="10863"/>
    <cellStyle name="40% - Accent6 68 2 2 2" xfId="20021"/>
    <cellStyle name="40% - Accent6 68 2 3" xfId="15501"/>
    <cellStyle name="40% - Accent6 68 3" xfId="8381"/>
    <cellStyle name="40% - Accent6 68 3 2" xfId="17539"/>
    <cellStyle name="40% - Accent6 68 4" xfId="12889"/>
    <cellStyle name="40% - Accent6 69" xfId="2400"/>
    <cellStyle name="40% - Accent6 69 2" xfId="6211"/>
    <cellStyle name="40% - Accent6 69 2 2" xfId="10864"/>
    <cellStyle name="40% - Accent6 69 2 2 2" xfId="20022"/>
    <cellStyle name="40% - Accent6 69 2 3" xfId="15502"/>
    <cellStyle name="40% - Accent6 69 3" xfId="8382"/>
    <cellStyle name="40% - Accent6 69 3 2" xfId="17540"/>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20023"/>
    <cellStyle name="40% - Accent6 7 2 2 2 3" xfId="15503"/>
    <cellStyle name="40% - Accent6 7 2 2 3" xfId="8385"/>
    <cellStyle name="40% - Accent6 7 2 2 3 2" xfId="17543"/>
    <cellStyle name="40% - Accent6 7 2 2 4" xfId="12893"/>
    <cellStyle name="40% - Accent6 7 2 3" xfId="6213"/>
    <cellStyle name="40% - Accent6 7 2 3 2" xfId="10866"/>
    <cellStyle name="40% - Accent6 7 2 3 2 2" xfId="20024"/>
    <cellStyle name="40% - Accent6 7 2 3 3" xfId="15504"/>
    <cellStyle name="40% - Accent6 7 2 4" xfId="8384"/>
    <cellStyle name="40% - Accent6 7 2 4 2" xfId="17542"/>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20025"/>
    <cellStyle name="40% - Accent6 7 3 2 3" xfId="15505"/>
    <cellStyle name="40% - Accent6 7 3 3" xfId="8386"/>
    <cellStyle name="40% - Accent6 7 3 3 2" xfId="17544"/>
    <cellStyle name="40% - Accent6 7 3 4" xfId="12894"/>
    <cellStyle name="40% - Accent6 7 4" xfId="6215"/>
    <cellStyle name="40% - Accent6 7 4 2" xfId="10868"/>
    <cellStyle name="40% - Accent6 7 4 2 2" xfId="20026"/>
    <cellStyle name="40% - Accent6 7 4 3" xfId="15506"/>
    <cellStyle name="40% - Accent6 7 5" xfId="8383"/>
    <cellStyle name="40% - Accent6 7 5 2" xfId="17541"/>
    <cellStyle name="40% - Accent6 7 6" xfId="12891"/>
    <cellStyle name="40% - Accent6 7_draft transactions report_052009_rvsd" xfId="2406"/>
    <cellStyle name="40% - Accent6 70" xfId="2407"/>
    <cellStyle name="40% - Accent6 70 2" xfId="6216"/>
    <cellStyle name="40% - Accent6 70 2 2" xfId="10869"/>
    <cellStyle name="40% - Accent6 70 2 2 2" xfId="20027"/>
    <cellStyle name="40% - Accent6 70 2 3" xfId="15507"/>
    <cellStyle name="40% - Accent6 70 3" xfId="8387"/>
    <cellStyle name="40% - Accent6 70 3 2" xfId="17545"/>
    <cellStyle name="40% - Accent6 70 4" xfId="12895"/>
    <cellStyle name="40% - Accent6 71" xfId="2408"/>
    <cellStyle name="40% - Accent6 71 2" xfId="6217"/>
    <cellStyle name="40% - Accent6 71 2 2" xfId="10870"/>
    <cellStyle name="40% - Accent6 71 2 2 2" xfId="20028"/>
    <cellStyle name="40% - Accent6 71 2 3" xfId="15508"/>
    <cellStyle name="40% - Accent6 71 3" xfId="8388"/>
    <cellStyle name="40% - Accent6 71 3 2" xfId="17546"/>
    <cellStyle name="40% - Accent6 71 4" xfId="12896"/>
    <cellStyle name="40% - Accent6 72" xfId="2409"/>
    <cellStyle name="40% - Accent6 72 2" xfId="6218"/>
    <cellStyle name="40% - Accent6 72 2 2" xfId="10871"/>
    <cellStyle name="40% - Accent6 72 2 2 2" xfId="20029"/>
    <cellStyle name="40% - Accent6 72 2 3" xfId="15509"/>
    <cellStyle name="40% - Accent6 72 3" xfId="8389"/>
    <cellStyle name="40% - Accent6 72 3 2" xfId="17547"/>
    <cellStyle name="40% - Accent6 72 4" xfId="12897"/>
    <cellStyle name="40% - Accent6 73" xfId="2410"/>
    <cellStyle name="40% - Accent6 73 2" xfId="6219"/>
    <cellStyle name="40% - Accent6 73 2 2" xfId="10872"/>
    <cellStyle name="40% - Accent6 73 2 2 2" xfId="20030"/>
    <cellStyle name="40% - Accent6 73 2 3" xfId="15510"/>
    <cellStyle name="40% - Accent6 73 3" xfId="8390"/>
    <cellStyle name="40% - Accent6 73 3 2" xfId="17548"/>
    <cellStyle name="40% - Accent6 73 4" xfId="12898"/>
    <cellStyle name="40% - Accent6 74" xfId="2411"/>
    <cellStyle name="40% - Accent6 74 2" xfId="6220"/>
    <cellStyle name="40% - Accent6 74 2 2" xfId="10873"/>
    <cellStyle name="40% - Accent6 74 2 2 2" xfId="20031"/>
    <cellStyle name="40% - Accent6 74 2 3" xfId="15511"/>
    <cellStyle name="40% - Accent6 74 3" xfId="8391"/>
    <cellStyle name="40% - Accent6 74 3 2" xfId="17549"/>
    <cellStyle name="40% - Accent6 74 4" xfId="12899"/>
    <cellStyle name="40% - Accent6 75" xfId="2412"/>
    <cellStyle name="40% - Accent6 75 2" xfId="6221"/>
    <cellStyle name="40% - Accent6 75 2 2" xfId="10874"/>
    <cellStyle name="40% - Accent6 75 2 2 2" xfId="20032"/>
    <cellStyle name="40% - Accent6 75 2 3" xfId="15512"/>
    <cellStyle name="40% - Accent6 75 3" xfId="8392"/>
    <cellStyle name="40% - Accent6 75 3 2" xfId="17550"/>
    <cellStyle name="40% - Accent6 75 4" xfId="12900"/>
    <cellStyle name="40% - Accent6 76" xfId="2413"/>
    <cellStyle name="40% - Accent6 76 2" xfId="6222"/>
    <cellStyle name="40% - Accent6 76 2 2" xfId="10875"/>
    <cellStyle name="40% - Accent6 76 2 2 2" xfId="20033"/>
    <cellStyle name="40% - Accent6 76 2 3" xfId="15513"/>
    <cellStyle name="40% - Accent6 76 3" xfId="8393"/>
    <cellStyle name="40% - Accent6 76 3 2" xfId="17551"/>
    <cellStyle name="40% - Accent6 76 4" xfId="12901"/>
    <cellStyle name="40% - Accent6 77" xfId="2414"/>
    <cellStyle name="40% - Accent6 77 2" xfId="6223"/>
    <cellStyle name="40% - Accent6 77 2 2" xfId="10876"/>
    <cellStyle name="40% - Accent6 77 2 2 2" xfId="20034"/>
    <cellStyle name="40% - Accent6 77 2 3" xfId="15514"/>
    <cellStyle name="40% - Accent6 77 3" xfId="8394"/>
    <cellStyle name="40% - Accent6 77 3 2" xfId="17552"/>
    <cellStyle name="40% - Accent6 77 4" xfId="12902"/>
    <cellStyle name="40% - Accent6 78" xfId="2415"/>
    <cellStyle name="40% - Accent6 78 2" xfId="6224"/>
    <cellStyle name="40% - Accent6 78 2 2" xfId="10877"/>
    <cellStyle name="40% - Accent6 78 2 2 2" xfId="20035"/>
    <cellStyle name="40% - Accent6 78 2 3" xfId="15515"/>
    <cellStyle name="40% - Accent6 78 3" xfId="8395"/>
    <cellStyle name="40% - Accent6 78 3 2" xfId="17553"/>
    <cellStyle name="40% - Accent6 78 4" xfId="12903"/>
    <cellStyle name="40% - Accent6 79" xfId="2416"/>
    <cellStyle name="40% - Accent6 79 2" xfId="6225"/>
    <cellStyle name="40% - Accent6 79 2 2" xfId="10878"/>
    <cellStyle name="40% - Accent6 79 2 2 2" xfId="20036"/>
    <cellStyle name="40% - Accent6 79 2 3" xfId="15516"/>
    <cellStyle name="40% - Accent6 79 3" xfId="8396"/>
    <cellStyle name="40% - Accent6 79 3 2" xfId="17554"/>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20037"/>
    <cellStyle name="40% - Accent6 8 2 2 2 3" xfId="15517"/>
    <cellStyle name="40% - Accent6 8 2 2 3" xfId="8399"/>
    <cellStyle name="40% - Accent6 8 2 2 3 2" xfId="17557"/>
    <cellStyle name="40% - Accent6 8 2 2 4" xfId="12907"/>
    <cellStyle name="40% - Accent6 8 2 3" xfId="6227"/>
    <cellStyle name="40% - Accent6 8 2 3 2" xfId="10880"/>
    <cellStyle name="40% - Accent6 8 2 3 2 2" xfId="20038"/>
    <cellStyle name="40% - Accent6 8 2 3 3" xfId="15518"/>
    <cellStyle name="40% - Accent6 8 2 4" xfId="8398"/>
    <cellStyle name="40% - Accent6 8 2 4 2" xfId="17556"/>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20039"/>
    <cellStyle name="40% - Accent6 8 3 2 3" xfId="15519"/>
    <cellStyle name="40% - Accent6 8 3 3" xfId="8400"/>
    <cellStyle name="40% - Accent6 8 3 3 2" xfId="17558"/>
    <cellStyle name="40% - Accent6 8 3 4" xfId="12908"/>
    <cellStyle name="40% - Accent6 8 4" xfId="6229"/>
    <cellStyle name="40% - Accent6 8 4 2" xfId="10882"/>
    <cellStyle name="40% - Accent6 8 4 2 2" xfId="20040"/>
    <cellStyle name="40% - Accent6 8 4 3" xfId="15520"/>
    <cellStyle name="40% - Accent6 8 5" xfId="8397"/>
    <cellStyle name="40% - Accent6 8 5 2" xfId="17555"/>
    <cellStyle name="40% - Accent6 8 6" xfId="12905"/>
    <cellStyle name="40% - Accent6 8_draft transactions report_052009_rvsd" xfId="2422"/>
    <cellStyle name="40% - Accent6 80" xfId="2423"/>
    <cellStyle name="40% - Accent6 80 2" xfId="6230"/>
    <cellStyle name="40% - Accent6 80 2 2" xfId="10883"/>
    <cellStyle name="40% - Accent6 80 2 2 2" xfId="20041"/>
    <cellStyle name="40% - Accent6 80 2 3" xfId="15521"/>
    <cellStyle name="40% - Accent6 80 3" xfId="8401"/>
    <cellStyle name="40% - Accent6 80 3 2" xfId="17559"/>
    <cellStyle name="40% - Accent6 80 4" xfId="12909"/>
    <cellStyle name="40% - Accent6 81" xfId="2424"/>
    <cellStyle name="40% - Accent6 81 2" xfId="6231"/>
    <cellStyle name="40% - Accent6 81 2 2" xfId="10884"/>
    <cellStyle name="40% - Accent6 81 2 2 2" xfId="20042"/>
    <cellStyle name="40% - Accent6 81 2 3" xfId="15522"/>
    <cellStyle name="40% - Accent6 81 3" xfId="8402"/>
    <cellStyle name="40% - Accent6 81 3 2" xfId="17560"/>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20043"/>
    <cellStyle name="40% - Accent6 85 2 3" xfId="15523"/>
    <cellStyle name="40% - Accent6 85 3" xfId="8403"/>
    <cellStyle name="40% - Accent6 85 3 2" xfId="17561"/>
    <cellStyle name="40% - Accent6 85 4" xfId="12911"/>
    <cellStyle name="40% - Accent6 86" xfId="2429"/>
    <cellStyle name="40% - Accent6 86 2" xfId="6236"/>
    <cellStyle name="40% - Accent6 86 2 2" xfId="10886"/>
    <cellStyle name="40% - Accent6 86 2 2 2" xfId="20044"/>
    <cellStyle name="40% - Accent6 86 2 3" xfId="15524"/>
    <cellStyle name="40% - Accent6 86 3" xfId="8404"/>
    <cellStyle name="40% - Accent6 86 3 2" xfId="17562"/>
    <cellStyle name="40% - Accent6 86 4" xfId="12912"/>
    <cellStyle name="40% - Accent6 87" xfId="2430"/>
    <cellStyle name="40% - Accent6 87 2" xfId="6237"/>
    <cellStyle name="40% - Accent6 87 2 2" xfId="10887"/>
    <cellStyle name="40% - Accent6 87 2 2 2" xfId="20045"/>
    <cellStyle name="40% - Accent6 87 2 3" xfId="15525"/>
    <cellStyle name="40% - Accent6 87 3" xfId="8405"/>
    <cellStyle name="40% - Accent6 87 3 2" xfId="17563"/>
    <cellStyle name="40% - Accent6 87 4" xfId="12913"/>
    <cellStyle name="40% - Accent6 88" xfId="2431"/>
    <cellStyle name="40% - Accent6 88 2" xfId="6238"/>
    <cellStyle name="40% - Accent6 88 2 2" xfId="10888"/>
    <cellStyle name="40% - Accent6 88 2 2 2" xfId="20046"/>
    <cellStyle name="40% - Accent6 88 2 3" xfId="15526"/>
    <cellStyle name="40% - Accent6 88 3" xfId="8406"/>
    <cellStyle name="40% - Accent6 88 3 2" xfId="17564"/>
    <cellStyle name="40% - Accent6 88 4" xfId="12914"/>
    <cellStyle name="40% - Accent6 89" xfId="2432"/>
    <cellStyle name="40% - Accent6 89 2" xfId="6239"/>
    <cellStyle name="40% - Accent6 89 2 2" xfId="10889"/>
    <cellStyle name="40% - Accent6 89 2 2 2" xfId="20047"/>
    <cellStyle name="40% - Accent6 89 2 3" xfId="15527"/>
    <cellStyle name="40% - Accent6 89 3" xfId="8407"/>
    <cellStyle name="40% - Accent6 89 3 2" xfId="17565"/>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20048"/>
    <cellStyle name="40% - Accent6 9 2 2 2 3" xfId="15528"/>
    <cellStyle name="40% - Accent6 9 2 2 3" xfId="8410"/>
    <cellStyle name="40% - Accent6 9 2 2 3 2" xfId="17568"/>
    <cellStyle name="40% - Accent6 9 2 2 4" xfId="12918"/>
    <cellStyle name="40% - Accent6 9 2 3" xfId="6241"/>
    <cellStyle name="40% - Accent6 9 2 3 2" xfId="10891"/>
    <cellStyle name="40% - Accent6 9 2 3 2 2" xfId="20049"/>
    <cellStyle name="40% - Accent6 9 2 3 3" xfId="15529"/>
    <cellStyle name="40% - Accent6 9 2 4" xfId="8409"/>
    <cellStyle name="40% - Accent6 9 2 4 2" xfId="17567"/>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20050"/>
    <cellStyle name="40% - Accent6 9 3 2 3" xfId="15530"/>
    <cellStyle name="40% - Accent6 9 3 3" xfId="8411"/>
    <cellStyle name="40% - Accent6 9 3 3 2" xfId="17569"/>
    <cellStyle name="40% - Accent6 9 3 4" xfId="12919"/>
    <cellStyle name="40% - Accent6 9 4" xfId="6243"/>
    <cellStyle name="40% - Accent6 9 4 2" xfId="10893"/>
    <cellStyle name="40% - Accent6 9 4 2 2" xfId="20051"/>
    <cellStyle name="40% - Accent6 9 4 3" xfId="15531"/>
    <cellStyle name="40% - Accent6 9 5" xfId="8408"/>
    <cellStyle name="40% - Accent6 9 5 2" xfId="17566"/>
    <cellStyle name="40% - Accent6 9 6" xfId="12916"/>
    <cellStyle name="40% - Accent6 9_draft transactions report_052009_rvsd" xfId="2438"/>
    <cellStyle name="40% - Accent6 90" xfId="2439"/>
    <cellStyle name="40% - Accent6 90 2" xfId="6244"/>
    <cellStyle name="40% - Accent6 90 2 2" xfId="10894"/>
    <cellStyle name="40% - Accent6 90 2 2 2" xfId="20052"/>
    <cellStyle name="40% - Accent6 90 2 3" xfId="15532"/>
    <cellStyle name="40% - Accent6 90 3" xfId="8412"/>
    <cellStyle name="40% - Accent6 90 3 2" xfId="17570"/>
    <cellStyle name="40% - Accent6 90 4" xfId="12920"/>
    <cellStyle name="40% - Accent6 91" xfId="2440"/>
    <cellStyle name="40% - Accent6 91 2" xfId="6245"/>
    <cellStyle name="40% - Accent6 91 2 2" xfId="10895"/>
    <cellStyle name="40% - Accent6 91 2 2 2" xfId="20053"/>
    <cellStyle name="40% - Accent6 91 2 3" xfId="15533"/>
    <cellStyle name="40% - Accent6 91 3" xfId="8413"/>
    <cellStyle name="40% - Accent6 91 3 2" xfId="17571"/>
    <cellStyle name="40% - Accent6 91 4" xfId="12921"/>
    <cellStyle name="40% - Accent6 92" xfId="2441"/>
    <cellStyle name="40% - Accent6 92 2" xfId="6246"/>
    <cellStyle name="40% - Accent6 92 2 2" xfId="10896"/>
    <cellStyle name="40% - Accent6 92 2 2 2" xfId="20054"/>
    <cellStyle name="40% - Accent6 92 2 3" xfId="15534"/>
    <cellStyle name="40% - Accent6 92 3" xfId="8414"/>
    <cellStyle name="40% - Accent6 92 3 2" xfId="17572"/>
    <cellStyle name="40% - Accent6 92 4" xfId="12922"/>
    <cellStyle name="40% - Accent6 93" xfId="2442"/>
    <cellStyle name="40% - Accent6 93 2" xfId="6247"/>
    <cellStyle name="40% - Accent6 93 2 2" xfId="10897"/>
    <cellStyle name="40% - Accent6 93 2 2 2" xfId="20055"/>
    <cellStyle name="40% - Accent6 93 2 3" xfId="15535"/>
    <cellStyle name="40% - Accent6 93 3" xfId="8415"/>
    <cellStyle name="40% - Accent6 93 3 2" xfId="17573"/>
    <cellStyle name="40% - Accent6 93 4" xfId="12923"/>
    <cellStyle name="40% - Accent6 94" xfId="2443"/>
    <cellStyle name="40% - Accent6 94 2" xfId="6248"/>
    <cellStyle name="40% - Accent6 94 2 2" xfId="10898"/>
    <cellStyle name="40% - Accent6 94 2 2 2" xfId="20056"/>
    <cellStyle name="40% - Accent6 94 2 3" xfId="15536"/>
    <cellStyle name="40% - Accent6 94 3" xfId="8416"/>
    <cellStyle name="40% - Accent6 94 3 2" xfId="17574"/>
    <cellStyle name="40% - Accent6 94 4" xfId="12924"/>
    <cellStyle name="40% - Accent6 95" xfId="2444"/>
    <cellStyle name="40% - Accent6 95 2" xfId="6249"/>
    <cellStyle name="40% - Accent6 95 2 2" xfId="10899"/>
    <cellStyle name="40% - Accent6 95 2 2 2" xfId="20057"/>
    <cellStyle name="40% - Accent6 95 2 3" xfId="15537"/>
    <cellStyle name="40% - Accent6 95 3" xfId="8417"/>
    <cellStyle name="40% - Accent6 95 3 2" xfId="17575"/>
    <cellStyle name="40% - Accent6 95 4" xfId="12925"/>
    <cellStyle name="40% - Accent6 96" xfId="2445"/>
    <cellStyle name="40% - Accent6 96 2" xfId="6250"/>
    <cellStyle name="40% - Accent6 96 2 2" xfId="10900"/>
    <cellStyle name="40% - Accent6 96 2 2 2" xfId="20058"/>
    <cellStyle name="40% - Accent6 96 2 3" xfId="15538"/>
    <cellStyle name="40% - Accent6 96 3" xfId="8418"/>
    <cellStyle name="40% - Accent6 96 3 2" xfId="17576"/>
    <cellStyle name="40% - Accent6 96 4" xfId="12926"/>
    <cellStyle name="40% - Accent6 97" xfId="2446"/>
    <cellStyle name="40% - Accent6 97 2" xfId="6251"/>
    <cellStyle name="40% - Accent6 97 2 2" xfId="10901"/>
    <cellStyle name="40% - Accent6 97 2 2 2" xfId="20059"/>
    <cellStyle name="40% - Accent6 97 2 3" xfId="15539"/>
    <cellStyle name="40% - Accent6 97 3" xfId="8419"/>
    <cellStyle name="40% - Accent6 97 3 2" xfId="17577"/>
    <cellStyle name="40% - Accent6 97 4" xfId="12927"/>
    <cellStyle name="40% - Accent6 98" xfId="2447"/>
    <cellStyle name="40% - Accent6 98 2" xfId="6252"/>
    <cellStyle name="40% - Accent6 98 2 2" xfId="10902"/>
    <cellStyle name="40% - Accent6 98 2 2 2" xfId="20060"/>
    <cellStyle name="40% - Accent6 98 2 3" xfId="15540"/>
    <cellStyle name="40% - Accent6 98 3" xfId="8420"/>
    <cellStyle name="40% - Accent6 98 3 2" xfId="17578"/>
    <cellStyle name="40% - Accent6 98 4" xfId="12928"/>
    <cellStyle name="40% - Accent6 99" xfId="2448"/>
    <cellStyle name="40% - Accent6 99 2" xfId="6253"/>
    <cellStyle name="40% - Accent6 99 2 2" xfId="10903"/>
    <cellStyle name="40% - Accent6 99 2 2 2" xfId="20061"/>
    <cellStyle name="40% - Accent6 99 2 3" xfId="15541"/>
    <cellStyle name="40% - Accent6 99 3" xfId="8421"/>
    <cellStyle name="40% - Accent6 99 3 2" xfId="17579"/>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12930"/>
    <cellStyle name="Calculation 11" xfId="2633"/>
    <cellStyle name="Calculation 11 2" xfId="12931"/>
    <cellStyle name="Calculation 12" xfId="2634"/>
    <cellStyle name="Calculation 12 2" xfId="12932"/>
    <cellStyle name="Calculation 13" xfId="2635"/>
    <cellStyle name="Calculation 13 2" xfId="12933"/>
    <cellStyle name="Calculation 14" xfId="2636"/>
    <cellStyle name="Calculation 14 2" xfId="12934"/>
    <cellStyle name="Calculation 15" xfId="3173"/>
    <cellStyle name="Calculation 15 2" xfId="13109"/>
    <cellStyle name="Calculation 16" xfId="3215"/>
    <cellStyle name="Calculation 16 2" xfId="13114"/>
    <cellStyle name="Calculation 17" xfId="3257"/>
    <cellStyle name="Calculation 17 2" xfId="13119"/>
    <cellStyle name="Calculation 18" xfId="3299"/>
    <cellStyle name="Calculation 18 2" xfId="13124"/>
    <cellStyle name="Calculation 19" xfId="3340"/>
    <cellStyle name="Calculation 19 2" xfId="13129"/>
    <cellStyle name="Calculation 2" xfId="2637"/>
    <cellStyle name="Calculation 2 2" xfId="12935"/>
    <cellStyle name="Calculation 20" xfId="3487"/>
    <cellStyle name="Calculation 20 2" xfId="13238"/>
    <cellStyle name="Calculation 21" xfId="3529"/>
    <cellStyle name="Calculation 21 2" xfId="13243"/>
    <cellStyle name="Calculation 22" xfId="3570"/>
    <cellStyle name="Calculation 22 2" xfId="13248"/>
    <cellStyle name="Calculation 23" xfId="3730"/>
    <cellStyle name="Calculation 23 2" xfId="13370"/>
    <cellStyle name="Calculation 24" xfId="3772"/>
    <cellStyle name="Calculation 24 2" xfId="13375"/>
    <cellStyle name="Calculation 25" xfId="3813"/>
    <cellStyle name="Calculation 25 2" xfId="13380"/>
    <cellStyle name="Calculation 26" xfId="3855"/>
    <cellStyle name="Calculation 26 2" xfId="13385"/>
    <cellStyle name="Calculation 27" xfId="3897"/>
    <cellStyle name="Calculation 27 2" xfId="13390"/>
    <cellStyle name="Calculation 3" xfId="2638"/>
    <cellStyle name="Calculation 3 2" xfId="12936"/>
    <cellStyle name="Calculation 4" xfId="2639"/>
    <cellStyle name="Calculation 4 2" xfId="12937"/>
    <cellStyle name="Calculation 5" xfId="2640"/>
    <cellStyle name="Calculation 5 2" xfId="12938"/>
    <cellStyle name="Calculation 6" xfId="2641"/>
    <cellStyle name="Calculation 6 2" xfId="12939"/>
    <cellStyle name="Calculation 7" xfId="2642"/>
    <cellStyle name="Calculation 7 2" xfId="12940"/>
    <cellStyle name="Calculation 8" xfId="2643"/>
    <cellStyle name="Calculation 8 2" xfId="12941"/>
    <cellStyle name="Calculation 9" xfId="2644"/>
    <cellStyle name="Calculation 9 2" xfId="1294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20062"/>
    <cellStyle name="Comma 3 2 2 2 3" xfId="15542"/>
    <cellStyle name="Comma 3 2 2 3" xfId="6582"/>
    <cellStyle name="Comma 3 2 2 3 2" xfId="11090"/>
    <cellStyle name="Comma 3 2 2 3 2 2" xfId="20248"/>
    <cellStyle name="Comma 3 2 2 3 3" xfId="15741"/>
    <cellStyle name="Comma 3 2 2 4" xfId="6593"/>
    <cellStyle name="Comma 3 2 2 4 2" xfId="11101"/>
    <cellStyle name="Comma 3 2 2 4 2 2" xfId="20259"/>
    <cellStyle name="Comma 3 2 2 4 3" xfId="15752"/>
    <cellStyle name="Comma 3 2 2 5" xfId="8829"/>
    <cellStyle name="Comma 3 2 2 5 2" xfId="17987"/>
    <cellStyle name="Comma 3 2 2 6" xfId="13467"/>
    <cellStyle name="Comma 3 2 3" xfId="6255"/>
    <cellStyle name="Comma 3 2 3 2" xfId="10905"/>
    <cellStyle name="Comma 3 2 3 2 2" xfId="20063"/>
    <cellStyle name="Comma 3 2 3 3" xfId="15543"/>
    <cellStyle name="Comma 3 2 4" xfId="8808"/>
    <cellStyle name="Comma 3 2 4 2" xfId="17966"/>
    <cellStyle name="Comma 3 2 5" xfId="13446"/>
    <cellStyle name="Comma 3 3" xfId="4006"/>
    <cellStyle name="Comma 3 4" xfId="6256"/>
    <cellStyle name="Comma 3 4 2" xfId="10906"/>
    <cellStyle name="Comma 3 4 2 2" xfId="20064"/>
    <cellStyle name="Comma 3 4 3" xfId="15544"/>
    <cellStyle name="Comma 3 5" xfId="8791"/>
    <cellStyle name="Comma 3 5 2" xfId="17949"/>
    <cellStyle name="Comma 3 6" xfId="13429"/>
    <cellStyle name="Comma 4" xfId="3983"/>
    <cellStyle name="Comma 4 2" xfId="4007"/>
    <cellStyle name="Comma 4 3" xfId="6257"/>
    <cellStyle name="Comma 4 3 2" xfId="10907"/>
    <cellStyle name="Comma 4 3 2 2" xfId="20065"/>
    <cellStyle name="Comma 4 3 3" xfId="15545"/>
    <cellStyle name="Comma 4 4" xfId="8825"/>
    <cellStyle name="Comma 4 4 2" xfId="17983"/>
    <cellStyle name="Comma 4 5" xfId="13463"/>
    <cellStyle name="Comma 5" xfId="4019"/>
    <cellStyle name="Comma 6" xfId="4020"/>
    <cellStyle name="Comma 6 2" xfId="6258"/>
    <cellStyle name="Comma 6 2 2" xfId="10908"/>
    <cellStyle name="Comma 6 2 2 2" xfId="20066"/>
    <cellStyle name="Comma 6 2 3" xfId="15546"/>
    <cellStyle name="Comma 6 3" xfId="8833"/>
    <cellStyle name="Comma 6 3 2" xfId="17991"/>
    <cellStyle name="Comma 6 4" xfId="1347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20067"/>
    <cellStyle name="Currency 3 2 2 3" xfId="15547"/>
    <cellStyle name="Currency 3 2 3" xfId="8811"/>
    <cellStyle name="Currency 3 2 3 2" xfId="17969"/>
    <cellStyle name="Currency 3 2 4" xfId="13449"/>
    <cellStyle name="Currency 3 3" xfId="4009"/>
    <cellStyle name="Currency 3 4" xfId="6260"/>
    <cellStyle name="Currency 3 4 2" xfId="10910"/>
    <cellStyle name="Currency 3 4 2 2" xfId="20068"/>
    <cellStyle name="Currency 3 4 3" xfId="15548"/>
    <cellStyle name="Currency 3 5" xfId="8806"/>
    <cellStyle name="Currency 3 5 2" xfId="17964"/>
    <cellStyle name="Currency 3 6" xfId="13444"/>
    <cellStyle name="Currency 4" xfId="4021"/>
    <cellStyle name="Currency 5" xfId="4022"/>
    <cellStyle name="Currency 5 2" xfId="6261"/>
    <cellStyle name="Currency 5 2 2" xfId="10911"/>
    <cellStyle name="Currency 5 2 2 2" xfId="20069"/>
    <cellStyle name="Currency 5 2 3" xfId="15549"/>
    <cellStyle name="Currency 5 3" xfId="8834"/>
    <cellStyle name="Currency 5 3 2" xfId="17992"/>
    <cellStyle name="Currency 5 4" xfId="1347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12943"/>
    <cellStyle name="Input 11" xfId="2748"/>
    <cellStyle name="Input 11 2" xfId="12944"/>
    <cellStyle name="Input 12" xfId="2749"/>
    <cellStyle name="Input 12 2" xfId="12945"/>
    <cellStyle name="Input 13" xfId="2750"/>
    <cellStyle name="Input 13 2" xfId="12946"/>
    <cellStyle name="Input 14" xfId="2751"/>
    <cellStyle name="Input 14 2" xfId="12947"/>
    <cellStyle name="Input 15" xfId="3183"/>
    <cellStyle name="Input 15 2" xfId="13110"/>
    <cellStyle name="Input 16" xfId="3227"/>
    <cellStyle name="Input 16 2" xfId="13115"/>
    <cellStyle name="Input 17" xfId="3269"/>
    <cellStyle name="Input 17 2" xfId="13120"/>
    <cellStyle name="Input 18" xfId="3311"/>
    <cellStyle name="Input 18 2" xfId="13125"/>
    <cellStyle name="Input 19" xfId="3348"/>
    <cellStyle name="Input 19 2" xfId="13130"/>
    <cellStyle name="Input 2" xfId="2752"/>
    <cellStyle name="Input 2 2" xfId="12948"/>
    <cellStyle name="Input 20" xfId="3497"/>
    <cellStyle name="Input 20 2" xfId="13239"/>
    <cellStyle name="Input 21" xfId="3541"/>
    <cellStyle name="Input 21 2" xfId="13244"/>
    <cellStyle name="Input 22" xfId="3578"/>
    <cellStyle name="Input 22 2" xfId="13249"/>
    <cellStyle name="Input 23" xfId="3740"/>
    <cellStyle name="Input 23 2" xfId="13371"/>
    <cellStyle name="Input 24" xfId="3784"/>
    <cellStyle name="Input 24 2" xfId="13376"/>
    <cellStyle name="Input 25" xfId="3821"/>
    <cellStyle name="Input 25 2" xfId="13381"/>
    <cellStyle name="Input 26" xfId="3864"/>
    <cellStyle name="Input 26 2" xfId="13386"/>
    <cellStyle name="Input 27" xfId="3905"/>
    <cellStyle name="Input 27 2" xfId="13391"/>
    <cellStyle name="Input 3" xfId="2753"/>
    <cellStyle name="Input 3 2" xfId="12949"/>
    <cellStyle name="Input 4" xfId="2754"/>
    <cellStyle name="Input 4 2" xfId="12950"/>
    <cellStyle name="Input 5" xfId="2755"/>
    <cellStyle name="Input 5 2" xfId="12951"/>
    <cellStyle name="Input 6" xfId="2756"/>
    <cellStyle name="Input 6 2" xfId="12952"/>
    <cellStyle name="Input 7" xfId="2757"/>
    <cellStyle name="Input 7 2" xfId="12953"/>
    <cellStyle name="Input 8" xfId="2758"/>
    <cellStyle name="Input 8 2" xfId="12954"/>
    <cellStyle name="Input 9" xfId="2759"/>
    <cellStyle name="Input 9 2" xfId="1295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20070"/>
    <cellStyle name="Normal 10 2 2 2 3" xfId="15550"/>
    <cellStyle name="Normal 10 2 2 3" xfId="8424"/>
    <cellStyle name="Normal 10 2 2 3 2" xfId="17582"/>
    <cellStyle name="Normal 10 2 2 4" xfId="12958"/>
    <cellStyle name="Normal 10 2 3" xfId="6263"/>
    <cellStyle name="Normal 10 2 3 2" xfId="10913"/>
    <cellStyle name="Normal 10 2 3 2 2" xfId="20071"/>
    <cellStyle name="Normal 10 2 3 3" xfId="15551"/>
    <cellStyle name="Normal 10 2 4" xfId="8423"/>
    <cellStyle name="Normal 10 2 4 2" xfId="17581"/>
    <cellStyle name="Normal 10 2 5" xfId="12957"/>
    <cellStyle name="Normal 10 2_draft transactions report_052009_rvsd" xfId="2791"/>
    <cellStyle name="Normal 10 3" xfId="2792"/>
    <cellStyle name="Normal 10 3 2" xfId="6264"/>
    <cellStyle name="Normal 10 3 2 2" xfId="10914"/>
    <cellStyle name="Normal 10 3 2 2 2" xfId="20072"/>
    <cellStyle name="Normal 10 3 2 3" xfId="15552"/>
    <cellStyle name="Normal 10 3 3" xfId="8425"/>
    <cellStyle name="Normal 10 3 3 2" xfId="17583"/>
    <cellStyle name="Normal 10 3 4" xfId="12959"/>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20073"/>
    <cellStyle name="Normal 10 4 2 2 2 2 2 2 2 2 2 2 2 2 3" xfId="15553"/>
    <cellStyle name="Normal 10 4 2 2 2 2 2 2 2 2 2 2 2 3" xfId="6580"/>
    <cellStyle name="Normal 10 4 2 2 2 2 2 2 2 2 2 2 2 3 2" xfId="11088"/>
    <cellStyle name="Normal 10 4 2 2 2 2 2 2 2 2 2 2 2 3 2 2" xfId="20246"/>
    <cellStyle name="Normal 10 4 2 2 2 2 2 2 2 2 2 2 2 3 3" xfId="15739"/>
    <cellStyle name="Normal 10 4 2 2 2 2 2 2 2 2 2 2 2 4" xfId="6591"/>
    <cellStyle name="Normal 10 4 2 2 2 2 2 2 2 2 2 2 2 4 2" xfId="11099"/>
    <cellStyle name="Normal 10 4 2 2 2 2 2 2 2 2 2 2 2 4 2 2" xfId="20257"/>
    <cellStyle name="Normal 10 4 2 2 2 2 2 2 2 2 2 2 2 4 3" xfId="15750"/>
    <cellStyle name="Normal 10 4 2 2 2 2 2 2 2 2 2 2 2 5" xfId="8820"/>
    <cellStyle name="Normal 10 4 2 2 2 2 2 2 2 2 2 2 2 5 2" xfId="17978"/>
    <cellStyle name="Normal 10 4 2 2 2 2 2 2 2 2 2 2 2 6" xfId="13458"/>
    <cellStyle name="Normal 10 4 2 2 2 2 2 2 2 2 2 2 3" xfId="6266"/>
    <cellStyle name="Normal 10 4 2 2 2 2 2 2 2 2 2 2 3 2" xfId="10916"/>
    <cellStyle name="Normal 10 4 2 2 2 2 2 2 2 2 2 2 3 2 2" xfId="20074"/>
    <cellStyle name="Normal 10 4 2 2 2 2 2 2 2 2 2 2 3 3" xfId="15554"/>
    <cellStyle name="Normal 10 4 2 2 2 2 2 2 2 2 2 2 4" xfId="8814"/>
    <cellStyle name="Normal 10 4 2 2 2 2 2 2 2 2 2 2 4 2" xfId="17972"/>
    <cellStyle name="Normal 10 4 2 2 2 2 2 2 2 2 2 2 5" xfId="13452"/>
    <cellStyle name="Normal 10 4 2 2 2 2 2 2 2 2 2 3" xfId="3975"/>
    <cellStyle name="Normal 10 4 2 2 2 2 2 2 2 2 2 3 2" xfId="6267"/>
    <cellStyle name="Normal 10 4 2 2 2 2 2 2 2 2 2 3 2 2" xfId="10917"/>
    <cellStyle name="Normal 10 4 2 2 2 2 2 2 2 2 2 3 2 2 2" xfId="20075"/>
    <cellStyle name="Normal 10 4 2 2 2 2 2 2 2 2 2 3 2 3" xfId="15555"/>
    <cellStyle name="Normal 10 4 2 2 2 2 2 2 2 2 2 3 3" xfId="8817"/>
    <cellStyle name="Normal 10 4 2 2 2 2 2 2 2 2 2 3 3 2" xfId="17975"/>
    <cellStyle name="Normal 10 4 2 2 2 2 2 2 2 2 2 3 4" xfId="13455"/>
    <cellStyle name="Normal 10 4 2 2 2 2 2 2 2 2 2 4" xfId="6268"/>
    <cellStyle name="Normal 10 4 2 2 2 2 2 2 2 2 2 4 2" xfId="10918"/>
    <cellStyle name="Normal 10 4 2 2 2 2 2 2 2 2 2 4 2 2" xfId="20076"/>
    <cellStyle name="Normal 10 4 2 2 2 2 2 2 2 2 2 4 3" xfId="15556"/>
    <cellStyle name="Normal 10 4 2 2 2 2 2 2 2 2 2 5" xfId="8785"/>
    <cellStyle name="Normal 10 4 2 2 2 2 2 2 2 2 2 5 2" xfId="17943"/>
    <cellStyle name="Normal 10 4 2 2 2 2 2 2 2 2 2 6" xfId="13423"/>
    <cellStyle name="Normal 10 4 2 2 2 2 2 2 2 2 3" xfId="6269"/>
    <cellStyle name="Normal 10 4 2 2 2 2 2 2 2 2 3 2" xfId="10919"/>
    <cellStyle name="Normal 10 4 2 2 2 2 2 2 2 2 3 2 2" xfId="20077"/>
    <cellStyle name="Normal 10 4 2 2 2 2 2 2 2 2 3 3" xfId="15557"/>
    <cellStyle name="Normal 10 4 2 2 2 2 2 2 2 2 4" xfId="8763"/>
    <cellStyle name="Normal 10 4 2 2 2 2 2 2 2 2 4 2" xfId="17921"/>
    <cellStyle name="Normal 10 4 2 2 2 2 2 2 2 2 5" xfId="13401"/>
    <cellStyle name="Normal 10 4 2 2 2 2 2 2 2 3" xfId="6270"/>
    <cellStyle name="Normal 10 4 2 2 2 2 2 2 2 3 2" xfId="10920"/>
    <cellStyle name="Normal 10 4 2 2 2 2 2 2 2 3 2 2" xfId="20078"/>
    <cellStyle name="Normal 10 4 2 2 2 2 2 2 2 3 3" xfId="15558"/>
    <cellStyle name="Normal 10 4 2 2 2 2 2 2 2 4" xfId="8758"/>
    <cellStyle name="Normal 10 4 2 2 2 2 2 2 2 4 2" xfId="17916"/>
    <cellStyle name="Normal 10 4 2 2 2 2 2 2 2 5" xfId="13396"/>
    <cellStyle name="Normal 10 4 2 2 2 2 2 2 3" xfId="6271"/>
    <cellStyle name="Normal 10 4 2 2 2 2 2 2 3 2" xfId="10921"/>
    <cellStyle name="Normal 10 4 2 2 2 2 2 2 3 2 2" xfId="20079"/>
    <cellStyle name="Normal 10 4 2 2 2 2 2 2 3 3" xfId="15559"/>
    <cellStyle name="Normal 10 4 2 2 2 2 2 2 4" xfId="8432"/>
    <cellStyle name="Normal 10 4 2 2 2 2 2 2 4 2" xfId="17590"/>
    <cellStyle name="Normal 10 4 2 2 2 2 2 2 5" xfId="12966"/>
    <cellStyle name="Normal 10 4 2 2 2 2 2 3" xfId="6272"/>
    <cellStyle name="Normal 10 4 2 2 2 2 2 3 2" xfId="10922"/>
    <cellStyle name="Normal 10 4 2 2 2 2 2 3 2 2" xfId="20080"/>
    <cellStyle name="Normal 10 4 2 2 2 2 2 3 3" xfId="15560"/>
    <cellStyle name="Normal 10 4 2 2 2 2 2 4" xfId="8431"/>
    <cellStyle name="Normal 10 4 2 2 2 2 2 4 2" xfId="17589"/>
    <cellStyle name="Normal 10 4 2 2 2 2 2 5" xfId="12965"/>
    <cellStyle name="Normal 10 4 2 2 2 2 3" xfId="6273"/>
    <cellStyle name="Normal 10 4 2 2 2 2 3 2" xfId="10923"/>
    <cellStyle name="Normal 10 4 2 2 2 2 3 2 2" xfId="20081"/>
    <cellStyle name="Normal 10 4 2 2 2 2 3 3" xfId="15561"/>
    <cellStyle name="Normal 10 4 2 2 2 2 4" xfId="8430"/>
    <cellStyle name="Normal 10 4 2 2 2 2 4 2" xfId="17588"/>
    <cellStyle name="Normal 10 4 2 2 2 2 5" xfId="12964"/>
    <cellStyle name="Normal 10 4 2 2 2 3" xfId="6274"/>
    <cellStyle name="Normal 10 4 2 2 2 3 2" xfId="10924"/>
    <cellStyle name="Normal 10 4 2 2 2 3 2 2" xfId="20082"/>
    <cellStyle name="Normal 10 4 2 2 2 3 3" xfId="15562"/>
    <cellStyle name="Normal 10 4 2 2 2 4" xfId="8429"/>
    <cellStyle name="Normal 10 4 2 2 2 4 2" xfId="17587"/>
    <cellStyle name="Normal 10 4 2 2 2 5" xfId="12963"/>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20083"/>
    <cellStyle name="Normal 10 4 2 2 3 3" xfId="15563"/>
    <cellStyle name="Normal 10 4 2 2 4" xfId="8428"/>
    <cellStyle name="Normal 10 4 2 2 4 2" xfId="17586"/>
    <cellStyle name="Normal 10 4 2 2 5" xfId="12962"/>
    <cellStyle name="Normal 10 4 2 2_draft transactions report_052009_rvsd" xfId="2801"/>
    <cellStyle name="Normal 10 4 2 3" xfId="6276"/>
    <cellStyle name="Normal 10 4 2 3 2" xfId="10926"/>
    <cellStyle name="Normal 10 4 2 3 2 2" xfId="20084"/>
    <cellStyle name="Normal 10 4 2 3 3" xfId="15564"/>
    <cellStyle name="Normal 10 4 2 4" xfId="8427"/>
    <cellStyle name="Normal 10 4 2 4 2" xfId="17585"/>
    <cellStyle name="Normal 10 4 2 5" xfId="12961"/>
    <cellStyle name="Normal 10 4 2_draft transactions report_052009_rvsd" xfId="2802"/>
    <cellStyle name="Normal 10 4 3" xfId="6277"/>
    <cellStyle name="Normal 10 4 3 2" xfId="10927"/>
    <cellStyle name="Normal 10 4 3 2 2" xfId="20085"/>
    <cellStyle name="Normal 10 4 3 3" xfId="15565"/>
    <cellStyle name="Normal 10 4 4" xfId="8426"/>
    <cellStyle name="Normal 10 4 4 2" xfId="17584"/>
    <cellStyle name="Normal 10 4 5" xfId="12960"/>
    <cellStyle name="Normal 10 4_draft transactions report_052009_rvsd" xfId="2803"/>
    <cellStyle name="Normal 10 5" xfId="6278"/>
    <cellStyle name="Normal 10 5 2" xfId="10928"/>
    <cellStyle name="Normal 10 5 2 2" xfId="20086"/>
    <cellStyle name="Normal 10 5 3" xfId="15566"/>
    <cellStyle name="Normal 10 6" xfId="8422"/>
    <cellStyle name="Normal 10 6 2" xfId="17580"/>
    <cellStyle name="Normal 10 7" xfId="12956"/>
    <cellStyle name="Normal 10_draft transactions report_052009_rvsd" xfId="2804"/>
    <cellStyle name="Normal 11" xfId="3979"/>
    <cellStyle name="Normal 11 2" xfId="6279"/>
    <cellStyle name="Normal 11 2 2" xfId="10929"/>
    <cellStyle name="Normal 11 2 2 2" xfId="20087"/>
    <cellStyle name="Normal 11 2 3" xfId="15567"/>
    <cellStyle name="Normal 11 3" xfId="8821"/>
    <cellStyle name="Normal 11 3 2" xfId="17979"/>
    <cellStyle name="Normal 11 4" xfId="13459"/>
    <cellStyle name="Normal 12" xfId="3984"/>
    <cellStyle name="Normal 13" xfId="4004"/>
    <cellStyle name="Normal 13 2" xfId="6280"/>
    <cellStyle name="Normal 13 2 2" xfId="10930"/>
    <cellStyle name="Normal 13 2 2 2" xfId="20088"/>
    <cellStyle name="Normal 13 2 3" xfId="15568"/>
    <cellStyle name="Normal 13 3" xfId="8830"/>
    <cellStyle name="Normal 13 3 2" xfId="17988"/>
    <cellStyle name="Normal 13 4" xfId="13468"/>
    <cellStyle name="Normal 14" xfId="4017"/>
    <cellStyle name="Normal 14 2" xfId="4027"/>
    <cellStyle name="Normal 14 2 2" xfId="4031"/>
    <cellStyle name="Normal 14 2 2 2" xfId="6281"/>
    <cellStyle name="Normal 14 2 2 2 2" xfId="10931"/>
    <cellStyle name="Normal 14 2 2 2 2 2" xfId="20089"/>
    <cellStyle name="Normal 14 2 2 2 3" xfId="15569"/>
    <cellStyle name="Normal 14 2 2 3" xfId="8838"/>
    <cellStyle name="Normal 14 2 2 3 2" xfId="17996"/>
    <cellStyle name="Normal 14 2 2 4" xfId="13476"/>
    <cellStyle name="Normal 14 2 3" xfId="6282"/>
    <cellStyle name="Normal 14 2 3 2" xfId="10932"/>
    <cellStyle name="Normal 14 2 3 2 2" xfId="20090"/>
    <cellStyle name="Normal 14 2 3 3" xfId="15570"/>
    <cellStyle name="Normal 14 2 4" xfId="8835"/>
    <cellStyle name="Normal 14 2 4 2" xfId="17993"/>
    <cellStyle name="Normal 14 2 5" xfId="13473"/>
    <cellStyle name="Normal 14 3" xfId="4029"/>
    <cellStyle name="Normal 14 3 2" xfId="4030"/>
    <cellStyle name="Normal 14 3 2 2" xfId="6283"/>
    <cellStyle name="Normal 14 3 2 2 2" xfId="10933"/>
    <cellStyle name="Normal 14 3 2 2 2 2" xfId="20091"/>
    <cellStyle name="Normal 14 3 2 2 3" xfId="15571"/>
    <cellStyle name="Normal 14 3 2 3" xfId="8837"/>
    <cellStyle name="Normal 14 3 2 3 2" xfId="17995"/>
    <cellStyle name="Normal 14 3 2 4" xfId="13475"/>
    <cellStyle name="Normal 14 3 3" xfId="6284"/>
    <cellStyle name="Normal 14 3 3 2" xfId="10934"/>
    <cellStyle name="Normal 14 3 3 2 2" xfId="20092"/>
    <cellStyle name="Normal 14 3 3 3" xfId="15572"/>
    <cellStyle name="Normal 14 3 4" xfId="8836"/>
    <cellStyle name="Normal 14 3 4 2" xfId="17994"/>
    <cellStyle name="Normal 14 3 5" xfId="13474"/>
    <cellStyle name="Normal 14 4" xfId="6285"/>
    <cellStyle name="Normal 14 4 2" xfId="10935"/>
    <cellStyle name="Normal 14 4 2 2" xfId="20093"/>
    <cellStyle name="Normal 14 4 3" xfId="15573"/>
    <cellStyle name="Normal 14 5" xfId="8832"/>
    <cellStyle name="Normal 14 5 2" xfId="17990"/>
    <cellStyle name="Normal 14 6" xfId="1347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20094"/>
    <cellStyle name="Normal 16 2 2 3" xfId="15574"/>
    <cellStyle name="Normal 16 2 3" xfId="8434"/>
    <cellStyle name="Normal 16 2 3 2" xfId="17592"/>
    <cellStyle name="Normal 16 2 4" xfId="12968"/>
    <cellStyle name="Normal 16 3" xfId="2807"/>
    <cellStyle name="Normal 16 3 2" xfId="2808"/>
    <cellStyle name="Normal 16 3 2 2" xfId="3954"/>
    <cellStyle name="Normal 16 3 2 2 2" xfId="6287"/>
    <cellStyle name="Normal 16 3 2 2 2 2" xfId="10937"/>
    <cellStyle name="Normal 16 3 2 2 2 2 2" xfId="20095"/>
    <cellStyle name="Normal 16 3 2 2 2 3" xfId="15575"/>
    <cellStyle name="Normal 16 3 2 2 3" xfId="8796"/>
    <cellStyle name="Normal 16 3 2 2 3 2" xfId="17954"/>
    <cellStyle name="Normal 16 3 2 2 4" xfId="13434"/>
    <cellStyle name="Normal 16 3 2 3" xfId="6288"/>
    <cellStyle name="Normal 16 3 2 3 2" xfId="10938"/>
    <cellStyle name="Normal 16 3 2 3 2 2" xfId="20096"/>
    <cellStyle name="Normal 16 3 2 3 3" xfId="15576"/>
    <cellStyle name="Normal 16 3 2 4" xfId="8436"/>
    <cellStyle name="Normal 16 3 2 4 2" xfId="17594"/>
    <cellStyle name="Normal 16 3 2 5" xfId="12970"/>
    <cellStyle name="Normal 16 3 3" xfId="6289"/>
    <cellStyle name="Normal 16 3 3 2" xfId="10939"/>
    <cellStyle name="Normal 16 3 3 2 2" xfId="20097"/>
    <cellStyle name="Normal 16 3 3 3" xfId="15577"/>
    <cellStyle name="Normal 16 3 4" xfId="8435"/>
    <cellStyle name="Normal 16 3 4 2" xfId="17593"/>
    <cellStyle name="Normal 16 3 5" xfId="12969"/>
    <cellStyle name="Normal 16 4" xfId="6290"/>
    <cellStyle name="Normal 16 4 2" xfId="10940"/>
    <cellStyle name="Normal 16 4 2 2" xfId="20098"/>
    <cellStyle name="Normal 16 4 3" xfId="15578"/>
    <cellStyle name="Normal 16 5" xfId="8433"/>
    <cellStyle name="Normal 16 5 2" xfId="17591"/>
    <cellStyle name="Normal 16 6" xfId="12967"/>
    <cellStyle name="Normal 16_draft transactions report_052009_rvsd" xfId="2809"/>
    <cellStyle name="Normal 17" xfId="2810"/>
    <cellStyle name="Normal 17 2" xfId="2811"/>
    <cellStyle name="Normal 17 2 2" xfId="6291"/>
    <cellStyle name="Normal 17 2 2 2" xfId="10941"/>
    <cellStyle name="Normal 17 2 2 2 2" xfId="20099"/>
    <cellStyle name="Normal 17 2 2 3" xfId="15579"/>
    <cellStyle name="Normal 17 2 3" xfId="8438"/>
    <cellStyle name="Normal 17 2 3 2" xfId="17596"/>
    <cellStyle name="Normal 17 2 4" xfId="12972"/>
    <cellStyle name="Normal 17 3" xfId="2812"/>
    <cellStyle name="Normal 17 3 2" xfId="2813"/>
    <cellStyle name="Normal 17 3 2 2" xfId="3953"/>
    <cellStyle name="Normal 17 3 2 2 2" xfId="6292"/>
    <cellStyle name="Normal 17 3 2 2 2 2" xfId="10942"/>
    <cellStyle name="Normal 17 3 2 2 2 2 2" xfId="20100"/>
    <cellStyle name="Normal 17 3 2 2 2 3" xfId="15580"/>
    <cellStyle name="Normal 17 3 2 2 3" xfId="6576"/>
    <cellStyle name="Normal 17 3 2 2 3 2" xfId="11084"/>
    <cellStyle name="Normal 17 3 2 2 3 2 2" xfId="20242"/>
    <cellStyle name="Normal 17 3 2 2 3 3" xfId="15735"/>
    <cellStyle name="Normal 17 3 2 2 4" xfId="6588"/>
    <cellStyle name="Normal 17 3 2 2 4 2" xfId="11096"/>
    <cellStyle name="Normal 17 3 2 2 4 2 2" xfId="20254"/>
    <cellStyle name="Normal 17 3 2 2 4 3" xfId="15747"/>
    <cellStyle name="Normal 17 3 2 2 5" xfId="8795"/>
    <cellStyle name="Normal 17 3 2 2 5 2" xfId="17953"/>
    <cellStyle name="Normal 17 3 2 2 6" xfId="13433"/>
    <cellStyle name="Normal 17 3 2 3" xfId="6293"/>
    <cellStyle name="Normal 17 3 2 3 2" xfId="10943"/>
    <cellStyle name="Normal 17 3 2 3 2 2" xfId="20101"/>
    <cellStyle name="Normal 17 3 2 3 3" xfId="15581"/>
    <cellStyle name="Normal 17 3 2 4" xfId="8440"/>
    <cellStyle name="Normal 17 3 2 4 2" xfId="17598"/>
    <cellStyle name="Normal 17 3 2 5" xfId="12974"/>
    <cellStyle name="Normal 17 3 3" xfId="6294"/>
    <cellStyle name="Normal 17 3 3 2" xfId="10944"/>
    <cellStyle name="Normal 17 3 3 2 2" xfId="20102"/>
    <cellStyle name="Normal 17 3 3 3" xfId="15582"/>
    <cellStyle name="Normal 17 3 4" xfId="8439"/>
    <cellStyle name="Normal 17 3 4 2" xfId="17597"/>
    <cellStyle name="Normal 17 3 5" xfId="12973"/>
    <cellStyle name="Normal 17 4" xfId="6295"/>
    <cellStyle name="Normal 17 4 2" xfId="10945"/>
    <cellStyle name="Normal 17 4 2 2" xfId="20103"/>
    <cellStyle name="Normal 17 4 3" xfId="15583"/>
    <cellStyle name="Normal 17 5" xfId="8437"/>
    <cellStyle name="Normal 17 5 2" xfId="17595"/>
    <cellStyle name="Normal 17 6" xfId="12971"/>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20104"/>
    <cellStyle name="Normal 2 10 2 3" xfId="15584"/>
    <cellStyle name="Normal 2 10 3" xfId="8442"/>
    <cellStyle name="Normal 2 10 3 2" xfId="17600"/>
    <cellStyle name="Normal 2 10 4" xfId="12976"/>
    <cellStyle name="Normal 2 100 2" xfId="4011"/>
    <cellStyle name="Normal 2 11" xfId="2817"/>
    <cellStyle name="Normal 2 11 2" xfId="2818"/>
    <cellStyle name="Normal 2 11 2 10" xfId="8444"/>
    <cellStyle name="Normal 2 11 2 10 2" xfId="17602"/>
    <cellStyle name="Normal 2 11 2 11" xfId="12978"/>
    <cellStyle name="Normal 2 11 2 2" xfId="3922"/>
    <cellStyle name="Normal 2 11 2 2 2" xfId="3928"/>
    <cellStyle name="Normal 2 11 2 2 2 2" xfId="3931"/>
    <cellStyle name="Normal 2 11 2 2 2 2 2" xfId="6297"/>
    <cellStyle name="Normal 2 11 2 2 2 2 2 2" xfId="10947"/>
    <cellStyle name="Normal 2 11 2 2 2 2 2 2 2" xfId="20105"/>
    <cellStyle name="Normal 2 11 2 2 2 2 2 3" xfId="15585"/>
    <cellStyle name="Normal 2 11 2 2 2 2 3" xfId="8773"/>
    <cellStyle name="Normal 2 11 2 2 2 2 3 2" xfId="17931"/>
    <cellStyle name="Normal 2 11 2 2 2 2 4" xfId="1341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20106"/>
    <cellStyle name="Normal 2 11 2 2 2 3 2 2 2 3" xfId="15586"/>
    <cellStyle name="Normal 2 11 2 2 2 3 2 2 3" xfId="8787"/>
    <cellStyle name="Normal 2 11 2 2 2 3 2 2 3 2" xfId="17945"/>
    <cellStyle name="Normal 2 11 2 2 2 3 2 2 4" xfId="13425"/>
    <cellStyle name="Normal 2 11 2 2 2 3 2 3" xfId="6299"/>
    <cellStyle name="Normal 2 11 2 2 2 3 2 3 2" xfId="10949"/>
    <cellStyle name="Normal 2 11 2 2 2 3 2 3 2 2" xfId="20107"/>
    <cellStyle name="Normal 2 11 2 2 2 3 2 3 3" xfId="15587"/>
    <cellStyle name="Normal 2 11 2 2 2 3 2 4" xfId="8780"/>
    <cellStyle name="Normal 2 11 2 2 2 3 2 4 2" xfId="17938"/>
    <cellStyle name="Normal 2 11 2 2 2 3 2 5" xfId="13418"/>
    <cellStyle name="Normal 2 11 2 2 2 3 3" xfId="6300"/>
    <cellStyle name="Normal 2 11 2 2 2 3 3 2" xfId="10950"/>
    <cellStyle name="Normal 2 11 2 2 2 3 3 2 2" xfId="20108"/>
    <cellStyle name="Normal 2 11 2 2 2 3 3 3" xfId="15588"/>
    <cellStyle name="Normal 2 11 2 2 2 3 4" xfId="8778"/>
    <cellStyle name="Normal 2 11 2 2 2 3 4 2" xfId="17936"/>
    <cellStyle name="Normal 2 11 2 2 2 3 5" xfId="13416"/>
    <cellStyle name="Normal 2 11 2 2 2 4" xfId="6301"/>
    <cellStyle name="Normal 2 11 2 2 2 4 2" xfId="10951"/>
    <cellStyle name="Normal 2 11 2 2 2 4 2 2" xfId="20109"/>
    <cellStyle name="Normal 2 11 2 2 2 4 3" xfId="15589"/>
    <cellStyle name="Normal 2 11 2 2 2 5" xfId="8770"/>
    <cellStyle name="Normal 2 11 2 2 2 5 2" xfId="17928"/>
    <cellStyle name="Normal 2 11 2 2 2 6" xfId="13408"/>
    <cellStyle name="Normal 2 11 2 2 3" xfId="3935"/>
    <cellStyle name="Normal 2 11 2 2 3 2" xfId="3940"/>
    <cellStyle name="Normal 2 11 2 2 3 2 2" xfId="3947"/>
    <cellStyle name="Normal 2 11 2 2 3 2 2 2" xfId="6302"/>
    <cellStyle name="Normal 2 11 2 2 3 2 2 2 2" xfId="10952"/>
    <cellStyle name="Normal 2 11 2 2 3 2 2 2 2 2" xfId="20110"/>
    <cellStyle name="Normal 2 11 2 2 3 2 2 2 3" xfId="15590"/>
    <cellStyle name="Normal 2 11 2 2 3 2 2 3" xfId="8789"/>
    <cellStyle name="Normal 2 11 2 2 3 2 2 3 2" xfId="17947"/>
    <cellStyle name="Normal 2 11 2 2 3 2 2 4" xfId="13427"/>
    <cellStyle name="Normal 2 11 2 2 3 2 3" xfId="6303"/>
    <cellStyle name="Normal 2 11 2 2 3 2 3 2" xfId="10953"/>
    <cellStyle name="Normal 2 11 2 2 3 2 3 2 2" xfId="20111"/>
    <cellStyle name="Normal 2 11 2 2 3 2 3 3" xfId="15591"/>
    <cellStyle name="Normal 2 11 2 2 3 2 4" xfId="8782"/>
    <cellStyle name="Normal 2 11 2 2 3 2 4 2" xfId="17940"/>
    <cellStyle name="Normal 2 11 2 2 3 2 5" xfId="13420"/>
    <cellStyle name="Normal 2 11 2 2 3 3" xfId="6304"/>
    <cellStyle name="Normal 2 11 2 2 3 3 2" xfId="10954"/>
    <cellStyle name="Normal 2 11 2 2 3 3 2 2" xfId="20112"/>
    <cellStyle name="Normal 2 11 2 2 3 3 3" xfId="15592"/>
    <cellStyle name="Normal 2 11 2 2 3 4" xfId="8777"/>
    <cellStyle name="Normal 2 11 2 2 3 4 2" xfId="17935"/>
    <cellStyle name="Normal 2 11 2 2 3 5" xfId="13415"/>
    <cellStyle name="Normal 2 11 2 2 4" xfId="3952"/>
    <cellStyle name="Normal 2 11 2 2 4 2" xfId="6305"/>
    <cellStyle name="Normal 2 11 2 2 4 2 2" xfId="10955"/>
    <cellStyle name="Normal 2 11 2 2 4 2 2 2" xfId="20113"/>
    <cellStyle name="Normal 2 11 2 2 4 2 3" xfId="15593"/>
    <cellStyle name="Normal 2 11 2 2 4 3" xfId="6575"/>
    <cellStyle name="Normal 2 11 2 2 4 3 2" xfId="11083"/>
    <cellStyle name="Normal 2 11 2 2 4 3 2 2" xfId="20241"/>
    <cellStyle name="Normal 2 11 2 2 4 3 3" xfId="15734"/>
    <cellStyle name="Normal 2 11 2 2 4 4" xfId="6587"/>
    <cellStyle name="Normal 2 11 2 2 4 4 2" xfId="11095"/>
    <cellStyle name="Normal 2 11 2 2 4 4 2 2" xfId="20253"/>
    <cellStyle name="Normal 2 11 2 2 4 4 3" xfId="15746"/>
    <cellStyle name="Normal 2 11 2 2 4 5" xfId="8794"/>
    <cellStyle name="Normal 2 11 2 2 4 5 2" xfId="17952"/>
    <cellStyle name="Normal 2 11 2 2 4 6" xfId="13432"/>
    <cellStyle name="Normal 2 11 2 2 5" xfId="6306"/>
    <cellStyle name="Normal 2 11 2 2 5 2" xfId="10956"/>
    <cellStyle name="Normal 2 11 2 2 5 2 2" xfId="20114"/>
    <cellStyle name="Normal 2 11 2 2 5 3" xfId="15594"/>
    <cellStyle name="Normal 2 11 2 2 6" xfId="8764"/>
    <cellStyle name="Normal 2 11 2 2 6 2" xfId="17922"/>
    <cellStyle name="Normal 2 11 2 2 7" xfId="13402"/>
    <cellStyle name="Normal 2 11 2 3" xfId="3926"/>
    <cellStyle name="Normal 2 11 2 3 2" xfId="6307"/>
    <cellStyle name="Normal 2 11 2 3 2 2" xfId="10957"/>
    <cellStyle name="Normal 2 11 2 3 2 2 2" xfId="20115"/>
    <cellStyle name="Normal 2 11 2 3 2 3" xfId="15595"/>
    <cellStyle name="Normal 2 11 2 3 3" xfId="6585"/>
    <cellStyle name="Normal 2 11 2 3 3 2" xfId="11093"/>
    <cellStyle name="Normal 2 11 2 3 3 2 2" xfId="20251"/>
    <cellStyle name="Normal 2 11 2 3 3 3" xfId="15744"/>
    <cellStyle name="Normal 2 11 2 3 4" xfId="6596"/>
    <cellStyle name="Normal 2 11 2 3 4 2" xfId="11104"/>
    <cellStyle name="Normal 2 11 2 3 4 2 2" xfId="20262"/>
    <cellStyle name="Normal 2 11 2 3 4 3" xfId="15755"/>
    <cellStyle name="Normal 2 11 2 3 5" xfId="8768"/>
    <cellStyle name="Normal 2 11 2 3 5 2" xfId="17926"/>
    <cellStyle name="Normal 2 11 2 3 6" xfId="13406"/>
    <cellStyle name="Normal 2 11 2 4" xfId="3927"/>
    <cellStyle name="Normal 2 11 2 4 2" xfId="3930"/>
    <cellStyle name="Normal 2 11 2 4 2 2" xfId="6308"/>
    <cellStyle name="Normal 2 11 2 4 2 2 2" xfId="10958"/>
    <cellStyle name="Normal 2 11 2 4 2 2 2 2" xfId="20116"/>
    <cellStyle name="Normal 2 11 2 4 2 2 3" xfId="15596"/>
    <cellStyle name="Normal 2 11 2 4 2 3" xfId="8772"/>
    <cellStyle name="Normal 2 11 2 4 2 3 2" xfId="17930"/>
    <cellStyle name="Normal 2 11 2 4 2 4" xfId="1341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20117"/>
    <cellStyle name="Normal 2 11 2 4 3 2 2 2 2 3" xfId="15597"/>
    <cellStyle name="Normal 2 11 2 4 3 2 2 2 3" xfId="6583"/>
    <cellStyle name="Normal 2 11 2 4 3 2 2 2 3 2" xfId="11091"/>
    <cellStyle name="Normal 2 11 2 4 3 2 2 2 3 2 2" xfId="20249"/>
    <cellStyle name="Normal 2 11 2 4 3 2 2 2 3 3" xfId="15742"/>
    <cellStyle name="Normal 2 11 2 4 3 2 2 2 4" xfId="6594"/>
    <cellStyle name="Normal 2 11 2 4 3 2 2 2 4 2" xfId="11102"/>
    <cellStyle name="Normal 2 11 2 4 3 2 2 2 4 2 2" xfId="20260"/>
    <cellStyle name="Normal 2 11 2 4 3 2 2 2 4 3" xfId="15753"/>
    <cellStyle name="Normal 2 11 2 4 3 2 2 2 5" xfId="8827"/>
    <cellStyle name="Normal 2 11 2 4 3 2 2 2 5 2" xfId="17985"/>
    <cellStyle name="Normal 2 11 2 4 3 2 2 2 6" xfId="13465"/>
    <cellStyle name="Normal 2 11 2 4 3 2 2 3" xfId="6310"/>
    <cellStyle name="Normal 2 11 2 4 3 2 2 3 2" xfId="10960"/>
    <cellStyle name="Normal 2 11 2 4 3 2 2 3 2 2" xfId="20118"/>
    <cellStyle name="Normal 2 11 2 4 3 2 2 3 3" xfId="15598"/>
    <cellStyle name="Normal 2 11 2 4 3 2 2 4" xfId="8786"/>
    <cellStyle name="Normal 2 11 2 4 3 2 2 4 2" xfId="17944"/>
    <cellStyle name="Normal 2 11 2 4 3 2 2 5" xfId="13424"/>
    <cellStyle name="Normal 2 11 2 4 3 2 3" xfId="6311"/>
    <cellStyle name="Normal 2 11 2 4 3 2 3 2" xfId="10961"/>
    <cellStyle name="Normal 2 11 2 4 3 2 3 2 2" xfId="20119"/>
    <cellStyle name="Normal 2 11 2 4 3 2 3 3" xfId="15599"/>
    <cellStyle name="Normal 2 11 2 4 3 2 4" xfId="8779"/>
    <cellStyle name="Normal 2 11 2 4 3 2 4 2" xfId="17937"/>
    <cellStyle name="Normal 2 11 2 4 3 2 5" xfId="13417"/>
    <cellStyle name="Normal 2 11 2 4 3 3" xfId="6312"/>
    <cellStyle name="Normal 2 11 2 4 3 3 2" xfId="10962"/>
    <cellStyle name="Normal 2 11 2 4 3 3 2 2" xfId="20120"/>
    <cellStyle name="Normal 2 11 2 4 3 3 3" xfId="15600"/>
    <cellStyle name="Normal 2 11 2 4 3 4" xfId="8775"/>
    <cellStyle name="Normal 2 11 2 4 3 4 2" xfId="17933"/>
    <cellStyle name="Normal 2 11 2 4 3 5" xfId="13413"/>
    <cellStyle name="Normal 2 11 2 4 4" xfId="6313"/>
    <cellStyle name="Normal 2 11 2 4 4 2" xfId="10963"/>
    <cellStyle name="Normal 2 11 2 4 4 2 2" xfId="20121"/>
    <cellStyle name="Normal 2 11 2 4 4 3" xfId="15601"/>
    <cellStyle name="Normal 2 11 2 4 5" xfId="8769"/>
    <cellStyle name="Normal 2 11 2 4 5 2" xfId="17927"/>
    <cellStyle name="Normal 2 11 2 4 6" xfId="13407"/>
    <cellStyle name="Normal 2 11 2 5" xfId="3948"/>
    <cellStyle name="Normal 2 11 2 5 2" xfId="3965"/>
    <cellStyle name="Normal 2 11 2 5 2 2" xfId="4002"/>
    <cellStyle name="Normal 2 11 2 5 2 2 2" xfId="6314"/>
    <cellStyle name="Normal 2 11 2 5 2 2 2 2" xfId="10964"/>
    <cellStyle name="Normal 2 11 2 5 2 2 2 2 2" xfId="20122"/>
    <cellStyle name="Normal 2 11 2 5 2 2 2 3" xfId="15602"/>
    <cellStyle name="Normal 2 11 2 5 2 2 3" xfId="6581"/>
    <cellStyle name="Normal 2 11 2 5 2 2 3 2" xfId="11089"/>
    <cellStyle name="Normal 2 11 2 5 2 2 3 2 2" xfId="20247"/>
    <cellStyle name="Normal 2 11 2 5 2 2 3 3" xfId="15740"/>
    <cellStyle name="Normal 2 11 2 5 2 2 4" xfId="6592"/>
    <cellStyle name="Normal 2 11 2 5 2 2 4 2" xfId="11100"/>
    <cellStyle name="Normal 2 11 2 5 2 2 4 2 2" xfId="20258"/>
    <cellStyle name="Normal 2 11 2 5 2 2 4 3" xfId="15751"/>
    <cellStyle name="Normal 2 11 2 5 2 2 5" xfId="8828"/>
    <cellStyle name="Normal 2 11 2 5 2 2 5 2" xfId="17986"/>
    <cellStyle name="Normal 2 11 2 5 2 2 6" xfId="13466"/>
    <cellStyle name="Normal 2 11 2 5 2 3" xfId="6315"/>
    <cellStyle name="Normal 2 11 2 5 2 3 2" xfId="10965"/>
    <cellStyle name="Normal 2 11 2 5 2 3 2 2" xfId="20123"/>
    <cellStyle name="Normal 2 11 2 5 2 3 3" xfId="15603"/>
    <cellStyle name="Normal 2 11 2 5 2 4" xfId="8807"/>
    <cellStyle name="Normal 2 11 2 5 2 4 2" xfId="17965"/>
    <cellStyle name="Normal 2 11 2 5 2 5" xfId="13445"/>
    <cellStyle name="Normal 2 11 2 5 3" xfId="6316"/>
    <cellStyle name="Normal 2 11 2 5 3 2" xfId="10966"/>
    <cellStyle name="Normal 2 11 2 5 3 2 2" xfId="20124"/>
    <cellStyle name="Normal 2 11 2 5 3 3" xfId="15604"/>
    <cellStyle name="Normal 2 11 2 5 4" xfId="8790"/>
    <cellStyle name="Normal 2 11 2 5 4 2" xfId="17948"/>
    <cellStyle name="Normal 2 11 2 5 5" xfId="13428"/>
    <cellStyle name="Normal 2 11 2 6" xfId="3951"/>
    <cellStyle name="Normal 2 11 2 6 2" xfId="6317"/>
    <cellStyle name="Normal 2 11 2 6 2 2" xfId="10967"/>
    <cellStyle name="Normal 2 11 2 6 2 2 2" xfId="20125"/>
    <cellStyle name="Normal 2 11 2 6 2 3" xfId="15605"/>
    <cellStyle name="Normal 2 11 2 6 3" xfId="6574"/>
    <cellStyle name="Normal 2 11 2 6 3 2" xfId="11082"/>
    <cellStyle name="Normal 2 11 2 6 3 2 2" xfId="20240"/>
    <cellStyle name="Normal 2 11 2 6 3 3" xfId="15733"/>
    <cellStyle name="Normal 2 11 2 6 4" xfId="6586"/>
    <cellStyle name="Normal 2 11 2 6 4 2" xfId="11094"/>
    <cellStyle name="Normal 2 11 2 6 4 2 2" xfId="20252"/>
    <cellStyle name="Normal 2 11 2 6 4 3" xfId="15745"/>
    <cellStyle name="Normal 2 11 2 6 5" xfId="8793"/>
    <cellStyle name="Normal 2 11 2 6 5 2" xfId="17951"/>
    <cellStyle name="Normal 2 11 2 6 6" xfId="13431"/>
    <cellStyle name="Normal 2 11 2 7" xfId="3982"/>
    <cellStyle name="Normal 2 11 2 7 2" xfId="6318"/>
    <cellStyle name="Normal 2 11 2 7 2 2" xfId="10968"/>
    <cellStyle name="Normal 2 11 2 7 2 2 2" xfId="20126"/>
    <cellStyle name="Normal 2 11 2 7 2 3" xfId="15606"/>
    <cellStyle name="Normal 2 11 2 7 3" xfId="8824"/>
    <cellStyle name="Normal 2 11 2 7 3 2" xfId="17982"/>
    <cellStyle name="Normal 2 11 2 7 4" xfId="13462"/>
    <cellStyle name="Normal 2 11 2 8" xfId="4033"/>
    <cellStyle name="Normal 2 11 2 8 2" xfId="6319"/>
    <cellStyle name="Normal 2 11 2 8 2 2" xfId="6577"/>
    <cellStyle name="Normal 2 11 2 8 2 2 2" xfId="11085"/>
    <cellStyle name="Normal 2 11 2 8 2 2 2 2" xfId="20243"/>
    <cellStyle name="Normal 2 11 2 8 2 2 3" xfId="15736"/>
    <cellStyle name="Normal 2 11 2 8 2 3" xfId="10969"/>
    <cellStyle name="Normal 2 11 2 8 2 3 2" xfId="20127"/>
    <cellStyle name="Normal 2 11 2 8 2 4" xfId="15607"/>
    <cellStyle name="Normal 2 11 2 8 3" xfId="8839"/>
    <cellStyle name="Normal 2 11 2 8 3 2" xfId="17997"/>
    <cellStyle name="Normal 2 11 2 8 4" xfId="13477"/>
    <cellStyle name="Normal 2 11 2 9" xfId="6320"/>
    <cellStyle name="Normal 2 11 2 9 2" xfId="10970"/>
    <cellStyle name="Normal 2 11 2 9 2 2" xfId="20128"/>
    <cellStyle name="Normal 2 11 2 9 3" xfId="1560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20129"/>
    <cellStyle name="Normal 2 11 3 2 2 2 2 2 2 3" xfId="15609"/>
    <cellStyle name="Normal 2 11 3 2 2 2 2 2 3" xfId="6579"/>
    <cellStyle name="Normal 2 11 3 2 2 2 2 2 3 2" xfId="11087"/>
    <cellStyle name="Normal 2 11 3 2 2 2 2 2 3 2 2" xfId="20245"/>
    <cellStyle name="Normal 2 11 3 2 2 2 2 2 3 3" xfId="15738"/>
    <cellStyle name="Normal 2 11 3 2 2 2 2 2 4" xfId="6590"/>
    <cellStyle name="Normal 2 11 3 2 2 2 2 2 4 2" xfId="11098"/>
    <cellStyle name="Normal 2 11 3 2 2 2 2 2 4 2 2" xfId="20256"/>
    <cellStyle name="Normal 2 11 3 2 2 2 2 2 4 3" xfId="15749"/>
    <cellStyle name="Normal 2 11 3 2 2 2 2 2 5" xfId="8819"/>
    <cellStyle name="Normal 2 11 3 2 2 2 2 2 5 2" xfId="17977"/>
    <cellStyle name="Normal 2 11 3 2 2 2 2 2 6" xfId="13457"/>
    <cellStyle name="Normal 2 11 3 2 2 2 2 3" xfId="6322"/>
    <cellStyle name="Normal 2 11 3 2 2 2 2 3 2" xfId="10972"/>
    <cellStyle name="Normal 2 11 3 2 2 2 2 3 2 2" xfId="20130"/>
    <cellStyle name="Normal 2 11 3 2 2 2 2 3 3" xfId="15610"/>
    <cellStyle name="Normal 2 11 3 2 2 2 2 4" xfId="8812"/>
    <cellStyle name="Normal 2 11 3 2 2 2 2 4 2" xfId="17970"/>
    <cellStyle name="Normal 2 11 3 2 2 2 2 5" xfId="13450"/>
    <cellStyle name="Normal 2 11 3 2 2 2 3" xfId="3974"/>
    <cellStyle name="Normal 2 11 3 2 2 2 3 2" xfId="6323"/>
    <cellStyle name="Normal 2 11 3 2 2 2 3 2 2" xfId="10973"/>
    <cellStyle name="Normal 2 11 3 2 2 2 3 2 2 2" xfId="20131"/>
    <cellStyle name="Normal 2 11 3 2 2 2 3 2 3" xfId="15611"/>
    <cellStyle name="Normal 2 11 3 2 2 2 3 3" xfId="8816"/>
    <cellStyle name="Normal 2 11 3 2 2 2 3 3 2" xfId="17974"/>
    <cellStyle name="Normal 2 11 3 2 2 2 3 4" xfId="13454"/>
    <cellStyle name="Normal 2 11 3 2 2 2 4" xfId="6324"/>
    <cellStyle name="Normal 2 11 3 2 2 2 4 2" xfId="10974"/>
    <cellStyle name="Normal 2 11 3 2 2 2 4 2 2" xfId="20132"/>
    <cellStyle name="Normal 2 11 3 2 2 2 4 3" xfId="15612"/>
    <cellStyle name="Normal 2 11 3 2 2 2 5" xfId="8784"/>
    <cellStyle name="Normal 2 11 3 2 2 2 5 2" xfId="17942"/>
    <cellStyle name="Normal 2 11 3 2 2 2 6" xfId="13422"/>
    <cellStyle name="Normal 2 11 3 2 2 3" xfId="6325"/>
    <cellStyle name="Normal 2 11 3 2 2 3 2" xfId="10975"/>
    <cellStyle name="Normal 2 11 3 2 2 3 2 2" xfId="20133"/>
    <cellStyle name="Normal 2 11 3 2 2 3 3" xfId="15613"/>
    <cellStyle name="Normal 2 11 3 2 2 4" xfId="8761"/>
    <cellStyle name="Normal 2 11 3 2 2 4 2" xfId="17919"/>
    <cellStyle name="Normal 2 11 3 2 2 5" xfId="13399"/>
    <cellStyle name="Normal 2 11 3 2 3" xfId="6326"/>
    <cellStyle name="Normal 2 11 3 2 3 2" xfId="10976"/>
    <cellStyle name="Normal 2 11 3 2 3 2 2" xfId="20134"/>
    <cellStyle name="Normal 2 11 3 2 3 3" xfId="15614"/>
    <cellStyle name="Normal 2 11 3 2 4" xfId="8759"/>
    <cellStyle name="Normal 2 11 3 2 4 2" xfId="17917"/>
    <cellStyle name="Normal 2 11 3 2 5" xfId="13397"/>
    <cellStyle name="Normal 2 11 3 3" xfId="6327"/>
    <cellStyle name="Normal 2 11 3 3 2" xfId="10977"/>
    <cellStyle name="Normal 2 11 3 3 2 2" xfId="20135"/>
    <cellStyle name="Normal 2 11 3 3 3" xfId="15615"/>
    <cellStyle name="Normal 2 11 3 4" xfId="8445"/>
    <cellStyle name="Normal 2 11 3 4 2" xfId="17603"/>
    <cellStyle name="Normal 2 11 3 5" xfId="12979"/>
    <cellStyle name="Normal 2 11 4" xfId="6328"/>
    <cellStyle name="Normal 2 11 4 2" xfId="10978"/>
    <cellStyle name="Normal 2 11 4 2 2" xfId="20136"/>
    <cellStyle name="Normal 2 11 4 3" xfId="15616"/>
    <cellStyle name="Normal 2 11 5" xfId="8443"/>
    <cellStyle name="Normal 2 11 5 2" xfId="17601"/>
    <cellStyle name="Normal 2 11 6" xfId="12977"/>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20137"/>
    <cellStyle name="Normal 2 2 2 2 3" xfId="15617"/>
    <cellStyle name="Normal 2 2 2 3" xfId="8447"/>
    <cellStyle name="Normal 2 2 2 3 2" xfId="17605"/>
    <cellStyle name="Normal 2 2 2 4" xfId="12981"/>
    <cellStyle name="Normal 2 2 3" xfId="2830"/>
    <cellStyle name="Normal 2 2 3 2" xfId="2831"/>
    <cellStyle name="Normal 2 2 3 2 2" xfId="3955"/>
    <cellStyle name="Normal 2 2 3 2 2 2" xfId="6334"/>
    <cellStyle name="Normal 2 2 3 2 2 2 2" xfId="10980"/>
    <cellStyle name="Normal 2 2 3 2 2 2 2 2" xfId="20138"/>
    <cellStyle name="Normal 2 2 3 2 2 2 3" xfId="15618"/>
    <cellStyle name="Normal 2 2 3 2 2 3" xfId="8797"/>
    <cellStyle name="Normal 2 2 3 2 2 3 2" xfId="17955"/>
    <cellStyle name="Normal 2 2 3 2 2 4" xfId="13435"/>
    <cellStyle name="Normal 2 2 3 2 3" xfId="6335"/>
    <cellStyle name="Normal 2 2 3 2 3 2" xfId="10981"/>
    <cellStyle name="Normal 2 2 3 2 3 2 2" xfId="20139"/>
    <cellStyle name="Normal 2 2 3 2 3 3" xfId="15619"/>
    <cellStyle name="Normal 2 2 3 2 4" xfId="8449"/>
    <cellStyle name="Normal 2 2 3 2 4 2" xfId="17607"/>
    <cellStyle name="Normal 2 2 3 2 5" xfId="12983"/>
    <cellStyle name="Normal 2 2 3 3" xfId="6336"/>
    <cellStyle name="Normal 2 2 3 3 2" xfId="10982"/>
    <cellStyle name="Normal 2 2 3 3 2 2" xfId="20140"/>
    <cellStyle name="Normal 2 2 3 3 3" xfId="15620"/>
    <cellStyle name="Normal 2 2 3 4" xfId="8448"/>
    <cellStyle name="Normal 2 2 3 4 2" xfId="17606"/>
    <cellStyle name="Normal 2 2 3 5" xfId="12982"/>
    <cellStyle name="Normal 2 2 4" xfId="4015"/>
    <cellStyle name="Normal 2 2 5" xfId="6337"/>
    <cellStyle name="Normal 2 2 5 2" xfId="10983"/>
    <cellStyle name="Normal 2 2 5 2 2" xfId="20141"/>
    <cellStyle name="Normal 2 2 5 3" xfId="15621"/>
    <cellStyle name="Normal 2 2 6" xfId="8446"/>
    <cellStyle name="Normal 2 2 6 2" xfId="17604"/>
    <cellStyle name="Normal 2 2 7" xfId="12980"/>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20142"/>
    <cellStyle name="Normal 2 3 2 3" xfId="15622"/>
    <cellStyle name="Normal 2 3 3" xfId="8450"/>
    <cellStyle name="Normal 2 3 3 2" xfId="17608"/>
    <cellStyle name="Normal 2 3 4" xfId="12984"/>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143"/>
    <cellStyle name="Normal 2 4 2 3" xfId="15623"/>
    <cellStyle name="Normal 2 4 3" xfId="8451"/>
    <cellStyle name="Normal 2 4 3 2" xfId="17609"/>
    <cellStyle name="Normal 2 4 4" xfId="12985"/>
    <cellStyle name="Normal 2 40" xfId="4024"/>
    <cellStyle name="Normal 2 41" xfId="4025"/>
    <cellStyle name="Normal 2 42" xfId="6344"/>
    <cellStyle name="Normal 2 42 2" xfId="10986"/>
    <cellStyle name="Normal 2 42 2 2" xfId="20144"/>
    <cellStyle name="Normal 2 42 3" xfId="15624"/>
    <cellStyle name="Normal 2 43" xfId="8441"/>
    <cellStyle name="Normal 2 43 2" xfId="17599"/>
    <cellStyle name="Normal 2 44" xfId="12975"/>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145"/>
    <cellStyle name="Normal 2 5 2 2 2 2 2 2 2 2 2 2 2 2 3" xfId="15625"/>
    <cellStyle name="Normal 2 5 2 2 2 2 2 2 2 2 2 2 2 3" xfId="6578"/>
    <cellStyle name="Normal 2 5 2 2 2 2 2 2 2 2 2 2 2 3 2" xfId="11086"/>
    <cellStyle name="Normal 2 5 2 2 2 2 2 2 2 2 2 2 2 3 2 2" xfId="20244"/>
    <cellStyle name="Normal 2 5 2 2 2 2 2 2 2 2 2 2 2 3 3" xfId="15737"/>
    <cellStyle name="Normal 2 5 2 2 2 2 2 2 2 2 2 2 2 4" xfId="6589"/>
    <cellStyle name="Normal 2 5 2 2 2 2 2 2 2 2 2 2 2 4 2" xfId="11097"/>
    <cellStyle name="Normal 2 5 2 2 2 2 2 2 2 2 2 2 2 4 2 2" xfId="20255"/>
    <cellStyle name="Normal 2 5 2 2 2 2 2 2 2 2 2 2 2 4 3" xfId="15748"/>
    <cellStyle name="Normal 2 5 2 2 2 2 2 2 2 2 2 2 2 5" xfId="8818"/>
    <cellStyle name="Normal 2 5 2 2 2 2 2 2 2 2 2 2 2 5 2" xfId="17976"/>
    <cellStyle name="Normal 2 5 2 2 2 2 2 2 2 2 2 2 2 6" xfId="13456"/>
    <cellStyle name="Normal 2 5 2 2 2 2 2 2 2 2 2 2 3" xfId="6346"/>
    <cellStyle name="Normal 2 5 2 2 2 2 2 2 2 2 2 2 3 2" xfId="10988"/>
    <cellStyle name="Normal 2 5 2 2 2 2 2 2 2 2 2 2 3 2 2" xfId="20146"/>
    <cellStyle name="Normal 2 5 2 2 2 2 2 2 2 2 2 2 3 3" xfId="15626"/>
    <cellStyle name="Normal 2 5 2 2 2 2 2 2 2 2 2 2 4" xfId="8813"/>
    <cellStyle name="Normal 2 5 2 2 2 2 2 2 2 2 2 2 4 2" xfId="17971"/>
    <cellStyle name="Normal 2 5 2 2 2 2 2 2 2 2 2 2 5" xfId="13451"/>
    <cellStyle name="Normal 2 5 2 2 2 2 2 2 2 2 2 3" xfId="3973"/>
    <cellStyle name="Normal 2 5 2 2 2 2 2 2 2 2 2 3 2" xfId="6347"/>
    <cellStyle name="Normal 2 5 2 2 2 2 2 2 2 2 2 3 2 2" xfId="10989"/>
    <cellStyle name="Normal 2 5 2 2 2 2 2 2 2 2 2 3 2 2 2" xfId="20147"/>
    <cellStyle name="Normal 2 5 2 2 2 2 2 2 2 2 2 3 2 3" xfId="15627"/>
    <cellStyle name="Normal 2 5 2 2 2 2 2 2 2 2 2 3 3" xfId="8815"/>
    <cellStyle name="Normal 2 5 2 2 2 2 2 2 2 2 2 3 3 2" xfId="17973"/>
    <cellStyle name="Normal 2 5 2 2 2 2 2 2 2 2 2 3 4" xfId="13453"/>
    <cellStyle name="Normal 2 5 2 2 2 2 2 2 2 2 2 4" xfId="6348"/>
    <cellStyle name="Normal 2 5 2 2 2 2 2 2 2 2 2 4 2" xfId="10990"/>
    <cellStyle name="Normal 2 5 2 2 2 2 2 2 2 2 2 4 2 2" xfId="20148"/>
    <cellStyle name="Normal 2 5 2 2 2 2 2 2 2 2 2 4 3" xfId="15628"/>
    <cellStyle name="Normal 2 5 2 2 2 2 2 2 2 2 2 5" xfId="8783"/>
    <cellStyle name="Normal 2 5 2 2 2 2 2 2 2 2 2 5 2" xfId="17941"/>
    <cellStyle name="Normal 2 5 2 2 2 2 2 2 2 2 2 6" xfId="13421"/>
    <cellStyle name="Normal 2 5 2 2 2 2 2 2 2 2 3" xfId="6349"/>
    <cellStyle name="Normal 2 5 2 2 2 2 2 2 2 2 3 2" xfId="10991"/>
    <cellStyle name="Normal 2 5 2 2 2 2 2 2 2 2 3 2 2" xfId="20149"/>
    <cellStyle name="Normal 2 5 2 2 2 2 2 2 2 2 3 3" xfId="15629"/>
    <cellStyle name="Normal 2 5 2 2 2 2 2 2 2 2 4" xfId="8762"/>
    <cellStyle name="Normal 2 5 2 2 2 2 2 2 2 2 4 2" xfId="17920"/>
    <cellStyle name="Normal 2 5 2 2 2 2 2 2 2 2 5" xfId="13400"/>
    <cellStyle name="Normal 2 5 2 2 2 2 2 2 2 3" xfId="6350"/>
    <cellStyle name="Normal 2 5 2 2 2 2 2 2 2 3 2" xfId="10992"/>
    <cellStyle name="Normal 2 5 2 2 2 2 2 2 2 3 2 2" xfId="20150"/>
    <cellStyle name="Normal 2 5 2 2 2 2 2 2 2 3 3" xfId="15630"/>
    <cellStyle name="Normal 2 5 2 2 2 2 2 2 2 4" xfId="8757"/>
    <cellStyle name="Normal 2 5 2 2 2 2 2 2 2 4 2" xfId="17915"/>
    <cellStyle name="Normal 2 5 2 2 2 2 2 2 2 5" xfId="13395"/>
    <cellStyle name="Normal 2 5 2 2 2 2 2 2 3" xfId="3962"/>
    <cellStyle name="Normal 2 5 2 2 2 2 2 2 3 2" xfId="6351"/>
    <cellStyle name="Normal 2 5 2 2 2 2 2 2 3 2 2" xfId="10993"/>
    <cellStyle name="Normal 2 5 2 2 2 2 2 2 3 2 2 2" xfId="20151"/>
    <cellStyle name="Normal 2 5 2 2 2 2 2 2 3 2 3" xfId="15631"/>
    <cellStyle name="Normal 2 5 2 2 2 2 2 2 3 3" xfId="8804"/>
    <cellStyle name="Normal 2 5 2 2 2 2 2 2 3 3 2" xfId="17962"/>
    <cellStyle name="Normal 2 5 2 2 2 2 2 2 3 4" xfId="13442"/>
    <cellStyle name="Normal 2 5 2 2 2 2 2 2 4" xfId="3981"/>
    <cellStyle name="Normal 2 5 2 2 2 2 2 2 4 2" xfId="6352"/>
    <cellStyle name="Normal 2 5 2 2 2 2 2 2 4 2 2" xfId="10994"/>
    <cellStyle name="Normal 2 5 2 2 2 2 2 2 4 2 2 2" xfId="20152"/>
    <cellStyle name="Normal 2 5 2 2 2 2 2 2 4 2 3" xfId="15632"/>
    <cellStyle name="Normal 2 5 2 2 2 2 2 2 4 3" xfId="8823"/>
    <cellStyle name="Normal 2 5 2 2 2 2 2 2 4 3 2" xfId="17981"/>
    <cellStyle name="Normal 2 5 2 2 2 2 2 2 4 4" xfId="13461"/>
    <cellStyle name="Normal 2 5 2 2 2 2 2 2 5" xfId="4000"/>
    <cellStyle name="Normal 2 5 2 2 2 2 2 2 5 2" xfId="6353"/>
    <cellStyle name="Normal 2 5 2 2 2 2 2 2 5 2 2" xfId="10995"/>
    <cellStyle name="Normal 2 5 2 2 2 2 2 2 5 2 2 2" xfId="20153"/>
    <cellStyle name="Normal 2 5 2 2 2 2 2 2 5 2 3" xfId="15633"/>
    <cellStyle name="Normal 2 5 2 2 2 2 2 2 5 3" xfId="6584"/>
    <cellStyle name="Normal 2 5 2 2 2 2 2 2 5 3 2" xfId="11092"/>
    <cellStyle name="Normal 2 5 2 2 2 2 2 2 5 3 2 2" xfId="20250"/>
    <cellStyle name="Normal 2 5 2 2 2 2 2 2 5 3 3" xfId="15743"/>
    <cellStyle name="Normal 2 5 2 2 2 2 2 2 5 4" xfId="6595"/>
    <cellStyle name="Normal 2 5 2 2 2 2 2 2 5 4 2" xfId="11103"/>
    <cellStyle name="Normal 2 5 2 2 2 2 2 2 5 4 2 2" xfId="20261"/>
    <cellStyle name="Normal 2 5 2 2 2 2 2 2 5 4 3" xfId="15754"/>
    <cellStyle name="Normal 2 5 2 2 2 2 2 2 5 5" xfId="8826"/>
    <cellStyle name="Normal 2 5 2 2 2 2 2 2 5 5 2" xfId="17984"/>
    <cellStyle name="Normal 2 5 2 2 2 2 2 2 5 6" xfId="13464"/>
    <cellStyle name="Normal 2 5 2 2 2 2 2 2 6" xfId="6354"/>
    <cellStyle name="Normal 2 5 2 2 2 2 2 2 6 2" xfId="10996"/>
    <cellStyle name="Normal 2 5 2 2 2 2 2 2 6 2 2" xfId="20154"/>
    <cellStyle name="Normal 2 5 2 2 2 2 2 2 6 3" xfId="15634"/>
    <cellStyle name="Normal 2 5 2 2 2 2 2 2 7" xfId="8458"/>
    <cellStyle name="Normal 2 5 2 2 2 2 2 2 7 2" xfId="17616"/>
    <cellStyle name="Normal 2 5 2 2 2 2 2 2 8" xfId="12992"/>
    <cellStyle name="Normal 2 5 2 2 2 2 2 3" xfId="6355"/>
    <cellStyle name="Normal 2 5 2 2 2 2 2 3 2" xfId="10997"/>
    <cellStyle name="Normal 2 5 2 2 2 2 2 3 2 2" xfId="20155"/>
    <cellStyle name="Normal 2 5 2 2 2 2 2 3 3" xfId="15635"/>
    <cellStyle name="Normal 2 5 2 2 2 2 2 4" xfId="8457"/>
    <cellStyle name="Normal 2 5 2 2 2 2 2 4 2" xfId="17615"/>
    <cellStyle name="Normal 2 5 2 2 2 2 2 5" xfId="12991"/>
    <cellStyle name="Normal 2 5 2 2 2 2 3" xfId="6356"/>
    <cellStyle name="Normal 2 5 2 2 2 2 3 2" xfId="10998"/>
    <cellStyle name="Normal 2 5 2 2 2 2 3 2 2" xfId="20156"/>
    <cellStyle name="Normal 2 5 2 2 2 2 3 3" xfId="15636"/>
    <cellStyle name="Normal 2 5 2 2 2 2 4" xfId="8456"/>
    <cellStyle name="Normal 2 5 2 2 2 2 4 2" xfId="17614"/>
    <cellStyle name="Normal 2 5 2 2 2 2 5" xfId="12990"/>
    <cellStyle name="Normal 2 5 2 2 2 3" xfId="6357"/>
    <cellStyle name="Normal 2 5 2 2 2 3 2" xfId="10999"/>
    <cellStyle name="Normal 2 5 2 2 2 3 2 2" xfId="20157"/>
    <cellStyle name="Normal 2 5 2 2 2 3 3" xfId="15637"/>
    <cellStyle name="Normal 2 5 2 2 2 4" xfId="8455"/>
    <cellStyle name="Normal 2 5 2 2 2 4 2" xfId="17613"/>
    <cellStyle name="Normal 2 5 2 2 2 5" xfId="12989"/>
    <cellStyle name="Normal 2 5 2 2 3" xfId="6358"/>
    <cellStyle name="Normal 2 5 2 2 3 2" xfId="11000"/>
    <cellStyle name="Normal 2 5 2 2 3 2 2" xfId="20158"/>
    <cellStyle name="Normal 2 5 2 2 3 3" xfId="15638"/>
    <cellStyle name="Normal 2 5 2 2 4" xfId="8454"/>
    <cellStyle name="Normal 2 5 2 2 4 2" xfId="17612"/>
    <cellStyle name="Normal 2 5 2 2 5" xfId="12988"/>
    <cellStyle name="Normal 2 5 2 2_draft transactions report_052009_rvsd" xfId="2847"/>
    <cellStyle name="Normal 2 5 2 3" xfId="6359"/>
    <cellStyle name="Normal 2 5 2 3 2" xfId="11001"/>
    <cellStyle name="Normal 2 5 2 3 2 2" xfId="20159"/>
    <cellStyle name="Normal 2 5 2 3 3" xfId="15639"/>
    <cellStyle name="Normal 2 5 2 4" xfId="8453"/>
    <cellStyle name="Normal 2 5 2 4 2" xfId="17611"/>
    <cellStyle name="Normal 2 5 2 5" xfId="12987"/>
    <cellStyle name="Normal 2 5 2_draft transactions report_052009_rvsd" xfId="2848"/>
    <cellStyle name="Normal 2 5 3" xfId="6360"/>
    <cellStyle name="Normal 2 5 3 2" xfId="11002"/>
    <cellStyle name="Normal 2 5 3 2 2" xfId="20160"/>
    <cellStyle name="Normal 2 5 3 3" xfId="15640"/>
    <cellStyle name="Normal 2 5 4" xfId="8452"/>
    <cellStyle name="Normal 2 5 4 2" xfId="17610"/>
    <cellStyle name="Normal 2 5 5" xfId="12986"/>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161"/>
    <cellStyle name="Normal 2 6 2 2 2 2 2 2 3" xfId="15641"/>
    <cellStyle name="Normal 2 6 2 2 2 2 2 3" xfId="8766"/>
    <cellStyle name="Normal 2 6 2 2 2 2 2 3 2" xfId="17924"/>
    <cellStyle name="Normal 2 6 2 2 2 2 2 4" xfId="13404"/>
    <cellStyle name="Normal 2 6 2 2 2 2 3" xfId="6362"/>
    <cellStyle name="Normal 2 6 2 2 2 2 3 2" xfId="11004"/>
    <cellStyle name="Normal 2 6 2 2 2 2 3 2 2" xfId="20162"/>
    <cellStyle name="Normal 2 6 2 2 2 2 3 3" xfId="15642"/>
    <cellStyle name="Normal 2 6 2 2 2 2 4" xfId="8765"/>
    <cellStyle name="Normal 2 6 2 2 2 2 4 2" xfId="17923"/>
    <cellStyle name="Normal 2 6 2 2 2 2 5" xfId="1340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163"/>
    <cellStyle name="Normal 2 6 2 2 2 3 2 2 2 2 3" xfId="15643"/>
    <cellStyle name="Normal 2 6 2 2 2 3 2 2 2 3" xfId="8810"/>
    <cellStyle name="Normal 2 6 2 2 2 3 2 2 2 3 2" xfId="17968"/>
    <cellStyle name="Normal 2 6 2 2 2 3 2 2 2 4" xfId="13448"/>
    <cellStyle name="Normal 2 6 2 2 2 3 2 2 3" xfId="6364"/>
    <cellStyle name="Normal 2 6 2 2 2 3 2 2 3 2" xfId="11006"/>
    <cellStyle name="Normal 2 6 2 2 2 3 2 2 3 2 2" xfId="20164"/>
    <cellStyle name="Normal 2 6 2 2 2 3 2 2 3 3" xfId="15644"/>
    <cellStyle name="Normal 2 6 2 2 2 3 2 2 4" xfId="8805"/>
    <cellStyle name="Normal 2 6 2 2 2 3 2 2 4 2" xfId="17963"/>
    <cellStyle name="Normal 2 6 2 2 2 3 2 2 5" xfId="13443"/>
    <cellStyle name="Normal 2 6 2 2 2 3 2 3" xfId="6365"/>
    <cellStyle name="Normal 2 6 2 2 2 3 2 3 2" xfId="11007"/>
    <cellStyle name="Normal 2 6 2 2 2 3 2 3 2 2" xfId="20165"/>
    <cellStyle name="Normal 2 6 2 2 2 3 2 3 3" xfId="15645"/>
    <cellStyle name="Normal 2 6 2 2 2 3 2 4" xfId="8792"/>
    <cellStyle name="Normal 2 6 2 2 2 3 2 4 2" xfId="17950"/>
    <cellStyle name="Normal 2 6 2 2 2 3 2 5" xfId="13430"/>
    <cellStyle name="Normal 2 6 2 2 2 3 3" xfId="6366"/>
    <cellStyle name="Normal 2 6 2 2 2 3 3 2" xfId="11008"/>
    <cellStyle name="Normal 2 6 2 2 2 3 3 2 2" xfId="20166"/>
    <cellStyle name="Normal 2 6 2 2 2 3 3 3" xfId="15646"/>
    <cellStyle name="Normal 2 6 2 2 2 3 4" xfId="8767"/>
    <cellStyle name="Normal 2 6 2 2 2 3 4 2" xfId="17925"/>
    <cellStyle name="Normal 2 6 2 2 2 3 5" xfId="13405"/>
    <cellStyle name="Normal 2 6 2 2 2 4" xfId="6367"/>
    <cellStyle name="Normal 2 6 2 2 2 4 2" xfId="11009"/>
    <cellStyle name="Normal 2 6 2 2 2 4 2 2" xfId="20167"/>
    <cellStyle name="Normal 2 6 2 2 2 4 3" xfId="15647"/>
    <cellStyle name="Normal 2 6 2 2 2 5" xfId="8760"/>
    <cellStyle name="Normal 2 6 2 2 2 5 2" xfId="17918"/>
    <cellStyle name="Normal 2 6 2 2 2 6" xfId="13398"/>
    <cellStyle name="Normal 2 6 2 2 3" xfId="6368"/>
    <cellStyle name="Normal 2 6 2 2 3 2" xfId="11010"/>
    <cellStyle name="Normal 2 6 2 2 3 2 2" xfId="20168"/>
    <cellStyle name="Normal 2 6 2 2 3 3" xfId="15648"/>
    <cellStyle name="Normal 2 6 2 2 4" xfId="8496"/>
    <cellStyle name="Normal 2 6 2 2 4 2" xfId="17654"/>
    <cellStyle name="Normal 2 6 2 2 5" xfId="13069"/>
    <cellStyle name="Normal 2 6 2 3" xfId="6369"/>
    <cellStyle name="Normal 2 6 2 3 2" xfId="11011"/>
    <cellStyle name="Normal 2 6 2 3 2 2" xfId="20169"/>
    <cellStyle name="Normal 2 6 2 3 3" xfId="15649"/>
    <cellStyle name="Normal 2 6 2 4" xfId="8460"/>
    <cellStyle name="Normal 2 6 2 4 2" xfId="17618"/>
    <cellStyle name="Normal 2 6 2 5" xfId="12994"/>
    <cellStyle name="Normal 2 6 3" xfId="6370"/>
    <cellStyle name="Normal 2 6 3 2" xfId="11012"/>
    <cellStyle name="Normal 2 6 3 2 2" xfId="20170"/>
    <cellStyle name="Normal 2 6 3 3" xfId="15650"/>
    <cellStyle name="Normal 2 6 4" xfId="8459"/>
    <cellStyle name="Normal 2 6 4 2" xfId="17617"/>
    <cellStyle name="Normal 2 6 5" xfId="12993"/>
    <cellStyle name="Normal 2 6_draft transactions report_052009_rvsd" xfId="2852"/>
    <cellStyle name="Normal 2 7" xfId="2853"/>
    <cellStyle name="Normal 2 7 2" xfId="6371"/>
    <cellStyle name="Normal 2 7 2 2" xfId="11013"/>
    <cellStyle name="Normal 2 7 2 2 2" xfId="20171"/>
    <cellStyle name="Normal 2 7 2 3" xfId="15651"/>
    <cellStyle name="Normal 2 7 3" xfId="8461"/>
    <cellStyle name="Normal 2 7 3 2" xfId="17619"/>
    <cellStyle name="Normal 2 7 4" xfId="12995"/>
    <cellStyle name="Normal 2 8" xfId="2854"/>
    <cellStyle name="Normal 2 8 2" xfId="6372"/>
    <cellStyle name="Normal 2 8 2 2" xfId="11014"/>
    <cellStyle name="Normal 2 8 2 2 2" xfId="20172"/>
    <cellStyle name="Normal 2 8 2 3" xfId="15652"/>
    <cellStyle name="Normal 2 8 3" xfId="8462"/>
    <cellStyle name="Normal 2 8 3 2" xfId="17620"/>
    <cellStyle name="Normal 2 8 4" xfId="12996"/>
    <cellStyle name="Normal 2 9" xfId="2855"/>
    <cellStyle name="Normal 2 9 2" xfId="6373"/>
    <cellStyle name="Normal 2 9 2 2" xfId="11015"/>
    <cellStyle name="Normal 2 9 2 2 2" xfId="20173"/>
    <cellStyle name="Normal 2 9 2 3" xfId="15653"/>
    <cellStyle name="Normal 2 9 3" xfId="8463"/>
    <cellStyle name="Normal 2 9 3 2" xfId="17621"/>
    <cellStyle name="Normal 2 9 4" xfId="12997"/>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174"/>
    <cellStyle name="Normal 3 4 2 3" xfId="15654"/>
    <cellStyle name="Normal 3 4 3" xfId="8831"/>
    <cellStyle name="Normal 3 4 3 2" xfId="17989"/>
    <cellStyle name="Normal 3 4 4" xfId="13469"/>
    <cellStyle name="Normal 3_draft transactions report_052009_rvsd" xfId="2860"/>
    <cellStyle name="Normal 4" xfId="3967"/>
    <cellStyle name="Normal 4 2" xfId="3980"/>
    <cellStyle name="Normal 4 2 2" xfId="6375"/>
    <cellStyle name="Normal 4 2 2 2" xfId="11017"/>
    <cellStyle name="Normal 4 2 2 2 2" xfId="20175"/>
    <cellStyle name="Normal 4 2 2 3" xfId="15655"/>
    <cellStyle name="Normal 4 2 3" xfId="8822"/>
    <cellStyle name="Normal 4 2 3 2" xfId="17980"/>
    <cellStyle name="Normal 4 2 4" xfId="13460"/>
    <cellStyle name="Normal 4 3" xfId="4013"/>
    <cellStyle name="Normal 4 4" xfId="6376"/>
    <cellStyle name="Normal 4 4 2" xfId="11018"/>
    <cellStyle name="Normal 4 4 2 2" xfId="20176"/>
    <cellStyle name="Normal 4 4 3" xfId="15656"/>
    <cellStyle name="Normal 4 5" xfId="8809"/>
    <cellStyle name="Normal 4 5 2" xfId="17967"/>
    <cellStyle name="Normal 4 6" xfId="13447"/>
    <cellStyle name="Normal 5" xfId="2861"/>
    <cellStyle name="Normal 5 2" xfId="2862"/>
    <cellStyle name="Normal 5 2 2" xfId="2863"/>
    <cellStyle name="Normal 5 2 2 2" xfId="6377"/>
    <cellStyle name="Normal 5 2 2 2 2" xfId="11019"/>
    <cellStyle name="Normal 5 2 2 2 2 2" xfId="20177"/>
    <cellStyle name="Normal 5 2 2 2 3" xfId="15657"/>
    <cellStyle name="Normal 5 2 2 3" xfId="8466"/>
    <cellStyle name="Normal 5 2 2 3 2" xfId="17624"/>
    <cellStyle name="Normal 5 2 2 4" xfId="13000"/>
    <cellStyle name="Normal 5 2 3" xfId="6378"/>
    <cellStyle name="Normal 5 2 3 2" xfId="11020"/>
    <cellStyle name="Normal 5 2 3 2 2" xfId="20178"/>
    <cellStyle name="Normal 5 2 3 3" xfId="15658"/>
    <cellStyle name="Normal 5 2 4" xfId="8465"/>
    <cellStyle name="Normal 5 2 4 2" xfId="17623"/>
    <cellStyle name="Normal 5 2 5" xfId="12999"/>
    <cellStyle name="Normal 5 2_draft transactions report_052009_rvsd" xfId="2864"/>
    <cellStyle name="Normal 5 3" xfId="2865"/>
    <cellStyle name="Normal 5 3 2" xfId="6379"/>
    <cellStyle name="Normal 5 3 2 2" xfId="11021"/>
    <cellStyle name="Normal 5 3 2 2 2" xfId="20179"/>
    <cellStyle name="Normal 5 3 2 3" xfId="15659"/>
    <cellStyle name="Normal 5 3 3" xfId="8467"/>
    <cellStyle name="Normal 5 3 3 2" xfId="17625"/>
    <cellStyle name="Normal 5 3 4" xfId="13001"/>
    <cellStyle name="Normal 5 4" xfId="2866"/>
    <cellStyle name="Normal 5 4 2" xfId="2867"/>
    <cellStyle name="Normal 5 4 2 2" xfId="3929"/>
    <cellStyle name="Normal 5 4 2 2 2" xfId="3932"/>
    <cellStyle name="Normal 5 4 2 2 2 2" xfId="6380"/>
    <cellStyle name="Normal 5 4 2 2 2 2 2" xfId="11022"/>
    <cellStyle name="Normal 5 4 2 2 2 2 2 2" xfId="20180"/>
    <cellStyle name="Normal 5 4 2 2 2 2 3" xfId="15660"/>
    <cellStyle name="Normal 5 4 2 2 2 3" xfId="8774"/>
    <cellStyle name="Normal 5 4 2 2 2 3 2" xfId="17932"/>
    <cellStyle name="Normal 5 4 2 2 2 4" xfId="13412"/>
    <cellStyle name="Normal 5 4 2 2 3" xfId="3934"/>
    <cellStyle name="Normal 5 4 2 2 3 2" xfId="3939"/>
    <cellStyle name="Normal 5 4 2 2 3 2 2" xfId="3946"/>
    <cellStyle name="Normal 5 4 2 2 3 2 2 2" xfId="6381"/>
    <cellStyle name="Normal 5 4 2 2 3 2 2 2 2" xfId="11023"/>
    <cellStyle name="Normal 5 4 2 2 3 2 2 2 2 2" xfId="20181"/>
    <cellStyle name="Normal 5 4 2 2 3 2 2 2 3" xfId="15661"/>
    <cellStyle name="Normal 5 4 2 2 3 2 2 3" xfId="8788"/>
    <cellStyle name="Normal 5 4 2 2 3 2 2 3 2" xfId="17946"/>
    <cellStyle name="Normal 5 4 2 2 3 2 2 4" xfId="13426"/>
    <cellStyle name="Normal 5 4 2 2 3 2 3" xfId="6382"/>
    <cellStyle name="Normal 5 4 2 2 3 2 3 2" xfId="11024"/>
    <cellStyle name="Normal 5 4 2 2 3 2 3 2 2" xfId="20182"/>
    <cellStyle name="Normal 5 4 2 2 3 2 3 3" xfId="15662"/>
    <cellStyle name="Normal 5 4 2 2 3 2 4" xfId="8781"/>
    <cellStyle name="Normal 5 4 2 2 3 2 4 2" xfId="17939"/>
    <cellStyle name="Normal 5 4 2 2 3 2 5" xfId="13419"/>
    <cellStyle name="Normal 5 4 2 2 3 3" xfId="6383"/>
    <cellStyle name="Normal 5 4 2 2 3 3 2" xfId="11025"/>
    <cellStyle name="Normal 5 4 2 2 3 3 2 2" xfId="20183"/>
    <cellStyle name="Normal 5 4 2 2 3 3 3" xfId="15663"/>
    <cellStyle name="Normal 5 4 2 2 3 4" xfId="8776"/>
    <cellStyle name="Normal 5 4 2 2 3 4 2" xfId="17934"/>
    <cellStyle name="Normal 5 4 2 2 3 5" xfId="13414"/>
    <cellStyle name="Normal 5 4 2 2 4" xfId="6384"/>
    <cellStyle name="Normal 5 4 2 2 4 2" xfId="11026"/>
    <cellStyle name="Normal 5 4 2 2 4 2 2" xfId="20184"/>
    <cellStyle name="Normal 5 4 2 2 4 3" xfId="15664"/>
    <cellStyle name="Normal 5 4 2 2 5" xfId="8771"/>
    <cellStyle name="Normal 5 4 2 2 5 2" xfId="17929"/>
    <cellStyle name="Normal 5 4 2 2 6" xfId="13409"/>
    <cellStyle name="Normal 5 4 2 3" xfId="3956"/>
    <cellStyle name="Normal 5 4 2 3 2" xfId="6385"/>
    <cellStyle name="Normal 5 4 2 3 2 2" xfId="11027"/>
    <cellStyle name="Normal 5 4 2 3 2 2 2" xfId="20185"/>
    <cellStyle name="Normal 5 4 2 3 2 3" xfId="15665"/>
    <cellStyle name="Normal 5 4 2 3 3" xfId="8798"/>
    <cellStyle name="Normal 5 4 2 3 3 2" xfId="17956"/>
    <cellStyle name="Normal 5 4 2 3 4" xfId="13436"/>
    <cellStyle name="Normal 5 4 2 4" xfId="6386"/>
    <cellStyle name="Normal 5 4 2 4 2" xfId="11028"/>
    <cellStyle name="Normal 5 4 2 4 2 2" xfId="20186"/>
    <cellStyle name="Normal 5 4 2 4 3" xfId="15666"/>
    <cellStyle name="Normal 5 4 2 5" xfId="8469"/>
    <cellStyle name="Normal 5 4 2 5 2" xfId="17627"/>
    <cellStyle name="Normal 5 4 2 6" xfId="13003"/>
    <cellStyle name="Normal 5 4 3" xfId="6387"/>
    <cellStyle name="Normal 5 4 3 2" xfId="11029"/>
    <cellStyle name="Normal 5 4 3 2 2" xfId="20187"/>
    <cellStyle name="Normal 5 4 3 3" xfId="15667"/>
    <cellStyle name="Normal 5 4 4" xfId="8468"/>
    <cellStyle name="Normal 5 4 4 2" xfId="17626"/>
    <cellStyle name="Normal 5 4 5" xfId="13002"/>
    <cellStyle name="Normal 5 5" xfId="6388"/>
    <cellStyle name="Normal 5 5 2" xfId="11030"/>
    <cellStyle name="Normal 5 5 2 2" xfId="20188"/>
    <cellStyle name="Normal 5 5 3" xfId="15668"/>
    <cellStyle name="Normal 5 6" xfId="8464"/>
    <cellStyle name="Normal 5 6 2" xfId="17622"/>
    <cellStyle name="Normal 5 7" xfId="12998"/>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189"/>
    <cellStyle name="Normal 6 2 2 2 3" xfId="15669"/>
    <cellStyle name="Normal 6 2 2 3" xfId="8472"/>
    <cellStyle name="Normal 6 2 2 3 2" xfId="17630"/>
    <cellStyle name="Normal 6 2 2 4" xfId="13006"/>
    <cellStyle name="Normal 6 2 3" xfId="6390"/>
    <cellStyle name="Normal 6 2 3 2" xfId="11032"/>
    <cellStyle name="Normal 6 2 3 2 2" xfId="20190"/>
    <cellStyle name="Normal 6 2 3 3" xfId="15670"/>
    <cellStyle name="Normal 6 2 4" xfId="8471"/>
    <cellStyle name="Normal 6 2 4 2" xfId="17629"/>
    <cellStyle name="Normal 6 2 5" xfId="13005"/>
    <cellStyle name="Normal 6 2_draft transactions report_052009_rvsd" xfId="2872"/>
    <cellStyle name="Normal 6 3" xfId="2873"/>
    <cellStyle name="Normal 6 3 2" xfId="6391"/>
    <cellStyle name="Normal 6 3 2 2" xfId="11033"/>
    <cellStyle name="Normal 6 3 2 2 2" xfId="20191"/>
    <cellStyle name="Normal 6 3 2 3" xfId="15671"/>
    <cellStyle name="Normal 6 3 3" xfId="8473"/>
    <cellStyle name="Normal 6 3 3 2" xfId="17631"/>
    <cellStyle name="Normal 6 3 4" xfId="13007"/>
    <cellStyle name="Normal 6 4" xfId="2874"/>
    <cellStyle name="Normal 6 4 2" xfId="2875"/>
    <cellStyle name="Normal 6 4 2 2" xfId="3957"/>
    <cellStyle name="Normal 6 4 2 2 2" xfId="6392"/>
    <cellStyle name="Normal 6 4 2 2 2 2" xfId="11034"/>
    <cellStyle name="Normal 6 4 2 2 2 2 2" xfId="20192"/>
    <cellStyle name="Normal 6 4 2 2 2 3" xfId="15672"/>
    <cellStyle name="Normal 6 4 2 2 3" xfId="8799"/>
    <cellStyle name="Normal 6 4 2 2 3 2" xfId="17957"/>
    <cellStyle name="Normal 6 4 2 2 4" xfId="13437"/>
    <cellStyle name="Normal 6 4 2 3" xfId="6393"/>
    <cellStyle name="Normal 6 4 2 3 2" xfId="11035"/>
    <cellStyle name="Normal 6 4 2 3 2 2" xfId="20193"/>
    <cellStyle name="Normal 6 4 2 3 3" xfId="15673"/>
    <cellStyle name="Normal 6 4 2 4" xfId="8475"/>
    <cellStyle name="Normal 6 4 2 4 2" xfId="17633"/>
    <cellStyle name="Normal 6 4 2 5" xfId="13009"/>
    <cellStyle name="Normal 6 4 3" xfId="6394"/>
    <cellStyle name="Normal 6 4 3 2" xfId="11036"/>
    <cellStyle name="Normal 6 4 3 2 2" xfId="20194"/>
    <cellStyle name="Normal 6 4 3 3" xfId="15674"/>
    <cellStyle name="Normal 6 4 4" xfId="8474"/>
    <cellStyle name="Normal 6 4 4 2" xfId="17632"/>
    <cellStyle name="Normal 6 4 5" xfId="13008"/>
    <cellStyle name="Normal 6 5" xfId="6395"/>
    <cellStyle name="Normal 6 5 2" xfId="11037"/>
    <cellStyle name="Normal 6 5 2 2" xfId="20195"/>
    <cellStyle name="Normal 6 5 3" xfId="15675"/>
    <cellStyle name="Normal 6 6" xfId="8470"/>
    <cellStyle name="Normal 6 6 2" xfId="17628"/>
    <cellStyle name="Normal 6 7" xfId="13004"/>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196"/>
    <cellStyle name="Normal 7 2 2 2 3" xfId="15676"/>
    <cellStyle name="Normal 7 2 2 3" xfId="8478"/>
    <cellStyle name="Normal 7 2 2 3 2" xfId="17636"/>
    <cellStyle name="Normal 7 2 2 4" xfId="13012"/>
    <cellStyle name="Normal 7 2 3" xfId="2880"/>
    <cellStyle name="Normal 7 2 3 2" xfId="2881"/>
    <cellStyle name="Normal 7 2 3 2 2" xfId="3958"/>
    <cellStyle name="Normal 7 2 3 2 2 2" xfId="6397"/>
    <cellStyle name="Normal 7 2 3 2 2 2 2" xfId="11039"/>
    <cellStyle name="Normal 7 2 3 2 2 2 2 2" xfId="20197"/>
    <cellStyle name="Normal 7 2 3 2 2 2 3" xfId="15677"/>
    <cellStyle name="Normal 7 2 3 2 2 3" xfId="8800"/>
    <cellStyle name="Normal 7 2 3 2 2 3 2" xfId="17958"/>
    <cellStyle name="Normal 7 2 3 2 2 4" xfId="13438"/>
    <cellStyle name="Normal 7 2 3 2 3" xfId="6398"/>
    <cellStyle name="Normal 7 2 3 2 3 2" xfId="11040"/>
    <cellStyle name="Normal 7 2 3 2 3 2 2" xfId="20198"/>
    <cellStyle name="Normal 7 2 3 2 3 3" xfId="15678"/>
    <cellStyle name="Normal 7 2 3 2 4" xfId="8480"/>
    <cellStyle name="Normal 7 2 3 2 4 2" xfId="17638"/>
    <cellStyle name="Normal 7 2 3 2 5" xfId="13014"/>
    <cellStyle name="Normal 7 2 3 3" xfId="6399"/>
    <cellStyle name="Normal 7 2 3 3 2" xfId="11041"/>
    <cellStyle name="Normal 7 2 3 3 2 2" xfId="20199"/>
    <cellStyle name="Normal 7 2 3 3 3" xfId="15679"/>
    <cellStyle name="Normal 7 2 3 4" xfId="8479"/>
    <cellStyle name="Normal 7 2 3 4 2" xfId="17637"/>
    <cellStyle name="Normal 7 2 3 5" xfId="13013"/>
    <cellStyle name="Normal 7 2 4" xfId="6400"/>
    <cellStyle name="Normal 7 2 4 2" xfId="11042"/>
    <cellStyle name="Normal 7 2 4 2 2" xfId="20200"/>
    <cellStyle name="Normal 7 2 4 3" xfId="15680"/>
    <cellStyle name="Normal 7 2 5" xfId="8477"/>
    <cellStyle name="Normal 7 2 5 2" xfId="17635"/>
    <cellStyle name="Normal 7 2 6" xfId="13011"/>
    <cellStyle name="Normal 7 2_draft transactions report_052009_rvsd" xfId="2882"/>
    <cellStyle name="Normal 7 3" xfId="2883"/>
    <cellStyle name="Normal 7 3 2" xfId="6401"/>
    <cellStyle name="Normal 7 3 2 2" xfId="11043"/>
    <cellStyle name="Normal 7 3 2 2 2" xfId="20201"/>
    <cellStyle name="Normal 7 3 2 3" xfId="15681"/>
    <cellStyle name="Normal 7 3 3" xfId="8481"/>
    <cellStyle name="Normal 7 3 3 2" xfId="17639"/>
    <cellStyle name="Normal 7 3 4" xfId="13015"/>
    <cellStyle name="Normal 7 4" xfId="2884"/>
    <cellStyle name="Normal 7 4 2" xfId="2885"/>
    <cellStyle name="Normal 7 4 2 2" xfId="3959"/>
    <cellStyle name="Normal 7 4 2 2 2" xfId="6402"/>
    <cellStyle name="Normal 7 4 2 2 2 2" xfId="11044"/>
    <cellStyle name="Normal 7 4 2 2 2 2 2" xfId="20202"/>
    <cellStyle name="Normal 7 4 2 2 2 3" xfId="15682"/>
    <cellStyle name="Normal 7 4 2 2 3" xfId="8801"/>
    <cellStyle name="Normal 7 4 2 2 3 2" xfId="17959"/>
    <cellStyle name="Normal 7 4 2 2 4" xfId="13439"/>
    <cellStyle name="Normal 7 4 2 3" xfId="6403"/>
    <cellStyle name="Normal 7 4 2 3 2" xfId="11045"/>
    <cellStyle name="Normal 7 4 2 3 2 2" xfId="20203"/>
    <cellStyle name="Normal 7 4 2 3 3" xfId="15683"/>
    <cellStyle name="Normal 7 4 2 4" xfId="8483"/>
    <cellStyle name="Normal 7 4 2 4 2" xfId="17641"/>
    <cellStyle name="Normal 7 4 2 5" xfId="13017"/>
    <cellStyle name="Normal 7 4 3" xfId="6404"/>
    <cellStyle name="Normal 7 4 3 2" xfId="11046"/>
    <cellStyle name="Normal 7 4 3 2 2" xfId="20204"/>
    <cellStyle name="Normal 7 4 3 3" xfId="15684"/>
    <cellStyle name="Normal 7 4 4" xfId="8482"/>
    <cellStyle name="Normal 7 4 4 2" xfId="17640"/>
    <cellStyle name="Normal 7 4 5" xfId="13016"/>
    <cellStyle name="Normal 7 5" xfId="6405"/>
    <cellStyle name="Normal 7 5 2" xfId="11047"/>
    <cellStyle name="Normal 7 5 2 2" xfId="20205"/>
    <cellStyle name="Normal 7 5 3" xfId="15685"/>
    <cellStyle name="Normal 7 6" xfId="8476"/>
    <cellStyle name="Normal 7 6 2" xfId="17634"/>
    <cellStyle name="Normal 7 7" xfId="13010"/>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206"/>
    <cellStyle name="Normal 8 2 2 2 3" xfId="15686"/>
    <cellStyle name="Normal 8 2 2 3" xfId="8486"/>
    <cellStyle name="Normal 8 2 2 3 2" xfId="17644"/>
    <cellStyle name="Normal 8 2 2 4" xfId="13020"/>
    <cellStyle name="Normal 8 2 3" xfId="6407"/>
    <cellStyle name="Normal 8 2 3 2" xfId="11049"/>
    <cellStyle name="Normal 8 2 3 2 2" xfId="20207"/>
    <cellStyle name="Normal 8 2 3 3" xfId="15687"/>
    <cellStyle name="Normal 8 2 4" xfId="8485"/>
    <cellStyle name="Normal 8 2 4 2" xfId="17643"/>
    <cellStyle name="Normal 8 2 5" xfId="13019"/>
    <cellStyle name="Normal 8 2_draft transactions report_052009_rvsd" xfId="2890"/>
    <cellStyle name="Normal 8 3" xfId="2891"/>
    <cellStyle name="Normal 8 3 2" xfId="6408"/>
    <cellStyle name="Normal 8 3 2 2" xfId="11050"/>
    <cellStyle name="Normal 8 3 2 2 2" xfId="20208"/>
    <cellStyle name="Normal 8 3 2 3" xfId="15688"/>
    <cellStyle name="Normal 8 3 3" xfId="8487"/>
    <cellStyle name="Normal 8 3 3 2" xfId="17645"/>
    <cellStyle name="Normal 8 3 4" xfId="13021"/>
    <cellStyle name="Normal 8 4" xfId="2892"/>
    <cellStyle name="Normal 8 4 2" xfId="2893"/>
    <cellStyle name="Normal 8 4 2 2" xfId="3960"/>
    <cellStyle name="Normal 8 4 2 2 2" xfId="6409"/>
    <cellStyle name="Normal 8 4 2 2 2 2" xfId="11051"/>
    <cellStyle name="Normal 8 4 2 2 2 2 2" xfId="20209"/>
    <cellStyle name="Normal 8 4 2 2 2 3" xfId="15689"/>
    <cellStyle name="Normal 8 4 2 2 3" xfId="8802"/>
    <cellStyle name="Normal 8 4 2 2 3 2" xfId="17960"/>
    <cellStyle name="Normal 8 4 2 2 4" xfId="13440"/>
    <cellStyle name="Normal 8 4 2 3" xfId="6410"/>
    <cellStyle name="Normal 8 4 2 3 2" xfId="11052"/>
    <cellStyle name="Normal 8 4 2 3 2 2" xfId="20210"/>
    <cellStyle name="Normal 8 4 2 3 3" xfId="15690"/>
    <cellStyle name="Normal 8 4 2 4" xfId="8489"/>
    <cellStyle name="Normal 8 4 2 4 2" xfId="17647"/>
    <cellStyle name="Normal 8 4 2 5" xfId="13023"/>
    <cellStyle name="Normal 8 4 3" xfId="6411"/>
    <cellStyle name="Normal 8 4 3 2" xfId="11053"/>
    <cellStyle name="Normal 8 4 3 2 2" xfId="20211"/>
    <cellStyle name="Normal 8 4 3 3" xfId="15691"/>
    <cellStyle name="Normal 8 4 4" xfId="8488"/>
    <cellStyle name="Normal 8 4 4 2" xfId="17646"/>
    <cellStyle name="Normal 8 4 5" xfId="13022"/>
    <cellStyle name="Normal 8 5" xfId="6412"/>
    <cellStyle name="Normal 8 5 2" xfId="11054"/>
    <cellStyle name="Normal 8 5 2 2" xfId="20212"/>
    <cellStyle name="Normal 8 5 3" xfId="15692"/>
    <cellStyle name="Normal 8 6" xfId="8484"/>
    <cellStyle name="Normal 8 6 2" xfId="17642"/>
    <cellStyle name="Normal 8 7" xfId="13018"/>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213"/>
    <cellStyle name="Normal 9 2 2 2 3" xfId="15693"/>
    <cellStyle name="Normal 9 2 2 3" xfId="8492"/>
    <cellStyle name="Normal 9 2 2 3 2" xfId="17650"/>
    <cellStyle name="Normal 9 2 2 4" xfId="13026"/>
    <cellStyle name="Normal 9 2 3" xfId="6414"/>
    <cellStyle name="Normal 9 2 3 2" xfId="11056"/>
    <cellStyle name="Normal 9 2 3 2 2" xfId="20214"/>
    <cellStyle name="Normal 9 2 3 3" xfId="15694"/>
    <cellStyle name="Normal 9 2 4" xfId="8491"/>
    <cellStyle name="Normal 9 2 4 2" xfId="17649"/>
    <cellStyle name="Normal 9 2 5" xfId="13025"/>
    <cellStyle name="Normal 9 2_draft transactions report_052009_rvsd" xfId="2898"/>
    <cellStyle name="Normal 9 3" xfId="2899"/>
    <cellStyle name="Normal 9 3 2" xfId="6415"/>
    <cellStyle name="Normal 9 3 2 2" xfId="11057"/>
    <cellStyle name="Normal 9 3 2 2 2" xfId="20215"/>
    <cellStyle name="Normal 9 3 2 3" xfId="15695"/>
    <cellStyle name="Normal 9 3 3" xfId="8493"/>
    <cellStyle name="Normal 9 3 3 2" xfId="17651"/>
    <cellStyle name="Normal 9 3 4" xfId="13027"/>
    <cellStyle name="Normal 9 4" xfId="2900"/>
    <cellStyle name="Normal 9 4 2" xfId="2901"/>
    <cellStyle name="Normal 9 4 2 2" xfId="3961"/>
    <cellStyle name="Normal 9 4 2 2 2" xfId="6416"/>
    <cellStyle name="Normal 9 4 2 2 2 2" xfId="11058"/>
    <cellStyle name="Normal 9 4 2 2 2 2 2" xfId="20216"/>
    <cellStyle name="Normal 9 4 2 2 2 3" xfId="15696"/>
    <cellStyle name="Normal 9 4 2 2 3" xfId="8803"/>
    <cellStyle name="Normal 9 4 2 2 3 2" xfId="17961"/>
    <cellStyle name="Normal 9 4 2 2 4" xfId="13441"/>
    <cellStyle name="Normal 9 4 2 3" xfId="6417"/>
    <cellStyle name="Normal 9 4 2 3 2" xfId="11059"/>
    <cellStyle name="Normal 9 4 2 3 2 2" xfId="20217"/>
    <cellStyle name="Normal 9 4 2 3 3" xfId="15697"/>
    <cellStyle name="Normal 9 4 2 4" xfId="8495"/>
    <cellStyle name="Normal 9 4 2 4 2" xfId="17653"/>
    <cellStyle name="Normal 9 4 2 5" xfId="13029"/>
    <cellStyle name="Normal 9 4 3" xfId="6418"/>
    <cellStyle name="Normal 9 4 3 2" xfId="11060"/>
    <cellStyle name="Normal 9 4 3 2 2" xfId="20218"/>
    <cellStyle name="Normal 9 4 3 3" xfId="15698"/>
    <cellStyle name="Normal 9 4 4" xfId="8494"/>
    <cellStyle name="Normal 9 4 4 2" xfId="17652"/>
    <cellStyle name="Normal 9 4 5" xfId="13028"/>
    <cellStyle name="Normal 9 5" xfId="6419"/>
    <cellStyle name="Normal 9 5 2" xfId="11061"/>
    <cellStyle name="Normal 9 5 2 2" xfId="20219"/>
    <cellStyle name="Normal 9 5 3" xfId="15699"/>
    <cellStyle name="Normal 9 6" xfId="8490"/>
    <cellStyle name="Normal 9 6 2" xfId="17648"/>
    <cellStyle name="Normal 9 7" xfId="13024"/>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15700"/>
    <cellStyle name="Note 100 3" xfId="13030"/>
    <cellStyle name="Note 101" xfId="2906"/>
    <cellStyle name="Note 101 2" xfId="6423"/>
    <cellStyle name="Note 101 2 2" xfId="15701"/>
    <cellStyle name="Note 101 3" xfId="13031"/>
    <cellStyle name="Note 102" xfId="2907"/>
    <cellStyle name="Note 102 2" xfId="6424"/>
    <cellStyle name="Note 102 2 2" xfId="15702"/>
    <cellStyle name="Note 102 3" xfId="13032"/>
    <cellStyle name="Note 103" xfId="2908"/>
    <cellStyle name="Note 103 2" xfId="6425"/>
    <cellStyle name="Note 103 2 2" xfId="15703"/>
    <cellStyle name="Note 103 3" xfId="13033"/>
    <cellStyle name="Note 104" xfId="2909"/>
    <cellStyle name="Note 104 2" xfId="6426"/>
    <cellStyle name="Note 104 2 2" xfId="15704"/>
    <cellStyle name="Note 104 3" xfId="13034"/>
    <cellStyle name="Note 105" xfId="2910"/>
    <cellStyle name="Note 105 2" xfId="6427"/>
    <cellStyle name="Note 105 2 2" xfId="15705"/>
    <cellStyle name="Note 105 3" xfId="13035"/>
    <cellStyle name="Note 106" xfId="2911"/>
    <cellStyle name="Note 106 2" xfId="6428"/>
    <cellStyle name="Note 106 2 2" xfId="15706"/>
    <cellStyle name="Note 106 3" xfId="13036"/>
    <cellStyle name="Note 107" xfId="2912"/>
    <cellStyle name="Note 107 2" xfId="6429"/>
    <cellStyle name="Note 107 2 2" xfId="15707"/>
    <cellStyle name="Note 107 3" xfId="13037"/>
    <cellStyle name="Note 108" xfId="2913"/>
    <cellStyle name="Note 108 2" xfId="6430"/>
    <cellStyle name="Note 108 2 2" xfId="15708"/>
    <cellStyle name="Note 108 3" xfId="13038"/>
    <cellStyle name="Note 109" xfId="2914"/>
    <cellStyle name="Note 109 2" xfId="6431"/>
    <cellStyle name="Note 109 2 2" xfId="15709"/>
    <cellStyle name="Note 109 3" xfId="13039"/>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220"/>
    <cellStyle name="Note 119 2 3" xfId="15710"/>
    <cellStyle name="Note 119 3" xfId="8518"/>
    <cellStyle name="Note 119 3 2" xfId="17676"/>
    <cellStyle name="Note 119 4" xfId="13091"/>
    <cellStyle name="Note 12" xfId="2926"/>
    <cellStyle name="Note 12 2" xfId="2927"/>
    <cellStyle name="Note 12 2 2" xfId="6435"/>
    <cellStyle name="Note 12 3" xfId="6436"/>
    <cellStyle name="Note 120" xfId="3142"/>
    <cellStyle name="Note 120 2" xfId="6437"/>
    <cellStyle name="Note 120 2 2" xfId="11063"/>
    <cellStyle name="Note 120 2 2 2" xfId="20221"/>
    <cellStyle name="Note 120 2 3" xfId="15711"/>
    <cellStyle name="Note 120 3" xfId="8531"/>
    <cellStyle name="Note 120 3 2" xfId="17689"/>
    <cellStyle name="Note 120 4" xfId="13104"/>
    <cellStyle name="Note 121" xfId="3146"/>
    <cellStyle name="Note 121 2" xfId="6438"/>
    <cellStyle name="Note 121 2 2" xfId="11064"/>
    <cellStyle name="Note 121 2 2 2" xfId="20222"/>
    <cellStyle name="Note 121 2 3" xfId="15712"/>
    <cellStyle name="Note 121 3" xfId="8535"/>
    <cellStyle name="Note 121 3 2" xfId="17693"/>
    <cellStyle name="Note 121 4" xfId="13108"/>
    <cellStyle name="Note 122" xfId="3187"/>
    <cellStyle name="Note 122 2" xfId="13111"/>
    <cellStyle name="Note 123" xfId="3233"/>
    <cellStyle name="Note 123 2" xfId="13116"/>
    <cellStyle name="Note 124" xfId="3275"/>
    <cellStyle name="Note 124 2" xfId="13121"/>
    <cellStyle name="Note 125" xfId="3316"/>
    <cellStyle name="Note 125 2" xfId="13126"/>
    <cellStyle name="Note 126" xfId="3352"/>
    <cellStyle name="Note 126 2" xfId="13131"/>
    <cellStyle name="Note 127" xfId="3378"/>
    <cellStyle name="Note 127 2" xfId="6439"/>
    <cellStyle name="Note 127 2 2" xfId="11065"/>
    <cellStyle name="Note 127 2 2 2" xfId="20223"/>
    <cellStyle name="Note 127 2 3" xfId="15713"/>
    <cellStyle name="Note 127 3" xfId="8557"/>
    <cellStyle name="Note 127 3 2" xfId="17715"/>
    <cellStyle name="Note 127 4" xfId="13155"/>
    <cellStyle name="Note 128" xfId="3391"/>
    <cellStyle name="Note 128 2" xfId="6440"/>
    <cellStyle name="Note 128 2 2" xfId="11066"/>
    <cellStyle name="Note 128 2 2 2" xfId="20224"/>
    <cellStyle name="Note 128 2 3" xfId="15714"/>
    <cellStyle name="Note 128 3" xfId="8570"/>
    <cellStyle name="Note 128 3 2" xfId="17728"/>
    <cellStyle name="Note 128 4" xfId="13168"/>
    <cellStyle name="Note 129" xfId="3395"/>
    <cellStyle name="Note 129 2" xfId="6441"/>
    <cellStyle name="Note 129 2 2" xfId="11067"/>
    <cellStyle name="Note 129 2 2 2" xfId="20225"/>
    <cellStyle name="Note 129 2 3" xfId="15715"/>
    <cellStyle name="Note 129 3" xfId="8574"/>
    <cellStyle name="Note 129 3 2" xfId="17732"/>
    <cellStyle name="Note 129 4" xfId="13172"/>
    <cellStyle name="Note 13" xfId="2928"/>
    <cellStyle name="Note 13 2" xfId="2929"/>
    <cellStyle name="Note 13 2 2" xfId="6442"/>
    <cellStyle name="Note 13 3" xfId="6443"/>
    <cellStyle name="Note 130" xfId="3417"/>
    <cellStyle name="Note 130 2" xfId="6444"/>
    <cellStyle name="Note 130 2 2" xfId="11068"/>
    <cellStyle name="Note 130 2 2 2" xfId="20226"/>
    <cellStyle name="Note 130 2 3" xfId="15716"/>
    <cellStyle name="Note 130 3" xfId="8596"/>
    <cellStyle name="Note 130 3 2" xfId="17754"/>
    <cellStyle name="Note 130 4" xfId="13194"/>
    <cellStyle name="Note 131" xfId="3430"/>
    <cellStyle name="Note 131 2" xfId="6445"/>
    <cellStyle name="Note 131 2 2" xfId="11069"/>
    <cellStyle name="Note 131 2 2 2" xfId="20227"/>
    <cellStyle name="Note 131 2 3" xfId="15717"/>
    <cellStyle name="Note 131 3" xfId="8609"/>
    <cellStyle name="Note 131 3 2" xfId="17767"/>
    <cellStyle name="Note 131 4" xfId="13207"/>
    <cellStyle name="Note 132" xfId="3443"/>
    <cellStyle name="Note 132 2" xfId="6446"/>
    <cellStyle name="Note 132 2 2" xfId="11070"/>
    <cellStyle name="Note 132 2 2 2" xfId="20228"/>
    <cellStyle name="Note 132 2 3" xfId="15718"/>
    <cellStyle name="Note 132 3" xfId="8622"/>
    <cellStyle name="Note 132 3 2" xfId="17780"/>
    <cellStyle name="Note 132 4" xfId="13220"/>
    <cellStyle name="Note 133" xfId="3456"/>
    <cellStyle name="Note 133 2" xfId="6447"/>
    <cellStyle name="Note 133 2 2" xfId="11071"/>
    <cellStyle name="Note 133 2 2 2" xfId="20229"/>
    <cellStyle name="Note 133 2 3" xfId="15719"/>
    <cellStyle name="Note 133 3" xfId="8635"/>
    <cellStyle name="Note 133 3 2" xfId="17793"/>
    <cellStyle name="Note 133 4" xfId="13233"/>
    <cellStyle name="Note 134" xfId="3460"/>
    <cellStyle name="Note 134 2" xfId="6448"/>
    <cellStyle name="Note 134 2 2" xfId="11072"/>
    <cellStyle name="Note 134 2 2 2" xfId="20230"/>
    <cellStyle name="Note 134 2 3" xfId="15720"/>
    <cellStyle name="Note 134 3" xfId="8639"/>
    <cellStyle name="Note 134 3 2" xfId="17797"/>
    <cellStyle name="Note 134 4" xfId="13237"/>
    <cellStyle name="Note 135" xfId="3501"/>
    <cellStyle name="Note 135 2" xfId="13240"/>
    <cellStyle name="Note 136" xfId="3546"/>
    <cellStyle name="Note 136 2" xfId="13245"/>
    <cellStyle name="Note 137" xfId="3582"/>
    <cellStyle name="Note 137 2" xfId="13250"/>
    <cellStyle name="Note 138" xfId="3622"/>
    <cellStyle name="Note 138 2" xfId="6449"/>
    <cellStyle name="Note 138 2 2" xfId="11073"/>
    <cellStyle name="Note 138 2 2 2" xfId="20231"/>
    <cellStyle name="Note 138 2 3" xfId="15721"/>
    <cellStyle name="Note 138 3" xfId="8661"/>
    <cellStyle name="Note 138 3 2" xfId="17819"/>
    <cellStyle name="Note 138 4" xfId="13274"/>
    <cellStyle name="Note 139" xfId="3635"/>
    <cellStyle name="Note 139 2" xfId="6450"/>
    <cellStyle name="Note 139 2 2" xfId="11074"/>
    <cellStyle name="Note 139 2 2 2" xfId="20232"/>
    <cellStyle name="Note 139 2 3" xfId="15722"/>
    <cellStyle name="Note 139 3" xfId="8674"/>
    <cellStyle name="Note 139 3 2" xfId="17832"/>
    <cellStyle name="Note 139 4" xfId="13287"/>
    <cellStyle name="Note 14" xfId="2930"/>
    <cellStyle name="Note 14 2" xfId="2931"/>
    <cellStyle name="Note 14 2 2" xfId="6451"/>
    <cellStyle name="Note 14 3" xfId="6452"/>
    <cellStyle name="Note 140" xfId="3648"/>
    <cellStyle name="Note 140 2" xfId="6453"/>
    <cellStyle name="Note 140 2 2" xfId="11075"/>
    <cellStyle name="Note 140 2 2 2" xfId="20233"/>
    <cellStyle name="Note 140 2 3" xfId="15723"/>
    <cellStyle name="Note 140 3" xfId="8687"/>
    <cellStyle name="Note 140 3 2" xfId="17845"/>
    <cellStyle name="Note 140 4" xfId="13300"/>
    <cellStyle name="Note 141" xfId="3661"/>
    <cellStyle name="Note 141 2" xfId="6454"/>
    <cellStyle name="Note 141 2 2" xfId="11076"/>
    <cellStyle name="Note 141 2 2 2" xfId="20234"/>
    <cellStyle name="Note 141 2 3" xfId="15724"/>
    <cellStyle name="Note 141 3" xfId="8700"/>
    <cellStyle name="Note 141 3 2" xfId="17858"/>
    <cellStyle name="Note 141 4" xfId="13313"/>
    <cellStyle name="Note 142" xfId="3674"/>
    <cellStyle name="Note 142 2" xfId="6455"/>
    <cellStyle name="Note 142 2 2" xfId="11077"/>
    <cellStyle name="Note 142 2 2 2" xfId="20235"/>
    <cellStyle name="Note 142 2 3" xfId="15725"/>
    <cellStyle name="Note 142 3" xfId="8713"/>
    <cellStyle name="Note 142 3 2" xfId="17871"/>
    <cellStyle name="Note 142 4" xfId="13326"/>
    <cellStyle name="Note 143" xfId="3687"/>
    <cellStyle name="Note 143 2" xfId="6456"/>
    <cellStyle name="Note 143 2 2" xfId="11078"/>
    <cellStyle name="Note 143 2 2 2" xfId="20236"/>
    <cellStyle name="Note 143 2 3" xfId="15726"/>
    <cellStyle name="Note 143 3" xfId="8726"/>
    <cellStyle name="Note 143 3 2" xfId="17884"/>
    <cellStyle name="Note 143 4" xfId="13339"/>
    <cellStyle name="Note 144" xfId="3700"/>
    <cellStyle name="Note 144 2" xfId="6457"/>
    <cellStyle name="Note 144 2 2" xfId="11079"/>
    <cellStyle name="Note 144 2 2 2" xfId="20237"/>
    <cellStyle name="Note 144 2 3" xfId="15727"/>
    <cellStyle name="Note 144 3" xfId="8739"/>
    <cellStyle name="Note 144 3 2" xfId="17897"/>
    <cellStyle name="Note 144 4" xfId="13352"/>
    <cellStyle name="Note 145" xfId="3714"/>
    <cellStyle name="Note 145 2" xfId="6458"/>
    <cellStyle name="Note 145 2 2" xfId="11080"/>
    <cellStyle name="Note 145 2 2 2" xfId="20238"/>
    <cellStyle name="Note 145 2 3" xfId="15728"/>
    <cellStyle name="Note 145 3" xfId="8752"/>
    <cellStyle name="Note 145 3 2" xfId="17910"/>
    <cellStyle name="Note 145 4" xfId="13365"/>
    <cellStyle name="Note 146" xfId="3718"/>
    <cellStyle name="Note 146 2" xfId="6459"/>
    <cellStyle name="Note 146 2 2" xfId="11081"/>
    <cellStyle name="Note 146 2 2 2" xfId="20239"/>
    <cellStyle name="Note 146 2 3" xfId="15729"/>
    <cellStyle name="Note 146 3" xfId="8756"/>
    <cellStyle name="Note 146 3 2" xfId="17914"/>
    <cellStyle name="Note 146 4" xfId="13369"/>
    <cellStyle name="Note 147" xfId="3744"/>
    <cellStyle name="Note 147 2" xfId="13372"/>
    <cellStyle name="Note 148" xfId="3789"/>
    <cellStyle name="Note 148 2" xfId="13377"/>
    <cellStyle name="Note 149" xfId="3825"/>
    <cellStyle name="Note 149 2" xfId="13382"/>
    <cellStyle name="Note 15" xfId="2932"/>
    <cellStyle name="Note 15 2" xfId="2933"/>
    <cellStyle name="Note 15 2 2" xfId="6460"/>
    <cellStyle name="Note 15 3" xfId="6461"/>
    <cellStyle name="Note 150" xfId="3868"/>
    <cellStyle name="Note 150 2" xfId="13387"/>
    <cellStyle name="Note 151" xfId="3909"/>
    <cellStyle name="Note 151 2" xfId="13392"/>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15730"/>
    <cellStyle name="Note 82 3" xfId="13040"/>
    <cellStyle name="Note 83" xfId="3028"/>
    <cellStyle name="Note 83 2" xfId="6556"/>
    <cellStyle name="Note 83 2 2" xfId="15731"/>
    <cellStyle name="Note 83 3" xfId="13041"/>
    <cellStyle name="Note 84" xfId="3029"/>
    <cellStyle name="Note 84 2" xfId="6557"/>
    <cellStyle name="Note 84 2 2" xfId="15732"/>
    <cellStyle name="Note 84 3" xfId="13042"/>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13043"/>
    <cellStyle name="Output 11" xfId="3048"/>
    <cellStyle name="Output 11 2" xfId="13044"/>
    <cellStyle name="Output 12" xfId="3049"/>
    <cellStyle name="Output 12 2" xfId="13045"/>
    <cellStyle name="Output 13" xfId="3050"/>
    <cellStyle name="Output 13 2" xfId="13046"/>
    <cellStyle name="Output 14" xfId="3051"/>
    <cellStyle name="Output 14 2" xfId="13047"/>
    <cellStyle name="Output 15" xfId="3188"/>
    <cellStyle name="Output 15 2" xfId="13112"/>
    <cellStyle name="Output 16" xfId="3234"/>
    <cellStyle name="Output 16 2" xfId="13117"/>
    <cellStyle name="Output 17" xfId="3276"/>
    <cellStyle name="Output 17 2" xfId="13122"/>
    <cellStyle name="Output 18" xfId="3317"/>
    <cellStyle name="Output 18 2" xfId="13127"/>
    <cellStyle name="Output 19" xfId="3353"/>
    <cellStyle name="Output 19 2" xfId="13132"/>
    <cellStyle name="Output 2" xfId="3052"/>
    <cellStyle name="Output 2 2" xfId="13048"/>
    <cellStyle name="Output 20" xfId="3502"/>
    <cellStyle name="Output 20 2" xfId="13241"/>
    <cellStyle name="Output 21" xfId="3547"/>
    <cellStyle name="Output 21 2" xfId="13246"/>
    <cellStyle name="Output 22" xfId="3583"/>
    <cellStyle name="Output 22 2" xfId="13251"/>
    <cellStyle name="Output 23" xfId="3745"/>
    <cellStyle name="Output 23 2" xfId="13373"/>
    <cellStyle name="Output 24" xfId="3790"/>
    <cellStyle name="Output 24 2" xfId="13378"/>
    <cellStyle name="Output 25" xfId="3826"/>
    <cellStyle name="Output 25 2" xfId="13383"/>
    <cellStyle name="Output 26" xfId="3869"/>
    <cellStyle name="Output 26 2" xfId="13388"/>
    <cellStyle name="Output 27" xfId="3910"/>
    <cellStyle name="Output 27 2" xfId="13393"/>
    <cellStyle name="Output 3" xfId="3053"/>
    <cellStyle name="Output 3 2" xfId="13049"/>
    <cellStyle name="Output 4" xfId="3054"/>
    <cellStyle name="Output 4 2" xfId="13050"/>
    <cellStyle name="Output 5" xfId="3055"/>
    <cellStyle name="Output 5 2" xfId="13051"/>
    <cellStyle name="Output 6" xfId="3056"/>
    <cellStyle name="Output 6 2" xfId="13052"/>
    <cellStyle name="Output 7" xfId="3057"/>
    <cellStyle name="Output 7 2" xfId="13053"/>
    <cellStyle name="Output 8" xfId="3058"/>
    <cellStyle name="Output 8 2" xfId="13054"/>
    <cellStyle name="Output 9" xfId="3059"/>
    <cellStyle name="Output 9 2" xfId="13055"/>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13056"/>
    <cellStyle name="Total 11" xfId="3076"/>
    <cellStyle name="Total 11 2" xfId="13057"/>
    <cellStyle name="Total 12" xfId="3077"/>
    <cellStyle name="Total 12 2" xfId="13058"/>
    <cellStyle name="Total 13" xfId="3078"/>
    <cellStyle name="Total 13 2" xfId="13059"/>
    <cellStyle name="Total 14" xfId="3079"/>
    <cellStyle name="Total 14 2" xfId="13060"/>
    <cellStyle name="Total 15" xfId="3190"/>
    <cellStyle name="Total 15 2" xfId="13113"/>
    <cellStyle name="Total 16" xfId="3236"/>
    <cellStyle name="Total 16 2" xfId="13118"/>
    <cellStyle name="Total 17" xfId="3278"/>
    <cellStyle name="Total 17 2" xfId="13123"/>
    <cellStyle name="Total 18" xfId="3319"/>
    <cellStyle name="Total 18 2" xfId="13128"/>
    <cellStyle name="Total 19" xfId="3355"/>
    <cellStyle name="Total 19 2" xfId="13133"/>
    <cellStyle name="Total 2" xfId="3080"/>
    <cellStyle name="Total 2 2" xfId="13061"/>
    <cellStyle name="Total 20" xfId="3504"/>
    <cellStyle name="Total 20 2" xfId="13242"/>
    <cellStyle name="Total 21" xfId="3549"/>
    <cellStyle name="Total 21 2" xfId="13247"/>
    <cellStyle name="Total 22" xfId="3585"/>
    <cellStyle name="Total 22 2" xfId="13252"/>
    <cellStyle name="Total 23" xfId="3747"/>
    <cellStyle name="Total 23 2" xfId="13374"/>
    <cellStyle name="Total 24" xfId="3792"/>
    <cellStyle name="Total 24 2" xfId="13379"/>
    <cellStyle name="Total 25" xfId="3828"/>
    <cellStyle name="Total 25 2" xfId="13384"/>
    <cellStyle name="Total 26" xfId="3871"/>
    <cellStyle name="Total 26 2" xfId="13389"/>
    <cellStyle name="Total 27" xfId="3912"/>
    <cellStyle name="Total 27 2" xfId="13394"/>
    <cellStyle name="Total 3" xfId="3081"/>
    <cellStyle name="Total 3 2" xfId="13062"/>
    <cellStyle name="Total 4" xfId="3082"/>
    <cellStyle name="Total 4 2" xfId="13063"/>
    <cellStyle name="Total 5" xfId="3083"/>
    <cellStyle name="Total 5 2" xfId="13064"/>
    <cellStyle name="Total 6" xfId="3084"/>
    <cellStyle name="Total 6 2" xfId="13065"/>
    <cellStyle name="Total 7" xfId="3085"/>
    <cellStyle name="Total 7 2" xfId="13066"/>
    <cellStyle name="Total 8" xfId="3086"/>
    <cellStyle name="Total 8 2" xfId="13067"/>
    <cellStyle name="Total 9" xfId="3087"/>
    <cellStyle name="Total 9 2" xfId="13068"/>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46"/>
  <sheetViews>
    <sheetView tabSelected="1" zoomScale="80" zoomScaleNormal="80" zoomScalePageLayoutView="80" workbookViewId="0">
      <pane ySplit="16" topLeftCell="A17" activePane="bottomLeft" state="frozen"/>
      <selection activeCell="B1" sqref="B1"/>
      <selection pane="bottomLeft" sqref="A1:R1"/>
    </sheetView>
  </sheetViews>
  <sheetFormatPr defaultColWidth="8.85546875" defaultRowHeight="15"/>
  <cols>
    <col min="1" max="1" width="16" style="749" customWidth="1"/>
    <col min="2" max="2" width="115" style="719" customWidth="1"/>
    <col min="3" max="3" width="22.140625" style="719" customWidth="1"/>
    <col min="4" max="4" width="7.28515625" style="719" customWidth="1"/>
    <col min="5" max="5" width="12.28515625" style="737"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8" bestFit="1" customWidth="1"/>
    <col min="13" max="13" width="15.85546875" style="741" bestFit="1" customWidth="1"/>
    <col min="14" max="14" width="18.7109375" style="766" bestFit="1" customWidth="1"/>
    <col min="15" max="15" width="24.28515625" style="745" customWidth="1"/>
    <col min="16" max="16" width="22.7109375" style="745" customWidth="1"/>
    <col min="17" max="17" width="22.42578125" style="762" customWidth="1"/>
    <col min="18" max="18" width="18" style="789" bestFit="1" customWidth="1"/>
    <col min="19" max="16384" width="8.85546875" style="719"/>
  </cols>
  <sheetData>
    <row r="1" spans="1:18" ht="15.75" thickBot="1">
      <c r="A1" s="1961" t="s">
        <v>2152</v>
      </c>
      <c r="B1" s="1961"/>
      <c r="C1" s="1961"/>
      <c r="D1" s="1961"/>
      <c r="E1" s="1961"/>
      <c r="F1" s="1961"/>
      <c r="G1" s="1961"/>
      <c r="H1" s="1961"/>
      <c r="I1" s="1961"/>
      <c r="J1" s="1961"/>
      <c r="K1" s="1961"/>
      <c r="L1" s="1961"/>
      <c r="M1" s="1961"/>
      <c r="N1" s="1961"/>
      <c r="O1" s="1961"/>
      <c r="P1" s="1961"/>
      <c r="Q1" s="1961"/>
      <c r="R1" s="1961"/>
    </row>
    <row r="2" spans="1:18" ht="15.75">
      <c r="A2" s="750" t="s">
        <v>637</v>
      </c>
      <c r="B2" s="724"/>
      <c r="C2" s="725"/>
      <c r="D2" s="726"/>
      <c r="E2" s="738"/>
      <c r="F2" s="727"/>
      <c r="G2" s="726"/>
      <c r="H2" s="1324"/>
      <c r="I2" s="1324"/>
      <c r="J2" s="727"/>
      <c r="K2" s="726"/>
      <c r="L2" s="759"/>
      <c r="M2" s="742"/>
      <c r="N2" s="767"/>
      <c r="O2" s="746"/>
      <c r="P2" s="746"/>
      <c r="Q2" s="763"/>
    </row>
    <row r="3" spans="1:18">
      <c r="A3" s="751" t="s">
        <v>638</v>
      </c>
      <c r="B3" s="728"/>
      <c r="C3" s="729"/>
      <c r="H3" s="1324"/>
      <c r="I3" s="1324"/>
    </row>
    <row r="4" spans="1:18">
      <c r="A4" s="751" t="s">
        <v>639</v>
      </c>
      <c r="B4" s="730"/>
      <c r="C4" s="731"/>
      <c r="D4" s="726"/>
      <c r="E4" s="738"/>
      <c r="F4" s="727"/>
      <c r="G4" s="726"/>
      <c r="H4" s="1964"/>
      <c r="I4" s="1964"/>
      <c r="J4" s="727"/>
      <c r="K4" s="726"/>
      <c r="L4" s="759"/>
      <c r="M4" s="742"/>
      <c r="N4" s="767"/>
      <c r="O4" s="746"/>
      <c r="P4" s="746"/>
      <c r="Q4" s="763"/>
    </row>
    <row r="5" spans="1:18">
      <c r="A5" s="771" t="s">
        <v>640</v>
      </c>
      <c r="B5" s="728"/>
      <c r="C5" s="729"/>
      <c r="H5" s="1324" t="s">
        <v>1956</v>
      </c>
      <c r="I5" s="1324"/>
    </row>
    <row r="6" spans="1:18" ht="18">
      <c r="A6" s="786" t="s">
        <v>1973</v>
      </c>
      <c r="B6" s="787"/>
      <c r="C6" s="770"/>
      <c r="D6" s="732"/>
      <c r="E6" s="739"/>
      <c r="F6" s="733"/>
      <c r="G6" s="732"/>
      <c r="H6" s="1965"/>
      <c r="I6" s="1965"/>
      <c r="J6" s="733"/>
      <c r="K6" s="732"/>
      <c r="L6" s="760"/>
      <c r="M6" s="743"/>
      <c r="N6" s="768"/>
      <c r="O6" s="747"/>
      <c r="P6" s="747"/>
      <c r="Q6" s="764"/>
    </row>
    <row r="7" spans="1:18" ht="31.5" customHeight="1">
      <c r="A7" s="1315" t="s">
        <v>2077</v>
      </c>
      <c r="B7" s="1316"/>
      <c r="C7" s="1317"/>
      <c r="D7" s="735"/>
      <c r="E7" s="740"/>
      <c r="F7" s="733"/>
      <c r="G7" s="735"/>
      <c r="H7" s="1963" t="s">
        <v>524</v>
      </c>
      <c r="I7" s="1963"/>
      <c r="J7" s="733"/>
      <c r="K7" s="735"/>
      <c r="L7" s="761"/>
      <c r="M7" s="744"/>
      <c r="N7" s="769"/>
      <c r="O7" s="748"/>
      <c r="P7" s="748"/>
      <c r="Q7" s="765"/>
    </row>
    <row r="8" spans="1:18" ht="18">
      <c r="A8" s="1321" t="s">
        <v>641</v>
      </c>
      <c r="B8" s="1322"/>
      <c r="C8" s="1323"/>
      <c r="D8" s="735"/>
      <c r="E8" s="740"/>
      <c r="F8" s="733"/>
      <c r="G8" s="735"/>
      <c r="H8" s="1963" t="s">
        <v>2151</v>
      </c>
      <c r="I8" s="1963"/>
      <c r="J8" s="735"/>
      <c r="K8" s="761"/>
      <c r="L8" s="744"/>
      <c r="M8" s="769"/>
      <c r="N8" s="748"/>
      <c r="O8" s="748"/>
      <c r="P8" s="765"/>
      <c r="Q8" s="789"/>
      <c r="R8" s="719"/>
    </row>
    <row r="9" spans="1:18" ht="18">
      <c r="A9" s="1321" t="s">
        <v>1957</v>
      </c>
      <c r="B9" s="1322"/>
      <c r="C9" s="1323"/>
      <c r="D9" s="735"/>
      <c r="E9" s="740"/>
      <c r="F9" s="733"/>
      <c r="G9" s="735"/>
      <c r="H9" s="1965"/>
      <c r="I9" s="1965"/>
      <c r="J9" s="735"/>
      <c r="K9" s="761"/>
      <c r="L9" s="744"/>
      <c r="M9" s="769"/>
      <c r="N9" s="748"/>
      <c r="O9" s="748"/>
      <c r="P9" s="765"/>
      <c r="Q9" s="789"/>
      <c r="R9" s="719"/>
    </row>
    <row r="10" spans="1:18" ht="32.25" customHeight="1">
      <c r="A10" s="1318" t="s">
        <v>642</v>
      </c>
      <c r="B10" s="1319"/>
      <c r="C10" s="1320"/>
      <c r="H10" s="1962" t="s">
        <v>1</v>
      </c>
      <c r="I10" s="1962"/>
      <c r="J10" s="723"/>
      <c r="K10" s="758"/>
      <c r="L10" s="741"/>
      <c r="M10" s="766"/>
      <c r="N10" s="938"/>
      <c r="P10" s="762"/>
      <c r="Q10" s="789"/>
      <c r="R10" s="719"/>
    </row>
    <row r="11" spans="1:18" ht="47.25" customHeight="1" thickBot="1">
      <c r="A11" s="1307" t="s">
        <v>643</v>
      </c>
      <c r="B11" s="1308"/>
      <c r="C11" s="1309"/>
      <c r="H11" s="736"/>
      <c r="I11" s="736"/>
      <c r="N11" s="939"/>
    </row>
    <row r="12" spans="1:18" ht="18">
      <c r="A12" s="1314"/>
      <c r="B12" s="1314"/>
      <c r="C12" s="1314"/>
      <c r="H12" s="736"/>
      <c r="I12" s="736"/>
    </row>
    <row r="13" spans="1:18" ht="18">
      <c r="A13" s="1314"/>
      <c r="B13" s="1314"/>
      <c r="C13" s="1314"/>
      <c r="H13" s="1211"/>
      <c r="I13" s="1211"/>
    </row>
    <row r="14" spans="1:18" ht="18">
      <c r="H14" s="1221"/>
      <c r="I14" s="1221"/>
    </row>
    <row r="15" spans="1:18" ht="21" customHeight="1">
      <c r="A15" s="1310" t="s">
        <v>644</v>
      </c>
      <c r="B15" s="1306" t="s">
        <v>645</v>
      </c>
      <c r="C15" s="1306" t="s">
        <v>44</v>
      </c>
      <c r="D15" s="1306" t="s">
        <v>45</v>
      </c>
      <c r="E15" s="1311" t="s">
        <v>0</v>
      </c>
      <c r="F15" s="1312" t="s">
        <v>646</v>
      </c>
      <c r="G15" s="1313" t="s">
        <v>647</v>
      </c>
      <c r="H15" s="1313" t="s">
        <v>648</v>
      </c>
      <c r="I15" s="1313" t="s">
        <v>649</v>
      </c>
      <c r="J15" s="1313" t="s">
        <v>650</v>
      </c>
      <c r="K15" s="1306" t="s">
        <v>1970</v>
      </c>
      <c r="L15" s="1306"/>
      <c r="M15" s="1306"/>
      <c r="N15" s="1306"/>
      <c r="O15" s="1304" t="s">
        <v>1967</v>
      </c>
      <c r="P15" s="772" t="s">
        <v>1971</v>
      </c>
      <c r="Q15" s="1305" t="s">
        <v>651</v>
      </c>
      <c r="R15" s="1305"/>
    </row>
    <row r="16" spans="1:18" ht="21.75" customHeight="1">
      <c r="A16" s="1310"/>
      <c r="B16" s="1306"/>
      <c r="C16" s="1306"/>
      <c r="D16" s="1306"/>
      <c r="E16" s="1311"/>
      <c r="F16" s="1312"/>
      <c r="G16" s="1313"/>
      <c r="H16" s="1313"/>
      <c r="I16" s="1313"/>
      <c r="J16" s="1313"/>
      <c r="K16" s="773" t="s">
        <v>229</v>
      </c>
      <c r="L16" s="774" t="s">
        <v>1972</v>
      </c>
      <c r="M16" s="775" t="s">
        <v>652</v>
      </c>
      <c r="N16" s="776" t="s">
        <v>653</v>
      </c>
      <c r="O16" s="1304"/>
      <c r="P16" s="772"/>
      <c r="Q16" s="774" t="s">
        <v>229</v>
      </c>
      <c r="R16" s="790" t="s">
        <v>652</v>
      </c>
    </row>
    <row r="17" spans="1:18">
      <c r="A17" s="1020">
        <v>11</v>
      </c>
      <c r="B17" s="1019" t="s">
        <v>654</v>
      </c>
      <c r="C17" s="1019" t="s">
        <v>655</v>
      </c>
      <c r="D17" s="1019" t="s">
        <v>151</v>
      </c>
      <c r="E17" s="1021">
        <v>39805</v>
      </c>
      <c r="F17" s="950" t="s">
        <v>26</v>
      </c>
      <c r="G17" s="951">
        <v>12000000</v>
      </c>
      <c r="H17" s="951">
        <v>0</v>
      </c>
      <c r="I17" s="951">
        <v>13433242.67</v>
      </c>
      <c r="J17" s="952" t="s">
        <v>656</v>
      </c>
      <c r="K17" s="953"/>
      <c r="L17" s="954"/>
      <c r="M17" s="777"/>
      <c r="N17" s="778"/>
      <c r="O17" s="957"/>
      <c r="P17" s="957"/>
      <c r="Q17" s="779"/>
      <c r="R17" s="1022"/>
    </row>
    <row r="18" spans="1:18">
      <c r="A18" s="1020"/>
      <c r="B18" s="1019" t="s">
        <v>654</v>
      </c>
      <c r="C18" s="1019" t="s">
        <v>655</v>
      </c>
      <c r="D18" s="1019" t="s">
        <v>151</v>
      </c>
      <c r="E18" s="1021">
        <v>40478</v>
      </c>
      <c r="F18" s="950"/>
      <c r="G18" s="951"/>
      <c r="H18" s="951"/>
      <c r="I18" s="951"/>
      <c r="J18" s="952"/>
      <c r="K18" s="953">
        <v>12000000</v>
      </c>
      <c r="L18" s="954"/>
      <c r="M18" s="777">
        <v>12000</v>
      </c>
      <c r="N18" s="778">
        <v>1000</v>
      </c>
      <c r="O18" s="957"/>
      <c r="P18" s="957"/>
      <c r="Q18" s="779"/>
      <c r="R18" s="1022"/>
    </row>
    <row r="19" spans="1:18">
      <c r="A19" s="1020"/>
      <c r="B19" s="1019" t="s">
        <v>654</v>
      </c>
      <c r="C19" s="1019" t="s">
        <v>655</v>
      </c>
      <c r="D19" s="1019" t="s">
        <v>151</v>
      </c>
      <c r="E19" s="1021">
        <v>40869</v>
      </c>
      <c r="F19" s="950"/>
      <c r="G19" s="951"/>
      <c r="H19" s="951"/>
      <c r="I19" s="951"/>
      <c r="J19" s="952"/>
      <c r="K19" s="953"/>
      <c r="L19" s="954"/>
      <c r="M19" s="777"/>
      <c r="N19" s="778"/>
      <c r="O19" s="957"/>
      <c r="P19" s="957"/>
      <c r="Q19" s="779">
        <v>326576</v>
      </c>
      <c r="R19" s="1022">
        <v>231782</v>
      </c>
    </row>
    <row r="20" spans="1:18">
      <c r="A20" s="1020" t="s">
        <v>1978</v>
      </c>
      <c r="B20" s="1019" t="s">
        <v>657</v>
      </c>
      <c r="C20" s="1019" t="s">
        <v>658</v>
      </c>
      <c r="D20" s="1019" t="s">
        <v>81</v>
      </c>
      <c r="E20" s="1021">
        <v>39857</v>
      </c>
      <c r="F20" s="950" t="s">
        <v>26</v>
      </c>
      <c r="G20" s="951">
        <v>4400000</v>
      </c>
      <c r="H20" s="951">
        <v>0</v>
      </c>
      <c r="I20" s="951">
        <v>11748156.439999999</v>
      </c>
      <c r="J20" s="952" t="s">
        <v>656</v>
      </c>
      <c r="K20" s="953"/>
      <c r="L20" s="954"/>
      <c r="M20" s="777"/>
      <c r="N20" s="778"/>
      <c r="O20" s="957"/>
      <c r="P20" s="957"/>
      <c r="Q20" s="779"/>
      <c r="R20" s="1022"/>
    </row>
    <row r="21" spans="1:18">
      <c r="A21" s="1020"/>
      <c r="B21" s="1019" t="s">
        <v>657</v>
      </c>
      <c r="C21" s="1019" t="s">
        <v>658</v>
      </c>
      <c r="D21" s="1019" t="s">
        <v>81</v>
      </c>
      <c r="E21" s="1021">
        <v>40158</v>
      </c>
      <c r="F21" s="950"/>
      <c r="G21" s="951">
        <v>6000000</v>
      </c>
      <c r="H21" s="951"/>
      <c r="I21" s="951"/>
      <c r="J21" s="952"/>
      <c r="K21" s="953"/>
      <c r="L21" s="954"/>
      <c r="M21" s="777"/>
      <c r="N21" s="778"/>
      <c r="O21" s="957"/>
      <c r="P21" s="957"/>
      <c r="Q21" s="779"/>
      <c r="R21" s="1022"/>
    </row>
    <row r="22" spans="1:18">
      <c r="A22" s="1020"/>
      <c r="B22" s="1019" t="s">
        <v>657</v>
      </c>
      <c r="C22" s="1019" t="s">
        <v>658</v>
      </c>
      <c r="D22" s="1019" t="s">
        <v>81</v>
      </c>
      <c r="E22" s="1021">
        <v>40787</v>
      </c>
      <c r="F22" s="950"/>
      <c r="G22" s="951"/>
      <c r="H22" s="951"/>
      <c r="I22" s="951"/>
      <c r="J22" s="952"/>
      <c r="K22" s="953">
        <v>10400000</v>
      </c>
      <c r="L22" s="954"/>
      <c r="M22" s="777">
        <v>10400</v>
      </c>
      <c r="N22" s="778">
        <v>1000</v>
      </c>
      <c r="O22" s="957"/>
      <c r="P22" s="957"/>
      <c r="Q22" s="779">
        <v>220000</v>
      </c>
      <c r="R22" s="1022">
        <v>220</v>
      </c>
    </row>
    <row r="23" spans="1:18">
      <c r="A23" s="1020">
        <v>102</v>
      </c>
      <c r="B23" s="1019" t="s">
        <v>659</v>
      </c>
      <c r="C23" s="1019" t="s">
        <v>660</v>
      </c>
      <c r="D23" s="1019" t="s">
        <v>55</v>
      </c>
      <c r="E23" s="1021">
        <v>39766</v>
      </c>
      <c r="F23" s="950" t="s">
        <v>26</v>
      </c>
      <c r="G23" s="951">
        <v>16369000</v>
      </c>
      <c r="H23" s="951">
        <v>0</v>
      </c>
      <c r="I23" s="951">
        <v>9229948.9700000007</v>
      </c>
      <c r="J23" s="952" t="s">
        <v>672</v>
      </c>
      <c r="K23" s="953"/>
      <c r="L23" s="954"/>
      <c r="M23" s="777"/>
      <c r="N23" s="778"/>
      <c r="O23" s="957"/>
      <c r="P23" s="957"/>
      <c r="Q23" s="779"/>
      <c r="R23" s="1022"/>
    </row>
    <row r="24" spans="1:18">
      <c r="A24" s="1020"/>
      <c r="B24" s="1019" t="s">
        <v>659</v>
      </c>
      <c r="C24" s="1019" t="s">
        <v>660</v>
      </c>
      <c r="D24" s="1019" t="s">
        <v>55</v>
      </c>
      <c r="E24" s="1021">
        <v>41639</v>
      </c>
      <c r="F24" s="950"/>
      <c r="G24" s="951"/>
      <c r="H24" s="951"/>
      <c r="I24" s="951"/>
      <c r="J24" s="952"/>
      <c r="K24" s="953">
        <v>8000000</v>
      </c>
      <c r="L24" s="954"/>
      <c r="M24" s="777">
        <v>16369</v>
      </c>
      <c r="N24" s="778">
        <v>488.7</v>
      </c>
      <c r="O24" s="957">
        <v>-8369000</v>
      </c>
      <c r="P24" s="957"/>
      <c r="Q24" s="779"/>
      <c r="R24" s="1022"/>
    </row>
    <row r="25" spans="1:18">
      <c r="A25" s="1020">
        <v>11</v>
      </c>
      <c r="B25" s="1019" t="s">
        <v>662</v>
      </c>
      <c r="C25" s="1019" t="s">
        <v>663</v>
      </c>
      <c r="D25" s="1019" t="s">
        <v>101</v>
      </c>
      <c r="E25" s="1021">
        <v>39836</v>
      </c>
      <c r="F25" s="950" t="s">
        <v>26</v>
      </c>
      <c r="G25" s="951">
        <v>111000000</v>
      </c>
      <c r="H25" s="951">
        <v>0</v>
      </c>
      <c r="I25" s="951">
        <v>125480000</v>
      </c>
      <c r="J25" s="952" t="s">
        <v>656</v>
      </c>
      <c r="K25" s="953"/>
      <c r="L25" s="954"/>
      <c r="M25" s="777"/>
      <c r="N25" s="778"/>
      <c r="O25" s="957"/>
      <c r="P25" s="957"/>
      <c r="Q25" s="779"/>
      <c r="R25" s="1022"/>
    </row>
    <row r="26" spans="1:18">
      <c r="A26" s="1020"/>
      <c r="B26" s="1019" t="s">
        <v>662</v>
      </c>
      <c r="C26" s="1019" t="s">
        <v>663</v>
      </c>
      <c r="D26" s="1019" t="s">
        <v>101</v>
      </c>
      <c r="E26" s="1021">
        <v>40541</v>
      </c>
      <c r="F26" s="950"/>
      <c r="G26" s="951"/>
      <c r="H26" s="951"/>
      <c r="I26" s="951"/>
      <c r="J26" s="952"/>
      <c r="K26" s="953">
        <v>111000000</v>
      </c>
      <c r="L26" s="954"/>
      <c r="M26" s="777">
        <v>111000</v>
      </c>
      <c r="N26" s="778">
        <v>1000</v>
      </c>
      <c r="O26" s="957"/>
      <c r="P26" s="957"/>
      <c r="Q26" s="779"/>
      <c r="R26" s="1022"/>
    </row>
    <row r="27" spans="1:18">
      <c r="A27" s="1020"/>
      <c r="B27" s="1019" t="s">
        <v>662</v>
      </c>
      <c r="C27" s="1019" t="s">
        <v>663</v>
      </c>
      <c r="D27" s="1019" t="s">
        <v>101</v>
      </c>
      <c r="E27" s="1021">
        <v>40611</v>
      </c>
      <c r="F27" s="950"/>
      <c r="G27" s="951"/>
      <c r="H27" s="951"/>
      <c r="I27" s="951"/>
      <c r="J27" s="952"/>
      <c r="K27" s="953"/>
      <c r="L27" s="954"/>
      <c r="M27" s="777"/>
      <c r="N27" s="778"/>
      <c r="O27" s="957"/>
      <c r="P27" s="957"/>
      <c r="Q27" s="779">
        <v>3750000</v>
      </c>
      <c r="R27" s="1022">
        <v>837947</v>
      </c>
    </row>
    <row r="28" spans="1:18">
      <c r="A28" s="1020" t="s">
        <v>1979</v>
      </c>
      <c r="B28" s="1019" t="s">
        <v>664</v>
      </c>
      <c r="C28" s="1019" t="s">
        <v>665</v>
      </c>
      <c r="D28" s="1019" t="s">
        <v>112</v>
      </c>
      <c r="E28" s="1021">
        <v>39885</v>
      </c>
      <c r="F28" s="950" t="s">
        <v>49</v>
      </c>
      <c r="G28" s="951">
        <v>10000000</v>
      </c>
      <c r="H28" s="951">
        <v>0</v>
      </c>
      <c r="I28" s="951">
        <v>10870902.67</v>
      </c>
      <c r="J28" s="952" t="s">
        <v>656</v>
      </c>
      <c r="K28" s="953"/>
      <c r="L28" s="954"/>
      <c r="M28" s="777"/>
      <c r="N28" s="778"/>
      <c r="O28" s="957"/>
      <c r="P28" s="957"/>
      <c r="Q28" s="779"/>
      <c r="R28" s="1022"/>
    </row>
    <row r="29" spans="1:18">
      <c r="A29" s="1020"/>
      <c r="B29" s="1019" t="s">
        <v>664</v>
      </c>
      <c r="C29" s="1019" t="s">
        <v>665</v>
      </c>
      <c r="D29" s="1019" t="s">
        <v>112</v>
      </c>
      <c r="E29" s="1021">
        <v>40135</v>
      </c>
      <c r="F29" s="950"/>
      <c r="G29" s="951"/>
      <c r="H29" s="951"/>
      <c r="I29" s="951"/>
      <c r="J29" s="952"/>
      <c r="K29" s="953">
        <v>10000000</v>
      </c>
      <c r="L29" s="954"/>
      <c r="M29" s="777">
        <v>10000</v>
      </c>
      <c r="N29" s="778">
        <v>1000</v>
      </c>
      <c r="O29" s="957"/>
      <c r="P29" s="957"/>
      <c r="Q29" s="779">
        <v>500000</v>
      </c>
      <c r="R29" s="1022">
        <v>500</v>
      </c>
    </row>
    <row r="30" spans="1:18">
      <c r="A30" s="1020"/>
      <c r="B30" s="1019" t="s">
        <v>666</v>
      </c>
      <c r="C30" s="1019" t="s">
        <v>667</v>
      </c>
      <c r="D30" s="1019" t="s">
        <v>55</v>
      </c>
      <c r="E30" s="1021">
        <v>39836</v>
      </c>
      <c r="F30" s="950" t="s">
        <v>26</v>
      </c>
      <c r="G30" s="951">
        <v>3500000</v>
      </c>
      <c r="H30" s="951">
        <v>0</v>
      </c>
      <c r="I30" s="951">
        <v>1274909.5900000001</v>
      </c>
      <c r="J30" s="952" t="s">
        <v>675</v>
      </c>
      <c r="K30" s="953"/>
      <c r="L30" s="954"/>
      <c r="M30" s="777"/>
      <c r="N30" s="778"/>
      <c r="O30" s="957"/>
      <c r="P30" s="957"/>
      <c r="Q30" s="779"/>
      <c r="R30" s="1022"/>
    </row>
    <row r="31" spans="1:18">
      <c r="A31" s="1020"/>
      <c r="B31" s="1019" t="s">
        <v>666</v>
      </c>
      <c r="C31" s="1019" t="s">
        <v>667</v>
      </c>
      <c r="D31" s="1019" t="s">
        <v>55</v>
      </c>
      <c r="E31" s="1021">
        <v>41597</v>
      </c>
      <c r="F31" s="950"/>
      <c r="G31" s="951"/>
      <c r="H31" s="951"/>
      <c r="I31" s="951"/>
      <c r="J31" s="952"/>
      <c r="K31" s="953">
        <v>815100</v>
      </c>
      <c r="L31" s="954"/>
      <c r="M31" s="777">
        <v>2964</v>
      </c>
      <c r="N31" s="778">
        <v>275</v>
      </c>
      <c r="O31" s="957">
        <v>-2148900</v>
      </c>
      <c r="P31" s="957"/>
      <c r="Q31" s="779"/>
      <c r="R31" s="1022"/>
    </row>
    <row r="32" spans="1:18">
      <c r="A32" s="1020"/>
      <c r="B32" s="1019" t="s">
        <v>666</v>
      </c>
      <c r="C32" s="1019" t="s">
        <v>667</v>
      </c>
      <c r="D32" s="1019" t="s">
        <v>55</v>
      </c>
      <c r="E32" s="1021">
        <v>41645</v>
      </c>
      <c r="F32" s="950"/>
      <c r="G32" s="951"/>
      <c r="H32" s="951"/>
      <c r="I32" s="951"/>
      <c r="J32" s="952"/>
      <c r="K32" s="953"/>
      <c r="L32" s="954">
        <v>-50000</v>
      </c>
      <c r="M32" s="777"/>
      <c r="N32" s="778"/>
      <c r="O32" s="957"/>
      <c r="P32" s="957"/>
      <c r="Q32" s="779"/>
      <c r="R32" s="1022"/>
    </row>
    <row r="33" spans="1:18">
      <c r="A33" s="1020"/>
      <c r="B33" s="1019" t="s">
        <v>666</v>
      </c>
      <c r="C33" s="1019" t="s">
        <v>667</v>
      </c>
      <c r="D33" s="1019" t="s">
        <v>55</v>
      </c>
      <c r="E33" s="1021">
        <v>41680</v>
      </c>
      <c r="F33" s="950"/>
      <c r="G33" s="951"/>
      <c r="H33" s="951"/>
      <c r="I33" s="951"/>
      <c r="J33" s="952"/>
      <c r="K33" s="953">
        <v>150621.35999999999</v>
      </c>
      <c r="L33" s="954"/>
      <c r="M33" s="777">
        <v>536</v>
      </c>
      <c r="N33" s="778">
        <v>281</v>
      </c>
      <c r="O33" s="957">
        <v>-385378.64</v>
      </c>
      <c r="P33" s="957"/>
      <c r="Q33" s="779"/>
      <c r="R33" s="1022"/>
    </row>
    <row r="34" spans="1:18">
      <c r="A34" s="1020"/>
      <c r="B34" s="1019" t="s">
        <v>666</v>
      </c>
      <c r="C34" s="1019" t="s">
        <v>667</v>
      </c>
      <c r="D34" s="1019" t="s">
        <v>55</v>
      </c>
      <c r="E34" s="1021">
        <v>41717</v>
      </c>
      <c r="F34" s="950"/>
      <c r="G34" s="951"/>
      <c r="H34" s="951"/>
      <c r="I34" s="951"/>
      <c r="J34" s="952"/>
      <c r="K34" s="953"/>
      <c r="L34" s="954">
        <v>-1506.21</v>
      </c>
      <c r="M34" s="777"/>
      <c r="N34" s="778"/>
      <c r="O34" s="957"/>
      <c r="P34" s="957"/>
      <c r="Q34" s="779"/>
      <c r="R34" s="1022"/>
    </row>
    <row r="35" spans="1:18">
      <c r="A35" s="1020" t="s">
        <v>1980</v>
      </c>
      <c r="B35" s="1019" t="s">
        <v>668</v>
      </c>
      <c r="C35" s="1019" t="s">
        <v>669</v>
      </c>
      <c r="D35" s="1019" t="s">
        <v>67</v>
      </c>
      <c r="E35" s="1021">
        <v>39843</v>
      </c>
      <c r="F35" s="950" t="s">
        <v>49</v>
      </c>
      <c r="G35" s="951">
        <v>12720000</v>
      </c>
      <c r="H35" s="951">
        <v>0</v>
      </c>
      <c r="I35" s="951">
        <v>15071769</v>
      </c>
      <c r="J35" s="952" t="s">
        <v>656</v>
      </c>
      <c r="K35" s="953"/>
      <c r="L35" s="954"/>
      <c r="M35" s="777"/>
      <c r="N35" s="778"/>
      <c r="O35" s="957"/>
      <c r="P35" s="957"/>
      <c r="Q35" s="779"/>
      <c r="R35" s="1022"/>
    </row>
    <row r="36" spans="1:18">
      <c r="A36" s="1020"/>
      <c r="B36" s="1019" t="s">
        <v>668</v>
      </c>
      <c r="C36" s="1019" t="s">
        <v>669</v>
      </c>
      <c r="D36" s="1019" t="s">
        <v>67</v>
      </c>
      <c r="E36" s="1021">
        <v>40745</v>
      </c>
      <c r="F36" s="950"/>
      <c r="G36" s="951"/>
      <c r="H36" s="951"/>
      <c r="I36" s="951"/>
      <c r="J36" s="952"/>
      <c r="K36" s="953">
        <v>12720000</v>
      </c>
      <c r="L36" s="954"/>
      <c r="M36" s="777">
        <v>12720</v>
      </c>
      <c r="N36" s="778">
        <v>1000</v>
      </c>
      <c r="O36" s="957"/>
      <c r="P36" s="957"/>
      <c r="Q36" s="779">
        <v>636000</v>
      </c>
      <c r="R36" s="1022">
        <v>636</v>
      </c>
    </row>
    <row r="37" spans="1:18">
      <c r="A37" s="1020" t="s">
        <v>1981</v>
      </c>
      <c r="B37" s="1019" t="s">
        <v>670</v>
      </c>
      <c r="C37" s="1019" t="s">
        <v>671</v>
      </c>
      <c r="D37" s="1019" t="s">
        <v>112</v>
      </c>
      <c r="E37" s="1021">
        <v>39836</v>
      </c>
      <c r="F37" s="950" t="s">
        <v>49</v>
      </c>
      <c r="G37" s="951">
        <v>6514000</v>
      </c>
      <c r="H37" s="951">
        <v>0</v>
      </c>
      <c r="I37" s="951">
        <v>7674004.7300000004</v>
      </c>
      <c r="J37" s="952" t="s">
        <v>672</v>
      </c>
      <c r="K37" s="953"/>
      <c r="L37" s="954"/>
      <c r="M37" s="777"/>
      <c r="N37" s="778"/>
      <c r="O37" s="957"/>
      <c r="P37" s="957"/>
      <c r="Q37" s="779"/>
      <c r="R37" s="1022"/>
    </row>
    <row r="38" spans="1:18">
      <c r="A38" s="1020"/>
      <c r="B38" s="1019" t="s">
        <v>670</v>
      </c>
      <c r="C38" s="1019" t="s">
        <v>671</v>
      </c>
      <c r="D38" s="1019" t="s">
        <v>112</v>
      </c>
      <c r="E38" s="1021">
        <v>41474</v>
      </c>
      <c r="F38" s="950"/>
      <c r="G38" s="951"/>
      <c r="H38" s="951"/>
      <c r="I38" s="951"/>
      <c r="J38" s="952"/>
      <c r="K38" s="953">
        <v>877729.7</v>
      </c>
      <c r="L38" s="954"/>
      <c r="M38" s="777">
        <v>893</v>
      </c>
      <c r="N38" s="778">
        <v>982.9</v>
      </c>
      <c r="O38" s="957">
        <v>-15270.3</v>
      </c>
      <c r="P38" s="957"/>
      <c r="Q38" s="779"/>
      <c r="R38" s="1022"/>
    </row>
    <row r="39" spans="1:18">
      <c r="A39" s="1020"/>
      <c r="B39" s="1019" t="s">
        <v>670</v>
      </c>
      <c r="C39" s="1019" t="s">
        <v>671</v>
      </c>
      <c r="D39" s="1019" t="s">
        <v>112</v>
      </c>
      <c r="E39" s="1021">
        <v>41477</v>
      </c>
      <c r="F39" s="950"/>
      <c r="G39" s="951"/>
      <c r="H39" s="951"/>
      <c r="I39" s="951"/>
      <c r="J39" s="952"/>
      <c r="K39" s="953">
        <v>5524880.9000000004</v>
      </c>
      <c r="L39" s="954"/>
      <c r="M39" s="777">
        <v>5621</v>
      </c>
      <c r="N39" s="778">
        <v>982.9</v>
      </c>
      <c r="O39" s="957">
        <v>-96119.1</v>
      </c>
      <c r="P39" s="957"/>
      <c r="Q39" s="779">
        <v>337363.35</v>
      </c>
      <c r="R39" s="1022">
        <v>326</v>
      </c>
    </row>
    <row r="40" spans="1:18">
      <c r="A40" s="1020"/>
      <c r="B40" s="1019" t="s">
        <v>670</v>
      </c>
      <c r="C40" s="1019" t="s">
        <v>671</v>
      </c>
      <c r="D40" s="1019" t="s">
        <v>112</v>
      </c>
      <c r="E40" s="1021">
        <v>41529</v>
      </c>
      <c r="F40" s="950"/>
      <c r="G40" s="951"/>
      <c r="H40" s="951"/>
      <c r="I40" s="951"/>
      <c r="J40" s="952"/>
      <c r="K40" s="953"/>
      <c r="L40" s="954">
        <v>-64026.11</v>
      </c>
      <c r="M40" s="777"/>
      <c r="N40" s="778"/>
      <c r="O40" s="957"/>
      <c r="P40" s="957"/>
      <c r="Q40" s="779"/>
      <c r="R40" s="1022"/>
    </row>
    <row r="41" spans="1:18">
      <c r="A41" s="1020">
        <v>104</v>
      </c>
      <c r="B41" s="1019" t="s">
        <v>673</v>
      </c>
      <c r="C41" s="1019" t="s">
        <v>674</v>
      </c>
      <c r="D41" s="1019" t="s">
        <v>74</v>
      </c>
      <c r="E41" s="1021">
        <v>39850</v>
      </c>
      <c r="F41" s="950" t="s">
        <v>26</v>
      </c>
      <c r="G41" s="951">
        <v>4781000</v>
      </c>
      <c r="H41" s="951">
        <v>0</v>
      </c>
      <c r="I41" s="951">
        <v>7501881.7000000002</v>
      </c>
      <c r="J41" s="952" t="s">
        <v>672</v>
      </c>
      <c r="K41" s="953"/>
      <c r="L41" s="954"/>
      <c r="M41" s="777"/>
      <c r="N41" s="778"/>
      <c r="O41" s="957"/>
      <c r="P41" s="957"/>
      <c r="Q41" s="779"/>
      <c r="R41" s="1022"/>
    </row>
    <row r="42" spans="1:18">
      <c r="A42" s="1020"/>
      <c r="B42" s="1019" t="s">
        <v>673</v>
      </c>
      <c r="C42" s="1019" t="s">
        <v>674</v>
      </c>
      <c r="D42" s="1019" t="s">
        <v>74</v>
      </c>
      <c r="E42" s="1021">
        <v>41241</v>
      </c>
      <c r="F42" s="950"/>
      <c r="G42" s="951"/>
      <c r="H42" s="951"/>
      <c r="I42" s="951"/>
      <c r="J42" s="952"/>
      <c r="K42" s="953">
        <v>208870.74</v>
      </c>
      <c r="L42" s="954"/>
      <c r="M42" s="777">
        <v>234</v>
      </c>
      <c r="N42" s="778">
        <v>892.6</v>
      </c>
      <c r="O42" s="957">
        <v>-25129.26</v>
      </c>
      <c r="P42" s="957"/>
      <c r="Q42" s="779"/>
      <c r="R42" s="1022"/>
    </row>
    <row r="43" spans="1:18">
      <c r="A43" s="1020"/>
      <c r="B43" s="1019" t="s">
        <v>673</v>
      </c>
      <c r="C43" s="1019" t="s">
        <v>674</v>
      </c>
      <c r="D43" s="1019" t="s">
        <v>74</v>
      </c>
      <c r="E43" s="1021">
        <v>41242</v>
      </c>
      <c r="F43" s="950"/>
      <c r="G43" s="951"/>
      <c r="H43" s="951"/>
      <c r="I43" s="951"/>
      <c r="J43" s="952"/>
      <c r="K43" s="953">
        <v>4058697.67</v>
      </c>
      <c r="L43" s="954"/>
      <c r="M43" s="777">
        <v>4547</v>
      </c>
      <c r="N43" s="778">
        <v>892.6</v>
      </c>
      <c r="O43" s="957">
        <v>-488302.33</v>
      </c>
      <c r="P43" s="957"/>
      <c r="Q43" s="779"/>
      <c r="R43" s="1022"/>
    </row>
    <row r="44" spans="1:18">
      <c r="A44" s="1020"/>
      <c r="B44" s="1019" t="s">
        <v>673</v>
      </c>
      <c r="C44" s="1019" t="s">
        <v>674</v>
      </c>
      <c r="D44" s="1019" t="s">
        <v>74</v>
      </c>
      <c r="E44" s="1021">
        <v>41285</v>
      </c>
      <c r="F44" s="950"/>
      <c r="G44" s="951"/>
      <c r="H44" s="951"/>
      <c r="I44" s="951"/>
      <c r="J44" s="952"/>
      <c r="K44" s="953"/>
      <c r="L44" s="954">
        <v>-42675.67</v>
      </c>
      <c r="M44" s="777"/>
      <c r="N44" s="778"/>
      <c r="O44" s="957"/>
      <c r="P44" s="957"/>
      <c r="Q44" s="779"/>
      <c r="R44" s="1022"/>
    </row>
    <row r="45" spans="1:18">
      <c r="A45" s="1020"/>
      <c r="B45" s="1019" t="s">
        <v>673</v>
      </c>
      <c r="C45" s="1019" t="s">
        <v>674</v>
      </c>
      <c r="D45" s="1019" t="s">
        <v>74</v>
      </c>
      <c r="E45" s="1021">
        <v>41359</v>
      </c>
      <c r="F45" s="950"/>
      <c r="G45" s="951"/>
      <c r="H45" s="951"/>
      <c r="I45" s="951"/>
      <c r="J45" s="952"/>
      <c r="K45" s="953"/>
      <c r="L45" s="954">
        <v>-7324.33</v>
      </c>
      <c r="M45" s="777"/>
      <c r="N45" s="778"/>
      <c r="O45" s="957"/>
      <c r="P45" s="957"/>
      <c r="Q45" s="779"/>
      <c r="R45" s="1022"/>
    </row>
    <row r="46" spans="1:18">
      <c r="A46" s="1020"/>
      <c r="B46" s="1019" t="s">
        <v>673</v>
      </c>
      <c r="C46" s="1019" t="s">
        <v>674</v>
      </c>
      <c r="D46" s="1019" t="s">
        <v>74</v>
      </c>
      <c r="E46" s="1021">
        <v>41730</v>
      </c>
      <c r="F46" s="950"/>
      <c r="G46" s="951"/>
      <c r="H46" s="951"/>
      <c r="I46" s="951"/>
      <c r="J46" s="952"/>
      <c r="K46" s="953"/>
      <c r="L46" s="954"/>
      <c r="M46" s="777"/>
      <c r="N46" s="778"/>
      <c r="O46" s="957"/>
      <c r="P46" s="957"/>
      <c r="Q46" s="779">
        <v>2370908.2599999998</v>
      </c>
      <c r="R46" s="1022">
        <v>175772</v>
      </c>
    </row>
    <row r="47" spans="1:18">
      <c r="A47" s="1020"/>
      <c r="B47" s="1019" t="s">
        <v>676</v>
      </c>
      <c r="C47" s="1019" t="s">
        <v>677</v>
      </c>
      <c r="D47" s="1019" t="s">
        <v>105</v>
      </c>
      <c r="E47" s="1021">
        <v>39990</v>
      </c>
      <c r="F47" s="950" t="s">
        <v>49</v>
      </c>
      <c r="G47" s="951">
        <v>2986000</v>
      </c>
      <c r="H47" s="951">
        <v>0</v>
      </c>
      <c r="I47" s="951">
        <v>3581397.27</v>
      </c>
      <c r="J47" s="952" t="s">
        <v>672</v>
      </c>
      <c r="K47" s="953"/>
      <c r="L47" s="954"/>
      <c r="M47" s="777"/>
      <c r="N47" s="778"/>
      <c r="O47" s="957"/>
      <c r="P47" s="957"/>
      <c r="Q47" s="779"/>
      <c r="R47" s="1022"/>
    </row>
    <row r="48" spans="1:18">
      <c r="A48" s="1020"/>
      <c r="B48" s="1019" t="s">
        <v>676</v>
      </c>
      <c r="C48" s="1019" t="s">
        <v>677</v>
      </c>
      <c r="D48" s="1019" t="s">
        <v>105</v>
      </c>
      <c r="E48" s="1021">
        <v>41360</v>
      </c>
      <c r="F48" s="950"/>
      <c r="G48" s="951"/>
      <c r="H48" s="951"/>
      <c r="I48" s="951"/>
      <c r="J48" s="952"/>
      <c r="K48" s="953"/>
      <c r="L48" s="954"/>
      <c r="M48" s="777"/>
      <c r="N48" s="778"/>
      <c r="O48" s="957"/>
      <c r="P48" s="957"/>
      <c r="Q48" s="779">
        <v>94153.69</v>
      </c>
      <c r="R48" s="1022">
        <v>101</v>
      </c>
    </row>
    <row r="49" spans="1:18">
      <c r="A49" s="1020"/>
      <c r="B49" s="1019" t="s">
        <v>676</v>
      </c>
      <c r="C49" s="1019" t="s">
        <v>677</v>
      </c>
      <c r="D49" s="1019" t="s">
        <v>105</v>
      </c>
      <c r="E49" s="1021">
        <v>41361</v>
      </c>
      <c r="F49" s="950"/>
      <c r="G49" s="951"/>
      <c r="H49" s="951"/>
      <c r="I49" s="951"/>
      <c r="J49" s="952"/>
      <c r="K49" s="953">
        <v>2856437.46</v>
      </c>
      <c r="L49" s="954"/>
      <c r="M49" s="777">
        <v>2986</v>
      </c>
      <c r="N49" s="778">
        <v>956.6</v>
      </c>
      <c r="O49" s="957">
        <v>-129562.54</v>
      </c>
      <c r="P49" s="957"/>
      <c r="Q49" s="779">
        <v>44746.31</v>
      </c>
      <c r="R49" s="1022">
        <v>48</v>
      </c>
    </row>
    <row r="50" spans="1:18">
      <c r="A50" s="1020"/>
      <c r="B50" s="1019" t="s">
        <v>676</v>
      </c>
      <c r="C50" s="1019" t="s">
        <v>677</v>
      </c>
      <c r="D50" s="1019" t="s">
        <v>105</v>
      </c>
      <c r="E50" s="1021">
        <v>41373</v>
      </c>
      <c r="F50" s="950"/>
      <c r="G50" s="951"/>
      <c r="H50" s="951"/>
      <c r="I50" s="951"/>
      <c r="J50" s="952"/>
      <c r="K50" s="953"/>
      <c r="L50" s="954">
        <v>-25000</v>
      </c>
      <c r="M50" s="777"/>
      <c r="N50" s="778"/>
      <c r="O50" s="957"/>
      <c r="P50" s="957"/>
      <c r="Q50" s="779"/>
      <c r="R50" s="1022"/>
    </row>
    <row r="51" spans="1:18">
      <c r="A51" s="1020">
        <v>11</v>
      </c>
      <c r="B51" s="1019" t="s">
        <v>678</v>
      </c>
      <c r="C51" s="1019" t="s">
        <v>679</v>
      </c>
      <c r="D51" s="1019" t="s">
        <v>16</v>
      </c>
      <c r="E51" s="1021">
        <v>39801</v>
      </c>
      <c r="F51" s="950" t="s">
        <v>26</v>
      </c>
      <c r="G51" s="951">
        <v>26918000</v>
      </c>
      <c r="H51" s="951">
        <v>0</v>
      </c>
      <c r="I51" s="951">
        <v>28356360</v>
      </c>
      <c r="J51" s="952" t="s">
        <v>656</v>
      </c>
      <c r="K51" s="953"/>
      <c r="L51" s="954"/>
      <c r="M51" s="777"/>
      <c r="N51" s="778"/>
      <c r="O51" s="957"/>
      <c r="P51" s="957"/>
      <c r="Q51" s="779"/>
      <c r="R51" s="1022"/>
    </row>
    <row r="52" spans="1:18">
      <c r="A52" s="1020"/>
      <c r="B52" s="1019" t="s">
        <v>678</v>
      </c>
      <c r="C52" s="1019" t="s">
        <v>679</v>
      </c>
      <c r="D52" s="1019" t="s">
        <v>16</v>
      </c>
      <c r="E52" s="1021">
        <v>39946</v>
      </c>
      <c r="F52" s="950"/>
      <c r="G52" s="951"/>
      <c r="H52" s="951"/>
      <c r="I52" s="951"/>
      <c r="J52" s="952"/>
      <c r="K52" s="953">
        <v>26918000</v>
      </c>
      <c r="L52" s="954"/>
      <c r="M52" s="777">
        <v>26918</v>
      </c>
      <c r="N52" s="778">
        <v>1000</v>
      </c>
      <c r="O52" s="957"/>
      <c r="P52" s="957"/>
      <c r="Q52" s="779"/>
      <c r="R52" s="1022"/>
    </row>
    <row r="53" spans="1:18">
      <c r="A53" s="1020"/>
      <c r="B53" s="1019" t="s">
        <v>678</v>
      </c>
      <c r="C53" s="1019" t="s">
        <v>679</v>
      </c>
      <c r="D53" s="1019" t="s">
        <v>16</v>
      </c>
      <c r="E53" s="1021">
        <v>39981</v>
      </c>
      <c r="F53" s="950"/>
      <c r="G53" s="951"/>
      <c r="H53" s="951"/>
      <c r="I53" s="951"/>
      <c r="J53" s="952"/>
      <c r="K53" s="953"/>
      <c r="L53" s="954"/>
      <c r="M53" s="777"/>
      <c r="N53" s="778"/>
      <c r="O53" s="957"/>
      <c r="P53" s="957"/>
      <c r="Q53" s="779">
        <v>900000</v>
      </c>
      <c r="R53" s="1022">
        <v>173069</v>
      </c>
    </row>
    <row r="54" spans="1:18">
      <c r="A54" s="1020" t="s">
        <v>1982</v>
      </c>
      <c r="B54" s="1019" t="s">
        <v>680</v>
      </c>
      <c r="C54" s="1019" t="s">
        <v>681</v>
      </c>
      <c r="D54" s="1019" t="s">
        <v>107</v>
      </c>
      <c r="E54" s="1021">
        <v>39990</v>
      </c>
      <c r="F54" s="950" t="s">
        <v>160</v>
      </c>
      <c r="G54" s="951">
        <v>12000000</v>
      </c>
      <c r="H54" s="951">
        <v>0</v>
      </c>
      <c r="I54" s="951">
        <v>9806136.5999999996</v>
      </c>
      <c r="J54" s="952" t="s">
        <v>672</v>
      </c>
      <c r="K54" s="953"/>
      <c r="L54" s="954"/>
      <c r="M54" s="777"/>
      <c r="N54" s="778"/>
      <c r="O54" s="957"/>
      <c r="P54" s="957"/>
      <c r="Q54" s="779"/>
      <c r="R54" s="1022"/>
    </row>
    <row r="55" spans="1:18">
      <c r="A55" s="1020"/>
      <c r="B55" s="1019" t="s">
        <v>680</v>
      </c>
      <c r="C55" s="1019" t="s">
        <v>681</v>
      </c>
      <c r="D55" s="1019" t="s">
        <v>107</v>
      </c>
      <c r="E55" s="1021">
        <v>41311</v>
      </c>
      <c r="F55" s="950"/>
      <c r="G55" s="951"/>
      <c r="H55" s="951"/>
      <c r="I55" s="951"/>
      <c r="J55" s="952"/>
      <c r="K55" s="953">
        <v>3375945</v>
      </c>
      <c r="L55" s="954"/>
      <c r="M55" s="777">
        <v>4500000</v>
      </c>
      <c r="N55" s="778">
        <v>0.75019999999999998</v>
      </c>
      <c r="O55" s="957">
        <v>-1124055</v>
      </c>
      <c r="P55" s="957"/>
      <c r="Q55" s="779"/>
      <c r="R55" s="1022"/>
    </row>
    <row r="56" spans="1:18">
      <c r="A56" s="1020"/>
      <c r="B56" s="1019" t="s">
        <v>680</v>
      </c>
      <c r="C56" s="1019" t="s">
        <v>681</v>
      </c>
      <c r="D56" s="1019" t="s">
        <v>107</v>
      </c>
      <c r="E56" s="1021">
        <v>41312</v>
      </c>
      <c r="F56" s="950"/>
      <c r="G56" s="951"/>
      <c r="H56" s="951"/>
      <c r="I56" s="951"/>
      <c r="J56" s="952"/>
      <c r="K56" s="953">
        <v>5626575</v>
      </c>
      <c r="L56" s="954"/>
      <c r="M56" s="777">
        <v>7500000</v>
      </c>
      <c r="N56" s="778">
        <v>0.75019999999999998</v>
      </c>
      <c r="O56" s="957">
        <v>-1873425</v>
      </c>
      <c r="P56" s="957"/>
      <c r="Q56" s="779">
        <v>504900</v>
      </c>
      <c r="R56" s="1022">
        <v>600000</v>
      </c>
    </row>
    <row r="57" spans="1:18">
      <c r="A57" s="1020"/>
      <c r="B57" s="1019" t="s">
        <v>680</v>
      </c>
      <c r="C57" s="1019" t="s">
        <v>681</v>
      </c>
      <c r="D57" s="1019" t="s">
        <v>107</v>
      </c>
      <c r="E57" s="1021">
        <v>41359</v>
      </c>
      <c r="F57" s="950"/>
      <c r="G57" s="951"/>
      <c r="H57" s="951"/>
      <c r="I57" s="951"/>
      <c r="J57" s="952"/>
      <c r="K57" s="953"/>
      <c r="L57" s="954">
        <v>-90025.2</v>
      </c>
      <c r="M57" s="777"/>
      <c r="N57" s="778"/>
      <c r="O57" s="957"/>
      <c r="P57" s="957"/>
      <c r="Q57" s="779"/>
      <c r="R57" s="1022"/>
    </row>
    <row r="58" spans="1:18">
      <c r="A58" s="1020">
        <v>8</v>
      </c>
      <c r="B58" s="1019" t="s">
        <v>682</v>
      </c>
      <c r="C58" s="1019" t="s">
        <v>683</v>
      </c>
      <c r="D58" s="1019" t="s">
        <v>80</v>
      </c>
      <c r="E58" s="1021">
        <v>39927</v>
      </c>
      <c r="F58" s="950" t="s">
        <v>49</v>
      </c>
      <c r="G58" s="951">
        <v>3652000</v>
      </c>
      <c r="H58" s="951">
        <v>3652000</v>
      </c>
      <c r="I58" s="951">
        <v>409753</v>
      </c>
      <c r="J58" s="952" t="s">
        <v>661</v>
      </c>
      <c r="K58" s="953"/>
      <c r="L58" s="954"/>
      <c r="M58" s="777"/>
      <c r="N58" s="778"/>
      <c r="O58" s="957"/>
      <c r="P58" s="957"/>
      <c r="Q58" s="779"/>
      <c r="R58" s="1022"/>
    </row>
    <row r="59" spans="1:18">
      <c r="A59" s="1020" t="s">
        <v>1981</v>
      </c>
      <c r="B59" s="1019" t="s">
        <v>684</v>
      </c>
      <c r="C59" s="1019" t="s">
        <v>685</v>
      </c>
      <c r="D59" s="1019" t="s">
        <v>94</v>
      </c>
      <c r="E59" s="1021">
        <v>39899</v>
      </c>
      <c r="F59" s="950" t="s">
        <v>49</v>
      </c>
      <c r="G59" s="951">
        <v>70000000</v>
      </c>
      <c r="H59" s="951">
        <v>0</v>
      </c>
      <c r="I59" s="951">
        <v>73129160.689999998</v>
      </c>
      <c r="J59" s="952" t="s">
        <v>672</v>
      </c>
      <c r="K59" s="953"/>
      <c r="L59" s="954"/>
      <c r="M59" s="777"/>
      <c r="N59" s="778"/>
      <c r="O59" s="957"/>
      <c r="P59" s="957"/>
      <c r="Q59" s="779"/>
      <c r="R59" s="1022"/>
    </row>
    <row r="60" spans="1:18">
      <c r="A60" s="1020"/>
      <c r="B60" s="1019" t="s">
        <v>684</v>
      </c>
      <c r="C60" s="1019" t="s">
        <v>685</v>
      </c>
      <c r="D60" s="1019" t="s">
        <v>94</v>
      </c>
      <c r="E60" s="1021">
        <v>41170</v>
      </c>
      <c r="F60" s="950"/>
      <c r="G60" s="951"/>
      <c r="H60" s="951"/>
      <c r="I60" s="951"/>
      <c r="J60" s="952"/>
      <c r="K60" s="953">
        <v>280115.76</v>
      </c>
      <c r="L60" s="954"/>
      <c r="M60" s="777">
        <v>344</v>
      </c>
      <c r="N60" s="778">
        <v>814.3</v>
      </c>
      <c r="O60" s="957">
        <v>-63884.24</v>
      </c>
      <c r="P60" s="957"/>
      <c r="Q60" s="779"/>
      <c r="R60" s="1022"/>
    </row>
    <row r="61" spans="1:18">
      <c r="A61" s="1020"/>
      <c r="B61" s="1019" t="s">
        <v>684</v>
      </c>
      <c r="C61" s="1019" t="s">
        <v>685</v>
      </c>
      <c r="D61" s="1019" t="s">
        <v>94</v>
      </c>
      <c r="E61" s="1021">
        <v>41171</v>
      </c>
      <c r="F61" s="950"/>
      <c r="G61" s="951"/>
      <c r="H61" s="951"/>
      <c r="I61" s="951"/>
      <c r="J61" s="952"/>
      <c r="K61" s="953">
        <v>6559920.2400000002</v>
      </c>
      <c r="L61" s="954"/>
      <c r="M61" s="777">
        <v>8056</v>
      </c>
      <c r="N61" s="778">
        <v>814.3</v>
      </c>
      <c r="O61" s="957">
        <v>-1496079.76</v>
      </c>
      <c r="P61" s="957"/>
      <c r="Q61" s="779"/>
      <c r="R61" s="1022"/>
    </row>
    <row r="62" spans="1:18">
      <c r="A62" s="1020"/>
      <c r="B62" s="1019" t="s">
        <v>684</v>
      </c>
      <c r="C62" s="1019" t="s">
        <v>685</v>
      </c>
      <c r="D62" s="1019" t="s">
        <v>94</v>
      </c>
      <c r="E62" s="1021">
        <v>41172</v>
      </c>
      <c r="F62" s="950"/>
      <c r="G62" s="951"/>
      <c r="H62" s="951"/>
      <c r="I62" s="951"/>
      <c r="J62" s="952"/>
      <c r="K62" s="953">
        <v>50160264</v>
      </c>
      <c r="L62" s="954"/>
      <c r="M62" s="777">
        <v>61600</v>
      </c>
      <c r="N62" s="778">
        <v>814.3</v>
      </c>
      <c r="O62" s="957">
        <v>-11439736</v>
      </c>
      <c r="P62" s="957"/>
      <c r="Q62" s="779">
        <v>3291750</v>
      </c>
      <c r="R62" s="1022">
        <v>3500</v>
      </c>
    </row>
    <row r="63" spans="1:18">
      <c r="A63" s="1020"/>
      <c r="B63" s="1019" t="s">
        <v>684</v>
      </c>
      <c r="C63" s="1019" t="s">
        <v>685</v>
      </c>
      <c r="D63" s="1019" t="s">
        <v>94</v>
      </c>
      <c r="E63" s="1021">
        <v>41229</v>
      </c>
      <c r="F63" s="950"/>
      <c r="G63" s="951"/>
      <c r="H63" s="951"/>
      <c r="I63" s="951"/>
      <c r="J63" s="952"/>
      <c r="K63" s="953"/>
      <c r="L63" s="954">
        <v>-570003</v>
      </c>
      <c r="M63" s="777"/>
      <c r="N63" s="778"/>
      <c r="O63" s="957"/>
      <c r="P63" s="957"/>
      <c r="Q63" s="779"/>
      <c r="R63" s="1022"/>
    </row>
    <row r="64" spans="1:18">
      <c r="A64" s="1020" t="s">
        <v>1983</v>
      </c>
      <c r="B64" s="1019" t="s">
        <v>686</v>
      </c>
      <c r="C64" s="1019" t="s">
        <v>687</v>
      </c>
      <c r="D64" s="1019" t="s">
        <v>101</v>
      </c>
      <c r="E64" s="1021">
        <v>39843</v>
      </c>
      <c r="F64" s="950" t="s">
        <v>49</v>
      </c>
      <c r="G64" s="951">
        <v>3674000</v>
      </c>
      <c r="H64" s="951">
        <v>0</v>
      </c>
      <c r="I64" s="951">
        <v>4387576.45</v>
      </c>
      <c r="J64" s="952" t="s">
        <v>656</v>
      </c>
      <c r="K64" s="953"/>
      <c r="L64" s="954"/>
      <c r="M64" s="777"/>
      <c r="N64" s="778"/>
      <c r="O64" s="957"/>
      <c r="P64" s="957"/>
      <c r="Q64" s="779"/>
      <c r="R64" s="1022"/>
    </row>
    <row r="65" spans="1:18">
      <c r="A65" s="1020"/>
      <c r="B65" s="1019" t="s">
        <v>686</v>
      </c>
      <c r="C65" s="1019" t="s">
        <v>687</v>
      </c>
      <c r="D65" s="1019" t="s">
        <v>101</v>
      </c>
      <c r="E65" s="1021">
        <v>40808</v>
      </c>
      <c r="F65" s="950"/>
      <c r="G65" s="951"/>
      <c r="H65" s="951"/>
      <c r="I65" s="951"/>
      <c r="J65" s="952"/>
      <c r="K65" s="953">
        <v>3674000</v>
      </c>
      <c r="L65" s="954"/>
      <c r="M65" s="777">
        <v>3674</v>
      </c>
      <c r="N65" s="778">
        <v>1000</v>
      </c>
      <c r="O65" s="957"/>
      <c r="P65" s="957"/>
      <c r="Q65" s="779">
        <v>184000</v>
      </c>
      <c r="R65" s="1022">
        <v>184</v>
      </c>
    </row>
    <row r="66" spans="1:18">
      <c r="A66" s="1020" t="s">
        <v>1980</v>
      </c>
      <c r="B66" s="1019" t="s">
        <v>688</v>
      </c>
      <c r="C66" s="1019" t="s">
        <v>689</v>
      </c>
      <c r="D66" s="1019" t="s">
        <v>120</v>
      </c>
      <c r="E66" s="1021">
        <v>39878</v>
      </c>
      <c r="F66" s="950" t="s">
        <v>49</v>
      </c>
      <c r="G66" s="951">
        <v>2492000</v>
      </c>
      <c r="H66" s="951">
        <v>0</v>
      </c>
      <c r="I66" s="951">
        <v>2960021.33</v>
      </c>
      <c r="J66" s="952" t="s">
        <v>656</v>
      </c>
      <c r="K66" s="953"/>
      <c r="L66" s="954"/>
      <c r="M66" s="777"/>
      <c r="N66" s="778"/>
      <c r="O66" s="957"/>
      <c r="P66" s="957"/>
      <c r="Q66" s="779"/>
      <c r="R66" s="1022"/>
    </row>
    <row r="67" spans="1:18">
      <c r="A67" s="1020"/>
      <c r="B67" s="1019" t="s">
        <v>688</v>
      </c>
      <c r="C67" s="1019" t="s">
        <v>689</v>
      </c>
      <c r="D67" s="1019" t="s">
        <v>120</v>
      </c>
      <c r="E67" s="1021">
        <v>40801</v>
      </c>
      <c r="F67" s="950"/>
      <c r="G67" s="951"/>
      <c r="H67" s="951"/>
      <c r="I67" s="951"/>
      <c r="J67" s="952"/>
      <c r="K67" s="953">
        <v>2492000</v>
      </c>
      <c r="L67" s="954"/>
      <c r="M67" s="777">
        <v>2492</v>
      </c>
      <c r="N67" s="778">
        <v>1000</v>
      </c>
      <c r="O67" s="957"/>
      <c r="P67" s="957"/>
      <c r="Q67" s="779">
        <v>125000</v>
      </c>
      <c r="R67" s="1022">
        <v>125</v>
      </c>
    </row>
    <row r="68" spans="1:18">
      <c r="A68" s="1020">
        <v>11</v>
      </c>
      <c r="B68" s="1019" t="s">
        <v>690</v>
      </c>
      <c r="C68" s="1019" t="s">
        <v>691</v>
      </c>
      <c r="D68" s="1019" t="s">
        <v>16</v>
      </c>
      <c r="E68" s="1021">
        <v>39822</v>
      </c>
      <c r="F68" s="950" t="s">
        <v>26</v>
      </c>
      <c r="G68" s="951">
        <v>3388890000</v>
      </c>
      <c r="H68" s="951">
        <v>0</v>
      </c>
      <c r="I68" s="951">
        <v>3803257308.3299999</v>
      </c>
      <c r="J68" s="952" t="s">
        <v>656</v>
      </c>
      <c r="K68" s="953"/>
      <c r="L68" s="954"/>
      <c r="M68" s="777"/>
      <c r="N68" s="778"/>
      <c r="O68" s="957"/>
      <c r="P68" s="957"/>
      <c r="Q68" s="779"/>
      <c r="R68" s="1022"/>
    </row>
    <row r="69" spans="1:18">
      <c r="A69" s="1020"/>
      <c r="B69" s="1019" t="s">
        <v>690</v>
      </c>
      <c r="C69" s="1019" t="s">
        <v>691</v>
      </c>
      <c r="D69" s="1019" t="s">
        <v>16</v>
      </c>
      <c r="E69" s="1021">
        <v>39981</v>
      </c>
      <c r="F69" s="950"/>
      <c r="G69" s="951"/>
      <c r="H69" s="951"/>
      <c r="I69" s="951"/>
      <c r="J69" s="952"/>
      <c r="K69" s="953">
        <v>3388890000</v>
      </c>
      <c r="L69" s="954"/>
      <c r="M69" s="777">
        <v>3388890</v>
      </c>
      <c r="N69" s="778">
        <v>1000</v>
      </c>
      <c r="O69" s="957"/>
      <c r="P69" s="957"/>
      <c r="Q69" s="779"/>
      <c r="R69" s="1022"/>
    </row>
    <row r="70" spans="1:18">
      <c r="A70" s="1020"/>
      <c r="B70" s="1019" t="s">
        <v>690</v>
      </c>
      <c r="C70" s="1019" t="s">
        <v>691</v>
      </c>
      <c r="D70" s="1019" t="s">
        <v>16</v>
      </c>
      <c r="E70" s="1021">
        <v>40023</v>
      </c>
      <c r="F70" s="950"/>
      <c r="G70" s="951"/>
      <c r="H70" s="951"/>
      <c r="I70" s="951"/>
      <c r="J70" s="952"/>
      <c r="K70" s="953"/>
      <c r="L70" s="954"/>
      <c r="M70" s="777"/>
      <c r="N70" s="778"/>
      <c r="O70" s="957"/>
      <c r="P70" s="957"/>
      <c r="Q70" s="779">
        <v>340000000</v>
      </c>
      <c r="R70" s="1022">
        <v>24264129</v>
      </c>
    </row>
    <row r="71" spans="1:18">
      <c r="A71" s="1020" t="s">
        <v>1979</v>
      </c>
      <c r="B71" s="1019" t="s">
        <v>692</v>
      </c>
      <c r="C71" s="1019" t="s">
        <v>693</v>
      </c>
      <c r="D71" s="1019" t="s">
        <v>81</v>
      </c>
      <c r="E71" s="1021">
        <v>39962</v>
      </c>
      <c r="F71" s="950" t="s">
        <v>49</v>
      </c>
      <c r="G71" s="951">
        <v>1800000</v>
      </c>
      <c r="H71" s="951">
        <v>0</v>
      </c>
      <c r="I71" s="951">
        <v>2052682.49</v>
      </c>
      <c r="J71" s="952" t="s">
        <v>656</v>
      </c>
      <c r="K71" s="953"/>
      <c r="L71" s="954"/>
      <c r="M71" s="777"/>
      <c r="N71" s="778"/>
      <c r="O71" s="957"/>
      <c r="P71" s="957"/>
      <c r="Q71" s="779"/>
      <c r="R71" s="1022"/>
    </row>
    <row r="72" spans="1:18">
      <c r="A72" s="1020"/>
      <c r="B72" s="1019" t="s">
        <v>692</v>
      </c>
      <c r="C72" s="1019" t="s">
        <v>693</v>
      </c>
      <c r="D72" s="1019" t="s">
        <v>81</v>
      </c>
      <c r="E72" s="1021">
        <v>40569</v>
      </c>
      <c r="F72" s="950"/>
      <c r="G72" s="951"/>
      <c r="H72" s="951"/>
      <c r="I72" s="951"/>
      <c r="J72" s="952"/>
      <c r="K72" s="953">
        <v>1800000</v>
      </c>
      <c r="L72" s="954"/>
      <c r="M72" s="777">
        <v>1800</v>
      </c>
      <c r="N72" s="778">
        <v>1000</v>
      </c>
      <c r="O72" s="957"/>
      <c r="P72" s="957"/>
      <c r="Q72" s="779">
        <v>90000</v>
      </c>
      <c r="R72" s="1022">
        <v>90</v>
      </c>
    </row>
    <row r="73" spans="1:18">
      <c r="A73" s="1020" t="s">
        <v>1979</v>
      </c>
      <c r="B73" s="1019" t="s">
        <v>694</v>
      </c>
      <c r="C73" s="1019" t="s">
        <v>695</v>
      </c>
      <c r="D73" s="1019" t="s">
        <v>96</v>
      </c>
      <c r="E73" s="1021">
        <v>39822</v>
      </c>
      <c r="F73" s="950" t="s">
        <v>49</v>
      </c>
      <c r="G73" s="951">
        <v>6000000</v>
      </c>
      <c r="H73" s="951">
        <v>0</v>
      </c>
      <c r="I73" s="951">
        <v>7220141.6699999999</v>
      </c>
      <c r="J73" s="952" t="s">
        <v>656</v>
      </c>
      <c r="K73" s="953"/>
      <c r="L73" s="954"/>
      <c r="M73" s="777"/>
      <c r="N73" s="778"/>
      <c r="O73" s="957"/>
      <c r="P73" s="957"/>
      <c r="Q73" s="779"/>
      <c r="R73" s="1022"/>
    </row>
    <row r="74" spans="1:18">
      <c r="A74" s="1020"/>
      <c r="B74" s="1019" t="s">
        <v>694</v>
      </c>
      <c r="C74" s="1019" t="s">
        <v>695</v>
      </c>
      <c r="D74" s="1019" t="s">
        <v>96</v>
      </c>
      <c r="E74" s="1021">
        <v>40849</v>
      </c>
      <c r="F74" s="950"/>
      <c r="G74" s="951"/>
      <c r="H74" s="951"/>
      <c r="I74" s="951"/>
      <c r="J74" s="952"/>
      <c r="K74" s="953">
        <v>6000000</v>
      </c>
      <c r="L74" s="954"/>
      <c r="M74" s="777">
        <v>6000</v>
      </c>
      <c r="N74" s="778">
        <v>1000</v>
      </c>
      <c r="O74" s="957"/>
      <c r="P74" s="957"/>
      <c r="Q74" s="779">
        <v>300000</v>
      </c>
      <c r="R74" s="1022">
        <v>300</v>
      </c>
    </row>
    <row r="75" spans="1:18">
      <c r="A75" s="1020"/>
      <c r="B75" s="1019" t="s">
        <v>696</v>
      </c>
      <c r="C75" s="1019" t="s">
        <v>697</v>
      </c>
      <c r="D75" s="1019" t="s">
        <v>105</v>
      </c>
      <c r="E75" s="1021">
        <v>39773</v>
      </c>
      <c r="F75" s="950" t="s">
        <v>26</v>
      </c>
      <c r="G75" s="951">
        <v>52000000</v>
      </c>
      <c r="H75" s="951">
        <v>0</v>
      </c>
      <c r="I75" s="951">
        <v>59637438.670000002</v>
      </c>
      <c r="J75" s="952" t="s">
        <v>672</v>
      </c>
      <c r="K75" s="953"/>
      <c r="L75" s="954"/>
      <c r="M75" s="777"/>
      <c r="N75" s="778"/>
      <c r="O75" s="957"/>
      <c r="P75" s="957"/>
      <c r="Q75" s="779"/>
      <c r="R75" s="1022"/>
    </row>
    <row r="76" spans="1:18">
      <c r="A76" s="1020"/>
      <c r="B76" s="1019" t="s">
        <v>696</v>
      </c>
      <c r="C76" s="1019" t="s">
        <v>697</v>
      </c>
      <c r="D76" s="1019" t="s">
        <v>105</v>
      </c>
      <c r="E76" s="1021">
        <v>41079</v>
      </c>
      <c r="F76" s="950"/>
      <c r="G76" s="951"/>
      <c r="H76" s="951"/>
      <c r="I76" s="951"/>
      <c r="J76" s="952"/>
      <c r="K76" s="953">
        <v>48391200</v>
      </c>
      <c r="L76" s="954">
        <v>-725868</v>
      </c>
      <c r="M76" s="777">
        <v>52000</v>
      </c>
      <c r="N76" s="778">
        <v>930.6</v>
      </c>
      <c r="O76" s="957">
        <v>-3608800</v>
      </c>
      <c r="P76" s="957"/>
      <c r="Q76" s="779"/>
      <c r="R76" s="1022"/>
    </row>
    <row r="77" spans="1:18">
      <c r="A77" s="1020"/>
      <c r="B77" s="1019" t="s">
        <v>696</v>
      </c>
      <c r="C77" s="1019" t="s">
        <v>697</v>
      </c>
      <c r="D77" s="1019" t="s">
        <v>105</v>
      </c>
      <c r="E77" s="1021">
        <v>41143</v>
      </c>
      <c r="F77" s="950"/>
      <c r="G77" s="951"/>
      <c r="H77" s="951"/>
      <c r="I77" s="951"/>
      <c r="J77" s="952"/>
      <c r="K77" s="953"/>
      <c r="L77" s="954"/>
      <c r="M77" s="777"/>
      <c r="N77" s="778"/>
      <c r="O77" s="957"/>
      <c r="P77" s="957"/>
      <c r="Q77" s="779">
        <v>2670000</v>
      </c>
      <c r="R77" s="1022">
        <v>698554.05</v>
      </c>
    </row>
    <row r="78" spans="1:18">
      <c r="A78" s="1020">
        <v>45</v>
      </c>
      <c r="B78" s="1019" t="s">
        <v>698</v>
      </c>
      <c r="C78" s="1019" t="s">
        <v>699</v>
      </c>
      <c r="D78" s="1019" t="s">
        <v>98</v>
      </c>
      <c r="E78" s="1021">
        <v>39801</v>
      </c>
      <c r="F78" s="950" t="s">
        <v>26</v>
      </c>
      <c r="G78" s="951">
        <v>21000000</v>
      </c>
      <c r="H78" s="951">
        <v>0</v>
      </c>
      <c r="I78" s="951">
        <v>24601666.66</v>
      </c>
      <c r="J78" s="952" t="s">
        <v>656</v>
      </c>
      <c r="K78" s="953"/>
      <c r="L78" s="954"/>
      <c r="M78" s="777"/>
      <c r="N78" s="778"/>
      <c r="O78" s="957"/>
      <c r="P78" s="957"/>
      <c r="Q78" s="779"/>
      <c r="R78" s="1022"/>
    </row>
    <row r="79" spans="1:18">
      <c r="A79" s="1020"/>
      <c r="B79" s="1019" t="s">
        <v>698</v>
      </c>
      <c r="C79" s="1019" t="s">
        <v>699</v>
      </c>
      <c r="D79" s="1019" t="s">
        <v>98</v>
      </c>
      <c r="E79" s="1021">
        <v>40766</v>
      </c>
      <c r="F79" s="950"/>
      <c r="G79" s="951"/>
      <c r="H79" s="951"/>
      <c r="I79" s="951"/>
      <c r="J79" s="952"/>
      <c r="K79" s="953">
        <v>21000000</v>
      </c>
      <c r="L79" s="954"/>
      <c r="M79" s="777">
        <v>21000</v>
      </c>
      <c r="N79" s="778">
        <v>1000</v>
      </c>
      <c r="O79" s="957"/>
      <c r="P79" s="957"/>
      <c r="Q79" s="779"/>
      <c r="R79" s="1022"/>
    </row>
    <row r="80" spans="1:18">
      <c r="A80" s="1020"/>
      <c r="B80" s="1019" t="s">
        <v>698</v>
      </c>
      <c r="C80" s="1019" t="s">
        <v>699</v>
      </c>
      <c r="D80" s="1019" t="s">
        <v>98</v>
      </c>
      <c r="E80" s="1021">
        <v>40849</v>
      </c>
      <c r="F80" s="950"/>
      <c r="G80" s="951"/>
      <c r="H80" s="951"/>
      <c r="I80" s="951"/>
      <c r="J80" s="952"/>
      <c r="K80" s="953"/>
      <c r="L80" s="954"/>
      <c r="M80" s="777"/>
      <c r="N80" s="778"/>
      <c r="O80" s="957"/>
      <c r="P80" s="957"/>
      <c r="Q80" s="779">
        <v>825000</v>
      </c>
      <c r="R80" s="1022">
        <v>1312500</v>
      </c>
    </row>
    <row r="81" spans="1:18">
      <c r="A81" s="1020" t="s">
        <v>1982</v>
      </c>
      <c r="B81" s="1019" t="s">
        <v>700</v>
      </c>
      <c r="C81" s="1019" t="s">
        <v>701</v>
      </c>
      <c r="D81" s="1019" t="s">
        <v>67</v>
      </c>
      <c r="E81" s="1021">
        <v>40046</v>
      </c>
      <c r="F81" s="950" t="s">
        <v>160</v>
      </c>
      <c r="G81" s="951">
        <v>5000000</v>
      </c>
      <c r="H81" s="951">
        <v>0</v>
      </c>
      <c r="I81" s="951">
        <v>6523255</v>
      </c>
      <c r="J81" s="952" t="s">
        <v>672</v>
      </c>
      <c r="K81" s="953"/>
      <c r="L81" s="954"/>
      <c r="M81" s="777"/>
      <c r="N81" s="778"/>
      <c r="O81" s="957"/>
      <c r="P81" s="957"/>
      <c r="Q81" s="779"/>
      <c r="R81" s="1022"/>
    </row>
    <row r="82" spans="1:18">
      <c r="A82" s="1020"/>
      <c r="B82" s="1019" t="s">
        <v>700</v>
      </c>
      <c r="C82" s="1019" t="s">
        <v>701</v>
      </c>
      <c r="D82" s="1019" t="s">
        <v>67</v>
      </c>
      <c r="E82" s="1021">
        <v>41359</v>
      </c>
      <c r="F82" s="950"/>
      <c r="G82" s="951"/>
      <c r="H82" s="951"/>
      <c r="I82" s="951"/>
      <c r="J82" s="952"/>
      <c r="K82" s="953">
        <v>359040</v>
      </c>
      <c r="L82" s="954"/>
      <c r="M82" s="777">
        <v>374000</v>
      </c>
      <c r="N82" s="778">
        <v>0.96</v>
      </c>
      <c r="O82" s="957">
        <v>-14960</v>
      </c>
      <c r="P82" s="957"/>
      <c r="Q82" s="779"/>
      <c r="R82" s="1022"/>
    </row>
    <row r="83" spans="1:18">
      <c r="A83" s="1020"/>
      <c r="B83" s="1019" t="s">
        <v>700</v>
      </c>
      <c r="C83" s="1019" t="s">
        <v>701</v>
      </c>
      <c r="D83" s="1019" t="s">
        <v>67</v>
      </c>
      <c r="E83" s="1021">
        <v>41360</v>
      </c>
      <c r="F83" s="950"/>
      <c r="G83" s="951"/>
      <c r="H83" s="951"/>
      <c r="I83" s="951"/>
      <c r="J83" s="952"/>
      <c r="K83" s="953">
        <v>2112000</v>
      </c>
      <c r="L83" s="954"/>
      <c r="M83" s="777">
        <v>2200000</v>
      </c>
      <c r="N83" s="778">
        <v>0.96</v>
      </c>
      <c r="O83" s="957">
        <v>-88000</v>
      </c>
      <c r="P83" s="957"/>
      <c r="Q83" s="779"/>
      <c r="R83" s="1022"/>
    </row>
    <row r="84" spans="1:18">
      <c r="A84" s="1020"/>
      <c r="B84" s="1019" t="s">
        <v>700</v>
      </c>
      <c r="C84" s="1019" t="s">
        <v>701</v>
      </c>
      <c r="D84" s="1019" t="s">
        <v>67</v>
      </c>
      <c r="E84" s="1021">
        <v>41361</v>
      </c>
      <c r="F84" s="950"/>
      <c r="G84" s="951"/>
      <c r="H84" s="951"/>
      <c r="I84" s="951"/>
      <c r="J84" s="952"/>
      <c r="K84" s="953">
        <v>2328960</v>
      </c>
      <c r="L84" s="954"/>
      <c r="M84" s="777">
        <v>2426000</v>
      </c>
      <c r="N84" s="778">
        <v>0.96</v>
      </c>
      <c r="O84" s="957">
        <v>-97040</v>
      </c>
      <c r="P84" s="957"/>
      <c r="Q84" s="779">
        <v>259875</v>
      </c>
      <c r="R84" s="1022">
        <v>250000</v>
      </c>
    </row>
    <row r="85" spans="1:18">
      <c r="A85" s="1020"/>
      <c r="B85" s="1019" t="s">
        <v>700</v>
      </c>
      <c r="C85" s="1019" t="s">
        <v>701</v>
      </c>
      <c r="D85" s="1019" t="s">
        <v>67</v>
      </c>
      <c r="E85" s="1021">
        <v>41373</v>
      </c>
      <c r="F85" s="950"/>
      <c r="G85" s="951"/>
      <c r="H85" s="951"/>
      <c r="I85" s="951"/>
      <c r="J85" s="952"/>
      <c r="K85" s="953"/>
      <c r="L85" s="954">
        <v>-48000</v>
      </c>
      <c r="M85" s="777"/>
      <c r="N85" s="778"/>
      <c r="O85" s="957"/>
      <c r="P85" s="957"/>
      <c r="Q85" s="779"/>
      <c r="R85" s="1022"/>
    </row>
    <row r="86" spans="1:18">
      <c r="A86" s="1020">
        <v>94</v>
      </c>
      <c r="B86" s="1019" t="s">
        <v>702</v>
      </c>
      <c r="C86" s="1019" t="s">
        <v>703</v>
      </c>
      <c r="D86" s="1019" t="s">
        <v>88</v>
      </c>
      <c r="E86" s="1021">
        <v>39843</v>
      </c>
      <c r="F86" s="950" t="s">
        <v>26</v>
      </c>
      <c r="G86" s="951">
        <v>110000000</v>
      </c>
      <c r="H86" s="951">
        <v>0</v>
      </c>
      <c r="I86" s="951">
        <v>6000000</v>
      </c>
      <c r="J86" s="952" t="s">
        <v>672</v>
      </c>
      <c r="K86" s="953"/>
      <c r="L86" s="954"/>
      <c r="M86" s="777"/>
      <c r="N86" s="778"/>
      <c r="O86" s="957"/>
      <c r="P86" s="957"/>
      <c r="Q86" s="779"/>
      <c r="R86" s="1022"/>
    </row>
    <row r="87" spans="1:18">
      <c r="A87" s="1020"/>
      <c r="B87" s="1019" t="s">
        <v>702</v>
      </c>
      <c r="C87" s="1019" t="s">
        <v>703</v>
      </c>
      <c r="D87" s="1019" t="s">
        <v>88</v>
      </c>
      <c r="E87" s="1021">
        <v>41544</v>
      </c>
      <c r="F87" s="950"/>
      <c r="G87" s="951"/>
      <c r="H87" s="951"/>
      <c r="I87" s="951"/>
      <c r="J87" s="952"/>
      <c r="K87" s="953">
        <v>6000000</v>
      </c>
      <c r="L87" s="954"/>
      <c r="M87" s="777">
        <v>60000000</v>
      </c>
      <c r="N87" s="778">
        <v>0.1</v>
      </c>
      <c r="O87" s="957">
        <v>-104000000</v>
      </c>
      <c r="P87" s="957"/>
      <c r="Q87" s="779"/>
      <c r="R87" s="1022"/>
    </row>
    <row r="88" spans="1:18">
      <c r="A88" s="1020" t="s">
        <v>1984</v>
      </c>
      <c r="B88" s="1019" t="s">
        <v>2113</v>
      </c>
      <c r="C88" s="1019" t="s">
        <v>704</v>
      </c>
      <c r="D88" s="1019" t="s">
        <v>86</v>
      </c>
      <c r="E88" s="1021">
        <v>39843</v>
      </c>
      <c r="F88" s="950" t="s">
        <v>26</v>
      </c>
      <c r="G88" s="951">
        <v>8152000</v>
      </c>
      <c r="H88" s="951">
        <v>0</v>
      </c>
      <c r="I88" s="951">
        <v>9643136.3300000001</v>
      </c>
      <c r="J88" s="952" t="s">
        <v>705</v>
      </c>
      <c r="K88" s="953"/>
      <c r="L88" s="954"/>
      <c r="M88" s="777"/>
      <c r="N88" s="778"/>
      <c r="O88" s="957"/>
      <c r="P88" s="957"/>
      <c r="Q88" s="779"/>
      <c r="R88" s="1022"/>
    </row>
    <row r="89" spans="1:18">
      <c r="A89" s="1020"/>
      <c r="B89" s="1019" t="s">
        <v>2113</v>
      </c>
      <c r="C89" s="1019" t="s">
        <v>704</v>
      </c>
      <c r="D89" s="1019" t="s">
        <v>86</v>
      </c>
      <c r="E89" s="1021">
        <v>41017</v>
      </c>
      <c r="F89" s="950"/>
      <c r="G89" s="951"/>
      <c r="H89" s="951"/>
      <c r="I89" s="951"/>
      <c r="J89" s="952"/>
      <c r="K89" s="953">
        <v>4076000</v>
      </c>
      <c r="L89" s="954"/>
      <c r="M89" s="777">
        <v>4076</v>
      </c>
      <c r="N89" s="778">
        <v>1000</v>
      </c>
      <c r="O89" s="957"/>
      <c r="P89" s="957"/>
      <c r="Q89" s="779"/>
      <c r="R89" s="1022"/>
    </row>
    <row r="90" spans="1:18">
      <c r="A90" s="1020"/>
      <c r="B90" s="1019" t="s">
        <v>2113</v>
      </c>
      <c r="C90" s="1019" t="s">
        <v>704</v>
      </c>
      <c r="D90" s="1019" t="s">
        <v>86</v>
      </c>
      <c r="E90" s="1021">
        <v>41339</v>
      </c>
      <c r="F90" s="950"/>
      <c r="G90" s="951"/>
      <c r="H90" s="951"/>
      <c r="I90" s="951"/>
      <c r="J90" s="952"/>
      <c r="K90" s="953">
        <v>4076000</v>
      </c>
      <c r="L90" s="954"/>
      <c r="M90" s="777">
        <v>4076</v>
      </c>
      <c r="N90" s="778">
        <v>1000</v>
      </c>
      <c r="O90" s="957"/>
      <c r="P90" s="957"/>
      <c r="Q90" s="779"/>
      <c r="R90" s="1022"/>
    </row>
    <row r="91" spans="1:18">
      <c r="A91" s="1020">
        <v>11</v>
      </c>
      <c r="B91" s="1019" t="s">
        <v>706</v>
      </c>
      <c r="C91" s="1019" t="s">
        <v>707</v>
      </c>
      <c r="D91" s="1019" t="s">
        <v>88</v>
      </c>
      <c r="E91" s="1021">
        <v>39773</v>
      </c>
      <c r="F91" s="950" t="s">
        <v>26</v>
      </c>
      <c r="G91" s="951">
        <v>525000000</v>
      </c>
      <c r="H91" s="951">
        <v>0</v>
      </c>
      <c r="I91" s="951">
        <v>596539172.32000005</v>
      </c>
      <c r="J91" s="952" t="s">
        <v>656</v>
      </c>
      <c r="K91" s="953"/>
      <c r="L91" s="954"/>
      <c r="M91" s="777"/>
      <c r="N91" s="778"/>
      <c r="O91" s="957"/>
      <c r="P91" s="957"/>
      <c r="Q91" s="779"/>
      <c r="R91" s="1022"/>
    </row>
    <row r="92" spans="1:18">
      <c r="A92" s="1020"/>
      <c r="B92" s="1019" t="s">
        <v>706</v>
      </c>
      <c r="C92" s="1019" t="s">
        <v>707</v>
      </c>
      <c r="D92" s="1019" t="s">
        <v>88</v>
      </c>
      <c r="E92" s="1021">
        <v>40639</v>
      </c>
      <c r="F92" s="950"/>
      <c r="G92" s="951"/>
      <c r="H92" s="951"/>
      <c r="I92" s="951"/>
      <c r="J92" s="952"/>
      <c r="K92" s="953">
        <v>262500000</v>
      </c>
      <c r="L92" s="954"/>
      <c r="M92" s="777">
        <v>262500</v>
      </c>
      <c r="N92" s="778">
        <v>1000</v>
      </c>
      <c r="O92" s="957"/>
      <c r="P92" s="957"/>
      <c r="Q92" s="779"/>
      <c r="R92" s="1022"/>
    </row>
    <row r="93" spans="1:18">
      <c r="A93" s="1020"/>
      <c r="B93" s="1019" t="s">
        <v>706</v>
      </c>
      <c r="C93" s="1019" t="s">
        <v>707</v>
      </c>
      <c r="D93" s="1019" t="s">
        <v>88</v>
      </c>
      <c r="E93" s="1021">
        <v>40800</v>
      </c>
      <c r="F93" s="950"/>
      <c r="G93" s="951"/>
      <c r="H93" s="951"/>
      <c r="I93" s="951"/>
      <c r="J93" s="952"/>
      <c r="K93" s="953">
        <v>262500000</v>
      </c>
      <c r="L93" s="954"/>
      <c r="M93" s="777">
        <v>262500</v>
      </c>
      <c r="N93" s="778">
        <v>1000</v>
      </c>
      <c r="O93" s="957"/>
      <c r="P93" s="957"/>
      <c r="Q93" s="779"/>
      <c r="R93" s="1022"/>
    </row>
    <row r="94" spans="1:18">
      <c r="A94" s="1020"/>
      <c r="B94" s="1019" t="s">
        <v>706</v>
      </c>
      <c r="C94" s="1019" t="s">
        <v>707</v>
      </c>
      <c r="D94" s="1019" t="s">
        <v>88</v>
      </c>
      <c r="E94" s="1021">
        <v>40883</v>
      </c>
      <c r="F94" s="950"/>
      <c r="G94" s="951"/>
      <c r="H94" s="951"/>
      <c r="I94" s="951"/>
      <c r="J94" s="952"/>
      <c r="K94" s="953"/>
      <c r="L94" s="954"/>
      <c r="M94" s="777"/>
      <c r="N94" s="778"/>
      <c r="O94" s="957"/>
      <c r="P94" s="957"/>
      <c r="Q94" s="779">
        <v>3435005.65</v>
      </c>
      <c r="R94" s="1022">
        <v>3983308</v>
      </c>
    </row>
    <row r="95" spans="1:18">
      <c r="A95" s="1020" t="s">
        <v>1985</v>
      </c>
      <c r="B95" s="1019" t="s">
        <v>708</v>
      </c>
      <c r="C95" s="1019" t="s">
        <v>709</v>
      </c>
      <c r="D95" s="1019" t="s">
        <v>92</v>
      </c>
      <c r="E95" s="1021">
        <v>40176</v>
      </c>
      <c r="F95" s="950" t="s">
        <v>49</v>
      </c>
      <c r="G95" s="951">
        <v>2000000</v>
      </c>
      <c r="H95" s="951">
        <v>0</v>
      </c>
      <c r="I95" s="951">
        <v>2503554.7799999998</v>
      </c>
      <c r="J95" s="952" t="s">
        <v>672</v>
      </c>
      <c r="K95" s="953"/>
      <c r="L95" s="954"/>
      <c r="M95" s="777"/>
      <c r="N95" s="778"/>
      <c r="O95" s="957"/>
      <c r="P95" s="957"/>
      <c r="Q95" s="779"/>
      <c r="R95" s="1022"/>
    </row>
    <row r="96" spans="1:18">
      <c r="A96" s="1020"/>
      <c r="B96" s="1019" t="s">
        <v>708</v>
      </c>
      <c r="C96" s="1019" t="s">
        <v>709</v>
      </c>
      <c r="D96" s="1019" t="s">
        <v>92</v>
      </c>
      <c r="E96" s="1021">
        <v>41677</v>
      </c>
      <c r="F96" s="950"/>
      <c r="G96" s="951"/>
      <c r="H96" s="951"/>
      <c r="I96" s="951"/>
      <c r="J96" s="952"/>
      <c r="K96" s="953">
        <v>1950000</v>
      </c>
      <c r="L96" s="954"/>
      <c r="M96" s="777">
        <v>1950</v>
      </c>
      <c r="N96" s="778">
        <v>1150</v>
      </c>
      <c r="O96" s="957"/>
      <c r="P96" s="957">
        <v>292500</v>
      </c>
      <c r="Q96" s="779">
        <v>95031.02</v>
      </c>
      <c r="R96" s="1022">
        <v>88</v>
      </c>
    </row>
    <row r="97" spans="1:18">
      <c r="A97" s="1020"/>
      <c r="B97" s="1019" t="s">
        <v>708</v>
      </c>
      <c r="C97" s="1019" t="s">
        <v>709</v>
      </c>
      <c r="D97" s="1019" t="s">
        <v>92</v>
      </c>
      <c r="E97" s="1021">
        <v>41680</v>
      </c>
      <c r="F97" s="950"/>
      <c r="G97" s="951"/>
      <c r="H97" s="951"/>
      <c r="I97" s="951"/>
      <c r="J97" s="952"/>
      <c r="K97" s="953">
        <v>50000</v>
      </c>
      <c r="L97" s="954"/>
      <c r="M97" s="777">
        <v>50</v>
      </c>
      <c r="N97" s="778">
        <v>1150</v>
      </c>
      <c r="O97" s="957"/>
      <c r="P97" s="957">
        <v>7500</v>
      </c>
      <c r="Q97" s="779">
        <v>10798.98</v>
      </c>
      <c r="R97" s="1022">
        <v>10</v>
      </c>
    </row>
    <row r="98" spans="1:18">
      <c r="A98" s="1020"/>
      <c r="B98" s="1019" t="s">
        <v>708</v>
      </c>
      <c r="C98" s="1019" t="s">
        <v>709</v>
      </c>
      <c r="D98" s="1019" t="s">
        <v>92</v>
      </c>
      <c r="E98" s="1021">
        <v>41717</v>
      </c>
      <c r="F98" s="950"/>
      <c r="G98" s="951"/>
      <c r="H98" s="951"/>
      <c r="I98" s="951"/>
      <c r="J98" s="952"/>
      <c r="K98" s="953"/>
      <c r="L98" s="954">
        <v>-25000</v>
      </c>
      <c r="M98" s="777"/>
      <c r="N98" s="778"/>
      <c r="O98" s="957"/>
      <c r="P98" s="957"/>
      <c r="Q98" s="779"/>
      <c r="R98" s="1022"/>
    </row>
    <row r="99" spans="1:18">
      <c r="A99" s="1020" t="s">
        <v>1980</v>
      </c>
      <c r="B99" s="1019" t="s">
        <v>710</v>
      </c>
      <c r="C99" s="1019" t="s">
        <v>711</v>
      </c>
      <c r="D99" s="1019" t="s">
        <v>97</v>
      </c>
      <c r="E99" s="1021">
        <v>39871</v>
      </c>
      <c r="F99" s="950" t="s">
        <v>49</v>
      </c>
      <c r="G99" s="951">
        <v>7400000</v>
      </c>
      <c r="H99" s="951">
        <v>0</v>
      </c>
      <c r="I99" s="951">
        <v>8798415.3300000001</v>
      </c>
      <c r="J99" s="952" t="s">
        <v>656</v>
      </c>
      <c r="K99" s="953"/>
      <c r="L99" s="954"/>
      <c r="M99" s="777"/>
      <c r="N99" s="778"/>
      <c r="O99" s="957"/>
      <c r="P99" s="957"/>
      <c r="Q99" s="779"/>
      <c r="R99" s="1022"/>
    </row>
    <row r="100" spans="1:18">
      <c r="A100" s="1020"/>
      <c r="B100" s="1019" t="s">
        <v>710</v>
      </c>
      <c r="C100" s="1019" t="s">
        <v>711</v>
      </c>
      <c r="D100" s="1019" t="s">
        <v>97</v>
      </c>
      <c r="E100" s="1021">
        <v>40801</v>
      </c>
      <c r="F100" s="950"/>
      <c r="G100" s="951"/>
      <c r="H100" s="951"/>
      <c r="I100" s="951"/>
      <c r="J100" s="952"/>
      <c r="K100" s="953">
        <v>7400000</v>
      </c>
      <c r="L100" s="954"/>
      <c r="M100" s="777">
        <v>7400</v>
      </c>
      <c r="N100" s="778">
        <v>1000</v>
      </c>
      <c r="O100" s="957"/>
      <c r="P100" s="957"/>
      <c r="Q100" s="779">
        <v>370000</v>
      </c>
      <c r="R100" s="1022">
        <v>370</v>
      </c>
    </row>
    <row r="101" spans="1:18">
      <c r="A101" s="1020">
        <v>11</v>
      </c>
      <c r="B101" s="1019" t="s">
        <v>712</v>
      </c>
      <c r="C101" s="1019" t="s">
        <v>713</v>
      </c>
      <c r="D101" s="1019" t="s">
        <v>81</v>
      </c>
      <c r="E101" s="1021">
        <v>39843</v>
      </c>
      <c r="F101" s="950" t="s">
        <v>26</v>
      </c>
      <c r="G101" s="951">
        <v>6000000</v>
      </c>
      <c r="H101" s="951">
        <v>0</v>
      </c>
      <c r="I101" s="951">
        <v>7563057.1500000004</v>
      </c>
      <c r="J101" s="952" t="s">
        <v>656</v>
      </c>
      <c r="K101" s="953"/>
      <c r="L101" s="954"/>
      <c r="M101" s="777"/>
      <c r="N101" s="778"/>
      <c r="O101" s="957"/>
      <c r="P101" s="957"/>
      <c r="Q101" s="779"/>
      <c r="R101" s="1022"/>
    </row>
    <row r="102" spans="1:18">
      <c r="A102" s="1020"/>
      <c r="B102" s="1019" t="s">
        <v>712</v>
      </c>
      <c r="C102" s="1019" t="s">
        <v>713</v>
      </c>
      <c r="D102" s="1019" t="s">
        <v>81</v>
      </c>
      <c r="E102" s="1021">
        <v>41486</v>
      </c>
      <c r="F102" s="950"/>
      <c r="G102" s="951"/>
      <c r="H102" s="951"/>
      <c r="I102" s="951"/>
      <c r="J102" s="952"/>
      <c r="K102" s="953">
        <v>6000000</v>
      </c>
      <c r="L102" s="954"/>
      <c r="M102" s="777">
        <v>6000</v>
      </c>
      <c r="N102" s="778">
        <v>1000</v>
      </c>
      <c r="O102" s="957"/>
      <c r="P102" s="957"/>
      <c r="Q102" s="779"/>
      <c r="R102" s="1022"/>
    </row>
    <row r="103" spans="1:18">
      <c r="A103" s="1020"/>
      <c r="B103" s="1019" t="s">
        <v>712</v>
      </c>
      <c r="C103" s="1019" t="s">
        <v>713</v>
      </c>
      <c r="D103" s="1019" t="s">
        <v>81</v>
      </c>
      <c r="E103" s="1021">
        <v>41514</v>
      </c>
      <c r="F103" s="950"/>
      <c r="G103" s="951"/>
      <c r="H103" s="951"/>
      <c r="I103" s="951"/>
      <c r="J103" s="952"/>
      <c r="K103" s="953"/>
      <c r="L103" s="954"/>
      <c r="M103" s="777"/>
      <c r="N103" s="778"/>
      <c r="O103" s="957"/>
      <c r="P103" s="957"/>
      <c r="Q103" s="779">
        <v>190781.12</v>
      </c>
      <c r="R103" s="1022">
        <v>81670</v>
      </c>
    </row>
    <row r="104" spans="1:18">
      <c r="A104" s="1020" t="s">
        <v>1986</v>
      </c>
      <c r="B104" s="1019" t="s">
        <v>714</v>
      </c>
      <c r="C104" s="1019" t="s">
        <v>715</v>
      </c>
      <c r="D104" s="1019" t="s">
        <v>108</v>
      </c>
      <c r="E104" s="1021">
        <v>39885</v>
      </c>
      <c r="F104" s="950" t="s">
        <v>49</v>
      </c>
      <c r="G104" s="951">
        <v>21100000</v>
      </c>
      <c r="H104" s="951">
        <v>0</v>
      </c>
      <c r="I104" s="951">
        <v>24841411.030000001</v>
      </c>
      <c r="J104" s="952" t="s">
        <v>656</v>
      </c>
      <c r="K104" s="953"/>
      <c r="L104" s="954"/>
      <c r="M104" s="777"/>
      <c r="N104" s="778"/>
      <c r="O104" s="957"/>
      <c r="P104" s="957"/>
      <c r="Q104" s="779"/>
      <c r="R104" s="1022"/>
    </row>
    <row r="105" spans="1:18">
      <c r="A105" s="1020"/>
      <c r="B105" s="1019" t="s">
        <v>714</v>
      </c>
      <c r="C105" s="1019" t="s">
        <v>715</v>
      </c>
      <c r="D105" s="1019" t="s">
        <v>108</v>
      </c>
      <c r="E105" s="1021">
        <v>40738</v>
      </c>
      <c r="F105" s="950"/>
      <c r="G105" s="951"/>
      <c r="H105" s="951"/>
      <c r="I105" s="951"/>
      <c r="J105" s="952"/>
      <c r="K105" s="953">
        <v>21100000</v>
      </c>
      <c r="L105" s="954"/>
      <c r="M105" s="777">
        <v>21100</v>
      </c>
      <c r="N105" s="778">
        <v>1000</v>
      </c>
      <c r="O105" s="957"/>
      <c r="P105" s="957"/>
      <c r="Q105" s="779">
        <v>1055000</v>
      </c>
      <c r="R105" s="1022">
        <v>1055</v>
      </c>
    </row>
    <row r="106" spans="1:18">
      <c r="A106" s="1020" t="s">
        <v>1987</v>
      </c>
      <c r="B106" s="1019" t="s">
        <v>716</v>
      </c>
      <c r="C106" s="1019" t="s">
        <v>717</v>
      </c>
      <c r="D106" s="1019" t="s">
        <v>80</v>
      </c>
      <c r="E106" s="1021">
        <v>40004</v>
      </c>
      <c r="F106" s="950" t="s">
        <v>49</v>
      </c>
      <c r="G106" s="951">
        <v>13669000</v>
      </c>
      <c r="H106" s="951">
        <v>0</v>
      </c>
      <c r="I106" s="951">
        <v>15595736.93</v>
      </c>
      <c r="J106" s="952" t="s">
        <v>656</v>
      </c>
      <c r="K106" s="953"/>
      <c r="L106" s="954"/>
      <c r="M106" s="777"/>
      <c r="N106" s="778"/>
      <c r="O106" s="957"/>
      <c r="P106" s="957"/>
      <c r="Q106" s="779"/>
      <c r="R106" s="1022"/>
    </row>
    <row r="107" spans="1:18">
      <c r="A107" s="1020"/>
      <c r="B107" s="1019" t="s">
        <v>716</v>
      </c>
      <c r="C107" s="1019" t="s">
        <v>717</v>
      </c>
      <c r="D107" s="1019" t="s">
        <v>80</v>
      </c>
      <c r="E107" s="1021">
        <v>40773</v>
      </c>
      <c r="F107" s="950"/>
      <c r="G107" s="951"/>
      <c r="H107" s="951"/>
      <c r="I107" s="951"/>
      <c r="J107" s="952"/>
      <c r="K107" s="953">
        <v>13669000</v>
      </c>
      <c r="L107" s="954"/>
      <c r="M107" s="777">
        <v>13669</v>
      </c>
      <c r="N107" s="778">
        <v>1000</v>
      </c>
      <c r="O107" s="957"/>
      <c r="P107" s="957"/>
      <c r="Q107" s="779">
        <v>410000</v>
      </c>
      <c r="R107" s="1022">
        <v>410</v>
      </c>
    </row>
    <row r="108" spans="1:18">
      <c r="A108" s="1020">
        <v>11</v>
      </c>
      <c r="B108" s="1019" t="s">
        <v>718</v>
      </c>
      <c r="C108" s="1019" t="s">
        <v>719</v>
      </c>
      <c r="D108" s="1019" t="s">
        <v>720</v>
      </c>
      <c r="E108" s="1021">
        <v>39801</v>
      </c>
      <c r="F108" s="950" t="s">
        <v>26</v>
      </c>
      <c r="G108" s="951">
        <v>30000000</v>
      </c>
      <c r="H108" s="951">
        <v>0</v>
      </c>
      <c r="I108" s="951">
        <v>32341666.66</v>
      </c>
      <c r="J108" s="952" t="s">
        <v>656</v>
      </c>
      <c r="K108" s="953"/>
      <c r="L108" s="954"/>
      <c r="M108" s="777"/>
      <c r="N108" s="778"/>
      <c r="O108" s="957"/>
      <c r="P108" s="957"/>
      <c r="Q108" s="779"/>
      <c r="R108" s="1022"/>
    </row>
    <row r="109" spans="1:18">
      <c r="A109" s="1020"/>
      <c r="B109" s="1019" t="s">
        <v>718</v>
      </c>
      <c r="C109" s="1019" t="s">
        <v>719</v>
      </c>
      <c r="D109" s="1019" t="s">
        <v>720</v>
      </c>
      <c r="E109" s="1021">
        <v>40030</v>
      </c>
      <c r="F109" s="950"/>
      <c r="G109" s="951"/>
      <c r="H109" s="951"/>
      <c r="I109" s="951"/>
      <c r="J109" s="952"/>
      <c r="K109" s="953">
        <v>30000000</v>
      </c>
      <c r="L109" s="954"/>
      <c r="M109" s="777">
        <v>30000</v>
      </c>
      <c r="N109" s="778">
        <v>1000</v>
      </c>
      <c r="O109" s="957"/>
      <c r="P109" s="957"/>
      <c r="Q109" s="779"/>
      <c r="R109" s="1022"/>
    </row>
    <row r="110" spans="1:18">
      <c r="A110" s="1020"/>
      <c r="B110" s="1019" t="s">
        <v>718</v>
      </c>
      <c r="C110" s="1019" t="s">
        <v>719</v>
      </c>
      <c r="D110" s="1019" t="s">
        <v>720</v>
      </c>
      <c r="E110" s="1021">
        <v>40086</v>
      </c>
      <c r="F110" s="950"/>
      <c r="G110" s="951"/>
      <c r="H110" s="951"/>
      <c r="I110" s="951"/>
      <c r="J110" s="952"/>
      <c r="K110" s="953"/>
      <c r="L110" s="954"/>
      <c r="M110" s="777"/>
      <c r="N110" s="778"/>
      <c r="O110" s="957"/>
      <c r="P110" s="957"/>
      <c r="Q110" s="779">
        <v>1400000</v>
      </c>
      <c r="R110" s="1022">
        <v>192967</v>
      </c>
    </row>
    <row r="111" spans="1:18">
      <c r="A111" s="1020" t="s">
        <v>1979</v>
      </c>
      <c r="B111" s="1019" t="s">
        <v>721</v>
      </c>
      <c r="C111" s="1019" t="s">
        <v>722</v>
      </c>
      <c r="D111" s="1019" t="s">
        <v>89</v>
      </c>
      <c r="E111" s="1021">
        <v>39864</v>
      </c>
      <c r="F111" s="950" t="s">
        <v>49</v>
      </c>
      <c r="G111" s="951">
        <v>48000000</v>
      </c>
      <c r="H111" s="951">
        <v>0</v>
      </c>
      <c r="I111" s="951">
        <v>54607399.329999998</v>
      </c>
      <c r="J111" s="952" t="s">
        <v>656</v>
      </c>
      <c r="K111" s="953"/>
      <c r="L111" s="954"/>
      <c r="M111" s="777"/>
      <c r="N111" s="778"/>
      <c r="O111" s="957"/>
      <c r="P111" s="957"/>
      <c r="Q111" s="779"/>
      <c r="R111" s="1022"/>
    </row>
    <row r="112" spans="1:18">
      <c r="A112" s="1020"/>
      <c r="B112" s="1019" t="s">
        <v>721</v>
      </c>
      <c r="C112" s="1019" t="s">
        <v>722</v>
      </c>
      <c r="D112" s="1019" t="s">
        <v>89</v>
      </c>
      <c r="E112" s="1021">
        <v>40450</v>
      </c>
      <c r="F112" s="950"/>
      <c r="G112" s="951"/>
      <c r="H112" s="951"/>
      <c r="I112" s="951"/>
      <c r="J112" s="952"/>
      <c r="K112" s="953">
        <v>48000000</v>
      </c>
      <c r="L112" s="954"/>
      <c r="M112" s="777">
        <v>48000</v>
      </c>
      <c r="N112" s="778">
        <v>1000</v>
      </c>
      <c r="O112" s="957"/>
      <c r="P112" s="957"/>
      <c r="Q112" s="779">
        <v>2400000</v>
      </c>
      <c r="R112" s="1022">
        <v>2400</v>
      </c>
    </row>
    <row r="113" spans="1:18">
      <c r="A113" s="1020" t="s">
        <v>1981</v>
      </c>
      <c r="B113" s="1019" t="s">
        <v>723</v>
      </c>
      <c r="C113" s="1019" t="s">
        <v>724</v>
      </c>
      <c r="D113" s="1019" t="s">
        <v>90</v>
      </c>
      <c r="E113" s="1021">
        <v>39906</v>
      </c>
      <c r="F113" s="950" t="s">
        <v>49</v>
      </c>
      <c r="G113" s="951">
        <v>8600000</v>
      </c>
      <c r="H113" s="951">
        <v>0</v>
      </c>
      <c r="I113" s="951">
        <v>10701460.58</v>
      </c>
      <c r="J113" s="952" t="s">
        <v>672</v>
      </c>
      <c r="K113" s="953"/>
      <c r="L113" s="954"/>
      <c r="M113" s="777"/>
      <c r="N113" s="778"/>
      <c r="O113" s="957"/>
      <c r="P113" s="957"/>
      <c r="Q113" s="779"/>
      <c r="R113" s="1022"/>
    </row>
    <row r="114" spans="1:18">
      <c r="A114" s="1020"/>
      <c r="B114" s="1019" t="s">
        <v>723</v>
      </c>
      <c r="C114" s="1019" t="s">
        <v>724</v>
      </c>
      <c r="D114" s="1019" t="s">
        <v>90</v>
      </c>
      <c r="E114" s="1021">
        <v>41390</v>
      </c>
      <c r="F114" s="950"/>
      <c r="G114" s="951"/>
      <c r="H114" s="951"/>
      <c r="I114" s="951"/>
      <c r="J114" s="952"/>
      <c r="K114" s="953">
        <v>98267</v>
      </c>
      <c r="L114" s="954"/>
      <c r="M114" s="777">
        <v>100</v>
      </c>
      <c r="N114" s="778">
        <v>982.7</v>
      </c>
      <c r="O114" s="957">
        <v>-1733</v>
      </c>
      <c r="P114" s="957"/>
      <c r="Q114" s="779"/>
      <c r="R114" s="1022"/>
    </row>
    <row r="115" spans="1:18">
      <c r="A115" s="1024"/>
      <c r="B115" s="1019" t="s">
        <v>723</v>
      </c>
      <c r="C115" s="1019" t="s">
        <v>724</v>
      </c>
      <c r="D115" s="1019" t="s">
        <v>90</v>
      </c>
      <c r="E115" s="1021">
        <v>41393</v>
      </c>
      <c r="F115" s="950"/>
      <c r="G115" s="951"/>
      <c r="H115" s="951"/>
      <c r="I115" s="951"/>
      <c r="J115" s="952"/>
      <c r="K115" s="953">
        <v>8352695</v>
      </c>
      <c r="L115" s="954"/>
      <c r="M115" s="777">
        <v>8500</v>
      </c>
      <c r="N115" s="778">
        <v>982.7</v>
      </c>
      <c r="O115" s="957">
        <v>-147305</v>
      </c>
      <c r="P115" s="957"/>
      <c r="Q115" s="779">
        <v>426338.55</v>
      </c>
      <c r="R115" s="1022">
        <v>430</v>
      </c>
    </row>
    <row r="116" spans="1:18">
      <c r="A116" s="1023"/>
      <c r="B116" s="1019" t="s">
        <v>723</v>
      </c>
      <c r="C116" s="1019" t="s">
        <v>724</v>
      </c>
      <c r="D116" s="1019" t="s">
        <v>90</v>
      </c>
      <c r="E116" s="1021">
        <v>41425</v>
      </c>
      <c r="F116" s="950"/>
      <c r="G116" s="951"/>
      <c r="H116" s="951"/>
      <c r="I116" s="951"/>
      <c r="J116" s="952"/>
      <c r="K116" s="953"/>
      <c r="L116" s="954">
        <v>-84509.62</v>
      </c>
      <c r="M116" s="777"/>
      <c r="N116" s="778"/>
      <c r="O116" s="957"/>
      <c r="P116" s="957"/>
      <c r="Q116" s="779"/>
      <c r="R116" s="1022"/>
    </row>
    <row r="117" spans="1:18">
      <c r="A117" s="1025">
        <v>83</v>
      </c>
      <c r="B117" s="1019" t="s">
        <v>725</v>
      </c>
      <c r="C117" s="1019" t="s">
        <v>726</v>
      </c>
      <c r="D117" s="1019" t="s">
        <v>108</v>
      </c>
      <c r="E117" s="1021">
        <v>39801</v>
      </c>
      <c r="F117" s="950" t="s">
        <v>26</v>
      </c>
      <c r="G117" s="951">
        <v>50000000</v>
      </c>
      <c r="H117" s="951">
        <v>0</v>
      </c>
      <c r="I117" s="951">
        <v>60451155.740000002</v>
      </c>
      <c r="J117" s="952" t="s">
        <v>656</v>
      </c>
      <c r="K117" s="953"/>
      <c r="L117" s="954"/>
      <c r="M117" s="777"/>
      <c r="N117" s="778"/>
      <c r="O117" s="957"/>
      <c r="P117" s="957"/>
      <c r="Q117" s="779"/>
      <c r="R117" s="1022"/>
    </row>
    <row r="118" spans="1:18">
      <c r="A118" s="1020"/>
      <c r="B118" s="1019" t="s">
        <v>725</v>
      </c>
      <c r="C118" s="1019" t="s">
        <v>726</v>
      </c>
      <c r="D118" s="1019" t="s">
        <v>108</v>
      </c>
      <c r="E118" s="1021">
        <v>41320</v>
      </c>
      <c r="F118" s="950"/>
      <c r="G118" s="951"/>
      <c r="H118" s="951"/>
      <c r="I118" s="951"/>
      <c r="J118" s="952"/>
      <c r="K118" s="953">
        <v>50000000</v>
      </c>
      <c r="L118" s="954"/>
      <c r="M118" s="777">
        <v>50000</v>
      </c>
      <c r="N118" s="778">
        <v>1000</v>
      </c>
      <c r="O118" s="957"/>
      <c r="P118" s="957"/>
      <c r="Q118" s="779">
        <v>15000</v>
      </c>
      <c r="R118" s="1022">
        <v>730994</v>
      </c>
    </row>
    <row r="119" spans="1:18">
      <c r="A119" s="1025" t="s">
        <v>1981</v>
      </c>
      <c r="B119" s="1019" t="s">
        <v>727</v>
      </c>
      <c r="C119" s="1019" t="s">
        <v>728</v>
      </c>
      <c r="D119" s="1019" t="s">
        <v>107</v>
      </c>
      <c r="E119" s="1021">
        <v>40039</v>
      </c>
      <c r="F119" s="950" t="s">
        <v>49</v>
      </c>
      <c r="G119" s="951">
        <v>1004000</v>
      </c>
      <c r="H119" s="951">
        <v>0</v>
      </c>
      <c r="I119" s="951">
        <v>1114680.76</v>
      </c>
      <c r="J119" s="952" t="s">
        <v>672</v>
      </c>
      <c r="K119" s="953"/>
      <c r="L119" s="954"/>
      <c r="M119" s="777"/>
      <c r="N119" s="778"/>
      <c r="O119" s="957"/>
      <c r="P119" s="957"/>
      <c r="Q119" s="779"/>
      <c r="R119" s="1022"/>
    </row>
    <row r="120" spans="1:18">
      <c r="A120" s="1020"/>
      <c r="B120" s="1019" t="s">
        <v>727</v>
      </c>
      <c r="C120" s="1019" t="s">
        <v>728</v>
      </c>
      <c r="D120" s="1019" t="s">
        <v>107</v>
      </c>
      <c r="E120" s="1021">
        <v>41262</v>
      </c>
      <c r="F120" s="950"/>
      <c r="G120" s="951"/>
      <c r="H120" s="951"/>
      <c r="I120" s="951"/>
      <c r="J120" s="952"/>
      <c r="K120" s="953">
        <v>451600.92</v>
      </c>
      <c r="L120" s="954"/>
      <c r="M120" s="777">
        <v>486</v>
      </c>
      <c r="N120" s="778">
        <v>929.2</v>
      </c>
      <c r="O120" s="957">
        <v>-34399.08</v>
      </c>
      <c r="P120" s="957"/>
      <c r="Q120" s="779"/>
      <c r="R120" s="1022"/>
    </row>
    <row r="121" spans="1:18">
      <c r="A121" s="1025"/>
      <c r="B121" s="1019" t="s">
        <v>727</v>
      </c>
      <c r="C121" s="1019" t="s">
        <v>728</v>
      </c>
      <c r="D121" s="1019" t="s">
        <v>107</v>
      </c>
      <c r="E121" s="1021">
        <v>41263</v>
      </c>
      <c r="F121" s="950"/>
      <c r="G121" s="951"/>
      <c r="H121" s="951"/>
      <c r="I121" s="951"/>
      <c r="J121" s="952"/>
      <c r="K121" s="953">
        <v>481335.96</v>
      </c>
      <c r="L121" s="954"/>
      <c r="M121" s="777">
        <v>518</v>
      </c>
      <c r="N121" s="778">
        <v>929.2</v>
      </c>
      <c r="O121" s="957">
        <v>-36664.04</v>
      </c>
      <c r="P121" s="957"/>
      <c r="Q121" s="779">
        <v>23500</v>
      </c>
      <c r="R121" s="1022">
        <v>50</v>
      </c>
    </row>
    <row r="122" spans="1:18">
      <c r="A122" s="1020"/>
      <c r="B122" s="1019" t="s">
        <v>727</v>
      </c>
      <c r="C122" s="1019" t="s">
        <v>728</v>
      </c>
      <c r="D122" s="1019" t="s">
        <v>107</v>
      </c>
      <c r="E122" s="1021">
        <v>41285</v>
      </c>
      <c r="F122" s="950"/>
      <c r="G122" s="951"/>
      <c r="H122" s="951"/>
      <c r="I122" s="951"/>
      <c r="J122" s="952"/>
      <c r="K122" s="953"/>
      <c r="L122" s="954">
        <v>-9329.3700000000008</v>
      </c>
      <c r="M122" s="777"/>
      <c r="N122" s="778"/>
      <c r="O122" s="957"/>
      <c r="P122" s="957"/>
      <c r="Q122" s="779"/>
      <c r="R122" s="1022"/>
    </row>
    <row r="123" spans="1:18">
      <c r="A123" s="1025"/>
      <c r="B123" s="1019" t="s">
        <v>727</v>
      </c>
      <c r="C123" s="1019" t="s">
        <v>728</v>
      </c>
      <c r="D123" s="1019" t="s">
        <v>107</v>
      </c>
      <c r="E123" s="1021">
        <v>41359</v>
      </c>
      <c r="F123" s="950"/>
      <c r="G123" s="951"/>
      <c r="H123" s="951"/>
      <c r="I123" s="951"/>
      <c r="J123" s="952"/>
      <c r="K123" s="953"/>
      <c r="L123" s="954">
        <v>-15670.63</v>
      </c>
      <c r="M123" s="777"/>
      <c r="N123" s="778"/>
      <c r="O123" s="957"/>
      <c r="P123" s="957"/>
      <c r="Q123" s="779"/>
      <c r="R123" s="1022"/>
    </row>
    <row r="124" spans="1:18">
      <c r="A124" s="1020" t="s">
        <v>1988</v>
      </c>
      <c r="B124" s="1019" t="s">
        <v>729</v>
      </c>
      <c r="C124" s="1019" t="s">
        <v>730</v>
      </c>
      <c r="D124" s="1019" t="s">
        <v>55</v>
      </c>
      <c r="E124" s="1021">
        <v>39749</v>
      </c>
      <c r="F124" s="950" t="s">
        <v>26</v>
      </c>
      <c r="G124" s="951">
        <v>15000000000</v>
      </c>
      <c r="H124" s="951">
        <v>0</v>
      </c>
      <c r="I124" s="951">
        <v>26599663040.279999</v>
      </c>
      <c r="J124" s="952" t="s">
        <v>656</v>
      </c>
      <c r="K124" s="953"/>
      <c r="L124" s="954"/>
      <c r="M124" s="777"/>
      <c r="N124" s="778"/>
      <c r="O124" s="957"/>
      <c r="P124" s="957"/>
      <c r="Q124" s="779"/>
      <c r="R124" s="1022"/>
    </row>
    <row r="125" spans="1:18">
      <c r="A125" s="1025"/>
      <c r="B125" s="1019" t="s">
        <v>729</v>
      </c>
      <c r="C125" s="1019" t="s">
        <v>730</v>
      </c>
      <c r="D125" s="1019" t="s">
        <v>55</v>
      </c>
      <c r="E125" s="1021">
        <v>39822</v>
      </c>
      <c r="F125" s="950"/>
      <c r="G125" s="951">
        <v>10000000000</v>
      </c>
      <c r="H125" s="951"/>
      <c r="I125" s="951"/>
      <c r="J125" s="952"/>
      <c r="K125" s="953"/>
      <c r="L125" s="954"/>
      <c r="M125" s="777"/>
      <c r="N125" s="778"/>
      <c r="O125" s="957"/>
      <c r="P125" s="957"/>
      <c r="Q125" s="779"/>
      <c r="R125" s="1022"/>
    </row>
    <row r="126" spans="1:18">
      <c r="A126" s="1020"/>
      <c r="B126" s="1019" t="s">
        <v>729</v>
      </c>
      <c r="C126" s="1019" t="s">
        <v>730</v>
      </c>
      <c r="D126" s="1019" t="s">
        <v>55</v>
      </c>
      <c r="E126" s="1021">
        <v>40156</v>
      </c>
      <c r="F126" s="950"/>
      <c r="G126" s="951"/>
      <c r="H126" s="951"/>
      <c r="I126" s="951"/>
      <c r="J126" s="952"/>
      <c r="K126" s="953">
        <v>25000000000</v>
      </c>
      <c r="L126" s="954"/>
      <c r="M126" s="777">
        <v>1000000</v>
      </c>
      <c r="N126" s="778">
        <v>25000</v>
      </c>
      <c r="O126" s="957"/>
      <c r="P126" s="957"/>
      <c r="Q126" s="779"/>
      <c r="R126" s="1022"/>
    </row>
    <row r="127" spans="1:18">
      <c r="A127" s="1025"/>
      <c r="B127" s="1019" t="s">
        <v>729</v>
      </c>
      <c r="C127" s="1019" t="s">
        <v>730</v>
      </c>
      <c r="D127" s="1019" t="s">
        <v>55</v>
      </c>
      <c r="E127" s="1021">
        <v>40246</v>
      </c>
      <c r="F127" s="950"/>
      <c r="G127" s="951"/>
      <c r="H127" s="951"/>
      <c r="I127" s="951"/>
      <c r="J127" s="952"/>
      <c r="K127" s="953"/>
      <c r="L127" s="954"/>
      <c r="M127" s="777"/>
      <c r="N127" s="778"/>
      <c r="O127" s="957"/>
      <c r="P127" s="957"/>
      <c r="Q127" s="779">
        <v>305913040.27999997</v>
      </c>
      <c r="R127" s="1022">
        <v>121792790</v>
      </c>
    </row>
    <row r="128" spans="1:18">
      <c r="A128" s="1020" t="s">
        <v>1981</v>
      </c>
      <c r="B128" s="1019" t="s">
        <v>731</v>
      </c>
      <c r="C128" s="1019" t="s">
        <v>730</v>
      </c>
      <c r="D128" s="1019" t="s">
        <v>55</v>
      </c>
      <c r="E128" s="1021">
        <v>39829</v>
      </c>
      <c r="F128" s="950" t="s">
        <v>49</v>
      </c>
      <c r="G128" s="951">
        <v>3000000</v>
      </c>
      <c r="H128" s="951">
        <v>0</v>
      </c>
      <c r="I128" s="951">
        <v>3087573.33</v>
      </c>
      <c r="J128" s="952" t="s">
        <v>672</v>
      </c>
      <c r="K128" s="953"/>
      <c r="L128" s="954"/>
      <c r="M128" s="777"/>
      <c r="N128" s="778"/>
      <c r="O128" s="957"/>
      <c r="P128" s="957"/>
      <c r="Q128" s="779"/>
      <c r="R128" s="1022"/>
    </row>
    <row r="129" spans="1:18">
      <c r="A129" s="1025"/>
      <c r="B129" s="1019" t="s">
        <v>731</v>
      </c>
      <c r="C129" s="1019" t="s">
        <v>730</v>
      </c>
      <c r="D129" s="1019" t="s">
        <v>55</v>
      </c>
      <c r="E129" s="1021">
        <v>41243</v>
      </c>
      <c r="F129" s="950"/>
      <c r="G129" s="951"/>
      <c r="H129" s="951"/>
      <c r="I129" s="951"/>
      <c r="J129" s="952"/>
      <c r="K129" s="953">
        <v>2502000</v>
      </c>
      <c r="L129" s="954"/>
      <c r="M129" s="777">
        <v>3000</v>
      </c>
      <c r="N129" s="778">
        <v>834</v>
      </c>
      <c r="O129" s="957">
        <v>-498000</v>
      </c>
      <c r="P129" s="957"/>
      <c r="Q129" s="779">
        <v>100100</v>
      </c>
      <c r="R129" s="1022">
        <v>150</v>
      </c>
    </row>
    <row r="130" spans="1:18">
      <c r="A130" s="1020"/>
      <c r="B130" s="1019" t="s">
        <v>731</v>
      </c>
      <c r="C130" s="1019" t="s">
        <v>730</v>
      </c>
      <c r="D130" s="1019" t="s">
        <v>55</v>
      </c>
      <c r="E130" s="1021">
        <v>41285</v>
      </c>
      <c r="F130" s="950"/>
      <c r="G130" s="951"/>
      <c r="H130" s="951"/>
      <c r="I130" s="951"/>
      <c r="J130" s="952"/>
      <c r="K130" s="953"/>
      <c r="L130" s="954">
        <v>-25000</v>
      </c>
      <c r="M130" s="777"/>
      <c r="N130" s="778"/>
      <c r="O130" s="957"/>
      <c r="P130" s="957"/>
      <c r="Q130" s="779"/>
      <c r="R130" s="1022"/>
    </row>
    <row r="131" spans="1:18">
      <c r="A131" s="1020">
        <v>44</v>
      </c>
      <c r="B131" s="1019" t="s">
        <v>732</v>
      </c>
      <c r="C131" s="1019" t="s">
        <v>733</v>
      </c>
      <c r="D131" s="1019" t="s">
        <v>81</v>
      </c>
      <c r="E131" s="1021">
        <v>39766</v>
      </c>
      <c r="F131" s="950" t="s">
        <v>26</v>
      </c>
      <c r="G131" s="951">
        <v>17000000</v>
      </c>
      <c r="H131" s="951">
        <v>0</v>
      </c>
      <c r="I131" s="951">
        <v>19564027.780000001</v>
      </c>
      <c r="J131" s="952" t="s">
        <v>656</v>
      </c>
      <c r="K131" s="953"/>
      <c r="L131" s="954"/>
      <c r="M131" s="777"/>
      <c r="N131" s="778"/>
      <c r="O131" s="957"/>
      <c r="P131" s="957"/>
      <c r="Q131" s="779"/>
      <c r="R131" s="1022"/>
    </row>
    <row r="132" spans="1:18">
      <c r="A132" s="1025"/>
      <c r="B132" s="1019" t="s">
        <v>732</v>
      </c>
      <c r="C132" s="1019" t="s">
        <v>733</v>
      </c>
      <c r="D132" s="1019" t="s">
        <v>81</v>
      </c>
      <c r="E132" s="1021">
        <v>40813</v>
      </c>
      <c r="F132" s="950"/>
      <c r="G132" s="951"/>
      <c r="H132" s="951"/>
      <c r="I132" s="951"/>
      <c r="J132" s="952"/>
      <c r="K132" s="953">
        <v>17000000</v>
      </c>
      <c r="L132" s="954"/>
      <c r="M132" s="777">
        <v>17000</v>
      </c>
      <c r="N132" s="778">
        <v>1000</v>
      </c>
      <c r="O132" s="957"/>
      <c r="P132" s="957"/>
      <c r="Q132" s="779"/>
      <c r="R132" s="1022"/>
    </row>
    <row r="133" spans="1:18">
      <c r="A133" s="1020"/>
      <c r="B133" s="1019" t="s">
        <v>732</v>
      </c>
      <c r="C133" s="1019" t="s">
        <v>733</v>
      </c>
      <c r="D133" s="1019" t="s">
        <v>81</v>
      </c>
      <c r="E133" s="1021">
        <v>40842</v>
      </c>
      <c r="F133" s="950"/>
      <c r="G133" s="951"/>
      <c r="H133" s="951"/>
      <c r="I133" s="951"/>
      <c r="J133" s="952"/>
      <c r="K133" s="953"/>
      <c r="L133" s="954"/>
      <c r="M133" s="777"/>
      <c r="N133" s="778"/>
      <c r="O133" s="957"/>
      <c r="P133" s="957"/>
      <c r="Q133" s="779">
        <v>125000</v>
      </c>
      <c r="R133" s="1022">
        <v>405405</v>
      </c>
    </row>
    <row r="134" spans="1:18">
      <c r="A134" s="1025">
        <v>8</v>
      </c>
      <c r="B134" s="1019" t="s">
        <v>734</v>
      </c>
      <c r="C134" s="1019" t="s">
        <v>735</v>
      </c>
      <c r="D134" s="1019" t="s">
        <v>134</v>
      </c>
      <c r="E134" s="1021">
        <v>39885</v>
      </c>
      <c r="F134" s="950" t="s">
        <v>49</v>
      </c>
      <c r="G134" s="951">
        <v>2672000</v>
      </c>
      <c r="H134" s="951">
        <v>0</v>
      </c>
      <c r="I134" s="951">
        <v>1233940</v>
      </c>
      <c r="J134" s="952" t="s">
        <v>672</v>
      </c>
      <c r="K134" s="953"/>
      <c r="L134" s="954"/>
      <c r="M134" s="777"/>
      <c r="N134" s="778"/>
      <c r="O134" s="957"/>
      <c r="P134" s="957"/>
      <c r="Q134" s="779"/>
      <c r="R134" s="1022"/>
    </row>
    <row r="135" spans="1:18">
      <c r="A135" s="1020"/>
      <c r="B135" s="1019" t="s">
        <v>734</v>
      </c>
      <c r="C135" s="1019" t="s">
        <v>735</v>
      </c>
      <c r="D135" s="1019" t="s">
        <v>134</v>
      </c>
      <c r="E135" s="1021">
        <v>41568</v>
      </c>
      <c r="F135" s="950"/>
      <c r="G135" s="951"/>
      <c r="H135" s="951"/>
      <c r="I135" s="951"/>
      <c r="J135" s="952"/>
      <c r="K135" s="953">
        <v>955240</v>
      </c>
      <c r="L135" s="954"/>
      <c r="M135" s="777">
        <v>2672</v>
      </c>
      <c r="N135" s="778">
        <v>357.5</v>
      </c>
      <c r="O135" s="957">
        <v>-1716760</v>
      </c>
      <c r="P135" s="957"/>
      <c r="Q135" s="779">
        <v>23709</v>
      </c>
      <c r="R135" s="1022">
        <v>134</v>
      </c>
    </row>
    <row r="136" spans="1:18">
      <c r="A136" s="1025"/>
      <c r="B136" s="1019" t="s">
        <v>734</v>
      </c>
      <c r="C136" s="1019" t="s">
        <v>735</v>
      </c>
      <c r="D136" s="1019" t="s">
        <v>134</v>
      </c>
      <c r="E136" s="1021">
        <v>41645</v>
      </c>
      <c r="F136" s="950"/>
      <c r="G136" s="951"/>
      <c r="H136" s="951"/>
      <c r="I136" s="951"/>
      <c r="J136" s="952"/>
      <c r="K136" s="953"/>
      <c r="L136" s="954">
        <v>-25000</v>
      </c>
      <c r="M136" s="777"/>
      <c r="N136" s="778"/>
      <c r="O136" s="957"/>
      <c r="P136" s="957"/>
      <c r="Q136" s="779"/>
      <c r="R136" s="1022"/>
    </row>
    <row r="137" spans="1:18">
      <c r="A137" s="1020">
        <v>11</v>
      </c>
      <c r="B137" s="1019" t="s">
        <v>736</v>
      </c>
      <c r="C137" s="1019" t="s">
        <v>737</v>
      </c>
      <c r="D137" s="1019" t="s">
        <v>81</v>
      </c>
      <c r="E137" s="1021">
        <v>39787</v>
      </c>
      <c r="F137" s="950" t="s">
        <v>26</v>
      </c>
      <c r="G137" s="951">
        <v>28000000</v>
      </c>
      <c r="H137" s="951">
        <v>0</v>
      </c>
      <c r="I137" s="951">
        <v>30155095.109999999</v>
      </c>
      <c r="J137" s="952" t="s">
        <v>656</v>
      </c>
      <c r="K137" s="953"/>
      <c r="L137" s="954"/>
      <c r="M137" s="777"/>
      <c r="N137" s="778"/>
      <c r="O137" s="957"/>
      <c r="P137" s="957"/>
      <c r="Q137" s="779"/>
      <c r="R137" s="1022"/>
    </row>
    <row r="138" spans="1:18">
      <c r="A138" s="1025"/>
      <c r="B138" s="1019" t="s">
        <v>736</v>
      </c>
      <c r="C138" s="1019" t="s">
        <v>737</v>
      </c>
      <c r="D138" s="1019" t="s">
        <v>81</v>
      </c>
      <c r="E138" s="1021">
        <v>39903</v>
      </c>
      <c r="F138" s="950"/>
      <c r="G138" s="951"/>
      <c r="H138" s="951"/>
      <c r="I138" s="951"/>
      <c r="J138" s="952"/>
      <c r="K138" s="953">
        <v>28000000</v>
      </c>
      <c r="L138" s="954"/>
      <c r="M138" s="777">
        <v>28000</v>
      </c>
      <c r="N138" s="778">
        <v>1000</v>
      </c>
      <c r="O138" s="957"/>
      <c r="P138" s="957"/>
      <c r="Q138" s="779"/>
      <c r="R138" s="1022"/>
    </row>
    <row r="139" spans="1:18">
      <c r="A139" s="1020"/>
      <c r="B139" s="1019" t="s">
        <v>736</v>
      </c>
      <c r="C139" s="1019" t="s">
        <v>737</v>
      </c>
      <c r="D139" s="1019" t="s">
        <v>81</v>
      </c>
      <c r="E139" s="1021">
        <v>40870</v>
      </c>
      <c r="F139" s="950"/>
      <c r="G139" s="951"/>
      <c r="H139" s="951"/>
      <c r="I139" s="951"/>
      <c r="J139" s="952"/>
      <c r="K139" s="953"/>
      <c r="L139" s="954"/>
      <c r="M139" s="777"/>
      <c r="N139" s="778"/>
      <c r="O139" s="957"/>
      <c r="P139" s="957"/>
      <c r="Q139" s="779">
        <v>1703984</v>
      </c>
      <c r="R139" s="1022">
        <v>154907.6</v>
      </c>
    </row>
    <row r="140" spans="1:18">
      <c r="A140" s="1025">
        <v>11</v>
      </c>
      <c r="B140" s="1019" t="s">
        <v>738</v>
      </c>
      <c r="C140" s="1019" t="s">
        <v>691</v>
      </c>
      <c r="D140" s="1019" t="s">
        <v>16</v>
      </c>
      <c r="E140" s="1021">
        <v>39749</v>
      </c>
      <c r="F140" s="950" t="s">
        <v>26</v>
      </c>
      <c r="G140" s="951">
        <v>3000000000</v>
      </c>
      <c r="H140" s="951">
        <v>0</v>
      </c>
      <c r="I140" s="951">
        <v>3231416666.6700001</v>
      </c>
      <c r="J140" s="952" t="s">
        <v>656</v>
      </c>
      <c r="K140" s="953"/>
      <c r="L140" s="954"/>
      <c r="M140" s="777"/>
      <c r="N140" s="778"/>
      <c r="O140" s="957"/>
      <c r="P140" s="957"/>
      <c r="Q140" s="779"/>
      <c r="R140" s="1022"/>
    </row>
    <row r="141" spans="1:18">
      <c r="A141" s="1020"/>
      <c r="B141" s="1019" t="s">
        <v>738</v>
      </c>
      <c r="C141" s="1019" t="s">
        <v>691</v>
      </c>
      <c r="D141" s="1019" t="s">
        <v>16</v>
      </c>
      <c r="E141" s="1021">
        <v>39981</v>
      </c>
      <c r="F141" s="950"/>
      <c r="G141" s="951"/>
      <c r="H141" s="951"/>
      <c r="I141" s="951"/>
      <c r="J141" s="952"/>
      <c r="K141" s="953">
        <v>3000000000</v>
      </c>
      <c r="L141" s="954"/>
      <c r="M141" s="777">
        <v>3000000</v>
      </c>
      <c r="N141" s="778">
        <v>1000</v>
      </c>
      <c r="O141" s="957"/>
      <c r="P141" s="957"/>
      <c r="Q141" s="779"/>
      <c r="R141" s="1022"/>
    </row>
    <row r="142" spans="1:18">
      <c r="A142" s="1025"/>
      <c r="B142" s="1019" t="s">
        <v>738</v>
      </c>
      <c r="C142" s="1019" t="s">
        <v>691</v>
      </c>
      <c r="D142" s="1019" t="s">
        <v>16</v>
      </c>
      <c r="E142" s="1021">
        <v>40030</v>
      </c>
      <c r="F142" s="950"/>
      <c r="G142" s="951"/>
      <c r="H142" s="951"/>
      <c r="I142" s="951"/>
      <c r="J142" s="952"/>
      <c r="K142" s="953"/>
      <c r="L142" s="954"/>
      <c r="M142" s="777"/>
      <c r="N142" s="778"/>
      <c r="O142" s="957"/>
      <c r="P142" s="957"/>
      <c r="Q142" s="779">
        <v>136000000</v>
      </c>
      <c r="R142" s="1022">
        <v>14516129</v>
      </c>
    </row>
    <row r="143" spans="1:18">
      <c r="A143" s="1020">
        <v>105</v>
      </c>
      <c r="B143" s="1019" t="s">
        <v>739</v>
      </c>
      <c r="C143" s="1019" t="s">
        <v>740</v>
      </c>
      <c r="D143" s="1019" t="s">
        <v>55</v>
      </c>
      <c r="E143" s="1021">
        <v>39920</v>
      </c>
      <c r="F143" s="950" t="s">
        <v>26</v>
      </c>
      <c r="G143" s="951">
        <v>13179000</v>
      </c>
      <c r="H143" s="951">
        <v>0</v>
      </c>
      <c r="I143" s="951">
        <v>4334427</v>
      </c>
      <c r="J143" s="952" t="s">
        <v>672</v>
      </c>
      <c r="K143" s="953"/>
      <c r="L143" s="954"/>
      <c r="M143" s="777"/>
      <c r="N143" s="778"/>
      <c r="O143" s="957"/>
      <c r="P143" s="957"/>
      <c r="Q143" s="779"/>
      <c r="R143" s="1022"/>
    </row>
    <row r="144" spans="1:18">
      <c r="A144" s="1025"/>
      <c r="B144" s="1019" t="s">
        <v>739</v>
      </c>
      <c r="C144" s="1019" t="s">
        <v>740</v>
      </c>
      <c r="D144" s="1019" t="s">
        <v>55</v>
      </c>
      <c r="E144" s="1021">
        <v>41836</v>
      </c>
      <c r="F144" s="950"/>
      <c r="G144" s="951"/>
      <c r="H144" s="951"/>
      <c r="I144" s="951"/>
      <c r="J144" s="952"/>
      <c r="K144" s="953">
        <v>3294750</v>
      </c>
      <c r="L144" s="954"/>
      <c r="M144" s="777">
        <v>13179</v>
      </c>
      <c r="N144" s="778">
        <v>250</v>
      </c>
      <c r="O144" s="957">
        <v>-9884250</v>
      </c>
      <c r="P144" s="957"/>
      <c r="Q144" s="779"/>
      <c r="R144" s="1022"/>
    </row>
    <row r="145" spans="1:18">
      <c r="A145" s="1020">
        <v>11</v>
      </c>
      <c r="B145" s="1019" t="s">
        <v>741</v>
      </c>
      <c r="C145" s="1019" t="s">
        <v>742</v>
      </c>
      <c r="D145" s="1019" t="s">
        <v>84</v>
      </c>
      <c r="E145" s="1021">
        <v>39794</v>
      </c>
      <c r="F145" s="950" t="s">
        <v>26</v>
      </c>
      <c r="G145" s="951">
        <v>75000000</v>
      </c>
      <c r="H145" s="951">
        <v>0</v>
      </c>
      <c r="I145" s="951">
        <v>81004166.670000002</v>
      </c>
      <c r="J145" s="952" t="s">
        <v>656</v>
      </c>
      <c r="K145" s="953"/>
      <c r="L145" s="954"/>
      <c r="M145" s="777"/>
      <c r="N145" s="778"/>
      <c r="O145" s="957"/>
      <c r="P145" s="957"/>
      <c r="Q145" s="779"/>
      <c r="R145" s="1022"/>
    </row>
    <row r="146" spans="1:18">
      <c r="A146" s="1025"/>
      <c r="B146" s="1019" t="s">
        <v>741</v>
      </c>
      <c r="C146" s="1019" t="s">
        <v>742</v>
      </c>
      <c r="D146" s="1019" t="s">
        <v>84</v>
      </c>
      <c r="E146" s="1021">
        <v>40121</v>
      </c>
      <c r="F146" s="950"/>
      <c r="G146" s="951"/>
      <c r="H146" s="951"/>
      <c r="I146" s="951"/>
      <c r="J146" s="952"/>
      <c r="K146" s="953">
        <v>75000000</v>
      </c>
      <c r="L146" s="954"/>
      <c r="M146" s="777">
        <v>75000</v>
      </c>
      <c r="N146" s="778">
        <v>1000</v>
      </c>
      <c r="O146" s="957"/>
      <c r="P146" s="957"/>
      <c r="Q146" s="779"/>
      <c r="R146" s="1022"/>
    </row>
    <row r="147" spans="1:18">
      <c r="A147" s="1020"/>
      <c r="B147" s="1019" t="s">
        <v>741</v>
      </c>
      <c r="C147" s="1019" t="s">
        <v>742</v>
      </c>
      <c r="D147" s="1019" t="s">
        <v>84</v>
      </c>
      <c r="E147" s="1021">
        <v>40141</v>
      </c>
      <c r="F147" s="950"/>
      <c r="G147" s="951"/>
      <c r="H147" s="951"/>
      <c r="I147" s="951"/>
      <c r="J147" s="952"/>
      <c r="K147" s="953"/>
      <c r="L147" s="954"/>
      <c r="M147" s="777"/>
      <c r="N147" s="778"/>
      <c r="O147" s="957"/>
      <c r="P147" s="957"/>
      <c r="Q147" s="779">
        <v>2650000</v>
      </c>
      <c r="R147" s="1022">
        <v>379811</v>
      </c>
    </row>
    <row r="148" spans="1:18" ht="15" customHeight="1">
      <c r="A148" s="1025">
        <v>8106</v>
      </c>
      <c r="B148" s="1019" t="s">
        <v>743</v>
      </c>
      <c r="C148" s="1019" t="s">
        <v>744</v>
      </c>
      <c r="D148" s="1019" t="s">
        <v>94</v>
      </c>
      <c r="E148" s="1021">
        <v>39843</v>
      </c>
      <c r="F148" s="950" t="s">
        <v>49</v>
      </c>
      <c r="G148" s="951">
        <v>12639000</v>
      </c>
      <c r="H148" s="951">
        <v>0</v>
      </c>
      <c r="I148" s="951">
        <v>17097990.600000001</v>
      </c>
      <c r="J148" s="952" t="s">
        <v>656</v>
      </c>
      <c r="K148" s="953"/>
      <c r="L148" s="954"/>
      <c r="M148" s="777"/>
      <c r="N148" s="778"/>
      <c r="O148" s="957"/>
      <c r="P148" s="957"/>
      <c r="Q148" s="779"/>
      <c r="R148" s="1022"/>
    </row>
    <row r="149" spans="1:18" ht="15" customHeight="1">
      <c r="A149" s="1025"/>
      <c r="B149" s="1019" t="s">
        <v>743</v>
      </c>
      <c r="C149" s="1019" t="s">
        <v>744</v>
      </c>
      <c r="D149" s="1019" t="s">
        <v>94</v>
      </c>
      <c r="E149" s="1021">
        <v>41753</v>
      </c>
      <c r="F149" s="950"/>
      <c r="G149" s="951"/>
      <c r="H149" s="951"/>
      <c r="I149" s="951"/>
      <c r="J149" s="952"/>
      <c r="K149" s="953">
        <v>12639000</v>
      </c>
      <c r="L149" s="954"/>
      <c r="M149" s="777">
        <v>12639</v>
      </c>
      <c r="N149" s="778">
        <v>1000</v>
      </c>
      <c r="O149" s="957"/>
      <c r="P149" s="957"/>
      <c r="Q149" s="779">
        <v>632000</v>
      </c>
      <c r="R149" s="1022">
        <v>632</v>
      </c>
    </row>
    <row r="150" spans="1:18">
      <c r="A150" s="1020" t="s">
        <v>1980</v>
      </c>
      <c r="B150" s="1019" t="s">
        <v>745</v>
      </c>
      <c r="C150" s="1019" t="s">
        <v>746</v>
      </c>
      <c r="D150" s="1019" t="s">
        <v>89</v>
      </c>
      <c r="E150" s="1021">
        <v>39836</v>
      </c>
      <c r="F150" s="950" t="s">
        <v>49</v>
      </c>
      <c r="G150" s="951">
        <v>15500000</v>
      </c>
      <c r="H150" s="951">
        <v>0</v>
      </c>
      <c r="I150" s="951">
        <v>18492469.25</v>
      </c>
      <c r="J150" s="952" t="s">
        <v>656</v>
      </c>
      <c r="K150" s="953"/>
      <c r="L150" s="954"/>
      <c r="M150" s="777"/>
      <c r="N150" s="778"/>
      <c r="O150" s="957"/>
      <c r="P150" s="957"/>
      <c r="Q150" s="779"/>
      <c r="R150" s="1022"/>
    </row>
    <row r="151" spans="1:18">
      <c r="A151" s="1025"/>
      <c r="B151" s="1019" t="s">
        <v>745</v>
      </c>
      <c r="C151" s="1019" t="s">
        <v>746</v>
      </c>
      <c r="D151" s="1019" t="s">
        <v>89</v>
      </c>
      <c r="E151" s="1021">
        <v>40794</v>
      </c>
      <c r="F151" s="950"/>
      <c r="G151" s="951"/>
      <c r="H151" s="951"/>
      <c r="I151" s="951"/>
      <c r="J151" s="952"/>
      <c r="K151" s="953">
        <v>15500000</v>
      </c>
      <c r="L151" s="954"/>
      <c r="M151" s="777">
        <v>15500</v>
      </c>
      <c r="N151" s="778">
        <v>1000</v>
      </c>
      <c r="O151" s="957"/>
      <c r="P151" s="957"/>
      <c r="Q151" s="779">
        <v>775000</v>
      </c>
      <c r="R151" s="1022">
        <v>775</v>
      </c>
    </row>
    <row r="152" spans="1:18">
      <c r="A152" s="1020" t="s">
        <v>1981</v>
      </c>
      <c r="B152" s="1019" t="s">
        <v>747</v>
      </c>
      <c r="C152" s="1019" t="s">
        <v>748</v>
      </c>
      <c r="D152" s="1019" t="s">
        <v>92</v>
      </c>
      <c r="E152" s="1021">
        <v>39857</v>
      </c>
      <c r="F152" s="950" t="s">
        <v>49</v>
      </c>
      <c r="G152" s="951">
        <v>1000000</v>
      </c>
      <c r="H152" s="951">
        <v>0</v>
      </c>
      <c r="I152" s="951">
        <v>1100653.5</v>
      </c>
      <c r="J152" s="952" t="s">
        <v>672</v>
      </c>
      <c r="K152" s="953"/>
      <c r="L152" s="954"/>
      <c r="M152" s="777"/>
      <c r="N152" s="778"/>
      <c r="O152" s="957"/>
      <c r="P152" s="957"/>
      <c r="Q152" s="779"/>
      <c r="R152" s="1022"/>
    </row>
    <row r="153" spans="1:18" ht="15" customHeight="1">
      <c r="A153" s="1025"/>
      <c r="B153" s="1019" t="s">
        <v>747</v>
      </c>
      <c r="C153" s="1019" t="s">
        <v>748</v>
      </c>
      <c r="D153" s="1019" t="s">
        <v>92</v>
      </c>
      <c r="E153" s="1021">
        <v>41222</v>
      </c>
      <c r="F153" s="950"/>
      <c r="G153" s="951"/>
      <c r="H153" s="951"/>
      <c r="I153" s="951"/>
      <c r="J153" s="952"/>
      <c r="K153" s="953">
        <v>900000</v>
      </c>
      <c r="L153" s="954"/>
      <c r="M153" s="777">
        <v>1000</v>
      </c>
      <c r="N153" s="778">
        <v>900</v>
      </c>
      <c r="O153" s="957">
        <v>-100000</v>
      </c>
      <c r="P153" s="957"/>
      <c r="Q153" s="779">
        <v>21880.5</v>
      </c>
      <c r="R153" s="1022">
        <v>50</v>
      </c>
    </row>
    <row r="154" spans="1:18">
      <c r="A154" s="1020"/>
      <c r="B154" s="1019" t="s">
        <v>747</v>
      </c>
      <c r="C154" s="1019" t="s">
        <v>748</v>
      </c>
      <c r="D154" s="1019" t="s">
        <v>92</v>
      </c>
      <c r="E154" s="1021">
        <v>41285</v>
      </c>
      <c r="F154" s="950"/>
      <c r="G154" s="951"/>
      <c r="H154" s="951"/>
      <c r="I154" s="951"/>
      <c r="J154" s="952"/>
      <c r="K154" s="953"/>
      <c r="L154" s="954">
        <v>-9000</v>
      </c>
      <c r="M154" s="777"/>
      <c r="N154" s="778"/>
      <c r="O154" s="957"/>
      <c r="P154" s="957"/>
      <c r="Q154" s="779"/>
      <c r="R154" s="1022"/>
    </row>
    <row r="155" spans="1:18">
      <c r="A155" s="1025"/>
      <c r="B155" s="1019" t="s">
        <v>747</v>
      </c>
      <c r="C155" s="1019" t="s">
        <v>748</v>
      </c>
      <c r="D155" s="1019" t="s">
        <v>92</v>
      </c>
      <c r="E155" s="1021">
        <v>41359</v>
      </c>
      <c r="F155" s="950"/>
      <c r="G155" s="951"/>
      <c r="H155" s="951"/>
      <c r="I155" s="951"/>
      <c r="J155" s="952"/>
      <c r="K155" s="953"/>
      <c r="L155" s="954">
        <v>-16000</v>
      </c>
      <c r="M155" s="777"/>
      <c r="N155" s="778"/>
      <c r="O155" s="957"/>
      <c r="P155" s="957"/>
      <c r="Q155" s="779"/>
      <c r="R155" s="1022"/>
    </row>
    <row r="156" spans="1:18">
      <c r="A156" s="1020"/>
      <c r="B156" s="1019" t="s">
        <v>749</v>
      </c>
      <c r="C156" s="1019" t="s">
        <v>750</v>
      </c>
      <c r="D156" s="1019" t="s">
        <v>87</v>
      </c>
      <c r="E156" s="1021">
        <v>39773</v>
      </c>
      <c r="F156" s="950" t="s">
        <v>26</v>
      </c>
      <c r="G156" s="951">
        <v>124000000</v>
      </c>
      <c r="H156" s="951">
        <v>0</v>
      </c>
      <c r="I156" s="951">
        <v>129079862.47</v>
      </c>
      <c r="J156" s="952" t="s">
        <v>672</v>
      </c>
      <c r="K156" s="953"/>
      <c r="L156" s="954"/>
      <c r="M156" s="777"/>
      <c r="N156" s="778"/>
      <c r="O156" s="957"/>
      <c r="P156" s="957"/>
      <c r="Q156" s="779"/>
      <c r="R156" s="1022"/>
    </row>
    <row r="157" spans="1:18">
      <c r="A157" s="1025"/>
      <c r="B157" s="1019" t="s">
        <v>749</v>
      </c>
      <c r="C157" s="1019" t="s">
        <v>750</v>
      </c>
      <c r="D157" s="1019" t="s">
        <v>87</v>
      </c>
      <c r="E157" s="1021">
        <v>41002</v>
      </c>
      <c r="F157" s="950"/>
      <c r="G157" s="951"/>
      <c r="H157" s="951"/>
      <c r="I157" s="951"/>
      <c r="J157" s="952"/>
      <c r="K157" s="953">
        <v>109717680</v>
      </c>
      <c r="L157" s="954">
        <v>-1645765.2</v>
      </c>
      <c r="M157" s="777">
        <v>124000</v>
      </c>
      <c r="N157" s="778">
        <v>884.8</v>
      </c>
      <c r="O157" s="957">
        <v>-14282320</v>
      </c>
      <c r="P157" s="957"/>
      <c r="Q157" s="779"/>
      <c r="R157" s="1022"/>
    </row>
    <row r="158" spans="1:18" ht="15" customHeight="1">
      <c r="A158" s="1020"/>
      <c r="B158" s="1019" t="s">
        <v>749</v>
      </c>
      <c r="C158" s="1019" t="s">
        <v>750</v>
      </c>
      <c r="D158" s="1019" t="s">
        <v>87</v>
      </c>
      <c r="E158" s="1021">
        <v>41437</v>
      </c>
      <c r="F158" s="950"/>
      <c r="G158" s="951"/>
      <c r="H158" s="951"/>
      <c r="I158" s="951"/>
      <c r="J158" s="952"/>
      <c r="K158" s="953"/>
      <c r="L158" s="954"/>
      <c r="M158" s="777"/>
      <c r="N158" s="778"/>
      <c r="O158" s="957"/>
      <c r="P158" s="957"/>
      <c r="Q158" s="779">
        <v>134201</v>
      </c>
      <c r="R158" s="1022">
        <v>243998.43</v>
      </c>
    </row>
    <row r="159" spans="1:18">
      <c r="A159" s="1025" t="s">
        <v>1980</v>
      </c>
      <c r="B159" s="1019" t="s">
        <v>751</v>
      </c>
      <c r="C159" s="1019" t="s">
        <v>752</v>
      </c>
      <c r="D159" s="1019" t="s">
        <v>67</v>
      </c>
      <c r="E159" s="1021">
        <v>39850</v>
      </c>
      <c r="F159" s="950" t="s">
        <v>49</v>
      </c>
      <c r="G159" s="951">
        <v>795000</v>
      </c>
      <c r="H159" s="951">
        <v>0</v>
      </c>
      <c r="I159" s="951">
        <v>942411.42</v>
      </c>
      <c r="J159" s="952" t="s">
        <v>656</v>
      </c>
      <c r="K159" s="953"/>
      <c r="L159" s="954"/>
      <c r="M159" s="777"/>
      <c r="N159" s="778"/>
      <c r="O159" s="957"/>
      <c r="P159" s="957"/>
      <c r="Q159" s="779"/>
      <c r="R159" s="1022"/>
    </row>
    <row r="160" spans="1:18">
      <c r="A160" s="1020"/>
      <c r="B160" s="1019" t="s">
        <v>751</v>
      </c>
      <c r="C160" s="1019" t="s">
        <v>752</v>
      </c>
      <c r="D160" s="1019" t="s">
        <v>67</v>
      </c>
      <c r="E160" s="1021">
        <v>40752</v>
      </c>
      <c r="F160" s="950"/>
      <c r="G160" s="951"/>
      <c r="H160" s="951"/>
      <c r="I160" s="951"/>
      <c r="J160" s="952"/>
      <c r="K160" s="953">
        <v>795000</v>
      </c>
      <c r="L160" s="954"/>
      <c r="M160" s="777">
        <v>795</v>
      </c>
      <c r="N160" s="778">
        <v>1000</v>
      </c>
      <c r="O160" s="957"/>
      <c r="P160" s="957"/>
      <c r="Q160" s="779">
        <v>40000</v>
      </c>
      <c r="R160" s="1022">
        <v>4</v>
      </c>
    </row>
    <row r="161" spans="1:18">
      <c r="A161" s="1025" t="s">
        <v>1989</v>
      </c>
      <c r="B161" s="1019" t="s">
        <v>753</v>
      </c>
      <c r="C161" s="1019" t="s">
        <v>754</v>
      </c>
      <c r="D161" s="1019" t="s">
        <v>755</v>
      </c>
      <c r="E161" s="1021">
        <v>39829</v>
      </c>
      <c r="F161" s="950" t="s">
        <v>26</v>
      </c>
      <c r="G161" s="951">
        <v>18751000</v>
      </c>
      <c r="H161" s="951">
        <v>0</v>
      </c>
      <c r="I161" s="951">
        <v>20037514.109999999</v>
      </c>
      <c r="J161" s="952" t="s">
        <v>656</v>
      </c>
      <c r="K161" s="953"/>
      <c r="L161" s="954"/>
      <c r="M161" s="777"/>
      <c r="N161" s="778"/>
      <c r="O161" s="957"/>
      <c r="P161" s="957"/>
      <c r="Q161" s="779"/>
      <c r="R161" s="1022"/>
    </row>
    <row r="162" spans="1:18">
      <c r="A162" s="1020"/>
      <c r="B162" s="1019" t="s">
        <v>753</v>
      </c>
      <c r="C162" s="1019" t="s">
        <v>754</v>
      </c>
      <c r="D162" s="1019" t="s">
        <v>755</v>
      </c>
      <c r="E162" s="1021">
        <v>40233</v>
      </c>
      <c r="F162" s="950"/>
      <c r="G162" s="951"/>
      <c r="H162" s="951"/>
      <c r="I162" s="951"/>
      <c r="J162" s="952"/>
      <c r="K162" s="953">
        <v>18751000</v>
      </c>
      <c r="L162" s="954"/>
      <c r="M162" s="777">
        <v>18751</v>
      </c>
      <c r="N162" s="778">
        <v>1000</v>
      </c>
      <c r="O162" s="957"/>
      <c r="P162" s="957"/>
      <c r="Q162" s="779"/>
      <c r="R162" s="1022"/>
    </row>
    <row r="163" spans="1:18">
      <c r="A163" s="1025"/>
      <c r="B163" s="1019" t="s">
        <v>753</v>
      </c>
      <c r="C163" s="1019" t="s">
        <v>754</v>
      </c>
      <c r="D163" s="1019" t="s">
        <v>755</v>
      </c>
      <c r="E163" s="1021">
        <v>40387</v>
      </c>
      <c r="F163" s="950"/>
      <c r="G163" s="951"/>
      <c r="H163" s="951"/>
      <c r="I163" s="951"/>
      <c r="J163" s="952"/>
      <c r="K163" s="953"/>
      <c r="L163" s="954"/>
      <c r="M163" s="777"/>
      <c r="N163" s="778"/>
      <c r="O163" s="957"/>
      <c r="P163" s="957"/>
      <c r="Q163" s="779">
        <v>250000</v>
      </c>
      <c r="R163" s="1022">
        <v>52455</v>
      </c>
    </row>
    <row r="164" spans="1:18">
      <c r="A164" s="1020">
        <v>11</v>
      </c>
      <c r="B164" s="1019" t="s">
        <v>756</v>
      </c>
      <c r="C164" s="1019" t="s">
        <v>757</v>
      </c>
      <c r="D164" s="1019" t="s">
        <v>55</v>
      </c>
      <c r="E164" s="1021">
        <v>39766</v>
      </c>
      <c r="F164" s="950" t="s">
        <v>26</v>
      </c>
      <c r="G164" s="951">
        <v>3133640000</v>
      </c>
      <c r="H164" s="951">
        <v>0</v>
      </c>
      <c r="I164" s="951">
        <v>3293353918.5300002</v>
      </c>
      <c r="J164" s="952" t="s">
        <v>656</v>
      </c>
      <c r="K164" s="953"/>
      <c r="L164" s="954"/>
      <c r="M164" s="777"/>
      <c r="N164" s="778"/>
      <c r="O164" s="957"/>
      <c r="P164" s="957"/>
      <c r="Q164" s="779"/>
      <c r="R164" s="1022"/>
    </row>
    <row r="165" spans="1:18">
      <c r="A165" s="1025"/>
      <c r="B165" s="1019" t="s">
        <v>756</v>
      </c>
      <c r="C165" s="1019" t="s">
        <v>757</v>
      </c>
      <c r="D165" s="1019" t="s">
        <v>55</v>
      </c>
      <c r="E165" s="1021">
        <v>39981</v>
      </c>
      <c r="F165" s="950"/>
      <c r="G165" s="951"/>
      <c r="H165" s="951"/>
      <c r="I165" s="951"/>
      <c r="J165" s="952"/>
      <c r="K165" s="953">
        <v>3133640000</v>
      </c>
      <c r="L165" s="954"/>
      <c r="M165" s="777">
        <v>3133.64</v>
      </c>
      <c r="N165" s="778">
        <v>1000000</v>
      </c>
      <c r="O165" s="957"/>
      <c r="P165" s="957"/>
      <c r="Q165" s="779"/>
      <c r="R165" s="1022"/>
    </row>
    <row r="166" spans="1:18">
      <c r="A166" s="1020"/>
      <c r="B166" s="1019" t="s">
        <v>756</v>
      </c>
      <c r="C166" s="1019" t="s">
        <v>757</v>
      </c>
      <c r="D166" s="1019" t="s">
        <v>55</v>
      </c>
      <c r="E166" s="1021">
        <v>40016</v>
      </c>
      <c r="F166" s="950"/>
      <c r="G166" s="951"/>
      <c r="H166" s="951"/>
      <c r="I166" s="951"/>
      <c r="J166" s="952"/>
      <c r="K166" s="953"/>
      <c r="L166" s="954"/>
      <c r="M166" s="777"/>
      <c r="N166" s="778"/>
      <c r="O166" s="957"/>
      <c r="P166" s="957"/>
      <c r="Q166" s="779">
        <v>67010401.859999999</v>
      </c>
      <c r="R166" s="1022">
        <v>13902573</v>
      </c>
    </row>
    <row r="167" spans="1:18">
      <c r="A167" s="1025">
        <v>8112</v>
      </c>
      <c r="B167" s="1019" t="s">
        <v>758</v>
      </c>
      <c r="C167" s="1019" t="s">
        <v>759</v>
      </c>
      <c r="D167" s="1019" t="s">
        <v>108</v>
      </c>
      <c r="E167" s="1021">
        <v>39906</v>
      </c>
      <c r="F167" s="950" t="s">
        <v>49</v>
      </c>
      <c r="G167" s="951">
        <v>1706000</v>
      </c>
      <c r="H167" s="951">
        <v>0</v>
      </c>
      <c r="I167" s="951">
        <v>2315853.14</v>
      </c>
      <c r="J167" s="952" t="s">
        <v>656</v>
      </c>
      <c r="K167" s="953"/>
      <c r="L167" s="954"/>
      <c r="M167" s="777"/>
      <c r="N167" s="778"/>
      <c r="O167" s="957"/>
      <c r="P167" s="957"/>
      <c r="Q167" s="779"/>
      <c r="R167" s="1022"/>
    </row>
    <row r="168" spans="1:18">
      <c r="A168" s="1020"/>
      <c r="B168" s="1019" t="s">
        <v>758</v>
      </c>
      <c r="C168" s="1019" t="s">
        <v>759</v>
      </c>
      <c r="D168" s="1019" t="s">
        <v>108</v>
      </c>
      <c r="E168" s="1021">
        <v>41821</v>
      </c>
      <c r="F168" s="950"/>
      <c r="G168" s="951"/>
      <c r="H168" s="951"/>
      <c r="I168" s="951"/>
      <c r="J168" s="952"/>
      <c r="K168" s="953">
        <v>1706000</v>
      </c>
      <c r="L168" s="954"/>
      <c r="M168" s="777">
        <v>1706</v>
      </c>
      <c r="N168" s="778">
        <v>1000</v>
      </c>
      <c r="O168" s="957"/>
      <c r="P168" s="957"/>
      <c r="Q168" s="779">
        <v>85000</v>
      </c>
      <c r="R168" s="1022">
        <v>85</v>
      </c>
    </row>
    <row r="169" spans="1:18">
      <c r="A169" s="1020">
        <v>11</v>
      </c>
      <c r="B169" s="1019" t="s">
        <v>760</v>
      </c>
      <c r="C169" s="1019" t="s">
        <v>761</v>
      </c>
      <c r="D169" s="1019" t="s">
        <v>86</v>
      </c>
      <c r="E169" s="1021">
        <v>39805</v>
      </c>
      <c r="F169" s="950" t="s">
        <v>26</v>
      </c>
      <c r="G169" s="951">
        <v>10800000</v>
      </c>
      <c r="H169" s="951">
        <v>0</v>
      </c>
      <c r="I169" s="951">
        <v>13371500</v>
      </c>
      <c r="J169" s="952" t="s">
        <v>656</v>
      </c>
      <c r="K169" s="953"/>
      <c r="L169" s="954"/>
      <c r="M169" s="777"/>
      <c r="N169" s="778"/>
      <c r="O169" s="957"/>
      <c r="P169" s="957"/>
      <c r="Q169" s="779"/>
      <c r="R169" s="1022"/>
    </row>
    <row r="170" spans="1:18" ht="15" customHeight="1">
      <c r="A170" s="1020"/>
      <c r="B170" s="1019" t="s">
        <v>760</v>
      </c>
      <c r="C170" s="1019" t="s">
        <v>761</v>
      </c>
      <c r="D170" s="1019" t="s">
        <v>86</v>
      </c>
      <c r="E170" s="1021">
        <v>40569</v>
      </c>
      <c r="F170" s="950"/>
      <c r="G170" s="951"/>
      <c r="H170" s="951"/>
      <c r="I170" s="951"/>
      <c r="J170" s="952"/>
      <c r="K170" s="953">
        <v>10800000</v>
      </c>
      <c r="L170" s="954"/>
      <c r="M170" s="777">
        <v>10800</v>
      </c>
      <c r="N170" s="778">
        <v>1000</v>
      </c>
      <c r="O170" s="957"/>
      <c r="P170" s="957"/>
      <c r="Q170" s="779"/>
      <c r="R170" s="1022"/>
    </row>
    <row r="171" spans="1:18">
      <c r="A171" s="1020"/>
      <c r="B171" s="1019" t="s">
        <v>760</v>
      </c>
      <c r="C171" s="1019" t="s">
        <v>761</v>
      </c>
      <c r="D171" s="1019" t="s">
        <v>86</v>
      </c>
      <c r="E171" s="1021">
        <v>41383</v>
      </c>
      <c r="F171" s="950"/>
      <c r="G171" s="951"/>
      <c r="H171" s="951"/>
      <c r="I171" s="951"/>
      <c r="J171" s="952"/>
      <c r="K171" s="953"/>
      <c r="L171" s="954"/>
      <c r="M171" s="777"/>
      <c r="N171" s="778"/>
      <c r="O171" s="957"/>
      <c r="P171" s="957"/>
      <c r="Q171" s="779">
        <v>1442000</v>
      </c>
      <c r="R171" s="1022">
        <v>183465</v>
      </c>
    </row>
    <row r="172" spans="1:18">
      <c r="A172" s="1020" t="s">
        <v>1979</v>
      </c>
      <c r="B172" s="1019" t="s">
        <v>762</v>
      </c>
      <c r="C172" s="1019" t="s">
        <v>763</v>
      </c>
      <c r="D172" s="1019" t="s">
        <v>81</v>
      </c>
      <c r="E172" s="1021">
        <v>39843</v>
      </c>
      <c r="F172" s="950" t="s">
        <v>49</v>
      </c>
      <c r="G172" s="951">
        <v>6000000</v>
      </c>
      <c r="H172" s="951">
        <v>0</v>
      </c>
      <c r="I172" s="951">
        <v>7263316.6600000001</v>
      </c>
      <c r="J172" s="952" t="s">
        <v>656</v>
      </c>
      <c r="K172" s="953"/>
      <c r="L172" s="954"/>
      <c r="M172" s="777"/>
      <c r="N172" s="778"/>
      <c r="O172" s="957"/>
      <c r="P172" s="957"/>
      <c r="Q172" s="779"/>
      <c r="R172" s="1022"/>
    </row>
    <row r="173" spans="1:18">
      <c r="A173" s="1020"/>
      <c r="B173" s="1019" t="s">
        <v>762</v>
      </c>
      <c r="C173" s="1019" t="s">
        <v>763</v>
      </c>
      <c r="D173" s="1019" t="s">
        <v>81</v>
      </c>
      <c r="E173" s="1021">
        <v>40730</v>
      </c>
      <c r="F173" s="950"/>
      <c r="G173" s="951"/>
      <c r="H173" s="951"/>
      <c r="I173" s="951"/>
      <c r="J173" s="952"/>
      <c r="K173" s="953">
        <v>1500000</v>
      </c>
      <c r="L173" s="954"/>
      <c r="M173" s="777">
        <v>1500</v>
      </c>
      <c r="N173" s="778">
        <v>1000</v>
      </c>
      <c r="O173" s="957"/>
      <c r="P173" s="957"/>
      <c r="Q173" s="779"/>
      <c r="R173" s="1022"/>
    </row>
    <row r="174" spans="1:18">
      <c r="A174" s="1020"/>
      <c r="B174" s="1019" t="s">
        <v>762</v>
      </c>
      <c r="C174" s="1019" t="s">
        <v>763</v>
      </c>
      <c r="D174" s="1019" t="s">
        <v>81</v>
      </c>
      <c r="E174" s="1021">
        <v>40835</v>
      </c>
      <c r="F174" s="950"/>
      <c r="G174" s="951"/>
      <c r="H174" s="951"/>
      <c r="I174" s="951"/>
      <c r="J174" s="952"/>
      <c r="K174" s="953">
        <v>1500000</v>
      </c>
      <c r="L174" s="954"/>
      <c r="M174" s="777">
        <v>1500</v>
      </c>
      <c r="N174" s="778">
        <v>1000</v>
      </c>
      <c r="O174" s="957"/>
      <c r="P174" s="957"/>
      <c r="Q174" s="779"/>
      <c r="R174" s="1022"/>
    </row>
    <row r="175" spans="1:18">
      <c r="A175" s="1020"/>
      <c r="B175" s="1019" t="s">
        <v>762</v>
      </c>
      <c r="C175" s="1019" t="s">
        <v>763</v>
      </c>
      <c r="D175" s="1019" t="s">
        <v>81</v>
      </c>
      <c r="E175" s="1021">
        <v>40975</v>
      </c>
      <c r="F175" s="950"/>
      <c r="G175" s="951"/>
      <c r="H175" s="951"/>
      <c r="I175" s="951"/>
      <c r="J175" s="952"/>
      <c r="K175" s="953">
        <v>1500000</v>
      </c>
      <c r="L175" s="954"/>
      <c r="M175" s="777">
        <v>1500</v>
      </c>
      <c r="N175" s="778">
        <v>1000</v>
      </c>
      <c r="O175" s="957"/>
      <c r="P175" s="957"/>
      <c r="Q175" s="779"/>
      <c r="R175" s="1022"/>
    </row>
    <row r="176" spans="1:18">
      <c r="A176" s="1020"/>
      <c r="B176" s="1019" t="s">
        <v>762</v>
      </c>
      <c r="C176" s="1019" t="s">
        <v>763</v>
      </c>
      <c r="D176" s="1019" t="s">
        <v>81</v>
      </c>
      <c r="E176" s="1021">
        <v>41066</v>
      </c>
      <c r="F176" s="950"/>
      <c r="G176" s="951"/>
      <c r="H176" s="951"/>
      <c r="I176" s="951"/>
      <c r="J176" s="952"/>
      <c r="K176" s="953">
        <v>1200000</v>
      </c>
      <c r="L176" s="954"/>
      <c r="M176" s="777">
        <v>1200</v>
      </c>
      <c r="N176" s="778">
        <v>1000</v>
      </c>
      <c r="O176" s="957"/>
      <c r="P176" s="957"/>
      <c r="Q176" s="779"/>
      <c r="R176" s="1022"/>
    </row>
    <row r="177" spans="1:18">
      <c r="A177" s="1020"/>
      <c r="B177" s="1019" t="s">
        <v>762</v>
      </c>
      <c r="C177" s="1019" t="s">
        <v>763</v>
      </c>
      <c r="D177" s="1019" t="s">
        <v>81</v>
      </c>
      <c r="E177" s="1021">
        <v>41087</v>
      </c>
      <c r="F177" s="950"/>
      <c r="G177" s="951"/>
      <c r="H177" s="951"/>
      <c r="I177" s="951"/>
      <c r="J177" s="952"/>
      <c r="K177" s="953">
        <v>300000</v>
      </c>
      <c r="L177" s="954"/>
      <c r="M177" s="777">
        <v>300</v>
      </c>
      <c r="N177" s="778">
        <v>1000</v>
      </c>
      <c r="O177" s="957"/>
      <c r="P177" s="957"/>
      <c r="Q177" s="779">
        <v>300000</v>
      </c>
      <c r="R177" s="1022">
        <v>300</v>
      </c>
    </row>
    <row r="178" spans="1:18">
      <c r="A178" s="1020" t="s">
        <v>1990</v>
      </c>
      <c r="B178" s="1019" t="s">
        <v>764</v>
      </c>
      <c r="C178" s="1019" t="s">
        <v>765</v>
      </c>
      <c r="D178" s="1019" t="s">
        <v>98</v>
      </c>
      <c r="E178" s="1021">
        <v>39976</v>
      </c>
      <c r="F178" s="950" t="s">
        <v>49</v>
      </c>
      <c r="G178" s="951">
        <v>2892000</v>
      </c>
      <c r="H178" s="951">
        <v>0</v>
      </c>
      <c r="I178" s="951">
        <v>3444478.21</v>
      </c>
      <c r="J178" s="952" t="s">
        <v>656</v>
      </c>
      <c r="K178" s="953"/>
      <c r="L178" s="954"/>
      <c r="M178" s="777"/>
      <c r="N178" s="778"/>
      <c r="O178" s="957"/>
      <c r="P178" s="957"/>
      <c r="Q178" s="779"/>
      <c r="R178" s="1022"/>
    </row>
    <row r="179" spans="1:18">
      <c r="A179" s="1020"/>
      <c r="B179" s="1019" t="s">
        <v>764</v>
      </c>
      <c r="C179" s="1019" t="s">
        <v>765</v>
      </c>
      <c r="D179" s="1019" t="s">
        <v>98</v>
      </c>
      <c r="E179" s="1021">
        <v>40805</v>
      </c>
      <c r="F179" s="950"/>
      <c r="G179" s="951"/>
      <c r="H179" s="951"/>
      <c r="I179" s="951"/>
      <c r="J179" s="952"/>
      <c r="K179" s="953">
        <v>0</v>
      </c>
      <c r="L179" s="954"/>
      <c r="M179" s="777">
        <v>2892</v>
      </c>
      <c r="N179" s="778">
        <v>1000</v>
      </c>
      <c r="O179" s="957"/>
      <c r="P179" s="957"/>
      <c r="Q179" s="779"/>
      <c r="R179" s="1022"/>
    </row>
    <row r="180" spans="1:18">
      <c r="A180" s="1020"/>
      <c r="B180" s="1019" t="s">
        <v>764</v>
      </c>
      <c r="C180" s="1019" t="s">
        <v>765</v>
      </c>
      <c r="D180" s="1019" t="s">
        <v>98</v>
      </c>
      <c r="E180" s="1021">
        <v>40905</v>
      </c>
      <c r="F180" s="950"/>
      <c r="G180" s="951"/>
      <c r="H180" s="951"/>
      <c r="I180" s="951"/>
      <c r="J180" s="952"/>
      <c r="K180" s="953">
        <v>2892000</v>
      </c>
      <c r="L180" s="954"/>
      <c r="M180" s="777">
        <v>2892</v>
      </c>
      <c r="N180" s="778">
        <v>1000</v>
      </c>
      <c r="O180" s="957"/>
      <c r="P180" s="957"/>
      <c r="Q180" s="779">
        <v>145000</v>
      </c>
      <c r="R180" s="1022">
        <v>145</v>
      </c>
    </row>
    <row r="181" spans="1:18">
      <c r="A181" s="1020">
        <v>11</v>
      </c>
      <c r="B181" s="1019" t="s">
        <v>766</v>
      </c>
      <c r="C181" s="1019" t="s">
        <v>767</v>
      </c>
      <c r="D181" s="1019" t="s">
        <v>177</v>
      </c>
      <c r="E181" s="1021">
        <v>39801</v>
      </c>
      <c r="F181" s="950" t="s">
        <v>26</v>
      </c>
      <c r="G181" s="951">
        <v>40000000</v>
      </c>
      <c r="H181" s="951">
        <v>0</v>
      </c>
      <c r="I181" s="951">
        <v>41917777.780000001</v>
      </c>
      <c r="J181" s="952" t="s">
        <v>656</v>
      </c>
      <c r="K181" s="953"/>
      <c r="L181" s="954"/>
      <c r="M181" s="777"/>
      <c r="N181" s="778"/>
      <c r="O181" s="957"/>
      <c r="P181" s="957"/>
      <c r="Q181" s="779"/>
      <c r="R181" s="1022"/>
    </row>
    <row r="182" spans="1:18">
      <c r="A182" s="1020"/>
      <c r="B182" s="1019" t="s">
        <v>766</v>
      </c>
      <c r="C182" s="1019" t="s">
        <v>767</v>
      </c>
      <c r="D182" s="1019" t="s">
        <v>177</v>
      </c>
      <c r="E182" s="1021">
        <v>39960</v>
      </c>
      <c r="F182" s="950"/>
      <c r="G182" s="951"/>
      <c r="H182" s="951"/>
      <c r="I182" s="951"/>
      <c r="J182" s="952"/>
      <c r="K182" s="953">
        <v>40000000</v>
      </c>
      <c r="L182" s="954"/>
      <c r="M182" s="777">
        <v>40000</v>
      </c>
      <c r="N182" s="778">
        <v>1000</v>
      </c>
      <c r="O182" s="957"/>
      <c r="P182" s="957"/>
      <c r="Q182" s="779"/>
      <c r="R182" s="1022"/>
    </row>
    <row r="183" spans="1:18">
      <c r="A183" s="1020"/>
      <c r="B183" s="1019" t="s">
        <v>766</v>
      </c>
      <c r="C183" s="1019" t="s">
        <v>767</v>
      </c>
      <c r="D183" s="1019" t="s">
        <v>177</v>
      </c>
      <c r="E183" s="1021">
        <v>39988</v>
      </c>
      <c r="F183" s="950"/>
      <c r="G183" s="951"/>
      <c r="H183" s="951"/>
      <c r="I183" s="951"/>
      <c r="J183" s="952"/>
      <c r="K183" s="953"/>
      <c r="L183" s="954"/>
      <c r="M183" s="777"/>
      <c r="N183" s="778"/>
      <c r="O183" s="957"/>
      <c r="P183" s="957"/>
      <c r="Q183" s="779">
        <v>1040000</v>
      </c>
      <c r="R183" s="1022">
        <v>226330</v>
      </c>
    </row>
    <row r="184" spans="1:18">
      <c r="A184" s="1020" t="s">
        <v>1980</v>
      </c>
      <c r="B184" s="1019" t="s">
        <v>768</v>
      </c>
      <c r="C184" s="1019" t="s">
        <v>769</v>
      </c>
      <c r="D184" s="1019" t="s">
        <v>96</v>
      </c>
      <c r="E184" s="1021">
        <v>39857</v>
      </c>
      <c r="F184" s="950" t="s">
        <v>49</v>
      </c>
      <c r="G184" s="951">
        <v>985000</v>
      </c>
      <c r="H184" s="951">
        <v>0</v>
      </c>
      <c r="I184" s="951">
        <v>1172062.5</v>
      </c>
      <c r="J184" s="952" t="s">
        <v>656</v>
      </c>
      <c r="K184" s="953"/>
      <c r="L184" s="954"/>
      <c r="M184" s="777"/>
      <c r="N184" s="778"/>
      <c r="O184" s="957"/>
      <c r="P184" s="957"/>
      <c r="Q184" s="779"/>
      <c r="R184" s="1022"/>
    </row>
    <row r="185" spans="1:18">
      <c r="A185" s="1020"/>
      <c r="B185" s="1019" t="s">
        <v>768</v>
      </c>
      <c r="C185" s="1019" t="s">
        <v>769</v>
      </c>
      <c r="D185" s="1019" t="s">
        <v>96</v>
      </c>
      <c r="E185" s="1021">
        <v>40787</v>
      </c>
      <c r="F185" s="950"/>
      <c r="G185" s="951"/>
      <c r="H185" s="951"/>
      <c r="I185" s="951"/>
      <c r="J185" s="952"/>
      <c r="K185" s="953">
        <v>985000</v>
      </c>
      <c r="L185" s="954"/>
      <c r="M185" s="777">
        <v>985</v>
      </c>
      <c r="N185" s="778">
        <v>1000</v>
      </c>
      <c r="O185" s="957"/>
      <c r="P185" s="957"/>
      <c r="Q185" s="779">
        <v>50000</v>
      </c>
      <c r="R185" s="1022">
        <v>5</v>
      </c>
    </row>
    <row r="186" spans="1:18">
      <c r="A186" s="1020" t="s">
        <v>1978</v>
      </c>
      <c r="B186" s="1019" t="s">
        <v>770</v>
      </c>
      <c r="C186" s="1019" t="s">
        <v>771</v>
      </c>
      <c r="D186" s="1019" t="s">
        <v>38</v>
      </c>
      <c r="E186" s="1021">
        <v>39927</v>
      </c>
      <c r="F186" s="950" t="s">
        <v>49</v>
      </c>
      <c r="G186" s="951">
        <v>1635000</v>
      </c>
      <c r="H186" s="951">
        <v>0</v>
      </c>
      <c r="I186" s="951">
        <v>3803022.67</v>
      </c>
      <c r="J186" s="952" t="s">
        <v>656</v>
      </c>
      <c r="K186" s="953"/>
      <c r="L186" s="954"/>
      <c r="M186" s="777"/>
      <c r="N186" s="778"/>
      <c r="O186" s="957"/>
      <c r="P186" s="957"/>
      <c r="Q186" s="779"/>
      <c r="R186" s="1022"/>
    </row>
    <row r="187" spans="1:18">
      <c r="A187" s="1020"/>
      <c r="B187" s="1019" t="s">
        <v>770</v>
      </c>
      <c r="C187" s="1019" t="s">
        <v>771</v>
      </c>
      <c r="D187" s="1019" t="s">
        <v>38</v>
      </c>
      <c r="E187" s="1021">
        <v>40165</v>
      </c>
      <c r="F187" s="950"/>
      <c r="G187" s="951">
        <v>1744000</v>
      </c>
      <c r="H187" s="951"/>
      <c r="I187" s="951"/>
      <c r="J187" s="952"/>
      <c r="K187" s="953"/>
      <c r="L187" s="954"/>
      <c r="M187" s="777"/>
      <c r="N187" s="778"/>
      <c r="O187" s="957"/>
      <c r="P187" s="957"/>
      <c r="Q187" s="779"/>
      <c r="R187" s="1022"/>
    </row>
    <row r="188" spans="1:18">
      <c r="A188" s="1020"/>
      <c r="B188" s="1019" t="s">
        <v>770</v>
      </c>
      <c r="C188" s="1019" t="s">
        <v>771</v>
      </c>
      <c r="D188" s="1019" t="s">
        <v>38</v>
      </c>
      <c r="E188" s="1021">
        <v>40752</v>
      </c>
      <c r="F188" s="950"/>
      <c r="G188" s="951"/>
      <c r="H188" s="951"/>
      <c r="I188" s="951"/>
      <c r="J188" s="952"/>
      <c r="K188" s="953">
        <v>3379000</v>
      </c>
      <c r="L188" s="954"/>
      <c r="M188" s="777">
        <v>3379</v>
      </c>
      <c r="N188" s="778">
        <v>1000</v>
      </c>
      <c r="O188" s="957"/>
      <c r="P188" s="957"/>
      <c r="Q188" s="779">
        <v>82000</v>
      </c>
      <c r="R188" s="1022">
        <v>82</v>
      </c>
    </row>
    <row r="189" spans="1:18">
      <c r="A189" s="1020" t="s">
        <v>1991</v>
      </c>
      <c r="B189" s="1019" t="s">
        <v>772</v>
      </c>
      <c r="C189" s="1019" t="s">
        <v>773</v>
      </c>
      <c r="D189" s="1019" t="s">
        <v>112</v>
      </c>
      <c r="E189" s="1021">
        <v>39983</v>
      </c>
      <c r="F189" s="950" t="s">
        <v>160</v>
      </c>
      <c r="G189" s="951">
        <v>6400000</v>
      </c>
      <c r="H189" s="951">
        <v>0</v>
      </c>
      <c r="I189" s="951">
        <v>8271975.2800000003</v>
      </c>
      <c r="J189" s="952" t="s">
        <v>672</v>
      </c>
      <c r="K189" s="953"/>
      <c r="L189" s="954"/>
      <c r="M189" s="777"/>
      <c r="N189" s="778"/>
      <c r="O189" s="957"/>
      <c r="P189" s="957"/>
      <c r="Q189" s="779"/>
      <c r="R189" s="1022"/>
    </row>
    <row r="190" spans="1:18">
      <c r="A190" s="1020"/>
      <c r="B190" s="1019" t="s">
        <v>772</v>
      </c>
      <c r="C190" s="1019" t="s">
        <v>773</v>
      </c>
      <c r="D190" s="1019" t="s">
        <v>112</v>
      </c>
      <c r="E190" s="1021">
        <v>41312</v>
      </c>
      <c r="F190" s="950"/>
      <c r="G190" s="951"/>
      <c r="H190" s="951"/>
      <c r="I190" s="951"/>
      <c r="J190" s="952"/>
      <c r="K190" s="953">
        <v>2532140</v>
      </c>
      <c r="L190" s="954"/>
      <c r="M190" s="777">
        <v>2600000</v>
      </c>
      <c r="N190" s="778">
        <v>0.97389999999999999</v>
      </c>
      <c r="O190" s="957">
        <v>-67860</v>
      </c>
      <c r="P190" s="957"/>
      <c r="Q190" s="779">
        <v>64158.97</v>
      </c>
      <c r="R190" s="1022">
        <v>64000</v>
      </c>
    </row>
    <row r="191" spans="1:18">
      <c r="A191" s="1020"/>
      <c r="B191" s="1019" t="s">
        <v>772</v>
      </c>
      <c r="C191" s="1019" t="s">
        <v>773</v>
      </c>
      <c r="D191" s="1019" t="s">
        <v>112</v>
      </c>
      <c r="E191" s="1021">
        <v>41313</v>
      </c>
      <c r="F191" s="950"/>
      <c r="G191" s="951"/>
      <c r="H191" s="951"/>
      <c r="I191" s="951"/>
      <c r="J191" s="952"/>
      <c r="K191" s="953">
        <v>3700820</v>
      </c>
      <c r="L191" s="954"/>
      <c r="M191" s="777">
        <v>3800000</v>
      </c>
      <c r="N191" s="778">
        <v>0.97389999999999999</v>
      </c>
      <c r="O191" s="957">
        <v>-99180</v>
      </c>
      <c r="P191" s="957"/>
      <c r="Q191" s="779">
        <v>140347.75</v>
      </c>
      <c r="R191" s="1022">
        <v>140000</v>
      </c>
    </row>
    <row r="192" spans="1:18">
      <c r="A192" s="1020"/>
      <c r="B192" s="1019" t="s">
        <v>772</v>
      </c>
      <c r="C192" s="1019" t="s">
        <v>773</v>
      </c>
      <c r="D192" s="1019" t="s">
        <v>112</v>
      </c>
      <c r="E192" s="1021">
        <v>41359</v>
      </c>
      <c r="F192" s="950"/>
      <c r="G192" s="951"/>
      <c r="H192" s="951"/>
      <c r="I192" s="951"/>
      <c r="J192" s="952"/>
      <c r="K192" s="953"/>
      <c r="L192" s="954">
        <v>-62329.599999999999</v>
      </c>
      <c r="M192" s="777"/>
      <c r="N192" s="778"/>
      <c r="O192" s="957"/>
      <c r="P192" s="957"/>
      <c r="Q192" s="779"/>
      <c r="R192" s="1022"/>
    </row>
    <row r="193" spans="1:18">
      <c r="A193" s="1020" t="s">
        <v>1981</v>
      </c>
      <c r="B193" s="1019" t="s">
        <v>774</v>
      </c>
      <c r="C193" s="1019" t="s">
        <v>775</v>
      </c>
      <c r="D193" s="1019" t="s">
        <v>88</v>
      </c>
      <c r="E193" s="1021">
        <v>39885</v>
      </c>
      <c r="F193" s="950" t="s">
        <v>49</v>
      </c>
      <c r="G193" s="951">
        <v>10000000</v>
      </c>
      <c r="H193" s="951">
        <v>0</v>
      </c>
      <c r="I193" s="951">
        <v>11459461.109999999</v>
      </c>
      <c r="J193" s="952" t="s">
        <v>672</v>
      </c>
      <c r="K193" s="953"/>
      <c r="L193" s="954"/>
      <c r="M193" s="777"/>
      <c r="N193" s="778"/>
      <c r="O193" s="957"/>
      <c r="P193" s="957"/>
      <c r="Q193" s="779"/>
      <c r="R193" s="1022"/>
    </row>
    <row r="194" spans="1:18">
      <c r="A194" s="1020"/>
      <c r="B194" s="1019" t="s">
        <v>774</v>
      </c>
      <c r="C194" s="1019" t="s">
        <v>775</v>
      </c>
      <c r="D194" s="1019" t="s">
        <v>88</v>
      </c>
      <c r="E194" s="1021">
        <v>41211</v>
      </c>
      <c r="F194" s="950"/>
      <c r="G194" s="951"/>
      <c r="H194" s="951"/>
      <c r="I194" s="951"/>
      <c r="J194" s="952"/>
      <c r="K194" s="953">
        <v>186550</v>
      </c>
      <c r="L194" s="954"/>
      <c r="M194" s="777">
        <v>205</v>
      </c>
      <c r="N194" s="778">
        <v>910</v>
      </c>
      <c r="O194" s="957">
        <v>-18450</v>
      </c>
      <c r="P194" s="957"/>
      <c r="Q194" s="779"/>
      <c r="R194" s="1022"/>
    </row>
    <row r="195" spans="1:18">
      <c r="A195" s="1020"/>
      <c r="B195" s="1019" t="s">
        <v>774</v>
      </c>
      <c r="C195" s="1019" t="s">
        <v>775</v>
      </c>
      <c r="D195" s="1019" t="s">
        <v>88</v>
      </c>
      <c r="E195" s="1021">
        <v>41213</v>
      </c>
      <c r="F195" s="950"/>
      <c r="G195" s="951"/>
      <c r="H195" s="951"/>
      <c r="I195" s="951"/>
      <c r="J195" s="952"/>
      <c r="K195" s="953">
        <v>8913450</v>
      </c>
      <c r="L195" s="954"/>
      <c r="M195" s="777">
        <v>9795</v>
      </c>
      <c r="N195" s="778">
        <v>910</v>
      </c>
      <c r="O195" s="957">
        <v>-881550</v>
      </c>
      <c r="P195" s="957"/>
      <c r="Q195" s="779">
        <v>470250</v>
      </c>
      <c r="R195" s="1022">
        <v>500</v>
      </c>
    </row>
    <row r="196" spans="1:18">
      <c r="A196" s="1020"/>
      <c r="B196" s="1019" t="s">
        <v>774</v>
      </c>
      <c r="C196" s="1019" t="s">
        <v>775</v>
      </c>
      <c r="D196" s="1019" t="s">
        <v>88</v>
      </c>
      <c r="E196" s="1021">
        <v>41285</v>
      </c>
      <c r="F196" s="950"/>
      <c r="G196" s="951"/>
      <c r="H196" s="951"/>
      <c r="I196" s="951"/>
      <c r="J196" s="952"/>
      <c r="K196" s="953"/>
      <c r="L196" s="954">
        <v>-91000</v>
      </c>
      <c r="M196" s="777"/>
      <c r="N196" s="778"/>
      <c r="O196" s="957"/>
      <c r="P196" s="957"/>
      <c r="Q196" s="779"/>
      <c r="R196" s="1022"/>
    </row>
    <row r="197" spans="1:18" ht="15" customHeight="1">
      <c r="A197" s="1020" t="s">
        <v>1992</v>
      </c>
      <c r="B197" s="1019" t="s">
        <v>776</v>
      </c>
      <c r="C197" s="1019" t="s">
        <v>777</v>
      </c>
      <c r="D197" s="1019" t="s">
        <v>60</v>
      </c>
      <c r="E197" s="1021">
        <v>39955</v>
      </c>
      <c r="F197" s="950" t="s">
        <v>49</v>
      </c>
      <c r="G197" s="951">
        <v>5000000</v>
      </c>
      <c r="H197" s="951">
        <v>0</v>
      </c>
      <c r="I197" s="951">
        <v>6127326.3499999996</v>
      </c>
      <c r="J197" s="952" t="s">
        <v>656</v>
      </c>
      <c r="K197" s="953"/>
      <c r="L197" s="954"/>
      <c r="M197" s="777"/>
      <c r="N197" s="778"/>
      <c r="O197" s="957"/>
      <c r="P197" s="957"/>
      <c r="Q197" s="779"/>
      <c r="R197" s="1022"/>
    </row>
    <row r="198" spans="1:18">
      <c r="A198" s="1020"/>
      <c r="B198" s="1019" t="s">
        <v>776</v>
      </c>
      <c r="C198" s="1019" t="s">
        <v>777</v>
      </c>
      <c r="D198" s="1019" t="s">
        <v>60</v>
      </c>
      <c r="E198" s="1021">
        <v>41087</v>
      </c>
      <c r="F198" s="950"/>
      <c r="G198" s="951"/>
      <c r="H198" s="951"/>
      <c r="I198" s="951"/>
      <c r="J198" s="952"/>
      <c r="K198" s="953">
        <v>2250000</v>
      </c>
      <c r="L198" s="954"/>
      <c r="M198" s="777">
        <v>2250</v>
      </c>
      <c r="N198" s="778">
        <v>1000</v>
      </c>
      <c r="O198" s="957"/>
      <c r="P198" s="957"/>
      <c r="Q198" s="779"/>
      <c r="R198" s="1022"/>
    </row>
    <row r="199" spans="1:18">
      <c r="A199" s="1020"/>
      <c r="B199" s="1019" t="s">
        <v>776</v>
      </c>
      <c r="C199" s="1019" t="s">
        <v>777</v>
      </c>
      <c r="D199" s="1019" t="s">
        <v>60</v>
      </c>
      <c r="E199" s="1021">
        <v>41164</v>
      </c>
      <c r="F199" s="950"/>
      <c r="G199" s="951"/>
      <c r="H199" s="951"/>
      <c r="I199" s="951"/>
      <c r="J199" s="952"/>
      <c r="K199" s="953">
        <v>2750000</v>
      </c>
      <c r="L199" s="954"/>
      <c r="M199" s="777">
        <v>2750</v>
      </c>
      <c r="N199" s="778">
        <v>1000</v>
      </c>
      <c r="O199" s="957"/>
      <c r="P199" s="957"/>
      <c r="Q199" s="779">
        <v>250000</v>
      </c>
      <c r="R199" s="1022">
        <v>250</v>
      </c>
    </row>
    <row r="200" spans="1:18">
      <c r="A200" s="1020" t="s">
        <v>1981</v>
      </c>
      <c r="B200" s="1019" t="s">
        <v>778</v>
      </c>
      <c r="C200" s="1019" t="s">
        <v>779</v>
      </c>
      <c r="D200" s="1019" t="s">
        <v>90</v>
      </c>
      <c r="E200" s="1021">
        <v>39878</v>
      </c>
      <c r="F200" s="950" t="s">
        <v>49</v>
      </c>
      <c r="G200" s="951">
        <v>12000000</v>
      </c>
      <c r="H200" s="951">
        <v>0</v>
      </c>
      <c r="I200" s="951">
        <v>11938437.34</v>
      </c>
      <c r="J200" s="952" t="s">
        <v>672</v>
      </c>
      <c r="K200" s="953"/>
      <c r="L200" s="954"/>
      <c r="M200" s="777"/>
      <c r="N200" s="778"/>
      <c r="O200" s="957"/>
      <c r="P200" s="957"/>
      <c r="Q200" s="779"/>
      <c r="R200" s="1022"/>
    </row>
    <row r="201" spans="1:18">
      <c r="A201" s="1020"/>
      <c r="B201" s="1019" t="s">
        <v>778</v>
      </c>
      <c r="C201" s="1019" t="s">
        <v>779</v>
      </c>
      <c r="D201" s="1019" t="s">
        <v>90</v>
      </c>
      <c r="E201" s="1021">
        <v>41211</v>
      </c>
      <c r="F201" s="950"/>
      <c r="G201" s="951"/>
      <c r="H201" s="951"/>
      <c r="I201" s="951"/>
      <c r="J201" s="952"/>
      <c r="K201" s="953">
        <v>19630</v>
      </c>
      <c r="L201" s="954"/>
      <c r="M201" s="777">
        <v>26</v>
      </c>
      <c r="N201" s="778">
        <v>755</v>
      </c>
      <c r="O201" s="957">
        <v>-6370</v>
      </c>
      <c r="P201" s="957"/>
      <c r="Q201" s="779"/>
      <c r="R201" s="1022"/>
    </row>
    <row r="202" spans="1:18">
      <c r="A202" s="1020"/>
      <c r="B202" s="1019" t="s">
        <v>778</v>
      </c>
      <c r="C202" s="1019" t="s">
        <v>779</v>
      </c>
      <c r="D202" s="1019" t="s">
        <v>90</v>
      </c>
      <c r="E202" s="1021">
        <v>41213</v>
      </c>
      <c r="F202" s="950"/>
      <c r="G202" s="951"/>
      <c r="H202" s="951"/>
      <c r="I202" s="951"/>
      <c r="J202" s="952"/>
      <c r="K202" s="953">
        <v>9040370</v>
      </c>
      <c r="L202" s="954"/>
      <c r="M202" s="777">
        <v>11974</v>
      </c>
      <c r="N202" s="778">
        <v>755</v>
      </c>
      <c r="O202" s="957">
        <v>-2933630</v>
      </c>
      <c r="P202" s="957"/>
      <c r="Q202" s="779">
        <v>541793.34</v>
      </c>
      <c r="R202" s="1022">
        <v>600</v>
      </c>
    </row>
    <row r="203" spans="1:18">
      <c r="A203" s="1020"/>
      <c r="B203" s="1019" t="s">
        <v>778</v>
      </c>
      <c r="C203" s="1019" t="s">
        <v>779</v>
      </c>
      <c r="D203" s="1019" t="s">
        <v>90</v>
      </c>
      <c r="E203" s="1021">
        <v>41285</v>
      </c>
      <c r="F203" s="950"/>
      <c r="G203" s="951"/>
      <c r="H203" s="951"/>
      <c r="I203" s="951"/>
      <c r="J203" s="952"/>
      <c r="K203" s="953"/>
      <c r="L203" s="954">
        <v>-90600</v>
      </c>
      <c r="M203" s="777"/>
      <c r="N203" s="778"/>
      <c r="O203" s="957"/>
      <c r="P203" s="957"/>
      <c r="Q203" s="779"/>
      <c r="R203" s="1022"/>
    </row>
    <row r="204" spans="1:18">
      <c r="A204" s="1020" t="s">
        <v>1993</v>
      </c>
      <c r="B204" s="1019" t="s">
        <v>780</v>
      </c>
      <c r="C204" s="1019" t="s">
        <v>781</v>
      </c>
      <c r="D204" s="1019" t="s">
        <v>101</v>
      </c>
      <c r="E204" s="1021">
        <v>39878</v>
      </c>
      <c r="F204" s="950" t="s">
        <v>49</v>
      </c>
      <c r="G204" s="951">
        <v>5000000</v>
      </c>
      <c r="H204" s="951">
        <v>0</v>
      </c>
      <c r="I204" s="951">
        <v>529105</v>
      </c>
      <c r="J204" s="952" t="s">
        <v>1969</v>
      </c>
      <c r="K204" s="953"/>
      <c r="L204" s="954"/>
      <c r="M204" s="777"/>
      <c r="N204" s="778"/>
      <c r="O204" s="957"/>
      <c r="P204" s="957"/>
      <c r="Q204" s="779"/>
      <c r="R204" s="1022"/>
    </row>
    <row r="205" spans="1:18">
      <c r="A205" s="1020"/>
      <c r="B205" s="1019" t="s">
        <v>780</v>
      </c>
      <c r="C205" s="1019" t="s">
        <v>781</v>
      </c>
      <c r="D205" s="1019" t="s">
        <v>101</v>
      </c>
      <c r="E205" s="1021">
        <v>40949</v>
      </c>
      <c r="F205" s="950"/>
      <c r="G205" s="951"/>
      <c r="H205" s="951"/>
      <c r="I205" s="951"/>
      <c r="J205" s="952"/>
      <c r="K205" s="953"/>
      <c r="L205" s="954"/>
      <c r="M205" s="777"/>
      <c r="N205" s="778"/>
      <c r="O205" s="957">
        <v>-5000000</v>
      </c>
      <c r="P205" s="957"/>
      <c r="Q205" s="779"/>
      <c r="R205" s="1022"/>
    </row>
    <row r="206" spans="1:18">
      <c r="A206" s="1020"/>
      <c r="B206" s="1019" t="s">
        <v>782</v>
      </c>
      <c r="C206" s="1019" t="s">
        <v>783</v>
      </c>
      <c r="D206" s="1019" t="s">
        <v>96</v>
      </c>
      <c r="E206" s="1021">
        <v>39787</v>
      </c>
      <c r="F206" s="950" t="s">
        <v>26</v>
      </c>
      <c r="G206" s="951">
        <v>21750000</v>
      </c>
      <c r="H206" s="951">
        <v>0</v>
      </c>
      <c r="I206" s="951">
        <v>21261845.649999999</v>
      </c>
      <c r="J206" s="952" t="s">
        <v>675</v>
      </c>
      <c r="K206" s="953"/>
      <c r="L206" s="954"/>
      <c r="M206" s="777"/>
      <c r="N206" s="778"/>
      <c r="O206" s="957"/>
      <c r="P206" s="957"/>
      <c r="Q206" s="779"/>
      <c r="R206" s="1022"/>
    </row>
    <row r="207" spans="1:18">
      <c r="A207" s="1020"/>
      <c r="B207" s="1019" t="s">
        <v>782</v>
      </c>
      <c r="C207" s="1019" t="s">
        <v>783</v>
      </c>
      <c r="D207" s="1019" t="s">
        <v>96</v>
      </c>
      <c r="E207" s="1021">
        <v>41565</v>
      </c>
      <c r="F207" s="950"/>
      <c r="G207" s="951"/>
      <c r="H207" s="951"/>
      <c r="I207" s="951"/>
      <c r="J207" s="952"/>
      <c r="K207" s="953">
        <v>3177232.5</v>
      </c>
      <c r="L207" s="954"/>
      <c r="M207" s="777">
        <v>3250</v>
      </c>
      <c r="N207" s="778">
        <v>977.6</v>
      </c>
      <c r="O207" s="957">
        <v>-72767.5</v>
      </c>
      <c r="P207" s="957"/>
      <c r="Q207" s="779"/>
      <c r="R207" s="1022"/>
    </row>
    <row r="208" spans="1:18">
      <c r="A208" s="1020"/>
      <c r="B208" s="1019" t="s">
        <v>782</v>
      </c>
      <c r="C208" s="1019" t="s">
        <v>783</v>
      </c>
      <c r="D208" s="1019" t="s">
        <v>96</v>
      </c>
      <c r="E208" s="1021">
        <v>41568</v>
      </c>
      <c r="F208" s="950"/>
      <c r="G208" s="951"/>
      <c r="H208" s="951"/>
      <c r="I208" s="951"/>
      <c r="J208" s="952"/>
      <c r="K208" s="953">
        <v>18085785</v>
      </c>
      <c r="L208" s="954"/>
      <c r="M208" s="777">
        <v>18500</v>
      </c>
      <c r="N208" s="778">
        <v>977.6</v>
      </c>
      <c r="O208" s="957">
        <v>-414215</v>
      </c>
      <c r="P208" s="957"/>
      <c r="Q208" s="779"/>
      <c r="R208" s="1022"/>
    </row>
    <row r="209" spans="1:18">
      <c r="A209" s="1020"/>
      <c r="B209" s="1019" t="s">
        <v>782</v>
      </c>
      <c r="C209" s="1019" t="s">
        <v>783</v>
      </c>
      <c r="D209" s="1019" t="s">
        <v>96</v>
      </c>
      <c r="E209" s="1021">
        <v>41645</v>
      </c>
      <c r="F209" s="950"/>
      <c r="G209" s="951"/>
      <c r="H209" s="951"/>
      <c r="I209" s="951"/>
      <c r="J209" s="952"/>
      <c r="K209" s="953"/>
      <c r="L209" s="954">
        <v>-212630.18</v>
      </c>
      <c r="M209" s="777"/>
      <c r="N209" s="778"/>
      <c r="O209" s="957"/>
      <c r="P209" s="957"/>
      <c r="Q209" s="779"/>
      <c r="R209" s="1022"/>
    </row>
    <row r="210" spans="1:18">
      <c r="A210" s="1020">
        <v>8</v>
      </c>
      <c r="B210" s="1019" t="s">
        <v>784</v>
      </c>
      <c r="C210" s="1019" t="s">
        <v>691</v>
      </c>
      <c r="D210" s="1019" t="s">
        <v>16</v>
      </c>
      <c r="E210" s="1021">
        <v>39920</v>
      </c>
      <c r="F210" s="950" t="s">
        <v>49</v>
      </c>
      <c r="G210" s="951">
        <v>7500000</v>
      </c>
      <c r="H210" s="951">
        <v>0</v>
      </c>
      <c r="I210" s="951">
        <v>9776051.6199999992</v>
      </c>
      <c r="J210" s="952" t="s">
        <v>656</v>
      </c>
      <c r="K210" s="953"/>
      <c r="L210" s="954"/>
      <c r="M210" s="777"/>
      <c r="N210" s="778"/>
      <c r="O210" s="957"/>
      <c r="P210" s="957"/>
      <c r="Q210" s="779"/>
      <c r="R210" s="1022"/>
    </row>
    <row r="211" spans="1:18">
      <c r="A211" s="1020"/>
      <c r="B211" s="1019" t="s">
        <v>784</v>
      </c>
      <c r="C211" s="1019" t="s">
        <v>691</v>
      </c>
      <c r="D211" s="1019" t="s">
        <v>16</v>
      </c>
      <c r="E211" s="1021">
        <v>41516</v>
      </c>
      <c r="F211" s="950"/>
      <c r="G211" s="951"/>
      <c r="H211" s="951"/>
      <c r="I211" s="951"/>
      <c r="J211" s="952"/>
      <c r="K211" s="953">
        <v>7500000</v>
      </c>
      <c r="L211" s="954"/>
      <c r="M211" s="777">
        <v>7500</v>
      </c>
      <c r="N211" s="778">
        <v>1000</v>
      </c>
      <c r="O211" s="957"/>
      <c r="P211" s="957"/>
      <c r="Q211" s="779">
        <v>375000</v>
      </c>
      <c r="R211" s="1022">
        <v>375</v>
      </c>
    </row>
    <row r="212" spans="1:18" ht="15" customHeight="1">
      <c r="A212" s="1020"/>
      <c r="B212" s="1019" t="s">
        <v>785</v>
      </c>
      <c r="C212" s="1019" t="s">
        <v>786</v>
      </c>
      <c r="D212" s="1019" t="s">
        <v>55</v>
      </c>
      <c r="E212" s="1021">
        <v>39787</v>
      </c>
      <c r="F212" s="950" t="s">
        <v>26</v>
      </c>
      <c r="G212" s="951">
        <v>31260000</v>
      </c>
      <c r="H212" s="951">
        <v>0</v>
      </c>
      <c r="I212" s="951">
        <v>35140666.119999997</v>
      </c>
      <c r="J212" s="952" t="s">
        <v>672</v>
      </c>
      <c r="K212" s="953"/>
      <c r="L212" s="954"/>
      <c r="M212" s="777"/>
      <c r="N212" s="778"/>
      <c r="O212" s="957"/>
      <c r="P212" s="957"/>
      <c r="Q212" s="779"/>
      <c r="R212" s="1022"/>
    </row>
    <row r="213" spans="1:18">
      <c r="A213" s="1020"/>
      <c r="B213" s="1019" t="s">
        <v>785</v>
      </c>
      <c r="C213" s="1019" t="s">
        <v>786</v>
      </c>
      <c r="D213" s="1019" t="s">
        <v>55</v>
      </c>
      <c r="E213" s="1021">
        <v>41150</v>
      </c>
      <c r="F213" s="950"/>
      <c r="G213" s="951"/>
      <c r="H213" s="951"/>
      <c r="I213" s="951"/>
      <c r="J213" s="952"/>
      <c r="K213" s="953">
        <v>28797649.800000001</v>
      </c>
      <c r="L213" s="954">
        <v>-431964.75</v>
      </c>
      <c r="M213" s="777">
        <v>31260</v>
      </c>
      <c r="N213" s="778">
        <v>921.2</v>
      </c>
      <c r="O213" s="957">
        <v>-2462350.2000000002</v>
      </c>
      <c r="P213" s="957"/>
      <c r="Q213" s="779"/>
      <c r="R213" s="1022"/>
    </row>
    <row r="214" spans="1:18">
      <c r="A214" s="1020"/>
      <c r="B214" s="1019" t="s">
        <v>785</v>
      </c>
      <c r="C214" s="1019" t="s">
        <v>786</v>
      </c>
      <c r="D214" s="1019" t="s">
        <v>55</v>
      </c>
      <c r="E214" s="1021">
        <v>41171</v>
      </c>
      <c r="F214" s="950"/>
      <c r="G214" s="951"/>
      <c r="H214" s="951"/>
      <c r="I214" s="951"/>
      <c r="J214" s="952"/>
      <c r="K214" s="953"/>
      <c r="L214" s="954"/>
      <c r="M214" s="777"/>
      <c r="N214" s="778"/>
      <c r="O214" s="957"/>
      <c r="P214" s="957"/>
      <c r="Q214" s="779">
        <v>939920</v>
      </c>
      <c r="R214" s="1022">
        <v>543337</v>
      </c>
    </row>
    <row r="215" spans="1:18">
      <c r="A215" s="1020" t="s">
        <v>1980</v>
      </c>
      <c r="B215" s="1019" t="s">
        <v>787</v>
      </c>
      <c r="C215" s="1019" t="s">
        <v>788</v>
      </c>
      <c r="D215" s="1019" t="s">
        <v>116</v>
      </c>
      <c r="E215" s="1021">
        <v>39871</v>
      </c>
      <c r="F215" s="950" t="s">
        <v>49</v>
      </c>
      <c r="G215" s="951">
        <v>4797000</v>
      </c>
      <c r="H215" s="951">
        <v>0</v>
      </c>
      <c r="I215" s="951">
        <v>5673920.75</v>
      </c>
      <c r="J215" s="952" t="s">
        <v>656</v>
      </c>
      <c r="K215" s="953"/>
      <c r="L215" s="954"/>
      <c r="M215" s="777"/>
      <c r="N215" s="778"/>
      <c r="O215" s="957"/>
      <c r="P215" s="957"/>
      <c r="Q215" s="779"/>
      <c r="R215" s="1022"/>
    </row>
    <row r="216" spans="1:18">
      <c r="A216" s="1020"/>
      <c r="B216" s="1019" t="s">
        <v>787</v>
      </c>
      <c r="C216" s="1019" t="s">
        <v>788</v>
      </c>
      <c r="D216" s="1019" t="s">
        <v>116</v>
      </c>
      <c r="E216" s="1021">
        <v>40759</v>
      </c>
      <c r="F216" s="950"/>
      <c r="G216" s="951"/>
      <c r="H216" s="951"/>
      <c r="I216" s="951"/>
      <c r="J216" s="952"/>
      <c r="K216" s="953">
        <v>4797000</v>
      </c>
      <c r="L216" s="954"/>
      <c r="M216" s="777">
        <v>4797</v>
      </c>
      <c r="N216" s="778">
        <v>1000</v>
      </c>
      <c r="O216" s="957"/>
      <c r="P216" s="957"/>
      <c r="Q216" s="779">
        <v>240000</v>
      </c>
      <c r="R216" s="1022">
        <v>240</v>
      </c>
    </row>
    <row r="217" spans="1:18">
      <c r="A217" s="1020">
        <v>8</v>
      </c>
      <c r="B217" s="1019" t="s">
        <v>789</v>
      </c>
      <c r="C217" s="1019" t="s">
        <v>790</v>
      </c>
      <c r="D217" s="1019" t="s">
        <v>60</v>
      </c>
      <c r="E217" s="1021">
        <v>39829</v>
      </c>
      <c r="F217" s="950" t="s">
        <v>49</v>
      </c>
      <c r="G217" s="951">
        <v>20093000</v>
      </c>
      <c r="H217" s="951">
        <v>0</v>
      </c>
      <c r="I217" s="951">
        <v>26941865.350000001</v>
      </c>
      <c r="J217" s="952" t="s">
        <v>672</v>
      </c>
      <c r="K217" s="953"/>
      <c r="L217" s="954"/>
      <c r="M217" s="777"/>
      <c r="N217" s="778"/>
      <c r="O217" s="957"/>
      <c r="P217" s="957"/>
      <c r="Q217" s="779"/>
      <c r="R217" s="1022"/>
    </row>
    <row r="218" spans="1:18">
      <c r="A218" s="1020"/>
      <c r="B218" s="1019" t="s">
        <v>789</v>
      </c>
      <c r="C218" s="1019" t="s">
        <v>790</v>
      </c>
      <c r="D218" s="1019" t="s">
        <v>60</v>
      </c>
      <c r="E218" s="1021">
        <v>41712</v>
      </c>
      <c r="F218" s="950"/>
      <c r="G218" s="951"/>
      <c r="H218" s="951"/>
      <c r="I218" s="951"/>
      <c r="J218" s="952"/>
      <c r="K218" s="953">
        <v>143000</v>
      </c>
      <c r="L218" s="954"/>
      <c r="M218" s="777">
        <v>143</v>
      </c>
      <c r="N218" s="778">
        <v>1001.1</v>
      </c>
      <c r="O218" s="957"/>
      <c r="P218" s="957">
        <v>154.44</v>
      </c>
      <c r="Q218" s="779">
        <v>29737.13</v>
      </c>
      <c r="R218" s="1022">
        <v>30</v>
      </c>
    </row>
    <row r="219" spans="1:18" ht="15" customHeight="1">
      <c r="A219" s="1020"/>
      <c r="B219" s="1019" t="s">
        <v>789</v>
      </c>
      <c r="C219" s="1019" t="s">
        <v>790</v>
      </c>
      <c r="D219" s="1019" t="s">
        <v>60</v>
      </c>
      <c r="E219" s="1021">
        <v>41715</v>
      </c>
      <c r="F219" s="950"/>
      <c r="G219" s="951"/>
      <c r="H219" s="951"/>
      <c r="I219" s="951"/>
      <c r="J219" s="952"/>
      <c r="K219" s="953">
        <v>19950000</v>
      </c>
      <c r="L219" s="954"/>
      <c r="M219" s="777">
        <v>19950</v>
      </c>
      <c r="N219" s="778">
        <v>1001.1</v>
      </c>
      <c r="O219" s="957"/>
      <c r="P219" s="957">
        <v>21546</v>
      </c>
      <c r="Q219" s="779">
        <v>966456.56</v>
      </c>
      <c r="R219" s="1022">
        <v>975</v>
      </c>
    </row>
    <row r="220" spans="1:18">
      <c r="A220" s="1020"/>
      <c r="B220" s="1019" t="s">
        <v>789</v>
      </c>
      <c r="C220" s="1019" t="s">
        <v>790</v>
      </c>
      <c r="D220" s="1019" t="s">
        <v>60</v>
      </c>
      <c r="E220" s="1021">
        <v>41754</v>
      </c>
      <c r="F220" s="950"/>
      <c r="G220" s="951"/>
      <c r="H220" s="951"/>
      <c r="I220" s="951"/>
      <c r="J220" s="952"/>
      <c r="K220" s="953"/>
      <c r="L220" s="954">
        <v>-201147</v>
      </c>
      <c r="M220" s="777"/>
      <c r="N220" s="778"/>
      <c r="O220" s="957"/>
      <c r="P220" s="957"/>
      <c r="Q220" s="779"/>
      <c r="R220" s="1022"/>
    </row>
    <row r="221" spans="1:18">
      <c r="A221" s="1020" t="s">
        <v>1980</v>
      </c>
      <c r="B221" s="1019" t="s">
        <v>791</v>
      </c>
      <c r="C221" s="1019" t="s">
        <v>792</v>
      </c>
      <c r="D221" s="1019" t="s">
        <v>111</v>
      </c>
      <c r="E221" s="1021">
        <v>39878</v>
      </c>
      <c r="F221" s="950" t="s">
        <v>49</v>
      </c>
      <c r="G221" s="951">
        <v>10000000</v>
      </c>
      <c r="H221" s="951">
        <v>0</v>
      </c>
      <c r="I221" s="951">
        <v>11783777.439999999</v>
      </c>
      <c r="J221" s="952" t="s">
        <v>656</v>
      </c>
      <c r="K221" s="953"/>
      <c r="L221" s="954"/>
      <c r="M221" s="777"/>
      <c r="N221" s="778"/>
      <c r="O221" s="957"/>
      <c r="P221" s="957"/>
      <c r="Q221" s="779"/>
      <c r="R221" s="1022"/>
    </row>
    <row r="222" spans="1:18">
      <c r="A222" s="1020"/>
      <c r="B222" s="1019" t="s">
        <v>791</v>
      </c>
      <c r="C222" s="1019" t="s">
        <v>792</v>
      </c>
      <c r="D222" s="1019" t="s">
        <v>111</v>
      </c>
      <c r="E222" s="1021">
        <v>40738</v>
      </c>
      <c r="F222" s="950"/>
      <c r="G222" s="951"/>
      <c r="H222" s="951"/>
      <c r="I222" s="951"/>
      <c r="J222" s="952"/>
      <c r="K222" s="953">
        <v>10000000</v>
      </c>
      <c r="L222" s="954"/>
      <c r="M222" s="777">
        <v>10000</v>
      </c>
      <c r="N222" s="778">
        <v>1000</v>
      </c>
      <c r="O222" s="957"/>
      <c r="P222" s="957"/>
      <c r="Q222" s="779">
        <v>500000</v>
      </c>
      <c r="R222" s="1022">
        <v>500</v>
      </c>
    </row>
    <row r="223" spans="1:18">
      <c r="A223" s="1020" t="s">
        <v>1982</v>
      </c>
      <c r="B223" s="1019" t="s">
        <v>793</v>
      </c>
      <c r="C223" s="1019" t="s">
        <v>794</v>
      </c>
      <c r="D223" s="1019" t="s">
        <v>88</v>
      </c>
      <c r="E223" s="1021">
        <v>39948</v>
      </c>
      <c r="F223" s="950" t="s">
        <v>160</v>
      </c>
      <c r="G223" s="951">
        <v>5586000</v>
      </c>
      <c r="H223" s="951">
        <v>0</v>
      </c>
      <c r="I223" s="951">
        <v>6947457.5</v>
      </c>
      <c r="J223" s="952" t="s">
        <v>672</v>
      </c>
      <c r="K223" s="953"/>
      <c r="L223" s="954"/>
      <c r="M223" s="777"/>
      <c r="N223" s="778"/>
      <c r="O223" s="957"/>
      <c r="P223" s="957"/>
      <c r="Q223" s="779"/>
      <c r="R223" s="1022"/>
    </row>
    <row r="224" spans="1:18">
      <c r="A224" s="1020"/>
      <c r="B224" s="1019" t="s">
        <v>793</v>
      </c>
      <c r="C224" s="1019" t="s">
        <v>794</v>
      </c>
      <c r="D224" s="1019" t="s">
        <v>88</v>
      </c>
      <c r="E224" s="1021">
        <v>41341</v>
      </c>
      <c r="F224" s="950"/>
      <c r="G224" s="951"/>
      <c r="H224" s="951"/>
      <c r="I224" s="951"/>
      <c r="J224" s="952"/>
      <c r="K224" s="953"/>
      <c r="L224" s="954"/>
      <c r="M224" s="777"/>
      <c r="N224" s="778"/>
      <c r="O224" s="957"/>
      <c r="P224" s="957"/>
      <c r="Q224" s="779">
        <v>232180.54</v>
      </c>
      <c r="R224" s="1022">
        <v>179000</v>
      </c>
    </row>
    <row r="225" spans="1:18">
      <c r="A225" s="1020"/>
      <c r="B225" s="1019" t="s">
        <v>793</v>
      </c>
      <c r="C225" s="1019" t="s">
        <v>794</v>
      </c>
      <c r="D225" s="1019" t="s">
        <v>88</v>
      </c>
      <c r="E225" s="1021">
        <v>41344</v>
      </c>
      <c r="F225" s="950"/>
      <c r="G225" s="951"/>
      <c r="H225" s="951"/>
      <c r="I225" s="951"/>
      <c r="J225" s="952"/>
      <c r="K225" s="953">
        <v>5586000</v>
      </c>
      <c r="L225" s="954"/>
      <c r="M225" s="777">
        <v>5586000</v>
      </c>
      <c r="N225" s="778">
        <v>1.1061000000000001</v>
      </c>
      <c r="O225" s="957"/>
      <c r="P225" s="957">
        <v>592730.46</v>
      </c>
      <c r="Q225" s="779">
        <v>129709.8</v>
      </c>
      <c r="R225" s="1022">
        <v>100000</v>
      </c>
    </row>
    <row r="226" spans="1:18">
      <c r="A226" s="1020"/>
      <c r="B226" s="1019" t="s">
        <v>793</v>
      </c>
      <c r="C226" s="1019" t="s">
        <v>794</v>
      </c>
      <c r="D226" s="1019" t="s">
        <v>88</v>
      </c>
      <c r="E226" s="1021">
        <v>41373</v>
      </c>
      <c r="F226" s="950"/>
      <c r="G226" s="951"/>
      <c r="H226" s="951"/>
      <c r="I226" s="951"/>
      <c r="J226" s="952"/>
      <c r="K226" s="953"/>
      <c r="L226" s="954">
        <v>-61787.3</v>
      </c>
      <c r="M226" s="777"/>
      <c r="N226" s="778"/>
      <c r="O226" s="957"/>
      <c r="P226" s="957"/>
      <c r="Q226" s="779"/>
      <c r="R226" s="1022"/>
    </row>
    <row r="227" spans="1:18">
      <c r="A227" s="1020">
        <v>11</v>
      </c>
      <c r="B227" s="1019" t="s">
        <v>795</v>
      </c>
      <c r="C227" s="1019" t="s">
        <v>796</v>
      </c>
      <c r="D227" s="1019" t="s">
        <v>177</v>
      </c>
      <c r="E227" s="1021">
        <v>39773</v>
      </c>
      <c r="F227" s="950" t="s">
        <v>26</v>
      </c>
      <c r="G227" s="951">
        <v>154000000</v>
      </c>
      <c r="H227" s="951">
        <v>0</v>
      </c>
      <c r="I227" s="951">
        <v>171224745.47999999</v>
      </c>
      <c r="J227" s="952" t="s">
        <v>656</v>
      </c>
      <c r="K227" s="953"/>
      <c r="L227" s="954"/>
      <c r="M227" s="777"/>
      <c r="N227" s="778"/>
      <c r="O227" s="957"/>
      <c r="P227" s="957"/>
      <c r="Q227" s="779"/>
      <c r="R227" s="1022"/>
    </row>
    <row r="228" spans="1:18">
      <c r="A228" s="1020"/>
      <c r="B228" s="1019" t="s">
        <v>795</v>
      </c>
      <c r="C228" s="1019" t="s">
        <v>796</v>
      </c>
      <c r="D228" s="1019" t="s">
        <v>177</v>
      </c>
      <c r="E228" s="1021">
        <v>40191</v>
      </c>
      <c r="F228" s="950"/>
      <c r="G228" s="951"/>
      <c r="H228" s="951"/>
      <c r="I228" s="951"/>
      <c r="J228" s="952"/>
      <c r="K228" s="953">
        <v>50000000</v>
      </c>
      <c r="L228" s="954"/>
      <c r="M228" s="777">
        <v>50000</v>
      </c>
      <c r="N228" s="778">
        <v>1000</v>
      </c>
      <c r="O228" s="957"/>
      <c r="P228" s="957"/>
      <c r="Q228" s="779"/>
      <c r="R228" s="1022"/>
    </row>
    <row r="229" spans="1:18">
      <c r="A229" s="1020"/>
      <c r="B229" s="1019" t="s">
        <v>795</v>
      </c>
      <c r="C229" s="1019" t="s">
        <v>796</v>
      </c>
      <c r="D229" s="1019" t="s">
        <v>177</v>
      </c>
      <c r="E229" s="1021">
        <v>40345</v>
      </c>
      <c r="F229" s="950"/>
      <c r="G229" s="951"/>
      <c r="H229" s="951"/>
      <c r="I229" s="951"/>
      <c r="J229" s="952"/>
      <c r="K229" s="953">
        <v>104000000</v>
      </c>
      <c r="L229" s="954"/>
      <c r="M229" s="777">
        <v>104000</v>
      </c>
      <c r="N229" s="778">
        <v>1000</v>
      </c>
      <c r="O229" s="957"/>
      <c r="P229" s="957"/>
      <c r="Q229" s="779"/>
      <c r="R229" s="1022"/>
    </row>
    <row r="230" spans="1:18">
      <c r="A230" s="1020"/>
      <c r="B230" s="1019" t="s">
        <v>795</v>
      </c>
      <c r="C230" s="1019" t="s">
        <v>796</v>
      </c>
      <c r="D230" s="1019" t="s">
        <v>177</v>
      </c>
      <c r="E230" s="1021">
        <v>40581</v>
      </c>
      <c r="F230" s="950"/>
      <c r="G230" s="951"/>
      <c r="H230" s="951"/>
      <c r="I230" s="951"/>
      <c r="J230" s="952"/>
      <c r="K230" s="953"/>
      <c r="L230" s="954"/>
      <c r="M230" s="777"/>
      <c r="N230" s="778"/>
      <c r="O230" s="957"/>
      <c r="P230" s="957"/>
      <c r="Q230" s="779">
        <v>6202523.25</v>
      </c>
      <c r="R230" s="1022">
        <v>2887500</v>
      </c>
    </row>
    <row r="231" spans="1:18">
      <c r="A231" s="1020">
        <v>11</v>
      </c>
      <c r="B231" s="1019" t="s">
        <v>797</v>
      </c>
      <c r="C231" s="1019" t="s">
        <v>798</v>
      </c>
      <c r="D231" s="1019" t="s">
        <v>81</v>
      </c>
      <c r="E231" s="1021">
        <v>39805</v>
      </c>
      <c r="F231" s="950" t="s">
        <v>26</v>
      </c>
      <c r="G231" s="951">
        <v>23864000</v>
      </c>
      <c r="H231" s="951">
        <v>0</v>
      </c>
      <c r="I231" s="951">
        <v>27872582.219999999</v>
      </c>
      <c r="J231" s="952" t="s">
        <v>656</v>
      </c>
      <c r="K231" s="953"/>
      <c r="L231" s="954"/>
      <c r="M231" s="777"/>
      <c r="N231" s="778"/>
      <c r="O231" s="957"/>
      <c r="P231" s="957"/>
      <c r="Q231" s="779"/>
      <c r="R231" s="1022"/>
    </row>
    <row r="232" spans="1:18" ht="15" customHeight="1">
      <c r="A232" s="1020"/>
      <c r="B232" s="1019" t="s">
        <v>797</v>
      </c>
      <c r="C232" s="1019" t="s">
        <v>798</v>
      </c>
      <c r="D232" s="1019" t="s">
        <v>81</v>
      </c>
      <c r="E232" s="1021">
        <v>40597</v>
      </c>
      <c r="F232" s="950"/>
      <c r="G232" s="951"/>
      <c r="H232" s="951"/>
      <c r="I232" s="951"/>
      <c r="J232" s="952"/>
      <c r="K232" s="953">
        <v>15000000</v>
      </c>
      <c r="L232" s="954"/>
      <c r="M232" s="777">
        <v>15000</v>
      </c>
      <c r="N232" s="778">
        <v>1000</v>
      </c>
      <c r="O232" s="957"/>
      <c r="P232" s="957"/>
      <c r="Q232" s="779"/>
      <c r="R232" s="1022"/>
    </row>
    <row r="233" spans="1:18">
      <c r="A233" s="1020"/>
      <c r="B233" s="1019" t="s">
        <v>797</v>
      </c>
      <c r="C233" s="1019" t="s">
        <v>798</v>
      </c>
      <c r="D233" s="1019" t="s">
        <v>81</v>
      </c>
      <c r="E233" s="1021">
        <v>40618</v>
      </c>
      <c r="F233" s="950"/>
      <c r="G233" s="951"/>
      <c r="H233" s="951"/>
      <c r="I233" s="951"/>
      <c r="J233" s="952"/>
      <c r="K233" s="953">
        <v>8864000</v>
      </c>
      <c r="L233" s="954"/>
      <c r="M233" s="777">
        <v>8864</v>
      </c>
      <c r="N233" s="778">
        <v>1000</v>
      </c>
      <c r="O233" s="957"/>
      <c r="P233" s="957"/>
      <c r="Q233" s="779"/>
      <c r="R233" s="1022"/>
    </row>
    <row r="234" spans="1:18">
      <c r="A234" s="1020"/>
      <c r="B234" s="1019" t="s">
        <v>797</v>
      </c>
      <c r="C234" s="1019" t="s">
        <v>798</v>
      </c>
      <c r="D234" s="1019" t="s">
        <v>81</v>
      </c>
      <c r="E234" s="1021">
        <v>40653</v>
      </c>
      <c r="F234" s="950"/>
      <c r="G234" s="951"/>
      <c r="H234" s="951"/>
      <c r="I234" s="951"/>
      <c r="J234" s="952"/>
      <c r="K234" s="953"/>
      <c r="L234" s="954"/>
      <c r="M234" s="777"/>
      <c r="N234" s="778"/>
      <c r="O234" s="957"/>
      <c r="P234" s="957"/>
      <c r="Q234" s="779">
        <v>1395000</v>
      </c>
      <c r="R234" s="1022">
        <v>396412</v>
      </c>
    </row>
    <row r="235" spans="1:18">
      <c r="A235" s="1020">
        <v>8</v>
      </c>
      <c r="B235" s="1019" t="s">
        <v>799</v>
      </c>
      <c r="C235" s="1019" t="s">
        <v>800</v>
      </c>
      <c r="D235" s="1019" t="s">
        <v>80</v>
      </c>
      <c r="E235" s="1021">
        <v>39801</v>
      </c>
      <c r="F235" s="950" t="s">
        <v>49</v>
      </c>
      <c r="G235" s="951">
        <v>38000000</v>
      </c>
      <c r="H235" s="951">
        <v>0</v>
      </c>
      <c r="I235" s="951">
        <v>13447811.369999999</v>
      </c>
      <c r="J235" s="952" t="s">
        <v>672</v>
      </c>
      <c r="K235" s="953"/>
      <c r="L235" s="954"/>
      <c r="M235" s="777"/>
      <c r="N235" s="778"/>
      <c r="O235" s="957"/>
      <c r="P235" s="957"/>
      <c r="Q235" s="779"/>
      <c r="R235" s="1022"/>
    </row>
    <row r="236" spans="1:18">
      <c r="A236" s="1020"/>
      <c r="B236" s="1019" t="s">
        <v>799</v>
      </c>
      <c r="C236" s="1019" t="s">
        <v>800</v>
      </c>
      <c r="D236" s="1019" t="s">
        <v>80</v>
      </c>
      <c r="E236" s="1021">
        <v>41597</v>
      </c>
      <c r="F236" s="950"/>
      <c r="G236" s="951"/>
      <c r="H236" s="951"/>
      <c r="I236" s="951"/>
      <c r="J236" s="952"/>
      <c r="K236" s="953">
        <v>10450000</v>
      </c>
      <c r="L236" s="954"/>
      <c r="M236" s="777">
        <v>38000</v>
      </c>
      <c r="N236" s="778">
        <v>275</v>
      </c>
      <c r="O236" s="957">
        <v>-27550000</v>
      </c>
      <c r="P236" s="957"/>
      <c r="Q236" s="779">
        <v>709155.81</v>
      </c>
      <c r="R236" s="1022">
        <v>1900</v>
      </c>
    </row>
    <row r="237" spans="1:18">
      <c r="A237" s="1020"/>
      <c r="B237" s="1019" t="s">
        <v>799</v>
      </c>
      <c r="C237" s="1019" t="s">
        <v>800</v>
      </c>
      <c r="D237" s="1019" t="s">
        <v>80</v>
      </c>
      <c r="E237" s="1021">
        <v>41645</v>
      </c>
      <c r="F237" s="950"/>
      <c r="G237" s="951"/>
      <c r="H237" s="951"/>
      <c r="I237" s="951"/>
      <c r="J237" s="952"/>
      <c r="K237" s="953"/>
      <c r="L237" s="954">
        <v>-104500</v>
      </c>
      <c r="M237" s="777"/>
      <c r="N237" s="778"/>
      <c r="O237" s="957"/>
      <c r="P237" s="957"/>
      <c r="Q237" s="779"/>
      <c r="R237" s="1022"/>
    </row>
    <row r="238" spans="1:18" ht="30">
      <c r="A238" s="1020" t="s">
        <v>2103</v>
      </c>
      <c r="B238" s="1019" t="s">
        <v>801</v>
      </c>
      <c r="C238" s="1019" t="s">
        <v>658</v>
      </c>
      <c r="D238" s="1019" t="s">
        <v>81</v>
      </c>
      <c r="E238" s="1021">
        <v>39766</v>
      </c>
      <c r="F238" s="950" t="s">
        <v>26</v>
      </c>
      <c r="G238" s="951">
        <v>9000000</v>
      </c>
      <c r="H238" s="951">
        <v>15000000</v>
      </c>
      <c r="I238" s="951">
        <v>810416.67</v>
      </c>
      <c r="J238" s="952" t="s">
        <v>802</v>
      </c>
      <c r="K238" s="953"/>
      <c r="L238" s="954"/>
      <c r="M238" s="777"/>
      <c r="N238" s="778"/>
      <c r="O238" s="957"/>
      <c r="P238" s="957"/>
      <c r="Q238" s="779"/>
      <c r="R238" s="1022"/>
    </row>
    <row r="239" spans="1:18">
      <c r="A239" s="1020"/>
      <c r="B239" s="1019" t="s">
        <v>801</v>
      </c>
      <c r="C239" s="1019" t="s">
        <v>658</v>
      </c>
      <c r="D239" s="1019" t="s">
        <v>81</v>
      </c>
      <c r="E239" s="1021">
        <v>40151</v>
      </c>
      <c r="F239" s="950"/>
      <c r="G239" s="951">
        <v>6000000</v>
      </c>
      <c r="H239" s="951"/>
      <c r="I239" s="951"/>
      <c r="J239" s="952"/>
      <c r="K239" s="953"/>
      <c r="L239" s="954"/>
      <c r="M239" s="777"/>
      <c r="N239" s="778"/>
      <c r="O239" s="957"/>
      <c r="P239" s="957"/>
      <c r="Q239" s="779"/>
      <c r="R239" s="1022"/>
    </row>
    <row r="240" spans="1:18">
      <c r="A240" s="1020" t="s">
        <v>1982</v>
      </c>
      <c r="B240" s="1019" t="s">
        <v>803</v>
      </c>
      <c r="C240" s="1019" t="s">
        <v>804</v>
      </c>
      <c r="D240" s="1019" t="s">
        <v>88</v>
      </c>
      <c r="E240" s="1021">
        <v>39948</v>
      </c>
      <c r="F240" s="950" t="s">
        <v>160</v>
      </c>
      <c r="G240" s="951">
        <v>2400000</v>
      </c>
      <c r="H240" s="951">
        <v>0</v>
      </c>
      <c r="I240" s="951">
        <v>3022879.6</v>
      </c>
      <c r="J240" s="952" t="s">
        <v>672</v>
      </c>
      <c r="K240" s="953"/>
      <c r="L240" s="954"/>
      <c r="M240" s="777"/>
      <c r="N240" s="778"/>
      <c r="O240" s="957"/>
      <c r="P240" s="957"/>
      <c r="Q240" s="779"/>
      <c r="R240" s="1022"/>
    </row>
    <row r="241" spans="1:18">
      <c r="A241" s="1020"/>
      <c r="B241" s="1019" t="s">
        <v>803</v>
      </c>
      <c r="C241" s="1019" t="s">
        <v>804</v>
      </c>
      <c r="D241" s="1019" t="s">
        <v>88</v>
      </c>
      <c r="E241" s="1021">
        <v>41390</v>
      </c>
      <c r="F241" s="950"/>
      <c r="G241" s="951"/>
      <c r="H241" s="951"/>
      <c r="I241" s="951"/>
      <c r="J241" s="952"/>
      <c r="K241" s="953">
        <v>60000</v>
      </c>
      <c r="L241" s="954"/>
      <c r="M241" s="777">
        <v>60000</v>
      </c>
      <c r="N241" s="778">
        <v>1.05</v>
      </c>
      <c r="O241" s="957"/>
      <c r="P241" s="957">
        <v>3000.6</v>
      </c>
      <c r="Q241" s="779"/>
      <c r="R241" s="1022"/>
    </row>
    <row r="242" spans="1:18">
      <c r="A242" s="1020"/>
      <c r="B242" s="1019" t="s">
        <v>803</v>
      </c>
      <c r="C242" s="1019" t="s">
        <v>804</v>
      </c>
      <c r="D242" s="1019" t="s">
        <v>88</v>
      </c>
      <c r="E242" s="1021">
        <v>41393</v>
      </c>
      <c r="F242" s="950"/>
      <c r="G242" s="951"/>
      <c r="H242" s="951"/>
      <c r="I242" s="951"/>
      <c r="J242" s="952"/>
      <c r="K242" s="953">
        <v>2340000</v>
      </c>
      <c r="L242" s="954"/>
      <c r="M242" s="777">
        <v>2340000</v>
      </c>
      <c r="N242" s="778">
        <v>1.05</v>
      </c>
      <c r="O242" s="957"/>
      <c r="P242" s="957">
        <v>117023.4</v>
      </c>
      <c r="Q242" s="779">
        <v>125135.6</v>
      </c>
      <c r="R242" s="1022">
        <v>120000</v>
      </c>
    </row>
    <row r="243" spans="1:18">
      <c r="A243" s="1020"/>
      <c r="B243" s="1019" t="s">
        <v>803</v>
      </c>
      <c r="C243" s="1019" t="s">
        <v>804</v>
      </c>
      <c r="D243" s="1019" t="s">
        <v>88</v>
      </c>
      <c r="E243" s="1021">
        <v>41425</v>
      </c>
      <c r="F243" s="950"/>
      <c r="G243" s="951"/>
      <c r="H243" s="951"/>
      <c r="I243" s="951"/>
      <c r="J243" s="952"/>
      <c r="K243" s="953"/>
      <c r="L243" s="954">
        <v>-25000</v>
      </c>
      <c r="M243" s="777"/>
      <c r="N243" s="778"/>
      <c r="O243" s="957"/>
      <c r="P243" s="957"/>
      <c r="Q243" s="779"/>
      <c r="R243" s="1022"/>
    </row>
    <row r="244" spans="1:18">
      <c r="A244" s="1020" t="s">
        <v>1994</v>
      </c>
      <c r="B244" s="1019" t="s">
        <v>805</v>
      </c>
      <c r="C244" s="1019" t="s">
        <v>806</v>
      </c>
      <c r="D244" s="1019" t="s">
        <v>96</v>
      </c>
      <c r="E244" s="1021">
        <v>40011</v>
      </c>
      <c r="F244" s="950" t="s">
        <v>49</v>
      </c>
      <c r="G244" s="951">
        <v>11000000</v>
      </c>
      <c r="H244" s="951">
        <v>0</v>
      </c>
      <c r="I244" s="951">
        <v>12845586.01</v>
      </c>
      <c r="J244" s="952" t="s">
        <v>656</v>
      </c>
      <c r="K244" s="953"/>
      <c r="L244" s="954"/>
      <c r="M244" s="777"/>
      <c r="N244" s="778"/>
      <c r="O244" s="957"/>
      <c r="P244" s="957"/>
      <c r="Q244" s="779"/>
      <c r="R244" s="1022"/>
    </row>
    <row r="245" spans="1:18">
      <c r="A245" s="1020"/>
      <c r="B245" s="1019" t="s">
        <v>805</v>
      </c>
      <c r="C245" s="1019" t="s">
        <v>806</v>
      </c>
      <c r="D245" s="1019" t="s">
        <v>96</v>
      </c>
      <c r="E245" s="1021">
        <v>40801</v>
      </c>
      <c r="F245" s="950"/>
      <c r="G245" s="951"/>
      <c r="H245" s="951"/>
      <c r="I245" s="951"/>
      <c r="J245" s="952"/>
      <c r="K245" s="953">
        <v>11000000</v>
      </c>
      <c r="L245" s="954"/>
      <c r="M245" s="777">
        <v>11000</v>
      </c>
      <c r="N245" s="778">
        <v>1000</v>
      </c>
      <c r="O245" s="957"/>
      <c r="P245" s="957"/>
      <c r="Q245" s="779">
        <v>550000</v>
      </c>
      <c r="R245" s="1022">
        <v>550</v>
      </c>
    </row>
    <row r="246" spans="1:18">
      <c r="A246" s="1020" t="s">
        <v>1979</v>
      </c>
      <c r="B246" s="1019" t="s">
        <v>807</v>
      </c>
      <c r="C246" s="1019" t="s">
        <v>808</v>
      </c>
      <c r="D246" s="1019" t="s">
        <v>90</v>
      </c>
      <c r="E246" s="1021">
        <v>39927</v>
      </c>
      <c r="F246" s="950" t="s">
        <v>49</v>
      </c>
      <c r="G246" s="951">
        <v>15000000</v>
      </c>
      <c r="H246" s="951">
        <v>0</v>
      </c>
      <c r="I246" s="951">
        <v>18707708.84</v>
      </c>
      <c r="J246" s="952" t="s">
        <v>656</v>
      </c>
      <c r="K246" s="953"/>
      <c r="L246" s="954"/>
      <c r="M246" s="777"/>
      <c r="N246" s="778"/>
      <c r="O246" s="957"/>
      <c r="P246" s="957"/>
      <c r="Q246" s="779"/>
      <c r="R246" s="1022"/>
    </row>
    <row r="247" spans="1:18">
      <c r="A247" s="1020"/>
      <c r="B247" s="1019" t="s">
        <v>807</v>
      </c>
      <c r="C247" s="1019" t="s">
        <v>808</v>
      </c>
      <c r="D247" s="1019" t="s">
        <v>90</v>
      </c>
      <c r="E247" s="1021">
        <v>41052</v>
      </c>
      <c r="F247" s="950"/>
      <c r="G247" s="951"/>
      <c r="H247" s="951"/>
      <c r="I247" s="951"/>
      <c r="J247" s="952"/>
      <c r="K247" s="953">
        <v>6000000</v>
      </c>
      <c r="L247" s="954"/>
      <c r="M247" s="777">
        <v>6000</v>
      </c>
      <c r="N247" s="778">
        <v>1000</v>
      </c>
      <c r="O247" s="957"/>
      <c r="P247" s="957"/>
      <c r="Q247" s="779"/>
      <c r="R247" s="1022"/>
    </row>
    <row r="248" spans="1:18">
      <c r="A248" s="1020"/>
      <c r="B248" s="1019" t="s">
        <v>807</v>
      </c>
      <c r="C248" s="1019" t="s">
        <v>808</v>
      </c>
      <c r="D248" s="1019" t="s">
        <v>90</v>
      </c>
      <c r="E248" s="1021">
        <v>41283</v>
      </c>
      <c r="F248" s="950"/>
      <c r="G248" s="951"/>
      <c r="H248" s="951"/>
      <c r="I248" s="951"/>
      <c r="J248" s="952"/>
      <c r="K248" s="953">
        <v>2500000</v>
      </c>
      <c r="L248" s="954"/>
      <c r="M248" s="777">
        <v>2500</v>
      </c>
      <c r="N248" s="778">
        <v>1000</v>
      </c>
      <c r="O248" s="957"/>
      <c r="P248" s="957"/>
      <c r="Q248" s="779"/>
      <c r="R248" s="1022"/>
    </row>
    <row r="249" spans="1:18">
      <c r="A249" s="1020"/>
      <c r="B249" s="1019" t="s">
        <v>807</v>
      </c>
      <c r="C249" s="1019" t="s">
        <v>808</v>
      </c>
      <c r="D249" s="1019" t="s">
        <v>90</v>
      </c>
      <c r="E249" s="1021">
        <v>41388</v>
      </c>
      <c r="F249" s="950"/>
      <c r="G249" s="951"/>
      <c r="H249" s="951"/>
      <c r="I249" s="951"/>
      <c r="J249" s="952"/>
      <c r="K249" s="953">
        <v>6500000</v>
      </c>
      <c r="L249" s="954"/>
      <c r="M249" s="777">
        <v>6500</v>
      </c>
      <c r="N249" s="778">
        <v>1000</v>
      </c>
      <c r="O249" s="957"/>
      <c r="P249" s="957"/>
      <c r="Q249" s="779">
        <v>750000</v>
      </c>
      <c r="R249" s="1022">
        <v>750</v>
      </c>
    </row>
    <row r="250" spans="1:18">
      <c r="A250" s="1020" t="s">
        <v>1979</v>
      </c>
      <c r="B250" s="1019" t="s">
        <v>809</v>
      </c>
      <c r="C250" s="1019" t="s">
        <v>810</v>
      </c>
      <c r="D250" s="1019" t="s">
        <v>80</v>
      </c>
      <c r="E250" s="1021">
        <v>39885</v>
      </c>
      <c r="F250" s="950" t="s">
        <v>49</v>
      </c>
      <c r="G250" s="951">
        <v>607000</v>
      </c>
      <c r="H250" s="951">
        <v>0</v>
      </c>
      <c r="I250" s="951">
        <v>724123.53</v>
      </c>
      <c r="J250" s="952" t="s">
        <v>656</v>
      </c>
      <c r="K250" s="953"/>
      <c r="L250" s="954"/>
      <c r="M250" s="777"/>
      <c r="N250" s="778"/>
      <c r="O250" s="957"/>
      <c r="P250" s="957"/>
      <c r="Q250" s="779"/>
      <c r="R250" s="1022"/>
    </row>
    <row r="251" spans="1:18">
      <c r="A251" s="1020"/>
      <c r="B251" s="1019" t="s">
        <v>809</v>
      </c>
      <c r="C251" s="1019" t="s">
        <v>810</v>
      </c>
      <c r="D251" s="1019" t="s">
        <v>80</v>
      </c>
      <c r="E251" s="1021">
        <v>40849</v>
      </c>
      <c r="F251" s="950"/>
      <c r="G251" s="951"/>
      <c r="H251" s="951"/>
      <c r="I251" s="951"/>
      <c r="J251" s="952"/>
      <c r="K251" s="953">
        <v>607000</v>
      </c>
      <c r="L251" s="954"/>
      <c r="M251" s="777">
        <v>607</v>
      </c>
      <c r="N251" s="778">
        <v>1000</v>
      </c>
      <c r="O251" s="957"/>
      <c r="P251" s="957"/>
      <c r="Q251" s="779">
        <v>30000</v>
      </c>
      <c r="R251" s="1022">
        <v>30</v>
      </c>
    </row>
    <row r="252" spans="1:18">
      <c r="A252" s="1020">
        <v>11</v>
      </c>
      <c r="B252" s="1019" t="s">
        <v>811</v>
      </c>
      <c r="C252" s="1019" t="s">
        <v>812</v>
      </c>
      <c r="D252" s="1019" t="s">
        <v>131</v>
      </c>
      <c r="E252" s="1021">
        <v>39822</v>
      </c>
      <c r="F252" s="950" t="s">
        <v>26</v>
      </c>
      <c r="G252" s="951">
        <v>20000000</v>
      </c>
      <c r="H252" s="951">
        <v>0</v>
      </c>
      <c r="I252" s="951">
        <v>25205957.780000001</v>
      </c>
      <c r="J252" s="952" t="s">
        <v>656</v>
      </c>
      <c r="K252" s="953"/>
      <c r="L252" s="954"/>
      <c r="M252" s="777"/>
      <c r="N252" s="778"/>
      <c r="O252" s="957"/>
      <c r="P252" s="957"/>
      <c r="Q252" s="779"/>
      <c r="R252" s="1022"/>
    </row>
    <row r="253" spans="1:18">
      <c r="A253" s="1020"/>
      <c r="B253" s="1019" t="s">
        <v>811</v>
      </c>
      <c r="C253" s="1019" t="s">
        <v>812</v>
      </c>
      <c r="D253" s="1019" t="s">
        <v>131</v>
      </c>
      <c r="E253" s="1021">
        <v>40751</v>
      </c>
      <c r="F253" s="950"/>
      <c r="G253" s="951"/>
      <c r="H253" s="951"/>
      <c r="I253" s="951"/>
      <c r="J253" s="952"/>
      <c r="K253" s="953">
        <v>10000000</v>
      </c>
      <c r="L253" s="954"/>
      <c r="M253" s="777">
        <v>10000</v>
      </c>
      <c r="N253" s="778">
        <v>1000</v>
      </c>
      <c r="O253" s="957"/>
      <c r="P253" s="957"/>
      <c r="Q253" s="779"/>
      <c r="R253" s="1022"/>
    </row>
    <row r="254" spans="1:18">
      <c r="A254" s="1020"/>
      <c r="B254" s="1019" t="s">
        <v>811</v>
      </c>
      <c r="C254" s="1019" t="s">
        <v>812</v>
      </c>
      <c r="D254" s="1019" t="s">
        <v>131</v>
      </c>
      <c r="E254" s="1021">
        <v>41010</v>
      </c>
      <c r="F254" s="950"/>
      <c r="G254" s="951"/>
      <c r="H254" s="951"/>
      <c r="I254" s="951"/>
      <c r="J254" s="952"/>
      <c r="K254" s="953">
        <v>10000000</v>
      </c>
      <c r="L254" s="954"/>
      <c r="M254" s="777">
        <v>10000</v>
      </c>
      <c r="N254" s="778">
        <v>1000</v>
      </c>
      <c r="O254" s="957"/>
      <c r="P254" s="957"/>
      <c r="Q254" s="779"/>
      <c r="R254" s="1022"/>
    </row>
    <row r="255" spans="1:18">
      <c r="A255" s="1020"/>
      <c r="B255" s="1019" t="s">
        <v>811</v>
      </c>
      <c r="C255" s="1019" t="s">
        <v>812</v>
      </c>
      <c r="D255" s="1019" t="s">
        <v>131</v>
      </c>
      <c r="E255" s="1021">
        <v>41773</v>
      </c>
      <c r="F255" s="950"/>
      <c r="G255" s="951"/>
      <c r="H255" s="951"/>
      <c r="I255" s="951"/>
      <c r="J255" s="952"/>
      <c r="K255" s="953"/>
      <c r="L255" s="954"/>
      <c r="M255" s="777"/>
      <c r="N255" s="778"/>
      <c r="O255" s="957"/>
      <c r="P255" s="957"/>
      <c r="Q255" s="779">
        <v>2303180</v>
      </c>
      <c r="R255" s="1022">
        <v>167504</v>
      </c>
    </row>
    <row r="256" spans="1:18">
      <c r="A256" s="1020" t="s">
        <v>1978</v>
      </c>
      <c r="B256" s="1019" t="s">
        <v>813</v>
      </c>
      <c r="C256" s="1019" t="s">
        <v>814</v>
      </c>
      <c r="D256" s="1019" t="s">
        <v>121</v>
      </c>
      <c r="E256" s="1021">
        <v>39805</v>
      </c>
      <c r="F256" s="950" t="s">
        <v>49</v>
      </c>
      <c r="G256" s="951">
        <v>4767000</v>
      </c>
      <c r="H256" s="951">
        <v>0</v>
      </c>
      <c r="I256" s="951">
        <v>10674333.800000001</v>
      </c>
      <c r="J256" s="952" t="s">
        <v>656</v>
      </c>
      <c r="K256" s="953"/>
      <c r="L256" s="954"/>
      <c r="M256" s="777"/>
      <c r="N256" s="778"/>
      <c r="O256" s="957"/>
      <c r="P256" s="957"/>
      <c r="Q256" s="779"/>
      <c r="R256" s="1022"/>
    </row>
    <row r="257" spans="1:18">
      <c r="A257" s="1020"/>
      <c r="B257" s="1019" t="s">
        <v>813</v>
      </c>
      <c r="C257" s="1019" t="s">
        <v>814</v>
      </c>
      <c r="D257" s="1019" t="s">
        <v>121</v>
      </c>
      <c r="E257" s="1021">
        <v>40165</v>
      </c>
      <c r="F257" s="950"/>
      <c r="G257" s="951">
        <v>4640000</v>
      </c>
      <c r="H257" s="951"/>
      <c r="I257" s="951"/>
      <c r="J257" s="952"/>
      <c r="K257" s="953"/>
      <c r="L257" s="954"/>
      <c r="M257" s="777"/>
      <c r="N257" s="778"/>
      <c r="O257" s="957"/>
      <c r="P257" s="957"/>
      <c r="Q257" s="779"/>
      <c r="R257" s="1022"/>
    </row>
    <row r="258" spans="1:18">
      <c r="A258" s="1020"/>
      <c r="B258" s="1019" t="s">
        <v>813</v>
      </c>
      <c r="C258" s="1019" t="s">
        <v>814</v>
      </c>
      <c r="D258" s="1019" t="s">
        <v>121</v>
      </c>
      <c r="E258" s="1021">
        <v>40738</v>
      </c>
      <c r="F258" s="950"/>
      <c r="G258" s="951"/>
      <c r="H258" s="951"/>
      <c r="I258" s="951"/>
      <c r="J258" s="952"/>
      <c r="K258" s="953">
        <v>9407000</v>
      </c>
      <c r="L258" s="954"/>
      <c r="M258" s="777">
        <v>9407</v>
      </c>
      <c r="N258" s="778">
        <v>1000</v>
      </c>
      <c r="O258" s="957"/>
      <c r="P258" s="957"/>
      <c r="Q258" s="779">
        <v>238000</v>
      </c>
      <c r="R258" s="1022">
        <v>238</v>
      </c>
    </row>
    <row r="259" spans="1:18">
      <c r="A259" s="1020"/>
      <c r="B259" s="1019" t="s">
        <v>815</v>
      </c>
      <c r="C259" s="1019" t="s">
        <v>816</v>
      </c>
      <c r="D259" s="1019" t="s">
        <v>89</v>
      </c>
      <c r="E259" s="1021">
        <v>39822</v>
      </c>
      <c r="F259" s="950" t="s">
        <v>26</v>
      </c>
      <c r="G259" s="951">
        <v>44000000</v>
      </c>
      <c r="H259" s="951">
        <v>0</v>
      </c>
      <c r="I259" s="951">
        <v>41984062.5</v>
      </c>
      <c r="J259" s="952" t="s">
        <v>672</v>
      </c>
      <c r="K259" s="953"/>
      <c r="L259" s="954"/>
      <c r="M259" s="777"/>
      <c r="N259" s="778"/>
      <c r="O259" s="957"/>
      <c r="P259" s="957"/>
      <c r="Q259" s="779"/>
      <c r="R259" s="1022"/>
    </row>
    <row r="260" spans="1:18">
      <c r="A260" s="1020"/>
      <c r="B260" s="1019" t="s">
        <v>815</v>
      </c>
      <c r="C260" s="1019" t="s">
        <v>816</v>
      </c>
      <c r="D260" s="1019" t="s">
        <v>89</v>
      </c>
      <c r="E260" s="1021">
        <v>40606</v>
      </c>
      <c r="F260" s="950"/>
      <c r="G260" s="951"/>
      <c r="H260" s="951"/>
      <c r="I260" s="951"/>
      <c r="J260" s="952"/>
      <c r="K260" s="953">
        <v>38000000</v>
      </c>
      <c r="L260" s="954"/>
      <c r="M260" s="777">
        <v>44000</v>
      </c>
      <c r="N260" s="778">
        <v>863.6</v>
      </c>
      <c r="O260" s="957">
        <v>-6000000</v>
      </c>
      <c r="P260" s="957"/>
      <c r="Q260" s="779"/>
      <c r="R260" s="1022"/>
    </row>
    <row r="261" spans="1:18">
      <c r="A261" s="1020" t="s">
        <v>1980</v>
      </c>
      <c r="B261" s="1019" t="s">
        <v>817</v>
      </c>
      <c r="C261" s="1019" t="s">
        <v>818</v>
      </c>
      <c r="D261" s="1019" t="s">
        <v>81</v>
      </c>
      <c r="E261" s="1021">
        <v>39871</v>
      </c>
      <c r="F261" s="950" t="s">
        <v>49</v>
      </c>
      <c r="G261" s="951">
        <v>4000000</v>
      </c>
      <c r="H261" s="951">
        <v>0</v>
      </c>
      <c r="I261" s="951">
        <v>4755899.67</v>
      </c>
      <c r="J261" s="952" t="s">
        <v>656</v>
      </c>
      <c r="K261" s="953"/>
      <c r="L261" s="954"/>
      <c r="M261" s="777"/>
      <c r="N261" s="778"/>
      <c r="O261" s="957"/>
      <c r="P261" s="957"/>
      <c r="Q261" s="779"/>
      <c r="R261" s="1022"/>
    </row>
    <row r="262" spans="1:18">
      <c r="A262" s="1020"/>
      <c r="B262" s="1019" t="s">
        <v>817</v>
      </c>
      <c r="C262" s="1019" t="s">
        <v>818</v>
      </c>
      <c r="D262" s="1019" t="s">
        <v>81</v>
      </c>
      <c r="E262" s="1021">
        <v>40801</v>
      </c>
      <c r="F262" s="950"/>
      <c r="G262" s="951"/>
      <c r="H262" s="951"/>
      <c r="I262" s="951"/>
      <c r="J262" s="952"/>
      <c r="K262" s="953">
        <v>4000000</v>
      </c>
      <c r="L262" s="954"/>
      <c r="M262" s="777">
        <v>4000</v>
      </c>
      <c r="N262" s="778">
        <v>1000</v>
      </c>
      <c r="O262" s="957"/>
      <c r="P262" s="957"/>
      <c r="Q262" s="779">
        <v>200000</v>
      </c>
      <c r="R262" s="1022">
        <v>200</v>
      </c>
    </row>
    <row r="263" spans="1:18">
      <c r="A263" s="1020" t="s">
        <v>1979</v>
      </c>
      <c r="B263" s="1019" t="s">
        <v>819</v>
      </c>
      <c r="C263" s="1019" t="s">
        <v>820</v>
      </c>
      <c r="D263" s="1019" t="s">
        <v>81</v>
      </c>
      <c r="E263" s="1021">
        <v>39836</v>
      </c>
      <c r="F263" s="950" t="s">
        <v>49</v>
      </c>
      <c r="G263" s="951">
        <v>3300000</v>
      </c>
      <c r="H263" s="951">
        <v>0</v>
      </c>
      <c r="I263" s="951">
        <v>3802219.25</v>
      </c>
      <c r="J263" s="952" t="s">
        <v>656</v>
      </c>
      <c r="K263" s="953"/>
      <c r="L263" s="954"/>
      <c r="M263" s="777"/>
      <c r="N263" s="778"/>
      <c r="O263" s="957"/>
      <c r="P263" s="957"/>
      <c r="Q263" s="779"/>
      <c r="R263" s="1022"/>
    </row>
    <row r="264" spans="1:18">
      <c r="A264" s="1020"/>
      <c r="B264" s="1019" t="s">
        <v>819</v>
      </c>
      <c r="C264" s="1019" t="s">
        <v>820</v>
      </c>
      <c r="D264" s="1019" t="s">
        <v>81</v>
      </c>
      <c r="E264" s="1021">
        <v>40520</v>
      </c>
      <c r="F264" s="950"/>
      <c r="G264" s="951"/>
      <c r="H264" s="951"/>
      <c r="I264" s="951"/>
      <c r="J264" s="952"/>
      <c r="K264" s="953">
        <v>3300000</v>
      </c>
      <c r="L264" s="954"/>
      <c r="M264" s="777">
        <v>3300</v>
      </c>
      <c r="N264" s="778">
        <v>1000</v>
      </c>
      <c r="O264" s="957"/>
      <c r="P264" s="957"/>
      <c r="Q264" s="779">
        <v>165000</v>
      </c>
      <c r="R264" s="1022">
        <v>165</v>
      </c>
    </row>
    <row r="265" spans="1:18">
      <c r="A265" s="1020">
        <v>8</v>
      </c>
      <c r="B265" s="1019" t="s">
        <v>821</v>
      </c>
      <c r="C265" s="1019" t="s">
        <v>822</v>
      </c>
      <c r="D265" s="1019" t="s">
        <v>90</v>
      </c>
      <c r="E265" s="1021">
        <v>39836</v>
      </c>
      <c r="F265" s="950" t="s">
        <v>49</v>
      </c>
      <c r="G265" s="951">
        <v>1037000</v>
      </c>
      <c r="H265" s="951">
        <v>1037000</v>
      </c>
      <c r="I265" s="951">
        <v>215442.61</v>
      </c>
      <c r="J265" s="952" t="s">
        <v>661</v>
      </c>
      <c r="K265" s="953"/>
      <c r="L265" s="954"/>
      <c r="M265" s="777"/>
      <c r="N265" s="778"/>
      <c r="O265" s="957"/>
      <c r="P265" s="957"/>
      <c r="Q265" s="779"/>
      <c r="R265" s="1022"/>
    </row>
    <row r="266" spans="1:18">
      <c r="A266" s="1020">
        <v>8</v>
      </c>
      <c r="B266" s="1019" t="s">
        <v>823</v>
      </c>
      <c r="C266" s="1019" t="s">
        <v>824</v>
      </c>
      <c r="D266" s="1019" t="s">
        <v>81</v>
      </c>
      <c r="E266" s="1021">
        <v>39836</v>
      </c>
      <c r="F266" s="950" t="s">
        <v>49</v>
      </c>
      <c r="G266" s="951">
        <v>4656000</v>
      </c>
      <c r="H266" s="951">
        <v>4656000</v>
      </c>
      <c r="I266" s="951">
        <v>396163.67</v>
      </c>
      <c r="J266" s="952" t="s">
        <v>661</v>
      </c>
      <c r="K266" s="953"/>
      <c r="L266" s="954"/>
      <c r="M266" s="777"/>
      <c r="N266" s="778"/>
      <c r="O266" s="957"/>
      <c r="P266" s="957"/>
      <c r="Q266" s="779"/>
      <c r="R266" s="1022"/>
    </row>
    <row r="267" spans="1:18">
      <c r="A267" s="1020" t="s">
        <v>1979</v>
      </c>
      <c r="B267" s="1019" t="s">
        <v>825</v>
      </c>
      <c r="C267" s="1019" t="s">
        <v>826</v>
      </c>
      <c r="D267" s="1019" t="s">
        <v>86</v>
      </c>
      <c r="E267" s="1021">
        <v>39805</v>
      </c>
      <c r="F267" s="950" t="s">
        <v>49</v>
      </c>
      <c r="G267" s="951">
        <v>4700000</v>
      </c>
      <c r="H267" s="951">
        <v>0</v>
      </c>
      <c r="I267" s="951">
        <v>5452281.1900000004</v>
      </c>
      <c r="J267" s="952" t="s">
        <v>656</v>
      </c>
      <c r="K267" s="953"/>
      <c r="L267" s="954"/>
      <c r="M267" s="777"/>
      <c r="N267" s="778"/>
      <c r="O267" s="957"/>
      <c r="P267" s="957"/>
      <c r="Q267" s="779"/>
      <c r="R267" s="1022"/>
    </row>
    <row r="268" spans="1:18">
      <c r="A268" s="1020"/>
      <c r="B268" s="1019" t="s">
        <v>825</v>
      </c>
      <c r="C268" s="1019" t="s">
        <v>826</v>
      </c>
      <c r="D268" s="1019" t="s">
        <v>86</v>
      </c>
      <c r="E268" s="1021">
        <v>40542</v>
      </c>
      <c r="F268" s="950"/>
      <c r="G268" s="951"/>
      <c r="H268" s="951"/>
      <c r="I268" s="951"/>
      <c r="J268" s="952"/>
      <c r="K268" s="953">
        <v>4700000</v>
      </c>
      <c r="L268" s="954"/>
      <c r="M268" s="777">
        <v>4700</v>
      </c>
      <c r="N268" s="778">
        <v>1000</v>
      </c>
      <c r="O268" s="957"/>
      <c r="P268" s="957"/>
      <c r="Q268" s="779">
        <v>235000</v>
      </c>
      <c r="R268" s="1022">
        <v>235</v>
      </c>
    </row>
    <row r="269" spans="1:18">
      <c r="A269" s="1020">
        <v>39</v>
      </c>
      <c r="B269" s="1019" t="s">
        <v>827</v>
      </c>
      <c r="C269" s="1019" t="s">
        <v>828</v>
      </c>
      <c r="D269" s="1019" t="s">
        <v>55</v>
      </c>
      <c r="E269" s="1021">
        <v>39794</v>
      </c>
      <c r="F269" s="950" t="s">
        <v>26</v>
      </c>
      <c r="G269" s="951">
        <v>41279000</v>
      </c>
      <c r="H269" s="951">
        <v>0</v>
      </c>
      <c r="I269" s="951">
        <v>45252104.25</v>
      </c>
      <c r="J269" s="952" t="s">
        <v>656</v>
      </c>
      <c r="K269" s="953"/>
      <c r="L269" s="954"/>
      <c r="M269" s="777"/>
      <c r="N269" s="778"/>
      <c r="O269" s="957"/>
      <c r="P269" s="957"/>
      <c r="Q269" s="779"/>
      <c r="R269" s="1022"/>
    </row>
    <row r="270" spans="1:18">
      <c r="A270" s="1020"/>
      <c r="B270" s="1019" t="s">
        <v>827</v>
      </c>
      <c r="C270" s="1019" t="s">
        <v>828</v>
      </c>
      <c r="D270" s="1019" t="s">
        <v>55</v>
      </c>
      <c r="E270" s="1021">
        <v>40571</v>
      </c>
      <c r="F270" s="950"/>
      <c r="G270" s="951"/>
      <c r="H270" s="951"/>
      <c r="I270" s="951"/>
      <c r="J270" s="952"/>
      <c r="K270" s="953">
        <v>41279000</v>
      </c>
      <c r="L270" s="954"/>
      <c r="M270" s="777">
        <v>41279</v>
      </c>
      <c r="N270" s="778">
        <v>1000</v>
      </c>
      <c r="O270" s="957"/>
      <c r="P270" s="957"/>
      <c r="Q270" s="779"/>
      <c r="R270" s="1022"/>
    </row>
    <row r="271" spans="1:18">
      <c r="A271" s="1020">
        <v>8</v>
      </c>
      <c r="B271" s="1019" t="s">
        <v>829</v>
      </c>
      <c r="C271" s="1019" t="s">
        <v>830</v>
      </c>
      <c r="D271" s="1019" t="s">
        <v>88</v>
      </c>
      <c r="E271" s="1021">
        <v>39913</v>
      </c>
      <c r="F271" s="950" t="s">
        <v>49</v>
      </c>
      <c r="G271" s="951">
        <v>5100000</v>
      </c>
      <c r="H271" s="951">
        <v>5100000</v>
      </c>
      <c r="I271" s="951">
        <v>304973</v>
      </c>
      <c r="J271" s="952" t="s">
        <v>661</v>
      </c>
      <c r="K271" s="953"/>
      <c r="L271" s="954"/>
      <c r="M271" s="777"/>
      <c r="N271" s="778"/>
      <c r="O271" s="957"/>
      <c r="P271" s="957"/>
      <c r="Q271" s="779"/>
      <c r="R271" s="1022"/>
    </row>
    <row r="272" spans="1:18">
      <c r="A272" s="1020">
        <v>11</v>
      </c>
      <c r="B272" s="1019" t="s">
        <v>831</v>
      </c>
      <c r="C272" s="1019" t="s">
        <v>832</v>
      </c>
      <c r="D272" s="1019" t="s">
        <v>131</v>
      </c>
      <c r="E272" s="1021">
        <v>39766</v>
      </c>
      <c r="F272" s="950" t="s">
        <v>26</v>
      </c>
      <c r="G272" s="951">
        <v>3555199000</v>
      </c>
      <c r="H272" s="951">
        <v>0</v>
      </c>
      <c r="I272" s="951">
        <v>3806873702.1300001</v>
      </c>
      <c r="J272" s="952" t="s">
        <v>656</v>
      </c>
      <c r="K272" s="953"/>
      <c r="L272" s="954"/>
      <c r="M272" s="777"/>
      <c r="N272" s="778"/>
      <c r="O272" s="957"/>
      <c r="P272" s="957"/>
      <c r="Q272" s="779"/>
      <c r="R272" s="1022"/>
    </row>
    <row r="273" spans="1:18">
      <c r="A273" s="1020"/>
      <c r="B273" s="1019" t="s">
        <v>831</v>
      </c>
      <c r="C273" s="1019" t="s">
        <v>832</v>
      </c>
      <c r="D273" s="1019" t="s">
        <v>131</v>
      </c>
      <c r="E273" s="1021">
        <v>39981</v>
      </c>
      <c r="F273" s="950"/>
      <c r="G273" s="951"/>
      <c r="H273" s="951"/>
      <c r="I273" s="951"/>
      <c r="J273" s="952"/>
      <c r="K273" s="953">
        <v>3555199000</v>
      </c>
      <c r="L273" s="954"/>
      <c r="M273" s="777">
        <v>3555199</v>
      </c>
      <c r="N273" s="778">
        <v>1000</v>
      </c>
      <c r="O273" s="957"/>
      <c r="P273" s="957"/>
      <c r="Q273" s="779"/>
      <c r="R273" s="1022"/>
    </row>
    <row r="274" spans="1:18">
      <c r="A274" s="1020"/>
      <c r="B274" s="1019" t="s">
        <v>831</v>
      </c>
      <c r="C274" s="1019" t="s">
        <v>832</v>
      </c>
      <c r="D274" s="1019" t="s">
        <v>131</v>
      </c>
      <c r="E274" s="1021">
        <v>40156</v>
      </c>
      <c r="F274" s="950"/>
      <c r="G274" s="951"/>
      <c r="H274" s="951"/>
      <c r="I274" s="951"/>
      <c r="J274" s="952"/>
      <c r="K274" s="953"/>
      <c r="L274" s="954"/>
      <c r="M274" s="777"/>
      <c r="N274" s="778"/>
      <c r="O274" s="957"/>
      <c r="P274" s="957"/>
      <c r="Q274" s="779">
        <v>146500064.55000001</v>
      </c>
      <c r="R274" s="1022">
        <v>12657960</v>
      </c>
    </row>
    <row r="275" spans="1:18">
      <c r="A275" s="1020" t="s">
        <v>1981</v>
      </c>
      <c r="B275" s="1019" t="s">
        <v>833</v>
      </c>
      <c r="C275" s="1019" t="s">
        <v>834</v>
      </c>
      <c r="D275" s="1019" t="s">
        <v>85</v>
      </c>
      <c r="E275" s="1021">
        <v>39805</v>
      </c>
      <c r="F275" s="950" t="s">
        <v>49</v>
      </c>
      <c r="G275" s="951">
        <v>4000000</v>
      </c>
      <c r="H275" s="951">
        <v>0</v>
      </c>
      <c r="I275" s="951">
        <v>4742850.8899999997</v>
      </c>
      <c r="J275" s="952" t="s">
        <v>672</v>
      </c>
      <c r="K275" s="953"/>
      <c r="L275" s="954"/>
      <c r="M275" s="777"/>
      <c r="N275" s="778"/>
      <c r="O275" s="957"/>
      <c r="P275" s="957"/>
      <c r="Q275" s="779"/>
      <c r="R275" s="1022"/>
    </row>
    <row r="276" spans="1:18">
      <c r="A276" s="1020"/>
      <c r="B276" s="1019" t="s">
        <v>833</v>
      </c>
      <c r="C276" s="1019" t="s">
        <v>834</v>
      </c>
      <c r="D276" s="1019" t="s">
        <v>85</v>
      </c>
      <c r="E276" s="1021">
        <v>41221</v>
      </c>
      <c r="F276" s="950"/>
      <c r="G276" s="951"/>
      <c r="H276" s="951"/>
      <c r="I276" s="951"/>
      <c r="J276" s="952"/>
      <c r="K276" s="953">
        <v>247727.04</v>
      </c>
      <c r="L276" s="954"/>
      <c r="M276" s="777">
        <v>264</v>
      </c>
      <c r="N276" s="778">
        <v>938.4</v>
      </c>
      <c r="O276" s="957">
        <v>-16272.96</v>
      </c>
      <c r="P276" s="957"/>
      <c r="Q276" s="779"/>
      <c r="R276" s="1022"/>
    </row>
    <row r="277" spans="1:18">
      <c r="A277" s="1020"/>
      <c r="B277" s="1019" t="s">
        <v>833</v>
      </c>
      <c r="C277" s="1019" t="s">
        <v>834</v>
      </c>
      <c r="D277" s="1019" t="s">
        <v>85</v>
      </c>
      <c r="E277" s="1021">
        <v>41222</v>
      </c>
      <c r="F277" s="950"/>
      <c r="G277" s="951"/>
      <c r="H277" s="951"/>
      <c r="I277" s="951"/>
      <c r="J277" s="952"/>
      <c r="K277" s="953">
        <v>3505712.96</v>
      </c>
      <c r="L277" s="954"/>
      <c r="M277" s="777">
        <v>3736</v>
      </c>
      <c r="N277" s="778">
        <v>938.4</v>
      </c>
      <c r="O277" s="957">
        <v>-230287.04</v>
      </c>
      <c r="P277" s="957"/>
      <c r="Q277" s="779">
        <v>169042</v>
      </c>
      <c r="R277" s="1022">
        <v>200</v>
      </c>
    </row>
    <row r="278" spans="1:18">
      <c r="A278" s="1020"/>
      <c r="B278" s="1019" t="s">
        <v>833</v>
      </c>
      <c r="C278" s="1019" t="s">
        <v>834</v>
      </c>
      <c r="D278" s="1019" t="s">
        <v>85</v>
      </c>
      <c r="E278" s="1021">
        <v>41285</v>
      </c>
      <c r="F278" s="950"/>
      <c r="G278" s="951"/>
      <c r="H278" s="951"/>
      <c r="I278" s="951"/>
      <c r="J278" s="952"/>
      <c r="K278" s="953"/>
      <c r="L278" s="954">
        <v>-25000</v>
      </c>
      <c r="M278" s="777"/>
      <c r="N278" s="778"/>
      <c r="O278" s="957"/>
      <c r="P278" s="957"/>
      <c r="Q278" s="779"/>
      <c r="R278" s="1022"/>
    </row>
    <row r="279" spans="1:18">
      <c r="A279" s="1020" t="s">
        <v>1995</v>
      </c>
      <c r="B279" s="1019" t="s">
        <v>835</v>
      </c>
      <c r="C279" s="1019" t="s">
        <v>836</v>
      </c>
      <c r="D279" s="1019" t="s">
        <v>90</v>
      </c>
      <c r="E279" s="1021">
        <v>40109</v>
      </c>
      <c r="F279" s="950" t="s">
        <v>160</v>
      </c>
      <c r="G279" s="951">
        <v>6251000</v>
      </c>
      <c r="H279" s="951">
        <v>0</v>
      </c>
      <c r="I279" s="951">
        <v>7547479.5599999996</v>
      </c>
      <c r="J279" s="952" t="s">
        <v>656</v>
      </c>
      <c r="K279" s="953"/>
      <c r="L279" s="954"/>
      <c r="M279" s="777"/>
      <c r="N279" s="778"/>
      <c r="O279" s="957"/>
      <c r="P279" s="957"/>
      <c r="Q279" s="779"/>
      <c r="R279" s="1022"/>
    </row>
    <row r="280" spans="1:18">
      <c r="A280" s="1020"/>
      <c r="B280" s="1019" t="s">
        <v>835</v>
      </c>
      <c r="C280" s="1019" t="s">
        <v>836</v>
      </c>
      <c r="D280" s="1019" t="s">
        <v>90</v>
      </c>
      <c r="E280" s="1021">
        <v>40794</v>
      </c>
      <c r="F280" s="950"/>
      <c r="G280" s="951"/>
      <c r="H280" s="951"/>
      <c r="I280" s="951"/>
      <c r="J280" s="952"/>
      <c r="K280" s="953">
        <v>6251000</v>
      </c>
      <c r="L280" s="954"/>
      <c r="M280" s="777">
        <v>6251000</v>
      </c>
      <c r="N280" s="778">
        <v>1</v>
      </c>
      <c r="O280" s="957"/>
      <c r="P280" s="957"/>
      <c r="Q280" s="779">
        <v>313000</v>
      </c>
      <c r="R280" s="1022">
        <v>313000</v>
      </c>
    </row>
    <row r="281" spans="1:18">
      <c r="A281" s="1020"/>
      <c r="B281" s="1019" t="s">
        <v>837</v>
      </c>
      <c r="C281" s="1019" t="s">
        <v>838</v>
      </c>
      <c r="D281" s="1019" t="s">
        <v>55</v>
      </c>
      <c r="E281" s="1021">
        <v>39822</v>
      </c>
      <c r="F281" s="950" t="s">
        <v>26</v>
      </c>
      <c r="G281" s="951">
        <v>16000000</v>
      </c>
      <c r="H281" s="951">
        <v>0</v>
      </c>
      <c r="I281" s="951">
        <v>19941788.940000001</v>
      </c>
      <c r="J281" s="952" t="s">
        <v>672</v>
      </c>
      <c r="K281" s="953"/>
      <c r="L281" s="954"/>
      <c r="M281" s="777"/>
      <c r="N281" s="778"/>
      <c r="O281" s="957"/>
      <c r="P281" s="957"/>
      <c r="Q281" s="779"/>
      <c r="R281" s="1022"/>
    </row>
    <row r="282" spans="1:18">
      <c r="A282" s="1020"/>
      <c r="B282" s="1019" t="s">
        <v>837</v>
      </c>
      <c r="C282" s="1019" t="s">
        <v>838</v>
      </c>
      <c r="D282" s="1019" t="s">
        <v>55</v>
      </c>
      <c r="E282" s="1021">
        <v>41325</v>
      </c>
      <c r="F282" s="950"/>
      <c r="G282" s="951"/>
      <c r="H282" s="951"/>
      <c r="I282" s="951"/>
      <c r="J282" s="952"/>
      <c r="K282" s="953">
        <v>14525843.4</v>
      </c>
      <c r="L282" s="954"/>
      <c r="M282" s="777">
        <v>15534</v>
      </c>
      <c r="N282" s="778">
        <v>935.1</v>
      </c>
      <c r="O282" s="957">
        <v>-1008156.6</v>
      </c>
      <c r="P282" s="957"/>
      <c r="Q282" s="779"/>
      <c r="R282" s="1022"/>
    </row>
    <row r="283" spans="1:18">
      <c r="A283" s="1020"/>
      <c r="B283" s="1019" t="s">
        <v>837</v>
      </c>
      <c r="C283" s="1019" t="s">
        <v>838</v>
      </c>
      <c r="D283" s="1019" t="s">
        <v>55</v>
      </c>
      <c r="E283" s="1021">
        <v>41326</v>
      </c>
      <c r="F283" s="950"/>
      <c r="G283" s="951"/>
      <c r="H283" s="951"/>
      <c r="I283" s="951"/>
      <c r="J283" s="952"/>
      <c r="K283" s="953">
        <v>435756.6</v>
      </c>
      <c r="L283" s="954"/>
      <c r="M283" s="777">
        <v>466</v>
      </c>
      <c r="N283" s="778">
        <v>935.1</v>
      </c>
      <c r="O283" s="957">
        <v>-30243.4</v>
      </c>
      <c r="P283" s="957"/>
      <c r="Q283" s="779"/>
      <c r="R283" s="1022"/>
    </row>
    <row r="284" spans="1:18">
      <c r="A284" s="1020"/>
      <c r="B284" s="1019" t="s">
        <v>837</v>
      </c>
      <c r="C284" s="1019" t="s">
        <v>838</v>
      </c>
      <c r="D284" s="1019" t="s">
        <v>55</v>
      </c>
      <c r="E284" s="1021">
        <v>41359</v>
      </c>
      <c r="F284" s="950"/>
      <c r="G284" s="951"/>
      <c r="H284" s="951"/>
      <c r="I284" s="951"/>
      <c r="J284" s="952"/>
      <c r="K284" s="953"/>
      <c r="L284" s="954">
        <v>-149616</v>
      </c>
      <c r="M284" s="777"/>
      <c r="N284" s="778"/>
      <c r="O284" s="957"/>
      <c r="P284" s="957"/>
      <c r="Q284" s="779"/>
      <c r="R284" s="1022"/>
    </row>
    <row r="285" spans="1:18">
      <c r="A285" s="1020"/>
      <c r="B285" s="1019" t="s">
        <v>837</v>
      </c>
      <c r="C285" s="1019" t="s">
        <v>838</v>
      </c>
      <c r="D285" s="1019" t="s">
        <v>55</v>
      </c>
      <c r="E285" s="1021">
        <v>41383</v>
      </c>
      <c r="F285" s="950"/>
      <c r="G285" s="951"/>
      <c r="H285" s="951"/>
      <c r="I285" s="951"/>
      <c r="J285" s="952"/>
      <c r="K285" s="953"/>
      <c r="L285" s="954"/>
      <c r="M285" s="777"/>
      <c r="N285" s="778"/>
      <c r="O285" s="957"/>
      <c r="P285" s="957"/>
      <c r="Q285" s="779">
        <v>1800000</v>
      </c>
      <c r="R285" s="1022">
        <v>357675</v>
      </c>
    </row>
    <row r="286" spans="1:18">
      <c r="A286" s="1020"/>
      <c r="B286" s="1019" t="s">
        <v>839</v>
      </c>
      <c r="C286" s="1019" t="s">
        <v>840</v>
      </c>
      <c r="D286" s="1019" t="s">
        <v>55</v>
      </c>
      <c r="E286" s="1021">
        <v>39850</v>
      </c>
      <c r="F286" s="950" t="s">
        <v>26</v>
      </c>
      <c r="G286" s="951">
        <v>4000000</v>
      </c>
      <c r="H286" s="951">
        <v>0</v>
      </c>
      <c r="I286" s="951">
        <v>3994452</v>
      </c>
      <c r="J286" s="952" t="s">
        <v>672</v>
      </c>
      <c r="K286" s="953"/>
      <c r="L286" s="954"/>
      <c r="M286" s="777"/>
      <c r="N286" s="778"/>
      <c r="O286" s="957"/>
      <c r="P286" s="957"/>
      <c r="Q286" s="779"/>
      <c r="R286" s="1022"/>
    </row>
    <row r="287" spans="1:18">
      <c r="A287" s="1020"/>
      <c r="B287" s="1019" t="s">
        <v>839</v>
      </c>
      <c r="C287" s="1019" t="s">
        <v>840</v>
      </c>
      <c r="D287" s="1019" t="s">
        <v>55</v>
      </c>
      <c r="E287" s="1021">
        <v>41243</v>
      </c>
      <c r="F287" s="950"/>
      <c r="G287" s="951"/>
      <c r="H287" s="951"/>
      <c r="I287" s="951"/>
      <c r="J287" s="952"/>
      <c r="K287" s="953">
        <v>3412000</v>
      </c>
      <c r="L287" s="954"/>
      <c r="M287" s="777">
        <v>4000</v>
      </c>
      <c r="N287" s="778">
        <v>853</v>
      </c>
      <c r="O287" s="957">
        <v>-588000</v>
      </c>
      <c r="P287" s="957"/>
      <c r="Q287" s="779"/>
      <c r="R287" s="1022"/>
    </row>
    <row r="288" spans="1:18">
      <c r="A288" s="1020"/>
      <c r="B288" s="1019" t="s">
        <v>839</v>
      </c>
      <c r="C288" s="1019" t="s">
        <v>840</v>
      </c>
      <c r="D288" s="1019" t="s">
        <v>55</v>
      </c>
      <c r="E288" s="1021">
        <v>41285</v>
      </c>
      <c r="F288" s="950"/>
      <c r="G288" s="951"/>
      <c r="H288" s="951"/>
      <c r="I288" s="951"/>
      <c r="J288" s="952"/>
      <c r="K288" s="953"/>
      <c r="L288" s="954">
        <v>-34120</v>
      </c>
      <c r="M288" s="777"/>
      <c r="N288" s="778"/>
      <c r="O288" s="957"/>
      <c r="P288" s="957"/>
      <c r="Q288" s="779"/>
      <c r="R288" s="1022"/>
    </row>
    <row r="289" spans="1:18">
      <c r="A289" s="1020"/>
      <c r="B289" s="1019" t="s">
        <v>839</v>
      </c>
      <c r="C289" s="1019" t="s">
        <v>840</v>
      </c>
      <c r="D289" s="1019" t="s">
        <v>55</v>
      </c>
      <c r="E289" s="1021">
        <v>41359</v>
      </c>
      <c r="F289" s="950"/>
      <c r="G289" s="951"/>
      <c r="H289" s="951"/>
      <c r="I289" s="951"/>
      <c r="J289" s="952"/>
      <c r="K289" s="953"/>
      <c r="L289" s="954">
        <v>-15880</v>
      </c>
      <c r="M289" s="777"/>
      <c r="N289" s="778"/>
      <c r="O289" s="957"/>
      <c r="P289" s="957"/>
      <c r="Q289" s="779"/>
      <c r="R289" s="1022"/>
    </row>
    <row r="290" spans="1:18">
      <c r="A290" s="1020"/>
      <c r="B290" s="1019" t="s">
        <v>839</v>
      </c>
      <c r="C290" s="1019" t="s">
        <v>840</v>
      </c>
      <c r="D290" s="1019" t="s">
        <v>55</v>
      </c>
      <c r="E290" s="1021">
        <v>41436</v>
      </c>
      <c r="F290" s="950"/>
      <c r="G290" s="951"/>
      <c r="H290" s="951"/>
      <c r="I290" s="951"/>
      <c r="J290" s="952"/>
      <c r="K290" s="953"/>
      <c r="L290" s="954"/>
      <c r="M290" s="777"/>
      <c r="N290" s="778"/>
      <c r="O290" s="957"/>
      <c r="P290" s="957"/>
      <c r="Q290" s="779">
        <v>19132</v>
      </c>
      <c r="R290" s="1022">
        <v>86957</v>
      </c>
    </row>
    <row r="291" spans="1:18">
      <c r="A291" s="1020">
        <v>11</v>
      </c>
      <c r="B291" s="1019" t="s">
        <v>841</v>
      </c>
      <c r="C291" s="1019" t="s">
        <v>761</v>
      </c>
      <c r="D291" s="1019" t="s">
        <v>86</v>
      </c>
      <c r="E291" s="1021">
        <v>39857</v>
      </c>
      <c r="F291" s="950" t="s">
        <v>26</v>
      </c>
      <c r="G291" s="951">
        <v>9201000</v>
      </c>
      <c r="H291" s="951">
        <v>0</v>
      </c>
      <c r="I291" s="951">
        <v>11388958.51</v>
      </c>
      <c r="J291" s="952" t="s">
        <v>656</v>
      </c>
      <c r="K291" s="953"/>
      <c r="L291" s="954"/>
      <c r="M291" s="777"/>
      <c r="N291" s="778"/>
      <c r="O291" s="957"/>
      <c r="P291" s="957"/>
      <c r="Q291" s="779"/>
      <c r="R291" s="1022"/>
    </row>
    <row r="292" spans="1:18">
      <c r="A292" s="1020"/>
      <c r="B292" s="1019" t="s">
        <v>841</v>
      </c>
      <c r="C292" s="1019" t="s">
        <v>761</v>
      </c>
      <c r="D292" s="1019" t="s">
        <v>86</v>
      </c>
      <c r="E292" s="1021">
        <v>41383</v>
      </c>
      <c r="F292" s="950"/>
      <c r="G292" s="951"/>
      <c r="H292" s="951"/>
      <c r="I292" s="951"/>
      <c r="J292" s="952"/>
      <c r="K292" s="953">
        <v>9201000</v>
      </c>
      <c r="L292" s="954"/>
      <c r="M292" s="777">
        <v>9201</v>
      </c>
      <c r="N292" s="778">
        <v>1000</v>
      </c>
      <c r="O292" s="957"/>
      <c r="P292" s="957"/>
      <c r="Q292" s="779">
        <v>213594.16</v>
      </c>
      <c r="R292" s="1022">
        <v>205379</v>
      </c>
    </row>
    <row r="293" spans="1:18">
      <c r="A293" s="1020" t="s">
        <v>1996</v>
      </c>
      <c r="B293" s="1019" t="s">
        <v>842</v>
      </c>
      <c r="C293" s="1019" t="s">
        <v>691</v>
      </c>
      <c r="D293" s="1019" t="s">
        <v>16</v>
      </c>
      <c r="E293" s="1021">
        <v>39829</v>
      </c>
      <c r="F293" s="950" t="s">
        <v>53</v>
      </c>
      <c r="G293" s="951">
        <v>18980000</v>
      </c>
      <c r="H293" s="951">
        <v>0</v>
      </c>
      <c r="I293" s="951">
        <v>20511580.550000001</v>
      </c>
      <c r="J293" s="952" t="s">
        <v>656</v>
      </c>
      <c r="K293" s="953"/>
      <c r="L293" s="954"/>
      <c r="M293" s="777"/>
      <c r="N293" s="778"/>
      <c r="O293" s="957"/>
      <c r="P293" s="957"/>
      <c r="Q293" s="779"/>
      <c r="R293" s="1022"/>
    </row>
    <row r="294" spans="1:18">
      <c r="A294" s="1020"/>
      <c r="B294" s="1019" t="s">
        <v>842</v>
      </c>
      <c r="C294" s="1019" t="s">
        <v>691</v>
      </c>
      <c r="D294" s="1019" t="s">
        <v>16</v>
      </c>
      <c r="E294" s="1021">
        <v>40417</v>
      </c>
      <c r="F294" s="950"/>
      <c r="G294" s="951"/>
      <c r="H294" s="951"/>
      <c r="I294" s="951"/>
      <c r="J294" s="952"/>
      <c r="K294" s="953">
        <v>18980000</v>
      </c>
      <c r="L294" s="954"/>
      <c r="M294" s="777">
        <v>18980</v>
      </c>
      <c r="N294" s="778">
        <v>1000</v>
      </c>
      <c r="O294" s="957"/>
      <c r="P294" s="957"/>
      <c r="Q294" s="779"/>
      <c r="R294" s="1022"/>
    </row>
    <row r="295" spans="1:18">
      <c r="A295" s="1020"/>
      <c r="B295" s="1019" t="s">
        <v>843</v>
      </c>
      <c r="C295" s="1019" t="s">
        <v>844</v>
      </c>
      <c r="D295" s="1019" t="s">
        <v>87</v>
      </c>
      <c r="E295" s="1021">
        <v>39773</v>
      </c>
      <c r="F295" s="950" t="s">
        <v>26</v>
      </c>
      <c r="G295" s="951">
        <v>38970000</v>
      </c>
      <c r="H295" s="951">
        <v>0</v>
      </c>
      <c r="I295" s="951">
        <v>17678900</v>
      </c>
      <c r="J295" s="952" t="s">
        <v>672</v>
      </c>
      <c r="K295" s="953"/>
      <c r="L295" s="954"/>
      <c r="M295" s="777"/>
      <c r="N295" s="778"/>
      <c r="O295" s="957"/>
      <c r="P295" s="957"/>
      <c r="Q295" s="779"/>
      <c r="R295" s="1022"/>
    </row>
    <row r="296" spans="1:18">
      <c r="A296" s="1020"/>
      <c r="B296" s="1019" t="s">
        <v>843</v>
      </c>
      <c r="C296" s="1019" t="s">
        <v>844</v>
      </c>
      <c r="D296" s="1019" t="s">
        <v>87</v>
      </c>
      <c r="E296" s="1021">
        <v>40724</v>
      </c>
      <c r="F296" s="950"/>
      <c r="G296" s="951"/>
      <c r="H296" s="951"/>
      <c r="I296" s="951"/>
      <c r="J296" s="952"/>
      <c r="K296" s="953">
        <v>16250000</v>
      </c>
      <c r="L296" s="954"/>
      <c r="M296" s="777">
        <v>38970</v>
      </c>
      <c r="N296" s="778">
        <v>417</v>
      </c>
      <c r="O296" s="957">
        <v>-22720000</v>
      </c>
      <c r="P296" s="957"/>
      <c r="Q296" s="779"/>
      <c r="R296" s="1022"/>
    </row>
    <row r="297" spans="1:18">
      <c r="A297" s="1020">
        <v>11</v>
      </c>
      <c r="B297" s="1019" t="s">
        <v>845</v>
      </c>
      <c r="C297" s="1019" t="s">
        <v>658</v>
      </c>
      <c r="D297" s="1019" t="s">
        <v>81</v>
      </c>
      <c r="E297" s="1021">
        <v>39787</v>
      </c>
      <c r="F297" s="950" t="s">
        <v>26</v>
      </c>
      <c r="G297" s="951">
        <v>258000000</v>
      </c>
      <c r="H297" s="951">
        <v>0</v>
      </c>
      <c r="I297" s="951">
        <v>329874444.95999998</v>
      </c>
      <c r="J297" s="952" t="s">
        <v>656</v>
      </c>
      <c r="K297" s="953"/>
      <c r="L297" s="954"/>
      <c r="M297" s="777"/>
      <c r="N297" s="778"/>
      <c r="O297" s="957"/>
      <c r="P297" s="957"/>
      <c r="Q297" s="779"/>
      <c r="R297" s="1022"/>
    </row>
    <row r="298" spans="1:18">
      <c r="A298" s="1020"/>
      <c r="B298" s="1019" t="s">
        <v>845</v>
      </c>
      <c r="C298" s="1019" t="s">
        <v>658</v>
      </c>
      <c r="D298" s="1019" t="s">
        <v>81</v>
      </c>
      <c r="E298" s="1021">
        <v>41353</v>
      </c>
      <c r="F298" s="950"/>
      <c r="G298" s="951"/>
      <c r="H298" s="951"/>
      <c r="I298" s="951"/>
      <c r="J298" s="952"/>
      <c r="K298" s="953">
        <v>129000000</v>
      </c>
      <c r="L298" s="954"/>
      <c r="M298" s="777">
        <v>129000</v>
      </c>
      <c r="N298" s="778">
        <v>1000</v>
      </c>
      <c r="O298" s="957"/>
      <c r="P298" s="957"/>
      <c r="Q298" s="779"/>
      <c r="R298" s="1022"/>
    </row>
    <row r="299" spans="1:18">
      <c r="A299" s="1020"/>
      <c r="B299" s="1019" t="s">
        <v>845</v>
      </c>
      <c r="C299" s="1019" t="s">
        <v>658</v>
      </c>
      <c r="D299" s="1019" t="s">
        <v>81</v>
      </c>
      <c r="E299" s="1021">
        <v>41547</v>
      </c>
      <c r="F299" s="950"/>
      <c r="G299" s="951"/>
      <c r="H299" s="951"/>
      <c r="I299" s="951"/>
      <c r="J299" s="952"/>
      <c r="K299" s="953">
        <v>129000000</v>
      </c>
      <c r="L299" s="954"/>
      <c r="M299" s="777">
        <v>129000</v>
      </c>
      <c r="N299" s="778">
        <v>1000</v>
      </c>
      <c r="O299" s="957"/>
      <c r="P299" s="957"/>
      <c r="Q299" s="779"/>
      <c r="R299" s="1022"/>
    </row>
    <row r="300" spans="1:18">
      <c r="A300" s="1020"/>
      <c r="B300" s="1019" t="s">
        <v>845</v>
      </c>
      <c r="C300" s="1019" t="s">
        <v>658</v>
      </c>
      <c r="D300" s="1019" t="s">
        <v>81</v>
      </c>
      <c r="E300" s="1021">
        <v>41617</v>
      </c>
      <c r="F300" s="950"/>
      <c r="G300" s="951"/>
      <c r="H300" s="951"/>
      <c r="I300" s="951"/>
      <c r="J300" s="952"/>
      <c r="K300" s="953"/>
      <c r="L300" s="954"/>
      <c r="M300" s="777"/>
      <c r="N300" s="778"/>
      <c r="O300" s="957"/>
      <c r="P300" s="957"/>
      <c r="Q300" s="779">
        <v>13107778.300000001</v>
      </c>
      <c r="R300" s="1022">
        <v>1846374</v>
      </c>
    </row>
    <row r="301" spans="1:18">
      <c r="A301" s="1020" t="s">
        <v>1997</v>
      </c>
      <c r="B301" s="1019" t="s">
        <v>847</v>
      </c>
      <c r="C301" s="1019" t="s">
        <v>848</v>
      </c>
      <c r="D301" s="1019" t="s">
        <v>16</v>
      </c>
      <c r="E301" s="1021">
        <v>39871</v>
      </c>
      <c r="F301" s="950" t="s">
        <v>49</v>
      </c>
      <c r="G301" s="951">
        <v>3000000</v>
      </c>
      <c r="H301" s="951">
        <v>0</v>
      </c>
      <c r="I301" s="951">
        <v>7448071.4699999997</v>
      </c>
      <c r="J301" s="952" t="s">
        <v>656</v>
      </c>
      <c r="K301" s="953"/>
      <c r="L301" s="954"/>
      <c r="M301" s="777"/>
      <c r="N301" s="778"/>
      <c r="O301" s="957"/>
      <c r="P301" s="957"/>
      <c r="Q301" s="779"/>
      <c r="R301" s="1022"/>
    </row>
    <row r="302" spans="1:18">
      <c r="A302" s="1020"/>
      <c r="B302" s="1019" t="s">
        <v>847</v>
      </c>
      <c r="C302" s="1019" t="s">
        <v>848</v>
      </c>
      <c r="D302" s="1019" t="s">
        <v>16</v>
      </c>
      <c r="E302" s="1021">
        <v>40169</v>
      </c>
      <c r="F302" s="950"/>
      <c r="G302" s="951">
        <v>3500000</v>
      </c>
      <c r="H302" s="951"/>
      <c r="I302" s="951"/>
      <c r="J302" s="952"/>
      <c r="K302" s="953"/>
      <c r="L302" s="954"/>
      <c r="M302" s="777"/>
      <c r="N302" s="778"/>
      <c r="O302" s="957"/>
      <c r="P302" s="957"/>
      <c r="Q302" s="779"/>
      <c r="R302" s="1022"/>
    </row>
    <row r="303" spans="1:18">
      <c r="A303" s="1020"/>
      <c r="B303" s="1019" t="s">
        <v>847</v>
      </c>
      <c r="C303" s="1019" t="s">
        <v>848</v>
      </c>
      <c r="D303" s="1019" t="s">
        <v>16</v>
      </c>
      <c r="E303" s="1021">
        <v>40745</v>
      </c>
      <c r="F303" s="950"/>
      <c r="G303" s="951"/>
      <c r="H303" s="951"/>
      <c r="I303" s="951"/>
      <c r="J303" s="952"/>
      <c r="K303" s="953">
        <v>6500000</v>
      </c>
      <c r="L303" s="954"/>
      <c r="M303" s="777">
        <v>6500</v>
      </c>
      <c r="N303" s="778">
        <v>1000</v>
      </c>
      <c r="O303" s="957"/>
      <c r="P303" s="957"/>
      <c r="Q303" s="779">
        <v>263000</v>
      </c>
      <c r="R303" s="1022">
        <v>263</v>
      </c>
    </row>
    <row r="304" spans="1:18">
      <c r="A304" s="1020" t="s">
        <v>1998</v>
      </c>
      <c r="B304" s="1019" t="s">
        <v>849</v>
      </c>
      <c r="C304" s="1019" t="s">
        <v>850</v>
      </c>
      <c r="D304" s="1019" t="s">
        <v>80</v>
      </c>
      <c r="E304" s="1021">
        <v>39962</v>
      </c>
      <c r="F304" s="950" t="s">
        <v>49</v>
      </c>
      <c r="G304" s="951">
        <v>4114000</v>
      </c>
      <c r="H304" s="951">
        <v>0</v>
      </c>
      <c r="I304" s="951">
        <v>271579.53000000003</v>
      </c>
      <c r="J304" s="952" t="s">
        <v>1969</v>
      </c>
      <c r="K304" s="953"/>
      <c r="L304" s="954"/>
      <c r="M304" s="777"/>
      <c r="N304" s="778"/>
      <c r="O304" s="957"/>
      <c r="P304" s="957"/>
      <c r="Q304" s="779"/>
      <c r="R304" s="1022"/>
    </row>
    <row r="305" spans="1:18">
      <c r="A305" s="1020"/>
      <c r="B305" s="1019" t="s">
        <v>849</v>
      </c>
      <c r="C305" s="1019" t="s">
        <v>850</v>
      </c>
      <c r="D305" s="1019" t="s">
        <v>80</v>
      </c>
      <c r="E305" s="1021">
        <v>40830</v>
      </c>
      <c r="F305" s="950"/>
      <c r="G305" s="951"/>
      <c r="H305" s="951"/>
      <c r="I305" s="951"/>
      <c r="J305" s="952"/>
      <c r="K305" s="953"/>
      <c r="L305" s="954"/>
      <c r="M305" s="777"/>
      <c r="N305" s="778"/>
      <c r="O305" s="957">
        <v>-4114000</v>
      </c>
      <c r="P305" s="957"/>
      <c r="Q305" s="779"/>
      <c r="R305" s="1022"/>
    </row>
    <row r="306" spans="1:18">
      <c r="A306" s="1020" t="s">
        <v>1999</v>
      </c>
      <c r="B306" s="1019" t="s">
        <v>851</v>
      </c>
      <c r="C306" s="1019" t="s">
        <v>852</v>
      </c>
      <c r="D306" s="1019" t="s">
        <v>105</v>
      </c>
      <c r="E306" s="1021">
        <v>39864</v>
      </c>
      <c r="F306" s="950" t="s">
        <v>49</v>
      </c>
      <c r="G306" s="951">
        <v>2644000</v>
      </c>
      <c r="H306" s="951">
        <v>0</v>
      </c>
      <c r="I306" s="951">
        <v>4982141.8600000003</v>
      </c>
      <c r="J306" s="952" t="s">
        <v>672</v>
      </c>
      <c r="K306" s="953"/>
      <c r="L306" s="954"/>
      <c r="M306" s="777"/>
      <c r="N306" s="778"/>
      <c r="O306" s="957"/>
      <c r="P306" s="957"/>
      <c r="Q306" s="779"/>
      <c r="R306" s="1022"/>
    </row>
    <row r="307" spans="1:18" ht="15.75" customHeight="1">
      <c r="A307" s="1020"/>
      <c r="B307" s="1019" t="s">
        <v>851</v>
      </c>
      <c r="C307" s="1019" t="s">
        <v>852</v>
      </c>
      <c r="D307" s="1019" t="s">
        <v>105</v>
      </c>
      <c r="E307" s="1021">
        <v>40176</v>
      </c>
      <c r="F307" s="950"/>
      <c r="G307" s="951">
        <v>1753000</v>
      </c>
      <c r="H307" s="951"/>
      <c r="I307" s="951"/>
      <c r="J307" s="952"/>
      <c r="K307" s="953"/>
      <c r="L307" s="954"/>
      <c r="M307" s="777"/>
      <c r="N307" s="778"/>
      <c r="O307" s="957"/>
      <c r="P307" s="957"/>
      <c r="Q307" s="779"/>
      <c r="R307" s="1022"/>
    </row>
    <row r="308" spans="1:18">
      <c r="A308" s="1020"/>
      <c r="B308" s="1019" t="s">
        <v>851</v>
      </c>
      <c r="C308" s="1019" t="s">
        <v>852</v>
      </c>
      <c r="D308" s="1019" t="s">
        <v>105</v>
      </c>
      <c r="E308" s="1021">
        <v>41241</v>
      </c>
      <c r="F308" s="950"/>
      <c r="G308" s="951"/>
      <c r="H308" s="951"/>
      <c r="I308" s="951"/>
      <c r="J308" s="952"/>
      <c r="K308" s="953">
        <v>1268825.6000000001</v>
      </c>
      <c r="L308" s="954"/>
      <c r="M308" s="777">
        <v>1360</v>
      </c>
      <c r="N308" s="778">
        <v>932.05</v>
      </c>
      <c r="O308" s="957">
        <v>-91174.399999999994</v>
      </c>
      <c r="P308" s="957"/>
      <c r="Q308" s="779"/>
      <c r="R308" s="1022"/>
    </row>
    <row r="309" spans="1:18">
      <c r="A309" s="1020"/>
      <c r="B309" s="1019" t="s">
        <v>851</v>
      </c>
      <c r="C309" s="1019" t="s">
        <v>852</v>
      </c>
      <c r="D309" s="1019" t="s">
        <v>105</v>
      </c>
      <c r="E309" s="1021">
        <v>41242</v>
      </c>
      <c r="F309" s="950"/>
      <c r="G309" s="951"/>
      <c r="H309" s="951"/>
      <c r="I309" s="951"/>
      <c r="J309" s="952"/>
      <c r="K309" s="953">
        <v>2831259.86</v>
      </c>
      <c r="L309" s="954"/>
      <c r="M309" s="777">
        <v>3037</v>
      </c>
      <c r="N309" s="778">
        <v>932.05</v>
      </c>
      <c r="O309" s="957">
        <v>-205740.14</v>
      </c>
      <c r="P309" s="957"/>
      <c r="Q309" s="779">
        <v>115861.34</v>
      </c>
      <c r="R309" s="1022">
        <v>132</v>
      </c>
    </row>
    <row r="310" spans="1:18">
      <c r="A310" s="1020"/>
      <c r="B310" s="1019" t="s">
        <v>851</v>
      </c>
      <c r="C310" s="1019" t="s">
        <v>852</v>
      </c>
      <c r="D310" s="1019" t="s">
        <v>105</v>
      </c>
      <c r="E310" s="1021">
        <v>41285</v>
      </c>
      <c r="F310" s="950"/>
      <c r="G310" s="951"/>
      <c r="H310" s="951"/>
      <c r="I310" s="951"/>
      <c r="J310" s="952"/>
      <c r="K310" s="953"/>
      <c r="L310" s="954">
        <v>-32969.919999999998</v>
      </c>
      <c r="M310" s="777"/>
      <c r="N310" s="778"/>
      <c r="O310" s="957"/>
      <c r="P310" s="957"/>
      <c r="Q310" s="779"/>
      <c r="R310" s="1022"/>
    </row>
    <row r="311" spans="1:18">
      <c r="A311" s="1020"/>
      <c r="B311" s="1019" t="s">
        <v>851</v>
      </c>
      <c r="C311" s="1019" t="s">
        <v>852</v>
      </c>
      <c r="D311" s="1019" t="s">
        <v>105</v>
      </c>
      <c r="E311" s="1021">
        <v>41359</v>
      </c>
      <c r="F311" s="950"/>
      <c r="G311" s="951"/>
      <c r="H311" s="951"/>
      <c r="I311" s="951"/>
      <c r="J311" s="952"/>
      <c r="K311" s="953"/>
      <c r="L311" s="954">
        <v>-363.42</v>
      </c>
      <c r="M311" s="777"/>
      <c r="N311" s="778"/>
      <c r="O311" s="957"/>
      <c r="P311" s="957"/>
      <c r="Q311" s="779"/>
      <c r="R311" s="1022"/>
    </row>
    <row r="312" spans="1:18">
      <c r="A312" s="1020" t="s">
        <v>1981</v>
      </c>
      <c r="B312" s="1019" t="s">
        <v>853</v>
      </c>
      <c r="C312" s="1019" t="s">
        <v>854</v>
      </c>
      <c r="D312" s="1019" t="s">
        <v>108</v>
      </c>
      <c r="E312" s="1021">
        <v>39899</v>
      </c>
      <c r="F312" s="950" t="s">
        <v>49</v>
      </c>
      <c r="G312" s="951">
        <v>24300000</v>
      </c>
      <c r="H312" s="951">
        <v>0</v>
      </c>
      <c r="I312" s="951">
        <v>27432357.949999999</v>
      </c>
      <c r="J312" s="952" t="s">
        <v>672</v>
      </c>
      <c r="K312" s="953"/>
      <c r="L312" s="954"/>
      <c r="M312" s="777"/>
      <c r="N312" s="778"/>
      <c r="O312" s="957"/>
      <c r="P312" s="957"/>
      <c r="Q312" s="779"/>
      <c r="R312" s="1022"/>
    </row>
    <row r="313" spans="1:18">
      <c r="A313" s="1020"/>
      <c r="B313" s="1019" t="s">
        <v>853</v>
      </c>
      <c r="C313" s="1019" t="s">
        <v>854</v>
      </c>
      <c r="D313" s="1019" t="s">
        <v>108</v>
      </c>
      <c r="E313" s="1021">
        <v>41128</v>
      </c>
      <c r="F313" s="950"/>
      <c r="G313" s="951"/>
      <c r="H313" s="951"/>
      <c r="I313" s="951"/>
      <c r="J313" s="952"/>
      <c r="K313" s="953"/>
      <c r="L313" s="954"/>
      <c r="M313" s="777"/>
      <c r="N313" s="778"/>
      <c r="O313" s="957"/>
      <c r="P313" s="957"/>
      <c r="Q313" s="779">
        <v>287213.84999999998</v>
      </c>
      <c r="R313" s="1022">
        <v>315</v>
      </c>
    </row>
    <row r="314" spans="1:18">
      <c r="A314" s="1020"/>
      <c r="B314" s="1019" t="s">
        <v>853</v>
      </c>
      <c r="C314" s="1019" t="s">
        <v>854</v>
      </c>
      <c r="D314" s="1019" t="s">
        <v>108</v>
      </c>
      <c r="E314" s="1021">
        <v>41130</v>
      </c>
      <c r="F314" s="950"/>
      <c r="G314" s="951"/>
      <c r="H314" s="951"/>
      <c r="I314" s="951"/>
      <c r="J314" s="952"/>
      <c r="K314" s="953">
        <v>923304</v>
      </c>
      <c r="L314" s="954"/>
      <c r="M314" s="777">
        <v>1020</v>
      </c>
      <c r="N314" s="778">
        <v>905.2</v>
      </c>
      <c r="O314" s="957">
        <v>-96696</v>
      </c>
      <c r="P314" s="957"/>
      <c r="Q314" s="779">
        <v>689313.24</v>
      </c>
      <c r="R314" s="1022">
        <v>756</v>
      </c>
    </row>
    <row r="315" spans="1:18">
      <c r="A315" s="1020"/>
      <c r="B315" s="1019" t="s">
        <v>853</v>
      </c>
      <c r="C315" s="1019" t="s">
        <v>854</v>
      </c>
      <c r="D315" s="1019" t="s">
        <v>108</v>
      </c>
      <c r="E315" s="1021">
        <v>41131</v>
      </c>
      <c r="F315" s="950"/>
      <c r="G315" s="951"/>
      <c r="H315" s="951"/>
      <c r="I315" s="951"/>
      <c r="J315" s="952"/>
      <c r="K315" s="953">
        <v>21073056</v>
      </c>
      <c r="L315" s="954"/>
      <c r="M315" s="777">
        <v>23280</v>
      </c>
      <c r="N315" s="778">
        <v>905.2</v>
      </c>
      <c r="O315" s="957">
        <v>-2206944</v>
      </c>
      <c r="P315" s="957"/>
      <c r="Q315" s="779">
        <v>131297.76</v>
      </c>
      <c r="R315" s="1022">
        <v>144</v>
      </c>
    </row>
    <row r="316" spans="1:18">
      <c r="A316" s="1020"/>
      <c r="B316" s="1019" t="s">
        <v>853</v>
      </c>
      <c r="C316" s="1019" t="s">
        <v>854</v>
      </c>
      <c r="D316" s="1019" t="s">
        <v>108</v>
      </c>
      <c r="E316" s="1021">
        <v>41163</v>
      </c>
      <c r="F316" s="950"/>
      <c r="G316" s="951"/>
      <c r="H316" s="951"/>
      <c r="I316" s="951"/>
      <c r="J316" s="952"/>
      <c r="K316" s="953"/>
      <c r="L316" s="954">
        <v>-219963.6</v>
      </c>
      <c r="M316" s="777"/>
      <c r="N316" s="778"/>
      <c r="O316" s="957"/>
      <c r="P316" s="957"/>
      <c r="Q316" s="779"/>
      <c r="R316" s="1022"/>
    </row>
    <row r="317" spans="1:18" ht="15" customHeight="1">
      <c r="A317" s="1020"/>
      <c r="B317" s="1019" t="s">
        <v>855</v>
      </c>
      <c r="C317" s="1019" t="s">
        <v>856</v>
      </c>
      <c r="D317" s="1019" t="s">
        <v>86</v>
      </c>
      <c r="E317" s="1021">
        <v>39805</v>
      </c>
      <c r="F317" s="950" t="s">
        <v>26</v>
      </c>
      <c r="G317" s="951">
        <v>11560000</v>
      </c>
      <c r="H317" s="951">
        <v>11560000</v>
      </c>
      <c r="I317" s="951">
        <v>516988.89</v>
      </c>
      <c r="J317" s="952" t="s">
        <v>661</v>
      </c>
      <c r="K317" s="953"/>
      <c r="L317" s="954"/>
      <c r="M317" s="777"/>
      <c r="N317" s="778"/>
      <c r="O317" s="957"/>
      <c r="P317" s="957"/>
      <c r="Q317" s="779"/>
      <c r="R317" s="1022"/>
    </row>
    <row r="318" spans="1:18">
      <c r="A318" s="1020">
        <v>8</v>
      </c>
      <c r="B318" s="1019" t="s">
        <v>857</v>
      </c>
      <c r="C318" s="1019" t="s">
        <v>858</v>
      </c>
      <c r="D318" s="1019" t="s">
        <v>97</v>
      </c>
      <c r="E318" s="1021">
        <v>39850</v>
      </c>
      <c r="F318" s="950" t="s">
        <v>49</v>
      </c>
      <c r="G318" s="951">
        <v>3564000</v>
      </c>
      <c r="H318" s="951">
        <v>0</v>
      </c>
      <c r="I318" s="951">
        <v>4672098.5</v>
      </c>
      <c r="J318" s="952" t="s">
        <v>656</v>
      </c>
      <c r="K318" s="953"/>
      <c r="L318" s="954"/>
      <c r="M318" s="777"/>
      <c r="N318" s="778"/>
      <c r="O318" s="957"/>
      <c r="P318" s="957"/>
      <c r="Q318" s="779"/>
      <c r="R318" s="1022"/>
    </row>
    <row r="319" spans="1:18">
      <c r="A319" s="1020"/>
      <c r="B319" s="1019" t="s">
        <v>857</v>
      </c>
      <c r="C319" s="1019" t="s">
        <v>858</v>
      </c>
      <c r="D319" s="1019" t="s">
        <v>97</v>
      </c>
      <c r="E319" s="1021">
        <v>41598</v>
      </c>
      <c r="F319" s="950"/>
      <c r="G319" s="951"/>
      <c r="H319" s="951"/>
      <c r="I319" s="951"/>
      <c r="J319" s="952"/>
      <c r="K319" s="953">
        <v>3564000</v>
      </c>
      <c r="L319" s="954"/>
      <c r="M319" s="777">
        <v>3564</v>
      </c>
      <c r="N319" s="778">
        <v>1000</v>
      </c>
      <c r="O319" s="957"/>
      <c r="P319" s="957"/>
      <c r="Q319" s="779">
        <v>178000</v>
      </c>
      <c r="R319" s="1022">
        <v>178</v>
      </c>
    </row>
    <row r="320" spans="1:18">
      <c r="A320" s="1020">
        <v>44</v>
      </c>
      <c r="B320" s="1019" t="s">
        <v>859</v>
      </c>
      <c r="C320" s="1019" t="s">
        <v>860</v>
      </c>
      <c r="D320" s="1019" t="s">
        <v>151</v>
      </c>
      <c r="E320" s="1021">
        <v>39822</v>
      </c>
      <c r="F320" s="950" t="s">
        <v>26</v>
      </c>
      <c r="G320" s="951">
        <v>10000000</v>
      </c>
      <c r="H320" s="951">
        <v>0</v>
      </c>
      <c r="I320" s="951">
        <v>11586666.67</v>
      </c>
      <c r="J320" s="952" t="s">
        <v>656</v>
      </c>
      <c r="K320" s="953"/>
      <c r="L320" s="954"/>
      <c r="M320" s="777"/>
      <c r="N320" s="778"/>
      <c r="O320" s="957"/>
      <c r="P320" s="957"/>
      <c r="Q320" s="779"/>
      <c r="R320" s="1022"/>
    </row>
    <row r="321" spans="1:18">
      <c r="A321" s="1020"/>
      <c r="B321" s="1019" t="s">
        <v>859</v>
      </c>
      <c r="C321" s="1019" t="s">
        <v>860</v>
      </c>
      <c r="D321" s="1019" t="s">
        <v>151</v>
      </c>
      <c r="E321" s="1021">
        <v>40801</v>
      </c>
      <c r="F321" s="950"/>
      <c r="G321" s="951"/>
      <c r="H321" s="951"/>
      <c r="I321" s="951"/>
      <c r="J321" s="952"/>
      <c r="K321" s="953">
        <v>10000000</v>
      </c>
      <c r="L321" s="954"/>
      <c r="M321" s="777">
        <v>10000</v>
      </c>
      <c r="N321" s="778">
        <v>1000</v>
      </c>
      <c r="O321" s="957"/>
      <c r="P321" s="957"/>
      <c r="Q321" s="779"/>
      <c r="R321" s="1022"/>
    </row>
    <row r="322" spans="1:18" ht="15" customHeight="1">
      <c r="A322" s="1020"/>
      <c r="B322" s="1019" t="s">
        <v>859</v>
      </c>
      <c r="C322" s="1019" t="s">
        <v>860</v>
      </c>
      <c r="D322" s="1019" t="s">
        <v>151</v>
      </c>
      <c r="E322" s="1021">
        <v>40884</v>
      </c>
      <c r="F322" s="950"/>
      <c r="G322" s="951"/>
      <c r="H322" s="951"/>
      <c r="I322" s="951"/>
      <c r="J322" s="952"/>
      <c r="K322" s="953"/>
      <c r="L322" s="954"/>
      <c r="M322" s="777"/>
      <c r="N322" s="778"/>
      <c r="O322" s="957"/>
      <c r="P322" s="957"/>
      <c r="Q322" s="779">
        <v>245000</v>
      </c>
      <c r="R322" s="1022">
        <v>86705</v>
      </c>
    </row>
    <row r="323" spans="1:18">
      <c r="A323" s="1020" t="s">
        <v>2100</v>
      </c>
      <c r="B323" s="1019" t="s">
        <v>861</v>
      </c>
      <c r="C323" s="1019" t="s">
        <v>658</v>
      </c>
      <c r="D323" s="1019" t="s">
        <v>81</v>
      </c>
      <c r="E323" s="1021">
        <v>39794</v>
      </c>
      <c r="F323" s="950" t="s">
        <v>26</v>
      </c>
      <c r="G323" s="951">
        <v>55000000</v>
      </c>
      <c r="H323" s="951">
        <v>0</v>
      </c>
      <c r="I323" s="951">
        <v>64739583.329999998</v>
      </c>
      <c r="J323" s="952" t="s">
        <v>705</v>
      </c>
      <c r="K323" s="953"/>
      <c r="L323" s="954"/>
      <c r="M323" s="777"/>
      <c r="N323" s="778"/>
      <c r="O323" s="957"/>
      <c r="P323" s="957"/>
      <c r="Q323" s="779"/>
      <c r="R323" s="1022"/>
    </row>
    <row r="324" spans="1:18">
      <c r="A324" s="1020"/>
      <c r="B324" s="1019" t="s">
        <v>861</v>
      </c>
      <c r="C324" s="1019" t="s">
        <v>658</v>
      </c>
      <c r="D324" s="1019" t="s">
        <v>81</v>
      </c>
      <c r="E324" s="1021">
        <v>41087</v>
      </c>
      <c r="F324" s="950"/>
      <c r="G324" s="951"/>
      <c r="H324" s="951"/>
      <c r="I324" s="951"/>
      <c r="J324" s="952"/>
      <c r="K324" s="953">
        <v>55000000</v>
      </c>
      <c r="L324" s="954"/>
      <c r="M324" s="777">
        <v>55000</v>
      </c>
      <c r="N324" s="778">
        <v>1000</v>
      </c>
      <c r="O324" s="957"/>
      <c r="P324" s="957"/>
      <c r="Q324" s="779"/>
      <c r="R324" s="1022"/>
    </row>
    <row r="325" spans="1:18">
      <c r="A325" s="1020" t="s">
        <v>1981</v>
      </c>
      <c r="B325" s="1019" t="s">
        <v>862</v>
      </c>
      <c r="C325" s="1019" t="s">
        <v>863</v>
      </c>
      <c r="D325" s="1019" t="s">
        <v>128</v>
      </c>
      <c r="E325" s="1021">
        <v>39934</v>
      </c>
      <c r="F325" s="950" t="s">
        <v>49</v>
      </c>
      <c r="G325" s="951">
        <v>2250000</v>
      </c>
      <c r="H325" s="951">
        <v>0</v>
      </c>
      <c r="I325" s="951">
        <v>2344662.4300000002</v>
      </c>
      <c r="J325" s="952" t="s">
        <v>672</v>
      </c>
      <c r="K325" s="953"/>
      <c r="L325" s="954"/>
      <c r="M325" s="777"/>
      <c r="N325" s="778"/>
      <c r="O325" s="957"/>
      <c r="P325" s="957"/>
      <c r="Q325" s="779"/>
      <c r="R325" s="1022"/>
    </row>
    <row r="326" spans="1:18">
      <c r="A326" s="1020"/>
      <c r="B326" s="1019" t="s">
        <v>862</v>
      </c>
      <c r="C326" s="1019" t="s">
        <v>863</v>
      </c>
      <c r="D326" s="1019" t="s">
        <v>128</v>
      </c>
      <c r="E326" s="1021">
        <v>41211</v>
      </c>
      <c r="F326" s="950"/>
      <c r="G326" s="951"/>
      <c r="H326" s="951"/>
      <c r="I326" s="951"/>
      <c r="J326" s="952"/>
      <c r="K326" s="953">
        <v>24750</v>
      </c>
      <c r="L326" s="954"/>
      <c r="M326" s="777">
        <v>30</v>
      </c>
      <c r="N326" s="778">
        <v>825</v>
      </c>
      <c r="O326" s="957">
        <v>-5250</v>
      </c>
      <c r="P326" s="957"/>
      <c r="Q326" s="779"/>
      <c r="R326" s="1022"/>
    </row>
    <row r="327" spans="1:18">
      <c r="A327" s="1020"/>
      <c r="B327" s="1019" t="s">
        <v>862</v>
      </c>
      <c r="C327" s="1019" t="s">
        <v>863</v>
      </c>
      <c r="D327" s="1019" t="s">
        <v>128</v>
      </c>
      <c r="E327" s="1021">
        <v>41214</v>
      </c>
      <c r="F327" s="950"/>
      <c r="G327" s="951"/>
      <c r="H327" s="951"/>
      <c r="I327" s="951"/>
      <c r="J327" s="952"/>
      <c r="K327" s="953">
        <v>1831500</v>
      </c>
      <c r="L327" s="954"/>
      <c r="M327" s="777">
        <v>2220</v>
      </c>
      <c r="N327" s="778">
        <v>825</v>
      </c>
      <c r="O327" s="957">
        <v>-388500</v>
      </c>
      <c r="P327" s="957"/>
      <c r="Q327" s="779">
        <v>84057.43</v>
      </c>
      <c r="R327" s="1022">
        <v>113</v>
      </c>
    </row>
    <row r="328" spans="1:18">
      <c r="A328" s="1020"/>
      <c r="B328" s="1019" t="s">
        <v>862</v>
      </c>
      <c r="C328" s="1019" t="s">
        <v>863</v>
      </c>
      <c r="D328" s="1019" t="s">
        <v>128</v>
      </c>
      <c r="E328" s="1021">
        <v>41285</v>
      </c>
      <c r="F328" s="950"/>
      <c r="G328" s="951"/>
      <c r="H328" s="951"/>
      <c r="I328" s="951"/>
      <c r="J328" s="952"/>
      <c r="K328" s="953"/>
      <c r="L328" s="954">
        <v>-18562.5</v>
      </c>
      <c r="M328" s="777"/>
      <c r="N328" s="778"/>
      <c r="O328" s="957"/>
      <c r="P328" s="957"/>
      <c r="Q328" s="779"/>
      <c r="R328" s="1022"/>
    </row>
    <row r="329" spans="1:18">
      <c r="A329" s="1025"/>
      <c r="B329" s="1019" t="s">
        <v>862</v>
      </c>
      <c r="C329" s="1019" t="s">
        <v>863</v>
      </c>
      <c r="D329" s="1019" t="s">
        <v>128</v>
      </c>
      <c r="E329" s="1021">
        <v>41359</v>
      </c>
      <c r="F329" s="950"/>
      <c r="G329" s="951"/>
      <c r="H329" s="951"/>
      <c r="I329" s="951"/>
      <c r="J329" s="952"/>
      <c r="K329" s="953"/>
      <c r="L329" s="954">
        <v>-6437.5</v>
      </c>
      <c r="M329" s="777"/>
      <c r="N329" s="778"/>
      <c r="O329" s="957"/>
      <c r="P329" s="957"/>
      <c r="Q329" s="779"/>
      <c r="R329" s="1022"/>
    </row>
    <row r="330" spans="1:18">
      <c r="A330" s="1020" t="s">
        <v>1989</v>
      </c>
      <c r="B330" s="1019" t="s">
        <v>864</v>
      </c>
      <c r="C330" s="1019" t="s">
        <v>865</v>
      </c>
      <c r="D330" s="1019" t="s">
        <v>112</v>
      </c>
      <c r="E330" s="1021">
        <v>39773</v>
      </c>
      <c r="F330" s="950" t="s">
        <v>26</v>
      </c>
      <c r="G330" s="951">
        <v>27875000</v>
      </c>
      <c r="H330" s="951">
        <v>0</v>
      </c>
      <c r="I330" s="951">
        <v>29283302.579999998</v>
      </c>
      <c r="J330" s="952" t="s">
        <v>656</v>
      </c>
      <c r="K330" s="953"/>
      <c r="L330" s="954"/>
      <c r="M330" s="777"/>
      <c r="N330" s="778"/>
      <c r="O330" s="957"/>
      <c r="P330" s="957"/>
      <c r="Q330" s="779"/>
      <c r="R330" s="1022"/>
    </row>
    <row r="331" spans="1:18">
      <c r="A331" s="1025"/>
      <c r="B331" s="1019" t="s">
        <v>864</v>
      </c>
      <c r="C331" s="1019" t="s">
        <v>865</v>
      </c>
      <c r="D331" s="1019" t="s">
        <v>112</v>
      </c>
      <c r="E331" s="1021">
        <v>40086</v>
      </c>
      <c r="F331" s="950"/>
      <c r="G331" s="951"/>
      <c r="H331" s="951"/>
      <c r="I331" s="951"/>
      <c r="J331" s="952"/>
      <c r="K331" s="953">
        <v>27875000</v>
      </c>
      <c r="L331" s="954"/>
      <c r="M331" s="777">
        <v>27875</v>
      </c>
      <c r="N331" s="778">
        <v>1000</v>
      </c>
      <c r="O331" s="957"/>
      <c r="P331" s="957"/>
      <c r="Q331" s="779"/>
      <c r="R331" s="1022"/>
    </row>
    <row r="332" spans="1:18">
      <c r="A332" s="1020"/>
      <c r="B332" s="1019" t="s">
        <v>864</v>
      </c>
      <c r="C332" s="1019" t="s">
        <v>865</v>
      </c>
      <c r="D332" s="1019" t="s">
        <v>112</v>
      </c>
      <c r="E332" s="1021">
        <v>40114</v>
      </c>
      <c r="F332" s="950"/>
      <c r="G332" s="951"/>
      <c r="H332" s="951"/>
      <c r="I332" s="951"/>
      <c r="J332" s="952"/>
      <c r="K332" s="953"/>
      <c r="L332" s="954"/>
      <c r="M332" s="777"/>
      <c r="N332" s="778"/>
      <c r="O332" s="957"/>
      <c r="P332" s="957"/>
      <c r="Q332" s="779">
        <v>212000</v>
      </c>
      <c r="R332" s="1022">
        <v>125413</v>
      </c>
    </row>
    <row r="333" spans="1:18">
      <c r="A333" s="1025" t="s">
        <v>1979</v>
      </c>
      <c r="B333" s="1019" t="s">
        <v>866</v>
      </c>
      <c r="C333" s="1019" t="s">
        <v>867</v>
      </c>
      <c r="D333" s="1019" t="s">
        <v>174</v>
      </c>
      <c r="E333" s="1021">
        <v>39829</v>
      </c>
      <c r="F333" s="950" t="s">
        <v>49</v>
      </c>
      <c r="G333" s="951">
        <v>15000000</v>
      </c>
      <c r="H333" s="951">
        <v>0</v>
      </c>
      <c r="I333" s="951">
        <v>15922937.5</v>
      </c>
      <c r="J333" s="952" t="s">
        <v>656</v>
      </c>
      <c r="K333" s="953"/>
      <c r="L333" s="954"/>
      <c r="M333" s="777"/>
      <c r="N333" s="778"/>
      <c r="O333" s="957"/>
      <c r="P333" s="957"/>
      <c r="Q333" s="779"/>
      <c r="R333" s="1022"/>
    </row>
    <row r="334" spans="1:18">
      <c r="A334" s="1020"/>
      <c r="B334" s="1019" t="s">
        <v>866</v>
      </c>
      <c r="C334" s="1019" t="s">
        <v>867</v>
      </c>
      <c r="D334" s="1019" t="s">
        <v>174</v>
      </c>
      <c r="E334" s="1021">
        <v>39903</v>
      </c>
      <c r="F334" s="950"/>
      <c r="G334" s="951"/>
      <c r="H334" s="951"/>
      <c r="I334" s="951"/>
      <c r="J334" s="952"/>
      <c r="K334" s="953">
        <v>15000000</v>
      </c>
      <c r="L334" s="954"/>
      <c r="M334" s="777">
        <v>15000</v>
      </c>
      <c r="N334" s="778">
        <v>1000</v>
      </c>
      <c r="O334" s="957"/>
      <c r="P334" s="957"/>
      <c r="Q334" s="779"/>
      <c r="R334" s="1022"/>
    </row>
    <row r="335" spans="1:18">
      <c r="A335" s="1025"/>
      <c r="B335" s="1019" t="s">
        <v>866</v>
      </c>
      <c r="C335" s="1019" t="s">
        <v>867</v>
      </c>
      <c r="D335" s="1019" t="s">
        <v>174</v>
      </c>
      <c r="E335" s="1021">
        <v>39918</v>
      </c>
      <c r="F335" s="950"/>
      <c r="G335" s="951"/>
      <c r="H335" s="951"/>
      <c r="I335" s="951"/>
      <c r="J335" s="952"/>
      <c r="K335" s="953"/>
      <c r="L335" s="954"/>
      <c r="M335" s="777"/>
      <c r="N335" s="778"/>
      <c r="O335" s="957"/>
      <c r="P335" s="957"/>
      <c r="Q335" s="779">
        <v>750000</v>
      </c>
      <c r="R335" s="1022">
        <v>750</v>
      </c>
    </row>
    <row r="336" spans="1:18" ht="15" customHeight="1">
      <c r="A336" s="1020">
        <v>45</v>
      </c>
      <c r="B336" s="1019" t="s">
        <v>868</v>
      </c>
      <c r="C336" s="1019" t="s">
        <v>869</v>
      </c>
      <c r="D336" s="1019" t="s">
        <v>177</v>
      </c>
      <c r="E336" s="1021">
        <v>39787</v>
      </c>
      <c r="F336" s="950" t="s">
        <v>26</v>
      </c>
      <c r="G336" s="951">
        <v>10000000</v>
      </c>
      <c r="H336" s="951">
        <v>0</v>
      </c>
      <c r="I336" s="951">
        <v>13886111.109999999</v>
      </c>
      <c r="J336" s="952" t="s">
        <v>656</v>
      </c>
      <c r="K336" s="953"/>
      <c r="L336" s="954"/>
      <c r="M336" s="777"/>
      <c r="N336" s="778"/>
      <c r="O336" s="957"/>
      <c r="P336" s="957"/>
      <c r="Q336" s="779"/>
      <c r="R336" s="1022"/>
    </row>
    <row r="337" spans="1:18">
      <c r="A337" s="1025"/>
      <c r="B337" s="1019" t="s">
        <v>868</v>
      </c>
      <c r="C337" s="1019" t="s">
        <v>869</v>
      </c>
      <c r="D337" s="1019" t="s">
        <v>177</v>
      </c>
      <c r="E337" s="1021">
        <v>40780</v>
      </c>
      <c r="F337" s="950"/>
      <c r="G337" s="951"/>
      <c r="H337" s="951"/>
      <c r="I337" s="951"/>
      <c r="J337" s="952"/>
      <c r="K337" s="953">
        <v>10000000</v>
      </c>
      <c r="L337" s="954"/>
      <c r="M337" s="777">
        <v>10000</v>
      </c>
      <c r="N337" s="778">
        <v>1000</v>
      </c>
      <c r="O337" s="957"/>
      <c r="P337" s="957"/>
      <c r="Q337" s="779"/>
      <c r="R337" s="1022"/>
    </row>
    <row r="338" spans="1:18">
      <c r="A338" s="1020"/>
      <c r="B338" s="1019" t="s">
        <v>868</v>
      </c>
      <c r="C338" s="1019" t="s">
        <v>869</v>
      </c>
      <c r="D338" s="1019" t="s">
        <v>177</v>
      </c>
      <c r="E338" s="1021">
        <v>40835</v>
      </c>
      <c r="F338" s="950"/>
      <c r="G338" s="951"/>
      <c r="H338" s="951"/>
      <c r="I338" s="951"/>
      <c r="J338" s="952"/>
      <c r="K338" s="953"/>
      <c r="L338" s="954"/>
      <c r="M338" s="777"/>
      <c r="N338" s="778"/>
      <c r="O338" s="957"/>
      <c r="P338" s="957"/>
      <c r="Q338" s="779">
        <v>2525000</v>
      </c>
      <c r="R338" s="1022">
        <v>234742</v>
      </c>
    </row>
    <row r="339" spans="1:18">
      <c r="A339" s="1025">
        <v>8113</v>
      </c>
      <c r="B339" s="1019" t="s">
        <v>870</v>
      </c>
      <c r="C339" s="1019" t="s">
        <v>871</v>
      </c>
      <c r="D339" s="1019" t="s">
        <v>111</v>
      </c>
      <c r="E339" s="1021">
        <v>39871</v>
      </c>
      <c r="F339" s="950" t="s">
        <v>49</v>
      </c>
      <c r="G339" s="951">
        <v>22500000</v>
      </c>
      <c r="H339" s="951">
        <v>0</v>
      </c>
      <c r="I339" s="951">
        <v>31086221.129999999</v>
      </c>
      <c r="J339" s="952" t="s">
        <v>656</v>
      </c>
      <c r="K339" s="953"/>
      <c r="L339" s="954"/>
      <c r="M339" s="777"/>
      <c r="N339" s="778"/>
      <c r="O339" s="957"/>
      <c r="P339" s="957"/>
      <c r="Q339" s="779"/>
      <c r="R339" s="1022"/>
    </row>
    <row r="340" spans="1:18">
      <c r="A340" s="1020"/>
      <c r="B340" s="1019" t="s">
        <v>870</v>
      </c>
      <c r="C340" s="1019" t="s">
        <v>871</v>
      </c>
      <c r="D340" s="1019" t="s">
        <v>111</v>
      </c>
      <c r="E340" s="1021">
        <v>41880</v>
      </c>
      <c r="F340" s="950"/>
      <c r="G340" s="951"/>
      <c r="H340" s="951"/>
      <c r="I340" s="951"/>
      <c r="J340" s="952"/>
      <c r="K340" s="953">
        <v>22500000</v>
      </c>
      <c r="L340" s="954"/>
      <c r="M340" s="777">
        <v>22500</v>
      </c>
      <c r="N340" s="778">
        <v>1000</v>
      </c>
      <c r="O340" s="957"/>
      <c r="P340" s="957"/>
      <c r="Q340" s="779">
        <v>1125000</v>
      </c>
      <c r="R340" s="1022">
        <v>1125</v>
      </c>
    </row>
    <row r="341" spans="1:18">
      <c r="A341" s="1020" t="s">
        <v>1979</v>
      </c>
      <c r="B341" s="1019" t="s">
        <v>872</v>
      </c>
      <c r="C341" s="1019" t="s">
        <v>792</v>
      </c>
      <c r="D341" s="1019" t="s">
        <v>111</v>
      </c>
      <c r="E341" s="1021">
        <v>39843</v>
      </c>
      <c r="F341" s="950" t="s">
        <v>49</v>
      </c>
      <c r="G341" s="951">
        <v>5800000</v>
      </c>
      <c r="H341" s="951">
        <v>0</v>
      </c>
      <c r="I341" s="951">
        <v>6859176.8300000001</v>
      </c>
      <c r="J341" s="952" t="s">
        <v>656</v>
      </c>
      <c r="K341" s="953"/>
      <c r="L341" s="954"/>
      <c r="M341" s="777"/>
      <c r="N341" s="778"/>
      <c r="O341" s="957"/>
      <c r="P341" s="957"/>
      <c r="Q341" s="779"/>
      <c r="R341" s="1022"/>
    </row>
    <row r="342" spans="1:18">
      <c r="A342" s="1020"/>
      <c r="B342" s="1019" t="s">
        <v>872</v>
      </c>
      <c r="C342" s="1019" t="s">
        <v>792</v>
      </c>
      <c r="D342" s="1019" t="s">
        <v>111</v>
      </c>
      <c r="E342" s="1021">
        <v>40730</v>
      </c>
      <c r="F342" s="950"/>
      <c r="G342" s="951"/>
      <c r="H342" s="951"/>
      <c r="I342" s="951"/>
      <c r="J342" s="952"/>
      <c r="K342" s="953">
        <v>5800000</v>
      </c>
      <c r="L342" s="954"/>
      <c r="M342" s="777">
        <v>5800</v>
      </c>
      <c r="N342" s="778">
        <v>1000</v>
      </c>
      <c r="O342" s="957"/>
      <c r="P342" s="957"/>
      <c r="Q342" s="779">
        <v>290000</v>
      </c>
      <c r="R342" s="1022">
        <v>290</v>
      </c>
    </row>
    <row r="343" spans="1:18">
      <c r="A343" s="1020" t="s">
        <v>1981</v>
      </c>
      <c r="B343" s="1019" t="s">
        <v>873</v>
      </c>
      <c r="C343" s="1019" t="s">
        <v>874</v>
      </c>
      <c r="D343" s="1019" t="s">
        <v>111</v>
      </c>
      <c r="E343" s="1021">
        <v>39864</v>
      </c>
      <c r="F343" s="950" t="s">
        <v>49</v>
      </c>
      <c r="G343" s="951">
        <v>22000000</v>
      </c>
      <c r="H343" s="951">
        <v>0</v>
      </c>
      <c r="I343" s="951">
        <v>25797528.800000001</v>
      </c>
      <c r="J343" s="952" t="s">
        <v>672</v>
      </c>
      <c r="K343" s="953"/>
      <c r="L343" s="954"/>
      <c r="M343" s="777"/>
      <c r="N343" s="778"/>
      <c r="O343" s="957"/>
      <c r="P343" s="957"/>
      <c r="Q343" s="779"/>
      <c r="R343" s="1022"/>
    </row>
    <row r="344" spans="1:18">
      <c r="A344" s="1020"/>
      <c r="B344" s="1019" t="s">
        <v>873</v>
      </c>
      <c r="C344" s="1019" t="s">
        <v>874</v>
      </c>
      <c r="D344" s="1019" t="s">
        <v>111</v>
      </c>
      <c r="E344" s="1021">
        <v>41253</v>
      </c>
      <c r="F344" s="950"/>
      <c r="G344" s="951"/>
      <c r="H344" s="951"/>
      <c r="I344" s="951"/>
      <c r="J344" s="952"/>
      <c r="K344" s="953">
        <v>5333059.5999999996</v>
      </c>
      <c r="L344" s="954"/>
      <c r="M344" s="777">
        <v>5758</v>
      </c>
      <c r="N344" s="778">
        <v>926.2</v>
      </c>
      <c r="O344" s="957">
        <v>-424940.4</v>
      </c>
      <c r="P344" s="957"/>
      <c r="Q344" s="779"/>
      <c r="R344" s="1022"/>
    </row>
    <row r="345" spans="1:18">
      <c r="A345" s="1020"/>
      <c r="B345" s="1019" t="s">
        <v>873</v>
      </c>
      <c r="C345" s="1019" t="s">
        <v>874</v>
      </c>
      <c r="D345" s="1019" t="s">
        <v>111</v>
      </c>
      <c r="E345" s="1021">
        <v>41254</v>
      </c>
      <c r="F345" s="950"/>
      <c r="G345" s="951"/>
      <c r="H345" s="951"/>
      <c r="I345" s="951"/>
      <c r="J345" s="952"/>
      <c r="K345" s="953">
        <v>15043340.4</v>
      </c>
      <c r="L345" s="954"/>
      <c r="M345" s="777">
        <v>16242</v>
      </c>
      <c r="N345" s="778">
        <v>926.2</v>
      </c>
      <c r="O345" s="957">
        <v>-1198659.6000000001</v>
      </c>
      <c r="P345" s="957"/>
      <c r="Q345" s="779">
        <v>1058725.8</v>
      </c>
      <c r="R345" s="1022">
        <v>1100</v>
      </c>
    </row>
    <row r="346" spans="1:18">
      <c r="A346" s="1020"/>
      <c r="B346" s="1019" t="s">
        <v>873</v>
      </c>
      <c r="C346" s="1019" t="s">
        <v>874</v>
      </c>
      <c r="D346" s="1019" t="s">
        <v>111</v>
      </c>
      <c r="E346" s="1021">
        <v>41285</v>
      </c>
      <c r="F346" s="950"/>
      <c r="G346" s="951"/>
      <c r="H346" s="951"/>
      <c r="I346" s="951"/>
      <c r="J346" s="952"/>
      <c r="K346" s="953"/>
      <c r="L346" s="954">
        <v>-203764</v>
      </c>
      <c r="M346" s="777"/>
      <c r="N346" s="778"/>
      <c r="O346" s="957"/>
      <c r="P346" s="957"/>
      <c r="Q346" s="779"/>
      <c r="R346" s="1022"/>
    </row>
    <row r="347" spans="1:18">
      <c r="A347" s="1020"/>
      <c r="B347" s="1019" t="s">
        <v>875</v>
      </c>
      <c r="C347" s="1019" t="s">
        <v>876</v>
      </c>
      <c r="D347" s="1019" t="s">
        <v>128</v>
      </c>
      <c r="E347" s="1021">
        <v>39787</v>
      </c>
      <c r="F347" s="950" t="s">
        <v>26</v>
      </c>
      <c r="G347" s="951">
        <v>7225000</v>
      </c>
      <c r="H347" s="951">
        <v>0</v>
      </c>
      <c r="I347" s="951">
        <v>3612118.06</v>
      </c>
      <c r="J347" s="952" t="s">
        <v>672</v>
      </c>
      <c r="K347" s="953"/>
      <c r="L347" s="954"/>
      <c r="M347" s="777"/>
      <c r="N347" s="778"/>
      <c r="O347" s="957"/>
      <c r="P347" s="957"/>
      <c r="Q347" s="779"/>
      <c r="R347" s="1022"/>
    </row>
    <row r="348" spans="1:18">
      <c r="A348" s="1020"/>
      <c r="B348" s="1019" t="s">
        <v>875</v>
      </c>
      <c r="C348" s="1019" t="s">
        <v>876</v>
      </c>
      <c r="D348" s="1019" t="s">
        <v>128</v>
      </c>
      <c r="E348" s="1021">
        <v>41178</v>
      </c>
      <c r="F348" s="950"/>
      <c r="G348" s="951"/>
      <c r="H348" s="951"/>
      <c r="I348" s="951"/>
      <c r="J348" s="952"/>
      <c r="K348" s="953">
        <v>3000000</v>
      </c>
      <c r="L348" s="954"/>
      <c r="M348" s="777">
        <v>7225</v>
      </c>
      <c r="N348" s="778">
        <v>415.2</v>
      </c>
      <c r="O348" s="957">
        <v>-4225000</v>
      </c>
      <c r="P348" s="957"/>
      <c r="Q348" s="779"/>
      <c r="R348" s="1022"/>
    </row>
    <row r="349" spans="1:18">
      <c r="A349" s="1020">
        <v>11</v>
      </c>
      <c r="B349" s="1019" t="s">
        <v>877</v>
      </c>
      <c r="C349" s="1019" t="s">
        <v>878</v>
      </c>
      <c r="D349" s="1019" t="s">
        <v>151</v>
      </c>
      <c r="E349" s="1021">
        <v>39805</v>
      </c>
      <c r="F349" s="950" t="s">
        <v>26</v>
      </c>
      <c r="G349" s="951">
        <v>11300000</v>
      </c>
      <c r="H349" s="951">
        <v>0</v>
      </c>
      <c r="I349" s="951">
        <v>12704145.1</v>
      </c>
      <c r="J349" s="952" t="s">
        <v>656</v>
      </c>
      <c r="K349" s="953"/>
      <c r="L349" s="954"/>
      <c r="M349" s="777"/>
      <c r="N349" s="778"/>
      <c r="O349" s="957"/>
      <c r="P349" s="957"/>
      <c r="Q349" s="779"/>
      <c r="R349" s="1022"/>
    </row>
    <row r="350" spans="1:18">
      <c r="A350" s="1020"/>
      <c r="B350" s="1019" t="s">
        <v>877</v>
      </c>
      <c r="C350" s="1019" t="s">
        <v>878</v>
      </c>
      <c r="D350" s="1019" t="s">
        <v>151</v>
      </c>
      <c r="E350" s="1021">
        <v>40506</v>
      </c>
      <c r="F350" s="950"/>
      <c r="G350" s="951"/>
      <c r="H350" s="951"/>
      <c r="I350" s="951"/>
      <c r="J350" s="952"/>
      <c r="K350" s="953">
        <v>11300000</v>
      </c>
      <c r="L350" s="954"/>
      <c r="M350" s="777">
        <v>11300</v>
      </c>
      <c r="N350" s="778">
        <v>1000</v>
      </c>
      <c r="O350" s="957"/>
      <c r="P350" s="957"/>
      <c r="Q350" s="779"/>
      <c r="R350" s="1022"/>
    </row>
    <row r="351" spans="1:18">
      <c r="A351" s="1020"/>
      <c r="B351" s="1019" t="s">
        <v>877</v>
      </c>
      <c r="C351" s="1019" t="s">
        <v>878</v>
      </c>
      <c r="D351" s="1019" t="s">
        <v>151</v>
      </c>
      <c r="E351" s="1021">
        <v>40513</v>
      </c>
      <c r="F351" s="950"/>
      <c r="G351" s="951"/>
      <c r="H351" s="951"/>
      <c r="I351" s="951"/>
      <c r="J351" s="952"/>
      <c r="K351" s="953"/>
      <c r="L351" s="954"/>
      <c r="M351" s="777"/>
      <c r="N351" s="778"/>
      <c r="O351" s="957"/>
      <c r="P351" s="957"/>
      <c r="Q351" s="779">
        <v>319658.99</v>
      </c>
      <c r="R351" s="1022">
        <v>268621</v>
      </c>
    </row>
    <row r="352" spans="1:18">
      <c r="A352" s="1020">
        <v>40</v>
      </c>
      <c r="B352" s="1019" t="s">
        <v>879</v>
      </c>
      <c r="C352" s="1019" t="s">
        <v>880</v>
      </c>
      <c r="D352" s="1019" t="s">
        <v>52</v>
      </c>
      <c r="E352" s="1021">
        <v>39822</v>
      </c>
      <c r="F352" s="950" t="s">
        <v>26</v>
      </c>
      <c r="G352" s="951">
        <v>135000000</v>
      </c>
      <c r="H352" s="951">
        <v>0</v>
      </c>
      <c r="I352" s="951">
        <v>75036891.420000002</v>
      </c>
      <c r="J352" s="952" t="s">
        <v>672</v>
      </c>
      <c r="K352" s="953"/>
      <c r="L352" s="954"/>
      <c r="M352" s="777"/>
      <c r="N352" s="778"/>
      <c r="O352" s="957"/>
      <c r="P352" s="957"/>
      <c r="Q352" s="779"/>
      <c r="R352" s="1022"/>
    </row>
    <row r="353" spans="1:18">
      <c r="A353" s="1020"/>
      <c r="B353" s="1019" t="s">
        <v>879</v>
      </c>
      <c r="C353" s="1019" t="s">
        <v>880</v>
      </c>
      <c r="D353" s="1019" t="s">
        <v>52</v>
      </c>
      <c r="E353" s="1021">
        <v>40716</v>
      </c>
      <c r="F353" s="950"/>
      <c r="G353" s="951"/>
      <c r="H353" s="951"/>
      <c r="I353" s="951"/>
      <c r="J353" s="952"/>
      <c r="K353" s="953">
        <v>36337500</v>
      </c>
      <c r="L353" s="954">
        <v>-454218.75</v>
      </c>
      <c r="M353" s="777">
        <v>2850000</v>
      </c>
      <c r="N353" s="778">
        <v>12.75</v>
      </c>
      <c r="O353" s="957">
        <v>-32121928.870000001</v>
      </c>
      <c r="P353" s="957"/>
      <c r="Q353" s="779"/>
      <c r="R353" s="1022"/>
    </row>
    <row r="354" spans="1:18">
      <c r="A354" s="1020"/>
      <c r="B354" s="1019" t="s">
        <v>879</v>
      </c>
      <c r="C354" s="1019" t="s">
        <v>880</v>
      </c>
      <c r="D354" s="1019" t="s">
        <v>52</v>
      </c>
      <c r="E354" s="1021">
        <v>41003</v>
      </c>
      <c r="F354" s="950"/>
      <c r="G354" s="951"/>
      <c r="H354" s="951"/>
      <c r="I354" s="951"/>
      <c r="J354" s="952"/>
      <c r="K354" s="953">
        <v>36427038.549999997</v>
      </c>
      <c r="L354" s="954">
        <v>-387816.38</v>
      </c>
      <c r="M354" s="777">
        <v>2770117</v>
      </c>
      <c r="N354" s="778">
        <v>13.15</v>
      </c>
      <c r="O354" s="957">
        <v>-30113532.579999998</v>
      </c>
      <c r="P354" s="957"/>
      <c r="Q354" s="779"/>
      <c r="R354" s="1022"/>
    </row>
    <row r="355" spans="1:18">
      <c r="A355" s="1020"/>
      <c r="B355" s="1019" t="s">
        <v>879</v>
      </c>
      <c r="C355" s="1019" t="s">
        <v>880</v>
      </c>
      <c r="D355" s="1019" t="s">
        <v>52</v>
      </c>
      <c r="E355" s="1021">
        <v>41436</v>
      </c>
      <c r="F355" s="950"/>
      <c r="G355" s="951"/>
      <c r="H355" s="951"/>
      <c r="I355" s="951"/>
      <c r="J355" s="952"/>
      <c r="K355" s="953"/>
      <c r="L355" s="954"/>
      <c r="M355" s="777"/>
      <c r="N355" s="778"/>
      <c r="O355" s="957"/>
      <c r="P355" s="957"/>
      <c r="Q355" s="779">
        <v>751888</v>
      </c>
      <c r="R355" s="1022">
        <v>79288</v>
      </c>
    </row>
    <row r="356" spans="1:18">
      <c r="A356" s="1020">
        <v>45</v>
      </c>
      <c r="B356" s="1019" t="s">
        <v>881</v>
      </c>
      <c r="C356" s="1019" t="s">
        <v>882</v>
      </c>
      <c r="D356" s="1019" t="s">
        <v>81</v>
      </c>
      <c r="E356" s="1021">
        <v>39843</v>
      </c>
      <c r="F356" s="950" t="s">
        <v>26</v>
      </c>
      <c r="G356" s="951">
        <v>7000000</v>
      </c>
      <c r="H356" s="951">
        <v>0</v>
      </c>
      <c r="I356" s="951">
        <v>8077516.4699999997</v>
      </c>
      <c r="J356" s="952" t="s">
        <v>656</v>
      </c>
      <c r="K356" s="953"/>
      <c r="L356" s="954"/>
      <c r="M356" s="777"/>
      <c r="N356" s="778"/>
      <c r="O356" s="957"/>
      <c r="P356" s="957"/>
      <c r="Q356" s="779"/>
      <c r="R356" s="1022"/>
    </row>
    <row r="357" spans="1:18">
      <c r="A357" s="1020"/>
      <c r="B357" s="1019" t="s">
        <v>881</v>
      </c>
      <c r="C357" s="1019" t="s">
        <v>882</v>
      </c>
      <c r="D357" s="1019" t="s">
        <v>81</v>
      </c>
      <c r="E357" s="1021">
        <v>40773</v>
      </c>
      <c r="F357" s="950"/>
      <c r="G357" s="951"/>
      <c r="H357" s="951"/>
      <c r="I357" s="951"/>
      <c r="J357" s="952"/>
      <c r="K357" s="953">
        <v>7000000</v>
      </c>
      <c r="L357" s="954"/>
      <c r="M357" s="777">
        <v>7000</v>
      </c>
      <c r="N357" s="778">
        <v>1000</v>
      </c>
      <c r="O357" s="957"/>
      <c r="P357" s="957"/>
      <c r="Q357" s="779"/>
      <c r="R357" s="1022"/>
    </row>
    <row r="358" spans="1:18">
      <c r="A358" s="1020"/>
      <c r="B358" s="1019" t="s">
        <v>881</v>
      </c>
      <c r="C358" s="1019" t="s">
        <v>882</v>
      </c>
      <c r="D358" s="1019" t="s">
        <v>81</v>
      </c>
      <c r="E358" s="1021">
        <v>40814</v>
      </c>
      <c r="F358" s="950"/>
      <c r="G358" s="951"/>
      <c r="H358" s="951"/>
      <c r="I358" s="951"/>
      <c r="J358" s="952"/>
      <c r="K358" s="953"/>
      <c r="L358" s="954"/>
      <c r="M358" s="777"/>
      <c r="N358" s="778"/>
      <c r="O358" s="957"/>
      <c r="P358" s="957"/>
      <c r="Q358" s="779">
        <v>185016.8</v>
      </c>
      <c r="R358" s="1022">
        <v>79067</v>
      </c>
    </row>
    <row r="359" spans="1:18">
      <c r="A359" s="1020">
        <v>93</v>
      </c>
      <c r="B359" s="1019" t="s">
        <v>883</v>
      </c>
      <c r="C359" s="1019" t="s">
        <v>884</v>
      </c>
      <c r="D359" s="1019" t="s">
        <v>131</v>
      </c>
      <c r="E359" s="1021">
        <v>39843</v>
      </c>
      <c r="F359" s="950" t="s">
        <v>26</v>
      </c>
      <c r="G359" s="951">
        <v>11385000</v>
      </c>
      <c r="H359" s="951">
        <v>0</v>
      </c>
      <c r="I359" s="951">
        <v>3800656</v>
      </c>
      <c r="J359" s="952" t="s">
        <v>672</v>
      </c>
      <c r="K359" s="953"/>
      <c r="L359" s="954"/>
      <c r="M359" s="777"/>
      <c r="N359" s="778"/>
      <c r="O359" s="957"/>
      <c r="P359" s="957"/>
      <c r="Q359" s="779"/>
      <c r="R359" s="1022"/>
    </row>
    <row r="360" spans="1:18">
      <c r="A360" s="1020"/>
      <c r="B360" s="1019" t="s">
        <v>883</v>
      </c>
      <c r="C360" s="1019" t="s">
        <v>884</v>
      </c>
      <c r="D360" s="1019" t="s">
        <v>131</v>
      </c>
      <c r="E360" s="1021">
        <v>41548</v>
      </c>
      <c r="F360" s="950"/>
      <c r="G360" s="951"/>
      <c r="H360" s="951"/>
      <c r="I360" s="951"/>
      <c r="J360" s="952"/>
      <c r="K360" s="953">
        <v>3350000</v>
      </c>
      <c r="L360" s="954"/>
      <c r="M360" s="777">
        <v>11385</v>
      </c>
      <c r="N360" s="778">
        <v>294.2</v>
      </c>
      <c r="O360" s="957">
        <v>-8035000</v>
      </c>
      <c r="P360" s="957"/>
      <c r="Q360" s="779"/>
      <c r="R360" s="1022"/>
    </row>
    <row r="361" spans="1:18">
      <c r="A361" s="1020" t="s">
        <v>1987</v>
      </c>
      <c r="B361" s="1019" t="s">
        <v>885</v>
      </c>
      <c r="C361" s="1019" t="s">
        <v>752</v>
      </c>
      <c r="D361" s="1019" t="s">
        <v>98</v>
      </c>
      <c r="E361" s="1021">
        <v>40165</v>
      </c>
      <c r="F361" s="950" t="s">
        <v>49</v>
      </c>
      <c r="G361" s="951">
        <v>6056000</v>
      </c>
      <c r="H361" s="951">
        <v>0</v>
      </c>
      <c r="I361" s="951">
        <v>6739821.8899999997</v>
      </c>
      <c r="J361" s="952" t="s">
        <v>656</v>
      </c>
      <c r="K361" s="953"/>
      <c r="L361" s="954"/>
      <c r="M361" s="777"/>
      <c r="N361" s="778"/>
      <c r="O361" s="957"/>
      <c r="P361" s="957"/>
      <c r="Q361" s="779"/>
      <c r="R361" s="1022"/>
    </row>
    <row r="362" spans="1:18">
      <c r="A362" s="1020"/>
      <c r="B362" s="1019" t="s">
        <v>885</v>
      </c>
      <c r="C362" s="1019" t="s">
        <v>752</v>
      </c>
      <c r="D362" s="1019" t="s">
        <v>98</v>
      </c>
      <c r="E362" s="1021">
        <v>40738</v>
      </c>
      <c r="F362" s="950"/>
      <c r="G362" s="951"/>
      <c r="H362" s="951"/>
      <c r="I362" s="951"/>
      <c r="J362" s="952"/>
      <c r="K362" s="953">
        <v>6056000</v>
      </c>
      <c r="L362" s="954"/>
      <c r="M362" s="777">
        <v>6056</v>
      </c>
      <c r="N362" s="778">
        <v>1000</v>
      </c>
      <c r="O362" s="957"/>
      <c r="P362" s="957"/>
      <c r="Q362" s="779">
        <v>182000</v>
      </c>
      <c r="R362" s="1022">
        <v>182</v>
      </c>
    </row>
    <row r="363" spans="1:18">
      <c r="A363" s="1020" t="s">
        <v>1980</v>
      </c>
      <c r="B363" s="1019" t="s">
        <v>886</v>
      </c>
      <c r="C363" s="1019" t="s">
        <v>887</v>
      </c>
      <c r="D363" s="1019" t="s">
        <v>102</v>
      </c>
      <c r="E363" s="1021">
        <v>39850</v>
      </c>
      <c r="F363" s="950" t="s">
        <v>49</v>
      </c>
      <c r="G363" s="951">
        <v>7500000</v>
      </c>
      <c r="H363" s="951">
        <v>0</v>
      </c>
      <c r="I363" s="951">
        <v>8887791.4199999999</v>
      </c>
      <c r="J363" s="952" t="s">
        <v>656</v>
      </c>
      <c r="K363" s="953"/>
      <c r="L363" s="954"/>
      <c r="M363" s="777"/>
      <c r="N363" s="778"/>
      <c r="O363" s="957"/>
      <c r="P363" s="957"/>
      <c r="Q363" s="779"/>
      <c r="R363" s="1022"/>
    </row>
    <row r="364" spans="1:18">
      <c r="A364" s="1020"/>
      <c r="B364" s="1019" t="s">
        <v>886</v>
      </c>
      <c r="C364" s="1019" t="s">
        <v>887</v>
      </c>
      <c r="D364" s="1019" t="s">
        <v>102</v>
      </c>
      <c r="E364" s="1021">
        <v>40752</v>
      </c>
      <c r="F364" s="950"/>
      <c r="G364" s="951"/>
      <c r="H364" s="951"/>
      <c r="I364" s="951"/>
      <c r="J364" s="952"/>
      <c r="K364" s="953">
        <v>7500000</v>
      </c>
      <c r="L364" s="954"/>
      <c r="M364" s="777">
        <v>7500</v>
      </c>
      <c r="N364" s="778">
        <v>1000</v>
      </c>
      <c r="O364" s="957"/>
      <c r="P364" s="957"/>
      <c r="Q364" s="779">
        <v>375000</v>
      </c>
      <c r="R364" s="1022">
        <v>375</v>
      </c>
    </row>
    <row r="365" spans="1:18">
      <c r="A365" s="1020"/>
      <c r="B365" s="1019" t="s">
        <v>888</v>
      </c>
      <c r="C365" s="1019" t="s">
        <v>1966</v>
      </c>
      <c r="D365" s="1019" t="s">
        <v>80</v>
      </c>
      <c r="E365" s="1021">
        <v>39822</v>
      </c>
      <c r="F365" s="950" t="s">
        <v>26</v>
      </c>
      <c r="G365" s="951">
        <v>32668000</v>
      </c>
      <c r="H365" s="951">
        <v>0</v>
      </c>
      <c r="I365" s="951">
        <v>11205387.140000001</v>
      </c>
      <c r="J365" s="952" t="s">
        <v>672</v>
      </c>
      <c r="K365" s="953"/>
      <c r="L365" s="954"/>
      <c r="M365" s="777"/>
      <c r="N365" s="778"/>
      <c r="O365" s="957"/>
      <c r="P365" s="957"/>
      <c r="Q365" s="779"/>
      <c r="R365" s="1022"/>
    </row>
    <row r="366" spans="1:18">
      <c r="A366" s="1020"/>
      <c r="B366" s="1019" t="s">
        <v>888</v>
      </c>
      <c r="C366" s="1019" t="s">
        <v>1966</v>
      </c>
      <c r="D366" s="1019" t="s">
        <v>80</v>
      </c>
      <c r="E366" s="1021">
        <v>41542</v>
      </c>
      <c r="F366" s="950"/>
      <c r="G366" s="951"/>
      <c r="H366" s="951"/>
      <c r="I366" s="951"/>
      <c r="J366" s="952"/>
      <c r="K366" s="953">
        <v>8211450</v>
      </c>
      <c r="L366" s="954"/>
      <c r="M366" s="777">
        <v>25266</v>
      </c>
      <c r="N366" s="778">
        <v>325</v>
      </c>
      <c r="O366" s="957">
        <v>-17054550</v>
      </c>
      <c r="P366" s="957"/>
      <c r="Q366" s="779"/>
      <c r="R366" s="1022"/>
    </row>
    <row r="367" spans="1:18" ht="15" customHeight="1">
      <c r="A367" s="1020"/>
      <c r="B367" s="1019" t="s">
        <v>888</v>
      </c>
      <c r="C367" s="1019" t="s">
        <v>1966</v>
      </c>
      <c r="D367" s="1019" t="s">
        <v>80</v>
      </c>
      <c r="E367" s="1021">
        <v>41565</v>
      </c>
      <c r="F367" s="950"/>
      <c r="G367" s="951"/>
      <c r="H367" s="951"/>
      <c r="I367" s="951"/>
      <c r="J367" s="952"/>
      <c r="K367" s="953">
        <v>1950000</v>
      </c>
      <c r="L367" s="954"/>
      <c r="M367" s="777">
        <v>6000</v>
      </c>
      <c r="N367" s="778">
        <v>325</v>
      </c>
      <c r="O367" s="957">
        <v>-4050000</v>
      </c>
      <c r="P367" s="957"/>
      <c r="Q367" s="779"/>
      <c r="R367" s="1022"/>
    </row>
    <row r="368" spans="1:18">
      <c r="A368" s="1020"/>
      <c r="B368" s="1019" t="s">
        <v>888</v>
      </c>
      <c r="C368" s="1019" t="s">
        <v>1966</v>
      </c>
      <c r="D368" s="1019" t="s">
        <v>80</v>
      </c>
      <c r="E368" s="1021">
        <v>41576</v>
      </c>
      <c r="F368" s="950"/>
      <c r="G368" s="951"/>
      <c r="H368" s="951"/>
      <c r="I368" s="951"/>
      <c r="J368" s="952"/>
      <c r="K368" s="953"/>
      <c r="L368" s="954">
        <v>-82114.5</v>
      </c>
      <c r="M368" s="777"/>
      <c r="N368" s="778"/>
      <c r="O368" s="957"/>
      <c r="P368" s="957"/>
      <c r="Q368" s="779"/>
      <c r="R368" s="1022"/>
    </row>
    <row r="369" spans="1:18">
      <c r="A369" s="1020"/>
      <c r="B369" s="1019" t="s">
        <v>888</v>
      </c>
      <c r="C369" s="1019" t="s">
        <v>1966</v>
      </c>
      <c r="D369" s="1019" t="s">
        <v>80</v>
      </c>
      <c r="E369" s="1021">
        <v>41645</v>
      </c>
      <c r="F369" s="950"/>
      <c r="G369" s="951"/>
      <c r="H369" s="951"/>
      <c r="I369" s="951"/>
      <c r="J369" s="952"/>
      <c r="K369" s="953"/>
      <c r="L369" s="954">
        <v>-19500</v>
      </c>
      <c r="M369" s="777"/>
      <c r="N369" s="778"/>
      <c r="O369" s="957"/>
      <c r="P369" s="957"/>
      <c r="Q369" s="779"/>
      <c r="R369" s="1022"/>
    </row>
    <row r="370" spans="1:18">
      <c r="A370" s="1020"/>
      <c r="B370" s="1019" t="s">
        <v>888</v>
      </c>
      <c r="C370" s="1019" t="s">
        <v>1966</v>
      </c>
      <c r="D370" s="1019" t="s">
        <v>80</v>
      </c>
      <c r="E370" s="1021">
        <v>41680</v>
      </c>
      <c r="F370" s="950"/>
      <c r="G370" s="951"/>
      <c r="H370" s="951"/>
      <c r="I370" s="951"/>
      <c r="J370" s="952"/>
      <c r="K370" s="953">
        <v>577638.02</v>
      </c>
      <c r="L370" s="954"/>
      <c r="M370" s="777">
        <v>1402</v>
      </c>
      <c r="N370" s="778">
        <v>412</v>
      </c>
      <c r="O370" s="957">
        <v>-824361.98</v>
      </c>
      <c r="P370" s="957"/>
      <c r="Q370" s="779"/>
      <c r="R370" s="1022"/>
    </row>
    <row r="371" spans="1:18">
      <c r="A371" s="1020"/>
      <c r="B371" s="1019" t="s">
        <v>888</v>
      </c>
      <c r="C371" s="1019" t="s">
        <v>1966</v>
      </c>
      <c r="D371" s="1019" t="s">
        <v>80</v>
      </c>
      <c r="E371" s="1021">
        <v>41717</v>
      </c>
      <c r="F371" s="950"/>
      <c r="G371" s="951"/>
      <c r="H371" s="951"/>
      <c r="I371" s="951"/>
      <c r="J371" s="952"/>
      <c r="K371" s="953"/>
      <c r="L371" s="954">
        <v>-5776.38</v>
      </c>
      <c r="M371" s="777"/>
      <c r="N371" s="778"/>
      <c r="O371" s="957"/>
      <c r="P371" s="957"/>
      <c r="Q371" s="779"/>
      <c r="R371" s="1022"/>
    </row>
    <row r="372" spans="1:18">
      <c r="A372" s="1020"/>
      <c r="B372" s="1019" t="s">
        <v>888</v>
      </c>
      <c r="C372" s="1019" t="s">
        <v>1966</v>
      </c>
      <c r="D372" s="1019" t="s">
        <v>80</v>
      </c>
      <c r="E372" s="1021">
        <v>41927</v>
      </c>
      <c r="F372" s="950"/>
      <c r="G372" s="951"/>
      <c r="H372" s="951"/>
      <c r="I372" s="951"/>
      <c r="J372" s="952"/>
      <c r="K372" s="953"/>
      <c r="L372" s="954"/>
      <c r="M372" s="777"/>
      <c r="N372" s="778"/>
      <c r="O372" s="957"/>
      <c r="P372" s="957"/>
      <c r="Q372" s="779">
        <v>2000</v>
      </c>
      <c r="R372" s="1022">
        <v>508320</v>
      </c>
    </row>
    <row r="373" spans="1:18">
      <c r="A373" s="1020" t="s">
        <v>1982</v>
      </c>
      <c r="B373" s="1019" t="s">
        <v>890</v>
      </c>
      <c r="C373" s="1019" t="s">
        <v>891</v>
      </c>
      <c r="D373" s="1019" t="s">
        <v>135</v>
      </c>
      <c r="E373" s="1021">
        <v>39983</v>
      </c>
      <c r="F373" s="950" t="s">
        <v>160</v>
      </c>
      <c r="G373" s="951">
        <v>10000000</v>
      </c>
      <c r="H373" s="951">
        <v>0</v>
      </c>
      <c r="I373" s="951">
        <v>13186960.25</v>
      </c>
      <c r="J373" s="952" t="s">
        <v>672</v>
      </c>
      <c r="K373" s="953"/>
      <c r="L373" s="954"/>
      <c r="M373" s="777"/>
      <c r="N373" s="778"/>
      <c r="O373" s="957"/>
      <c r="P373" s="957"/>
      <c r="Q373" s="779"/>
      <c r="R373" s="1022"/>
    </row>
    <row r="374" spans="1:18">
      <c r="A374" s="1020"/>
      <c r="B374" s="1019" t="s">
        <v>890</v>
      </c>
      <c r="C374" s="1019" t="s">
        <v>891</v>
      </c>
      <c r="D374" s="1019" t="s">
        <v>135</v>
      </c>
      <c r="E374" s="1021">
        <v>41262</v>
      </c>
      <c r="F374" s="950"/>
      <c r="G374" s="951"/>
      <c r="H374" s="951"/>
      <c r="I374" s="951"/>
      <c r="J374" s="952"/>
      <c r="K374" s="953">
        <v>39400</v>
      </c>
      <c r="L374" s="954"/>
      <c r="M374" s="777">
        <v>40000</v>
      </c>
      <c r="N374" s="778">
        <v>0.98499999999999999</v>
      </c>
      <c r="O374" s="957">
        <v>-600</v>
      </c>
      <c r="P374" s="957"/>
      <c r="Q374" s="779">
        <v>198635.58</v>
      </c>
      <c r="R374" s="1022">
        <v>200000</v>
      </c>
    </row>
    <row r="375" spans="1:18">
      <c r="A375" s="1020"/>
      <c r="B375" s="1019" t="s">
        <v>890</v>
      </c>
      <c r="C375" s="1019" t="s">
        <v>891</v>
      </c>
      <c r="D375" s="1019" t="s">
        <v>135</v>
      </c>
      <c r="E375" s="1021">
        <v>41263</v>
      </c>
      <c r="F375" s="950"/>
      <c r="G375" s="951"/>
      <c r="H375" s="951"/>
      <c r="I375" s="951"/>
      <c r="J375" s="952"/>
      <c r="K375" s="953">
        <v>9810600</v>
      </c>
      <c r="L375" s="954"/>
      <c r="M375" s="777">
        <v>9960000</v>
      </c>
      <c r="N375" s="778">
        <v>0.98499999999999999</v>
      </c>
      <c r="O375" s="957">
        <v>-149400</v>
      </c>
      <c r="P375" s="957"/>
      <c r="Q375" s="779">
        <v>297953.37</v>
      </c>
      <c r="R375" s="1022">
        <v>300000</v>
      </c>
    </row>
    <row r="376" spans="1:18">
      <c r="A376" s="1020"/>
      <c r="B376" s="1019" t="s">
        <v>890</v>
      </c>
      <c r="C376" s="1019" t="s">
        <v>891</v>
      </c>
      <c r="D376" s="1019" t="s">
        <v>135</v>
      </c>
      <c r="E376" s="1021">
        <v>41285</v>
      </c>
      <c r="F376" s="950"/>
      <c r="G376" s="951"/>
      <c r="H376" s="951"/>
      <c r="I376" s="951"/>
      <c r="J376" s="952"/>
      <c r="K376" s="953"/>
      <c r="L376" s="954">
        <v>-98500</v>
      </c>
      <c r="M376" s="777"/>
      <c r="N376" s="778"/>
      <c r="O376" s="957"/>
      <c r="P376" s="957"/>
      <c r="Q376" s="779"/>
      <c r="R376" s="1022"/>
    </row>
    <row r="377" spans="1:18">
      <c r="A377" s="1020">
        <v>15</v>
      </c>
      <c r="B377" s="1019" t="s">
        <v>892</v>
      </c>
      <c r="C377" s="1019" t="s">
        <v>893</v>
      </c>
      <c r="D377" s="1019" t="s">
        <v>84</v>
      </c>
      <c r="E377" s="1021">
        <v>39962</v>
      </c>
      <c r="F377" s="950" t="s">
        <v>160</v>
      </c>
      <c r="G377" s="951">
        <v>19817000</v>
      </c>
      <c r="H377" s="951">
        <v>19817000</v>
      </c>
      <c r="I377" s="951">
        <v>5754674.9800000004</v>
      </c>
      <c r="J377" s="952" t="s">
        <v>661</v>
      </c>
      <c r="K377" s="953"/>
      <c r="L377" s="954"/>
      <c r="M377" s="777"/>
      <c r="N377" s="778"/>
      <c r="O377" s="957"/>
      <c r="P377" s="957"/>
      <c r="Q377" s="779"/>
      <c r="R377" s="1022"/>
    </row>
    <row r="378" spans="1:18">
      <c r="A378" s="1020">
        <v>8</v>
      </c>
      <c r="B378" s="1019" t="s">
        <v>894</v>
      </c>
      <c r="C378" s="1019" t="s">
        <v>895</v>
      </c>
      <c r="D378" s="1019" t="s">
        <v>80</v>
      </c>
      <c r="E378" s="1021">
        <v>40025</v>
      </c>
      <c r="F378" s="950" t="s">
        <v>49</v>
      </c>
      <c r="G378" s="951">
        <v>7000000</v>
      </c>
      <c r="H378" s="951">
        <v>0</v>
      </c>
      <c r="I378" s="951">
        <v>8981348.8100000005</v>
      </c>
      <c r="J378" s="952" t="s">
        <v>672</v>
      </c>
      <c r="K378" s="953"/>
      <c r="L378" s="954"/>
      <c r="M378" s="777"/>
      <c r="N378" s="778"/>
      <c r="O378" s="957"/>
      <c r="P378" s="957"/>
      <c r="Q378" s="779"/>
      <c r="R378" s="1022"/>
    </row>
    <row r="379" spans="1:18">
      <c r="A379" s="1020"/>
      <c r="B379" s="1019" t="s">
        <v>894</v>
      </c>
      <c r="C379" s="1019" t="s">
        <v>895</v>
      </c>
      <c r="D379" s="1019" t="s">
        <v>80</v>
      </c>
      <c r="E379" s="1021">
        <v>41712</v>
      </c>
      <c r="F379" s="950"/>
      <c r="G379" s="951"/>
      <c r="H379" s="951"/>
      <c r="I379" s="951"/>
      <c r="J379" s="952"/>
      <c r="K379" s="953">
        <v>257660</v>
      </c>
      <c r="L379" s="954"/>
      <c r="M379" s="777">
        <v>260</v>
      </c>
      <c r="N379" s="778">
        <v>991</v>
      </c>
      <c r="O379" s="957">
        <v>-2340</v>
      </c>
      <c r="P379" s="957"/>
      <c r="Q379" s="779"/>
      <c r="R379" s="1022"/>
    </row>
    <row r="380" spans="1:18">
      <c r="A380" s="1020"/>
      <c r="B380" s="1019" t="s">
        <v>894</v>
      </c>
      <c r="C380" s="1019" t="s">
        <v>895</v>
      </c>
      <c r="D380" s="1019" t="s">
        <v>80</v>
      </c>
      <c r="E380" s="1021">
        <v>41715</v>
      </c>
      <c r="F380" s="950"/>
      <c r="G380" s="951"/>
      <c r="H380" s="951"/>
      <c r="I380" s="951"/>
      <c r="J380" s="952"/>
      <c r="K380" s="953">
        <v>6679340</v>
      </c>
      <c r="L380" s="954"/>
      <c r="M380" s="777">
        <v>6740</v>
      </c>
      <c r="N380" s="778">
        <v>991</v>
      </c>
      <c r="O380" s="957">
        <v>-60660</v>
      </c>
      <c r="P380" s="957"/>
      <c r="Q380" s="779">
        <v>347193</v>
      </c>
      <c r="R380" s="1022">
        <v>350</v>
      </c>
    </row>
    <row r="381" spans="1:18">
      <c r="A381" s="1020"/>
      <c r="B381" s="1019" t="s">
        <v>894</v>
      </c>
      <c r="C381" s="1019" t="s">
        <v>895</v>
      </c>
      <c r="D381" s="1019" t="s">
        <v>80</v>
      </c>
      <c r="E381" s="1021">
        <v>41754</v>
      </c>
      <c r="F381" s="950"/>
      <c r="G381" s="951"/>
      <c r="H381" s="951"/>
      <c r="I381" s="951"/>
      <c r="J381" s="952"/>
      <c r="K381" s="953"/>
      <c r="L381" s="954">
        <v>-69370</v>
      </c>
      <c r="M381" s="777"/>
      <c r="N381" s="778"/>
      <c r="O381" s="957"/>
      <c r="P381" s="957"/>
      <c r="Q381" s="779"/>
      <c r="R381" s="1022"/>
    </row>
    <row r="382" spans="1:18">
      <c r="A382" s="1020">
        <v>23</v>
      </c>
      <c r="B382" s="1019" t="s">
        <v>896</v>
      </c>
      <c r="C382" s="1019" t="s">
        <v>691</v>
      </c>
      <c r="D382" s="1019" t="s">
        <v>16</v>
      </c>
      <c r="E382" s="1021">
        <v>39813</v>
      </c>
      <c r="F382" s="950" t="s">
        <v>26</v>
      </c>
      <c r="G382" s="951">
        <v>2330000000</v>
      </c>
      <c r="H382" s="951">
        <v>0</v>
      </c>
      <c r="I382" s="951">
        <v>43687500</v>
      </c>
      <c r="J382" s="952" t="s">
        <v>1968</v>
      </c>
      <c r="K382" s="953"/>
      <c r="L382" s="954"/>
      <c r="M382" s="777"/>
      <c r="N382" s="778"/>
      <c r="O382" s="957"/>
      <c r="P382" s="957"/>
      <c r="Q382" s="779"/>
      <c r="R382" s="1022"/>
    </row>
    <row r="383" spans="1:18" ht="15" customHeight="1">
      <c r="A383" s="1020"/>
      <c r="B383" s="1019" t="s">
        <v>896</v>
      </c>
      <c r="C383" s="1019" t="s">
        <v>691</v>
      </c>
      <c r="D383" s="1019" t="s">
        <v>16</v>
      </c>
      <c r="E383" s="1021">
        <v>40157</v>
      </c>
      <c r="F383" s="950"/>
      <c r="G383" s="951"/>
      <c r="H383" s="951"/>
      <c r="I383" s="951"/>
      <c r="J383" s="952"/>
      <c r="K383" s="953"/>
      <c r="L383" s="954"/>
      <c r="M383" s="777"/>
      <c r="N383" s="778"/>
      <c r="O383" s="957">
        <v>-2330000000</v>
      </c>
      <c r="P383" s="957"/>
      <c r="Q383" s="779"/>
      <c r="R383" s="1022"/>
    </row>
    <row r="384" spans="1:18">
      <c r="A384" s="1020" t="s">
        <v>2000</v>
      </c>
      <c r="B384" s="1019" t="s">
        <v>897</v>
      </c>
      <c r="C384" s="1019" t="s">
        <v>691</v>
      </c>
      <c r="D384" s="1019" t="s">
        <v>16</v>
      </c>
      <c r="E384" s="1021">
        <v>39749</v>
      </c>
      <c r="F384" s="950" t="s">
        <v>26</v>
      </c>
      <c r="G384" s="951">
        <v>25000000000</v>
      </c>
      <c r="H384" s="951">
        <v>0</v>
      </c>
      <c r="I384" s="951">
        <v>32839267986.439999</v>
      </c>
      <c r="J384" s="952" t="s">
        <v>656</v>
      </c>
      <c r="K384" s="953"/>
      <c r="L384" s="954"/>
      <c r="M384" s="777"/>
      <c r="N384" s="778"/>
      <c r="O384" s="957"/>
      <c r="P384" s="957"/>
      <c r="Q384" s="779"/>
      <c r="R384" s="1022"/>
    </row>
    <row r="385" spans="1:18">
      <c r="A385" s="1020"/>
      <c r="B385" s="1019" t="s">
        <v>897</v>
      </c>
      <c r="C385" s="1019" t="s">
        <v>691</v>
      </c>
      <c r="D385" s="1019" t="s">
        <v>16</v>
      </c>
      <c r="E385" s="1021">
        <v>40522</v>
      </c>
      <c r="F385" s="950"/>
      <c r="G385" s="951"/>
      <c r="H385" s="951"/>
      <c r="I385" s="951"/>
      <c r="J385" s="952"/>
      <c r="K385" s="953">
        <v>25000000000</v>
      </c>
      <c r="L385" s="954"/>
      <c r="M385" s="777">
        <v>7692307692</v>
      </c>
      <c r="N385" s="778">
        <v>4.1399999999999997</v>
      </c>
      <c r="O385" s="957"/>
      <c r="P385" s="957">
        <v>6852354470.9300003</v>
      </c>
      <c r="Q385" s="779"/>
      <c r="R385" s="1022"/>
    </row>
    <row r="386" spans="1:18">
      <c r="A386" s="1020"/>
      <c r="B386" s="1019" t="s">
        <v>897</v>
      </c>
      <c r="C386" s="1019" t="s">
        <v>691</v>
      </c>
      <c r="D386" s="1019" t="s">
        <v>16</v>
      </c>
      <c r="E386" s="1021">
        <v>40574</v>
      </c>
      <c r="F386" s="950"/>
      <c r="G386" s="951"/>
      <c r="H386" s="951"/>
      <c r="I386" s="951"/>
      <c r="J386" s="952"/>
      <c r="K386" s="953"/>
      <c r="L386" s="954"/>
      <c r="M386" s="777"/>
      <c r="N386" s="778"/>
      <c r="O386" s="957"/>
      <c r="P386" s="957"/>
      <c r="Q386" s="779">
        <v>54621848.840000004</v>
      </c>
      <c r="R386" s="1022">
        <v>210084034</v>
      </c>
    </row>
    <row r="387" spans="1:18">
      <c r="A387" s="1020">
        <v>11</v>
      </c>
      <c r="B387" s="1019" t="s">
        <v>898</v>
      </c>
      <c r="C387" s="1019" t="s">
        <v>899</v>
      </c>
      <c r="D387" s="1019" t="s">
        <v>98</v>
      </c>
      <c r="E387" s="1021">
        <v>39829</v>
      </c>
      <c r="F387" s="950" t="s">
        <v>26</v>
      </c>
      <c r="G387" s="951">
        <v>26440000</v>
      </c>
      <c r="H387" s="951">
        <v>0</v>
      </c>
      <c r="I387" s="951">
        <v>28889100</v>
      </c>
      <c r="J387" s="952" t="s">
        <v>656</v>
      </c>
      <c r="K387" s="953"/>
      <c r="L387" s="954"/>
      <c r="M387" s="777"/>
      <c r="N387" s="778"/>
      <c r="O387" s="957"/>
      <c r="P387" s="957"/>
      <c r="Q387" s="779"/>
      <c r="R387" s="1022"/>
    </row>
    <row r="388" spans="1:18">
      <c r="A388" s="1025"/>
      <c r="B388" s="1019" t="s">
        <v>898</v>
      </c>
      <c r="C388" s="1019" t="s">
        <v>899</v>
      </c>
      <c r="D388" s="1019" t="s">
        <v>98</v>
      </c>
      <c r="E388" s="1021">
        <v>40394</v>
      </c>
      <c r="F388" s="950"/>
      <c r="G388" s="951"/>
      <c r="H388" s="951"/>
      <c r="I388" s="951"/>
      <c r="J388" s="952"/>
      <c r="K388" s="953">
        <v>26440000</v>
      </c>
      <c r="L388" s="954"/>
      <c r="M388" s="777">
        <v>26440</v>
      </c>
      <c r="N388" s="778">
        <v>1000</v>
      </c>
      <c r="O388" s="957"/>
      <c r="P388" s="957"/>
      <c r="Q388" s="779"/>
      <c r="R388" s="1022"/>
    </row>
    <row r="389" spans="1:18">
      <c r="A389" s="1020"/>
      <c r="B389" s="1019" t="s">
        <v>898</v>
      </c>
      <c r="C389" s="1019" t="s">
        <v>899</v>
      </c>
      <c r="D389" s="1019" t="s">
        <v>98</v>
      </c>
      <c r="E389" s="1021">
        <v>40422</v>
      </c>
      <c r="F389" s="950"/>
      <c r="G389" s="951"/>
      <c r="H389" s="951"/>
      <c r="I389" s="951"/>
      <c r="J389" s="952"/>
      <c r="K389" s="953"/>
      <c r="L389" s="954"/>
      <c r="M389" s="777"/>
      <c r="N389" s="778"/>
      <c r="O389" s="957"/>
      <c r="P389" s="957"/>
      <c r="Q389" s="779">
        <v>400000</v>
      </c>
      <c r="R389" s="1022">
        <v>194794</v>
      </c>
    </row>
    <row r="390" spans="1:18" ht="15" customHeight="1">
      <c r="A390" s="1025" t="s">
        <v>2001</v>
      </c>
      <c r="B390" s="1019" t="s">
        <v>900</v>
      </c>
      <c r="C390" s="1019" t="s">
        <v>901</v>
      </c>
      <c r="D390" s="1019" t="s">
        <v>81</v>
      </c>
      <c r="E390" s="1021">
        <v>39805</v>
      </c>
      <c r="F390" s="950" t="s">
        <v>49</v>
      </c>
      <c r="G390" s="951">
        <v>10400000</v>
      </c>
      <c r="H390" s="951">
        <v>0</v>
      </c>
      <c r="I390" s="951">
        <v>223571.11</v>
      </c>
      <c r="J390" s="952" t="s">
        <v>1969</v>
      </c>
      <c r="K390" s="953"/>
      <c r="L390" s="954"/>
      <c r="M390" s="777"/>
      <c r="N390" s="778"/>
      <c r="O390" s="957"/>
      <c r="P390" s="957"/>
      <c r="Q390" s="779"/>
      <c r="R390" s="1022"/>
    </row>
    <row r="391" spans="1:18">
      <c r="A391" s="1020"/>
      <c r="B391" s="1019" t="s">
        <v>900</v>
      </c>
      <c r="C391" s="1019" t="s">
        <v>901</v>
      </c>
      <c r="D391" s="1019" t="s">
        <v>81</v>
      </c>
      <c r="E391" s="1021">
        <v>40809</v>
      </c>
      <c r="F391" s="950"/>
      <c r="G391" s="951"/>
      <c r="H391" s="951"/>
      <c r="I391" s="951"/>
      <c r="J391" s="952"/>
      <c r="K391" s="953"/>
      <c r="L391" s="954"/>
      <c r="M391" s="777"/>
      <c r="N391" s="778"/>
      <c r="O391" s="957">
        <v>-10400000</v>
      </c>
      <c r="P391" s="957"/>
      <c r="Q391" s="779"/>
      <c r="R391" s="1022"/>
    </row>
    <row r="392" spans="1:18">
      <c r="A392" s="1020" t="s">
        <v>1981</v>
      </c>
      <c r="B392" s="1019" t="s">
        <v>902</v>
      </c>
      <c r="C392" s="1019" t="s">
        <v>903</v>
      </c>
      <c r="D392" s="1019" t="s">
        <v>90</v>
      </c>
      <c r="E392" s="1021">
        <v>39962</v>
      </c>
      <c r="F392" s="950" t="s">
        <v>49</v>
      </c>
      <c r="G392" s="951">
        <v>24990000</v>
      </c>
      <c r="H392" s="951">
        <v>0</v>
      </c>
      <c r="I392" s="951">
        <v>13952381.449999999</v>
      </c>
      <c r="J392" s="952" t="s">
        <v>672</v>
      </c>
      <c r="K392" s="953"/>
      <c r="L392" s="954"/>
      <c r="M392" s="777"/>
      <c r="N392" s="778"/>
      <c r="O392" s="957"/>
      <c r="P392" s="957"/>
      <c r="Q392" s="779"/>
      <c r="R392" s="1022"/>
    </row>
    <row r="393" spans="1:18">
      <c r="A393" s="1020"/>
      <c r="B393" s="1019" t="s">
        <v>902</v>
      </c>
      <c r="C393" s="1019" t="s">
        <v>903</v>
      </c>
      <c r="D393" s="1019" t="s">
        <v>90</v>
      </c>
      <c r="E393" s="1021">
        <v>41312</v>
      </c>
      <c r="F393" s="950"/>
      <c r="G393" s="951"/>
      <c r="H393" s="951"/>
      <c r="I393" s="951"/>
      <c r="J393" s="952"/>
      <c r="K393" s="953">
        <v>6657375</v>
      </c>
      <c r="L393" s="954"/>
      <c r="M393" s="777">
        <v>12990</v>
      </c>
      <c r="N393" s="778">
        <v>512.5</v>
      </c>
      <c r="O393" s="957">
        <v>-6332625</v>
      </c>
      <c r="P393" s="957"/>
      <c r="Q393" s="779">
        <v>258018.75</v>
      </c>
      <c r="R393" s="1022">
        <v>500</v>
      </c>
    </row>
    <row r="394" spans="1:18">
      <c r="A394" s="1020"/>
      <c r="B394" s="1019" t="s">
        <v>902</v>
      </c>
      <c r="C394" s="1019" t="s">
        <v>903</v>
      </c>
      <c r="D394" s="1019" t="s">
        <v>90</v>
      </c>
      <c r="E394" s="1021">
        <v>41313</v>
      </c>
      <c r="F394" s="950"/>
      <c r="G394" s="951"/>
      <c r="H394" s="951"/>
      <c r="I394" s="951"/>
      <c r="J394" s="952"/>
      <c r="K394" s="953">
        <v>6150000</v>
      </c>
      <c r="L394" s="954"/>
      <c r="M394" s="777">
        <v>12000</v>
      </c>
      <c r="N394" s="778">
        <v>512.5</v>
      </c>
      <c r="O394" s="957">
        <v>-5850000</v>
      </c>
      <c r="P394" s="957"/>
      <c r="Q394" s="779">
        <v>387028.12</v>
      </c>
      <c r="R394" s="1022">
        <v>750</v>
      </c>
    </row>
    <row r="395" spans="1:18">
      <c r="A395" s="1020"/>
      <c r="B395" s="1019" t="s">
        <v>902</v>
      </c>
      <c r="C395" s="1019" t="s">
        <v>903</v>
      </c>
      <c r="D395" s="1019" t="s">
        <v>90</v>
      </c>
      <c r="E395" s="1021">
        <v>41359</v>
      </c>
      <c r="F395" s="950"/>
      <c r="G395" s="951"/>
      <c r="H395" s="951"/>
      <c r="I395" s="951"/>
      <c r="J395" s="952"/>
      <c r="K395" s="953"/>
      <c r="L395" s="954">
        <v>-128073.75</v>
      </c>
      <c r="M395" s="777"/>
      <c r="N395" s="778"/>
      <c r="O395" s="957"/>
      <c r="P395" s="957"/>
      <c r="Q395" s="779"/>
      <c r="R395" s="1022"/>
    </row>
    <row r="396" spans="1:18">
      <c r="A396" s="1020" t="s">
        <v>1996</v>
      </c>
      <c r="B396" s="1019" t="s">
        <v>904</v>
      </c>
      <c r="C396" s="1019" t="s">
        <v>905</v>
      </c>
      <c r="D396" s="1019" t="s">
        <v>105</v>
      </c>
      <c r="E396" s="1021">
        <v>39878</v>
      </c>
      <c r="F396" s="950" t="s">
        <v>53</v>
      </c>
      <c r="G396" s="951">
        <v>7462000</v>
      </c>
      <c r="H396" s="951">
        <v>0</v>
      </c>
      <c r="I396" s="951">
        <v>7997813.2199999997</v>
      </c>
      <c r="J396" s="952" t="s">
        <v>656</v>
      </c>
      <c r="K396" s="953"/>
      <c r="L396" s="954"/>
      <c r="M396" s="777"/>
      <c r="N396" s="778"/>
      <c r="O396" s="957"/>
      <c r="P396" s="957"/>
      <c r="Q396" s="779"/>
      <c r="R396" s="1022"/>
    </row>
    <row r="397" spans="1:18">
      <c r="A397" s="1025"/>
      <c r="B397" s="1019" t="s">
        <v>904</v>
      </c>
      <c r="C397" s="1019" t="s">
        <v>905</v>
      </c>
      <c r="D397" s="1019" t="s">
        <v>105</v>
      </c>
      <c r="E397" s="1021">
        <v>40403</v>
      </c>
      <c r="F397" s="950"/>
      <c r="G397" s="951"/>
      <c r="H397" s="951"/>
      <c r="I397" s="951"/>
      <c r="J397" s="952"/>
      <c r="K397" s="953">
        <v>7462000</v>
      </c>
      <c r="L397" s="954"/>
      <c r="M397" s="777">
        <v>7462</v>
      </c>
      <c r="N397" s="778">
        <v>1000</v>
      </c>
      <c r="O397" s="957"/>
      <c r="P397" s="957"/>
      <c r="Q397" s="779"/>
      <c r="R397" s="1022"/>
    </row>
    <row r="398" spans="1:18">
      <c r="A398" s="1020">
        <v>8</v>
      </c>
      <c r="B398" s="1019" t="s">
        <v>906</v>
      </c>
      <c r="C398" s="1019" t="s">
        <v>907</v>
      </c>
      <c r="D398" s="1019" t="s">
        <v>123</v>
      </c>
      <c r="E398" s="1021">
        <v>39892</v>
      </c>
      <c r="F398" s="950" t="s">
        <v>49</v>
      </c>
      <c r="G398" s="951">
        <v>2400000</v>
      </c>
      <c r="H398" s="951">
        <v>2400000</v>
      </c>
      <c r="I398" s="951">
        <v>567183</v>
      </c>
      <c r="J398" s="952" t="s">
        <v>661</v>
      </c>
      <c r="K398" s="953"/>
      <c r="L398" s="954"/>
      <c r="M398" s="777"/>
      <c r="N398" s="778"/>
      <c r="O398" s="957"/>
      <c r="P398" s="957"/>
      <c r="Q398" s="779"/>
      <c r="R398" s="1022"/>
    </row>
    <row r="399" spans="1:18">
      <c r="A399" s="1025">
        <v>8</v>
      </c>
      <c r="B399" s="1019" t="s">
        <v>908</v>
      </c>
      <c r="C399" s="1019" t="s">
        <v>909</v>
      </c>
      <c r="D399" s="1019" t="s">
        <v>82</v>
      </c>
      <c r="E399" s="1021">
        <v>39850</v>
      </c>
      <c r="F399" s="950" t="s">
        <v>49</v>
      </c>
      <c r="G399" s="951">
        <v>6300000</v>
      </c>
      <c r="H399" s="951">
        <v>6300000</v>
      </c>
      <c r="I399" s="951">
        <v>180258.5</v>
      </c>
      <c r="J399" s="952" t="s">
        <v>661</v>
      </c>
      <c r="K399" s="953"/>
      <c r="L399" s="954"/>
      <c r="M399" s="777"/>
      <c r="N399" s="778"/>
      <c r="O399" s="957"/>
      <c r="P399" s="957"/>
      <c r="Q399" s="779"/>
      <c r="R399" s="1022"/>
    </row>
    <row r="400" spans="1:18">
      <c r="A400" s="1020" t="s">
        <v>1980</v>
      </c>
      <c r="B400" s="1019" t="s">
        <v>910</v>
      </c>
      <c r="C400" s="1019" t="s">
        <v>911</v>
      </c>
      <c r="D400" s="1019" t="s">
        <v>131</v>
      </c>
      <c r="E400" s="1021">
        <v>39805</v>
      </c>
      <c r="F400" s="950" t="s">
        <v>49</v>
      </c>
      <c r="G400" s="951">
        <v>3000000</v>
      </c>
      <c r="H400" s="951">
        <v>0</v>
      </c>
      <c r="I400" s="951">
        <v>3574645.84</v>
      </c>
      <c r="J400" s="952" t="s">
        <v>656</v>
      </c>
      <c r="K400" s="953"/>
      <c r="L400" s="954"/>
      <c r="M400" s="777"/>
      <c r="N400" s="778"/>
      <c r="O400" s="957"/>
      <c r="P400" s="957"/>
      <c r="Q400" s="779"/>
      <c r="R400" s="1022"/>
    </row>
    <row r="401" spans="1:18">
      <c r="A401" s="1020"/>
      <c r="B401" s="1019" t="s">
        <v>910</v>
      </c>
      <c r="C401" s="1019" t="s">
        <v>911</v>
      </c>
      <c r="D401" s="1019" t="s">
        <v>131</v>
      </c>
      <c r="E401" s="1021">
        <v>40752</v>
      </c>
      <c r="F401" s="950"/>
      <c r="G401" s="951"/>
      <c r="H401" s="951"/>
      <c r="I401" s="951"/>
      <c r="J401" s="952"/>
      <c r="K401" s="953">
        <v>3000000</v>
      </c>
      <c r="L401" s="954"/>
      <c r="M401" s="777">
        <v>3000</v>
      </c>
      <c r="N401" s="778">
        <v>1000</v>
      </c>
      <c r="O401" s="957"/>
      <c r="P401" s="957"/>
      <c r="Q401" s="779">
        <v>150000</v>
      </c>
      <c r="R401" s="1022">
        <v>150</v>
      </c>
    </row>
    <row r="402" spans="1:18">
      <c r="A402" s="1025">
        <v>11</v>
      </c>
      <c r="B402" s="1019" t="s">
        <v>912</v>
      </c>
      <c r="C402" s="1019" t="s">
        <v>913</v>
      </c>
      <c r="D402" s="1019" t="s">
        <v>82</v>
      </c>
      <c r="E402" s="1021">
        <v>39801</v>
      </c>
      <c r="F402" s="950" t="s">
        <v>26</v>
      </c>
      <c r="G402" s="951">
        <v>8779000</v>
      </c>
      <c r="H402" s="951">
        <v>0</v>
      </c>
      <c r="I402" s="951">
        <v>10530923.109999999</v>
      </c>
      <c r="J402" s="952" t="s">
        <v>705</v>
      </c>
      <c r="K402" s="953"/>
      <c r="L402" s="954"/>
      <c r="M402" s="777"/>
      <c r="N402" s="778"/>
      <c r="O402" s="957"/>
      <c r="P402" s="957"/>
      <c r="Q402" s="779"/>
      <c r="R402" s="1022"/>
    </row>
    <row r="403" spans="1:18">
      <c r="A403" s="1020"/>
      <c r="B403" s="1019" t="s">
        <v>912</v>
      </c>
      <c r="C403" s="1019" t="s">
        <v>913</v>
      </c>
      <c r="D403" s="1019" t="s">
        <v>82</v>
      </c>
      <c r="E403" s="1021">
        <v>40590</v>
      </c>
      <c r="F403" s="950"/>
      <c r="G403" s="951"/>
      <c r="H403" s="951"/>
      <c r="I403" s="951"/>
      <c r="J403" s="952"/>
      <c r="K403" s="953">
        <v>2212308</v>
      </c>
      <c r="L403" s="954"/>
      <c r="M403" s="777">
        <v>63</v>
      </c>
      <c r="N403" s="778">
        <v>35116</v>
      </c>
      <c r="O403" s="957"/>
      <c r="P403" s="957"/>
      <c r="Q403" s="779"/>
      <c r="R403" s="1022"/>
    </row>
    <row r="404" spans="1:18">
      <c r="A404" s="1025"/>
      <c r="B404" s="1019" t="s">
        <v>912</v>
      </c>
      <c r="C404" s="1019" t="s">
        <v>913</v>
      </c>
      <c r="D404" s="1019" t="s">
        <v>82</v>
      </c>
      <c r="E404" s="1021">
        <v>41318</v>
      </c>
      <c r="F404" s="950"/>
      <c r="G404" s="951"/>
      <c r="H404" s="951"/>
      <c r="I404" s="951"/>
      <c r="J404" s="952"/>
      <c r="K404" s="953">
        <v>3300904</v>
      </c>
      <c r="L404" s="954"/>
      <c r="M404" s="777">
        <v>94</v>
      </c>
      <c r="N404" s="778">
        <v>35116</v>
      </c>
      <c r="O404" s="957"/>
      <c r="P404" s="957"/>
      <c r="Q404" s="779"/>
      <c r="R404" s="1022"/>
    </row>
    <row r="405" spans="1:18">
      <c r="A405" s="1020"/>
      <c r="B405" s="1019" t="s">
        <v>912</v>
      </c>
      <c r="C405" s="1019" t="s">
        <v>913</v>
      </c>
      <c r="D405" s="1019" t="s">
        <v>82</v>
      </c>
      <c r="E405" s="1021">
        <v>41654</v>
      </c>
      <c r="F405" s="950"/>
      <c r="G405" s="951"/>
      <c r="H405" s="951"/>
      <c r="I405" s="951"/>
      <c r="J405" s="952"/>
      <c r="K405" s="953">
        <v>3265788</v>
      </c>
      <c r="L405" s="954"/>
      <c r="M405" s="777">
        <v>93</v>
      </c>
      <c r="N405" s="778">
        <v>35116</v>
      </c>
      <c r="O405" s="957"/>
      <c r="P405" s="957"/>
      <c r="Q405" s="779"/>
      <c r="R405" s="1022"/>
    </row>
    <row r="406" spans="1:18">
      <c r="A406" s="1020">
        <v>86</v>
      </c>
      <c r="B406" s="1019" t="s">
        <v>2114</v>
      </c>
      <c r="C406" s="1019" t="s">
        <v>914</v>
      </c>
      <c r="D406" s="1019" t="s">
        <v>38</v>
      </c>
      <c r="E406" s="1021">
        <v>39794</v>
      </c>
      <c r="F406" s="950" t="s">
        <v>26</v>
      </c>
      <c r="G406" s="951">
        <v>300000000</v>
      </c>
      <c r="H406" s="951">
        <v>0</v>
      </c>
      <c r="I406" s="951">
        <v>369245436.63999999</v>
      </c>
      <c r="J406" s="952" t="s">
        <v>705</v>
      </c>
      <c r="K406" s="953"/>
      <c r="L406" s="954"/>
      <c r="M406" s="777"/>
      <c r="N406" s="778"/>
      <c r="O406" s="957"/>
      <c r="P406" s="957"/>
      <c r="Q406" s="779"/>
      <c r="R406" s="1022"/>
    </row>
    <row r="407" spans="1:18">
      <c r="A407" s="1020"/>
      <c r="B407" s="1019" t="s">
        <v>2114</v>
      </c>
      <c r="C407" s="1019" t="s">
        <v>914</v>
      </c>
      <c r="D407" s="1019" t="s">
        <v>38</v>
      </c>
      <c r="E407" s="1021">
        <v>41376</v>
      </c>
      <c r="F407" s="950"/>
      <c r="G407" s="951"/>
      <c r="H407" s="951"/>
      <c r="I407" s="951"/>
      <c r="J407" s="952"/>
      <c r="K407" s="953">
        <v>300000000</v>
      </c>
      <c r="L407" s="954"/>
      <c r="M407" s="777">
        <v>300000</v>
      </c>
      <c r="N407" s="778">
        <v>1000</v>
      </c>
      <c r="O407" s="957"/>
      <c r="P407" s="957"/>
      <c r="Q407" s="779"/>
      <c r="R407" s="1022"/>
    </row>
    <row r="408" spans="1:18">
      <c r="A408" s="1020">
        <v>45</v>
      </c>
      <c r="B408" s="1019" t="s">
        <v>915</v>
      </c>
      <c r="C408" s="1019" t="s">
        <v>667</v>
      </c>
      <c r="D408" s="1019" t="s">
        <v>55</v>
      </c>
      <c r="E408" s="1021">
        <v>39794</v>
      </c>
      <c r="F408" s="950" t="s">
        <v>26</v>
      </c>
      <c r="G408" s="951">
        <v>20500000</v>
      </c>
      <c r="H408" s="951">
        <v>0</v>
      </c>
      <c r="I408" s="951">
        <v>23572379.219999999</v>
      </c>
      <c r="J408" s="952" t="s">
        <v>656</v>
      </c>
      <c r="K408" s="953"/>
      <c r="L408" s="954"/>
      <c r="M408" s="777"/>
      <c r="N408" s="778"/>
      <c r="O408" s="957"/>
      <c r="P408" s="957"/>
      <c r="Q408" s="779"/>
      <c r="R408" s="1022"/>
    </row>
    <row r="409" spans="1:18">
      <c r="A409" s="1020"/>
      <c r="B409" s="1019" t="s">
        <v>915</v>
      </c>
      <c r="C409" s="1019" t="s">
        <v>667</v>
      </c>
      <c r="D409" s="1019" t="s">
        <v>55</v>
      </c>
      <c r="E409" s="1021">
        <v>40808</v>
      </c>
      <c r="F409" s="950"/>
      <c r="G409" s="951"/>
      <c r="H409" s="951"/>
      <c r="I409" s="951"/>
      <c r="J409" s="952"/>
      <c r="K409" s="953">
        <v>20500000</v>
      </c>
      <c r="L409" s="954"/>
      <c r="M409" s="777">
        <v>20500</v>
      </c>
      <c r="N409" s="778">
        <v>1000</v>
      </c>
      <c r="O409" s="957"/>
      <c r="P409" s="957"/>
      <c r="Q409" s="779"/>
      <c r="R409" s="1022"/>
    </row>
    <row r="410" spans="1:18">
      <c r="A410" s="1025"/>
      <c r="B410" s="1019" t="s">
        <v>915</v>
      </c>
      <c r="C410" s="1019" t="s">
        <v>667</v>
      </c>
      <c r="D410" s="1019" t="s">
        <v>55</v>
      </c>
      <c r="E410" s="1021">
        <v>40856</v>
      </c>
      <c r="F410" s="950"/>
      <c r="G410" s="951"/>
      <c r="H410" s="951"/>
      <c r="I410" s="951"/>
      <c r="J410" s="952"/>
      <c r="K410" s="953"/>
      <c r="L410" s="954"/>
      <c r="M410" s="777"/>
      <c r="N410" s="778"/>
      <c r="O410" s="957"/>
      <c r="P410" s="957"/>
      <c r="Q410" s="779">
        <v>225157</v>
      </c>
      <c r="R410" s="1022">
        <v>450313.5</v>
      </c>
    </row>
    <row r="411" spans="1:18" ht="30">
      <c r="A411" s="1020" t="s">
        <v>2002</v>
      </c>
      <c r="B411" s="1019" t="s">
        <v>916</v>
      </c>
      <c r="C411" s="1019" t="s">
        <v>917</v>
      </c>
      <c r="D411" s="1019" t="s">
        <v>151</v>
      </c>
      <c r="E411" s="1021">
        <v>39913</v>
      </c>
      <c r="F411" s="950" t="s">
        <v>53</v>
      </c>
      <c r="G411" s="951">
        <v>9439000</v>
      </c>
      <c r="H411" s="951">
        <v>9439000</v>
      </c>
      <c r="I411" s="951">
        <v>281859</v>
      </c>
      <c r="J411" s="952" t="s">
        <v>802</v>
      </c>
      <c r="K411" s="953"/>
      <c r="L411" s="954"/>
      <c r="M411" s="777"/>
      <c r="N411" s="778"/>
      <c r="O411" s="957"/>
      <c r="P411" s="957"/>
      <c r="Q411" s="779"/>
      <c r="R411" s="1022"/>
    </row>
    <row r="412" spans="1:18">
      <c r="A412" s="1025">
        <v>11</v>
      </c>
      <c r="B412" s="1019" t="s">
        <v>918</v>
      </c>
      <c r="C412" s="1019" t="s">
        <v>919</v>
      </c>
      <c r="D412" s="1019" t="s">
        <v>81</v>
      </c>
      <c r="E412" s="1021">
        <v>39773</v>
      </c>
      <c r="F412" s="950" t="s">
        <v>26</v>
      </c>
      <c r="G412" s="951">
        <v>400000000</v>
      </c>
      <c r="H412" s="951">
        <v>0</v>
      </c>
      <c r="I412" s="951">
        <v>442416666.67000002</v>
      </c>
      <c r="J412" s="952" t="s">
        <v>656</v>
      </c>
      <c r="K412" s="953"/>
      <c r="L412" s="954"/>
      <c r="M412" s="777"/>
      <c r="N412" s="778"/>
      <c r="O412" s="957"/>
      <c r="P412" s="957"/>
      <c r="Q412" s="779"/>
      <c r="R412" s="1022"/>
    </row>
    <row r="413" spans="1:18">
      <c r="A413" s="1020"/>
      <c r="B413" s="1019" t="s">
        <v>918</v>
      </c>
      <c r="C413" s="1019" t="s">
        <v>919</v>
      </c>
      <c r="D413" s="1019" t="s">
        <v>81</v>
      </c>
      <c r="E413" s="1021">
        <v>40177</v>
      </c>
      <c r="F413" s="950"/>
      <c r="G413" s="951"/>
      <c r="H413" s="951"/>
      <c r="I413" s="951"/>
      <c r="J413" s="952"/>
      <c r="K413" s="953">
        <v>200000000</v>
      </c>
      <c r="L413" s="954"/>
      <c r="M413" s="777">
        <v>200000</v>
      </c>
      <c r="N413" s="778">
        <v>1000</v>
      </c>
      <c r="O413" s="957"/>
      <c r="P413" s="957"/>
      <c r="Q413" s="779"/>
      <c r="R413" s="1022"/>
    </row>
    <row r="414" spans="1:18">
      <c r="A414" s="1025"/>
      <c r="B414" s="1019" t="s">
        <v>918</v>
      </c>
      <c r="C414" s="1019" t="s">
        <v>919</v>
      </c>
      <c r="D414" s="1019" t="s">
        <v>81</v>
      </c>
      <c r="E414" s="1021">
        <v>40240</v>
      </c>
      <c r="F414" s="950"/>
      <c r="G414" s="951"/>
      <c r="H414" s="951"/>
      <c r="I414" s="951"/>
      <c r="J414" s="952"/>
      <c r="K414" s="953">
        <v>200000000</v>
      </c>
      <c r="L414" s="954"/>
      <c r="M414" s="777">
        <v>200000</v>
      </c>
      <c r="N414" s="778">
        <v>1000</v>
      </c>
      <c r="O414" s="957"/>
      <c r="P414" s="957"/>
      <c r="Q414" s="779"/>
      <c r="R414" s="1022"/>
    </row>
    <row r="415" spans="1:18">
      <c r="A415" s="1020"/>
      <c r="B415" s="1019" t="s">
        <v>918</v>
      </c>
      <c r="C415" s="1019" t="s">
        <v>919</v>
      </c>
      <c r="D415" s="1019" t="s">
        <v>81</v>
      </c>
      <c r="E415" s="1021">
        <v>40275</v>
      </c>
      <c r="F415" s="950"/>
      <c r="G415" s="951"/>
      <c r="H415" s="951"/>
      <c r="I415" s="951"/>
      <c r="J415" s="952"/>
      <c r="K415" s="953"/>
      <c r="L415" s="954"/>
      <c r="M415" s="777"/>
      <c r="N415" s="778"/>
      <c r="O415" s="957"/>
      <c r="P415" s="957"/>
      <c r="Q415" s="779">
        <v>18500000</v>
      </c>
      <c r="R415" s="1022">
        <v>1128668</v>
      </c>
    </row>
    <row r="416" spans="1:18">
      <c r="A416" s="1020" t="s">
        <v>1981</v>
      </c>
      <c r="B416" s="1019" t="s">
        <v>920</v>
      </c>
      <c r="C416" s="1019" t="s">
        <v>921</v>
      </c>
      <c r="D416" s="1019" t="s">
        <v>92</v>
      </c>
      <c r="E416" s="1021">
        <v>39899</v>
      </c>
      <c r="F416" s="950" t="s">
        <v>49</v>
      </c>
      <c r="G416" s="951">
        <v>3000000</v>
      </c>
      <c r="H416" s="951">
        <v>0</v>
      </c>
      <c r="I416" s="951">
        <v>3318585.05</v>
      </c>
      <c r="J416" s="952" t="s">
        <v>672</v>
      </c>
      <c r="K416" s="953"/>
      <c r="L416" s="954"/>
      <c r="M416" s="777"/>
      <c r="N416" s="778"/>
      <c r="O416" s="957"/>
      <c r="P416" s="957"/>
      <c r="Q416" s="779"/>
      <c r="R416" s="1022"/>
    </row>
    <row r="417" spans="1:18">
      <c r="A417" s="1020"/>
      <c r="B417" s="1019" t="s">
        <v>920</v>
      </c>
      <c r="C417" s="1019" t="s">
        <v>921</v>
      </c>
      <c r="D417" s="1019" t="s">
        <v>92</v>
      </c>
      <c r="E417" s="1021">
        <v>41241</v>
      </c>
      <c r="F417" s="950"/>
      <c r="G417" s="951"/>
      <c r="H417" s="951"/>
      <c r="I417" s="951"/>
      <c r="J417" s="952"/>
      <c r="K417" s="953">
        <v>955825.5</v>
      </c>
      <c r="L417" s="954"/>
      <c r="M417" s="777">
        <v>1095</v>
      </c>
      <c r="N417" s="778">
        <v>872.9</v>
      </c>
      <c r="O417" s="957">
        <v>-139174.5</v>
      </c>
      <c r="P417" s="957"/>
      <c r="Q417" s="779"/>
      <c r="R417" s="1022"/>
    </row>
    <row r="418" spans="1:18">
      <c r="A418" s="1020"/>
      <c r="B418" s="1019" t="s">
        <v>920</v>
      </c>
      <c r="C418" s="1019" t="s">
        <v>921</v>
      </c>
      <c r="D418" s="1019" t="s">
        <v>92</v>
      </c>
      <c r="E418" s="1021">
        <v>41242</v>
      </c>
      <c r="F418" s="950"/>
      <c r="G418" s="951"/>
      <c r="H418" s="951"/>
      <c r="I418" s="951"/>
      <c r="J418" s="952"/>
      <c r="K418" s="953">
        <v>1662874.5</v>
      </c>
      <c r="L418" s="954"/>
      <c r="M418" s="777">
        <v>1905</v>
      </c>
      <c r="N418" s="778">
        <v>872.9</v>
      </c>
      <c r="O418" s="957">
        <v>-242125.5</v>
      </c>
      <c r="P418" s="957"/>
      <c r="Q418" s="779">
        <v>114021.5</v>
      </c>
      <c r="R418" s="1022">
        <v>150</v>
      </c>
    </row>
    <row r="419" spans="1:18">
      <c r="A419" s="1020"/>
      <c r="B419" s="1019" t="s">
        <v>920</v>
      </c>
      <c r="C419" s="1019" t="s">
        <v>921</v>
      </c>
      <c r="D419" s="1019" t="s">
        <v>92</v>
      </c>
      <c r="E419" s="1021">
        <v>41285</v>
      </c>
      <c r="F419" s="950"/>
      <c r="G419" s="951"/>
      <c r="H419" s="951"/>
      <c r="I419" s="951"/>
      <c r="J419" s="952"/>
      <c r="K419" s="953"/>
      <c r="L419" s="954">
        <v>-25000</v>
      </c>
      <c r="M419" s="777"/>
      <c r="N419" s="778"/>
      <c r="O419" s="957"/>
      <c r="P419" s="957"/>
      <c r="Q419" s="779"/>
      <c r="R419" s="1022"/>
    </row>
    <row r="420" spans="1:18">
      <c r="A420" s="1025">
        <v>82</v>
      </c>
      <c r="B420" s="1019" t="s">
        <v>922</v>
      </c>
      <c r="C420" s="1019" t="s">
        <v>923</v>
      </c>
      <c r="D420" s="1019" t="s">
        <v>112</v>
      </c>
      <c r="E420" s="1021">
        <v>39787</v>
      </c>
      <c r="F420" s="950" t="s">
        <v>26</v>
      </c>
      <c r="G420" s="951">
        <v>9950000</v>
      </c>
      <c r="H420" s="951">
        <v>0</v>
      </c>
      <c r="I420" s="951">
        <v>11166897.789999999</v>
      </c>
      <c r="J420" s="952" t="s">
        <v>672</v>
      </c>
      <c r="K420" s="953"/>
      <c r="L420" s="954"/>
      <c r="M420" s="777"/>
      <c r="N420" s="778"/>
      <c r="O420" s="957"/>
      <c r="P420" s="957"/>
      <c r="Q420" s="779"/>
      <c r="R420" s="1022"/>
    </row>
    <row r="421" spans="1:18">
      <c r="A421" s="1020"/>
      <c r="B421" s="1019" t="s">
        <v>922</v>
      </c>
      <c r="C421" s="1019" t="s">
        <v>923</v>
      </c>
      <c r="D421" s="1019" t="s">
        <v>112</v>
      </c>
      <c r="E421" s="1021">
        <v>41341</v>
      </c>
      <c r="F421" s="950"/>
      <c r="G421" s="951"/>
      <c r="H421" s="951"/>
      <c r="I421" s="951"/>
      <c r="J421" s="952"/>
      <c r="K421" s="953">
        <v>3772645</v>
      </c>
      <c r="L421" s="954"/>
      <c r="M421" s="777">
        <v>3950</v>
      </c>
      <c r="N421" s="778">
        <v>955.1</v>
      </c>
      <c r="O421" s="957">
        <v>-177355</v>
      </c>
      <c r="P421" s="957"/>
      <c r="Q421" s="779"/>
      <c r="R421" s="1022"/>
    </row>
    <row r="422" spans="1:18">
      <c r="A422" s="1025"/>
      <c r="B422" s="1019" t="s">
        <v>922</v>
      </c>
      <c r="C422" s="1019" t="s">
        <v>923</v>
      </c>
      <c r="D422" s="1019" t="s">
        <v>112</v>
      </c>
      <c r="E422" s="1021">
        <v>41344</v>
      </c>
      <c r="F422" s="950"/>
      <c r="G422" s="951"/>
      <c r="H422" s="951"/>
      <c r="I422" s="951"/>
      <c r="J422" s="952"/>
      <c r="K422" s="953">
        <v>5730600</v>
      </c>
      <c r="L422" s="954"/>
      <c r="M422" s="777">
        <v>6000</v>
      </c>
      <c r="N422" s="778">
        <v>955.1</v>
      </c>
      <c r="O422" s="957">
        <v>-269400</v>
      </c>
      <c r="P422" s="957"/>
      <c r="Q422" s="779"/>
      <c r="R422" s="1022"/>
    </row>
    <row r="423" spans="1:18" ht="17.25" customHeight="1">
      <c r="A423" s="1020"/>
      <c r="B423" s="1019" t="s">
        <v>922</v>
      </c>
      <c r="C423" s="1019" t="s">
        <v>923</v>
      </c>
      <c r="D423" s="1019" t="s">
        <v>112</v>
      </c>
      <c r="E423" s="1021">
        <v>41373</v>
      </c>
      <c r="F423" s="950"/>
      <c r="G423" s="951"/>
      <c r="H423" s="951"/>
      <c r="I423" s="951"/>
      <c r="J423" s="952"/>
      <c r="K423" s="953"/>
      <c r="L423" s="954">
        <v>-95032.45</v>
      </c>
      <c r="M423" s="777"/>
      <c r="N423" s="778"/>
      <c r="O423" s="957"/>
      <c r="P423" s="957"/>
      <c r="Q423" s="779"/>
      <c r="R423" s="1022"/>
    </row>
    <row r="424" spans="1:18">
      <c r="A424" s="1020"/>
      <c r="B424" s="1019" t="s">
        <v>922</v>
      </c>
      <c r="C424" s="1019" t="s">
        <v>923</v>
      </c>
      <c r="D424" s="1019" t="s">
        <v>112</v>
      </c>
      <c r="E424" s="1021">
        <v>41374</v>
      </c>
      <c r="F424" s="950"/>
      <c r="G424" s="951"/>
      <c r="H424" s="951"/>
      <c r="I424" s="951"/>
      <c r="J424" s="952"/>
      <c r="K424" s="953"/>
      <c r="L424" s="954"/>
      <c r="M424" s="777"/>
      <c r="N424" s="778"/>
      <c r="O424" s="957"/>
      <c r="P424" s="957"/>
      <c r="Q424" s="779">
        <v>99000</v>
      </c>
      <c r="R424" s="1022">
        <v>60000</v>
      </c>
    </row>
    <row r="425" spans="1:18">
      <c r="A425" s="1020"/>
      <c r="B425" s="1019" t="s">
        <v>922</v>
      </c>
      <c r="C425" s="1019" t="s">
        <v>923</v>
      </c>
      <c r="D425" s="1019" t="s">
        <v>112</v>
      </c>
      <c r="E425" s="1021">
        <v>41437</v>
      </c>
      <c r="F425" s="950"/>
      <c r="G425" s="951"/>
      <c r="H425" s="951"/>
      <c r="I425" s="951"/>
      <c r="J425" s="952"/>
      <c r="K425" s="953"/>
      <c r="L425" s="954"/>
      <c r="M425" s="777"/>
      <c r="N425" s="778"/>
      <c r="O425" s="957"/>
      <c r="P425" s="957"/>
      <c r="Q425" s="779">
        <v>225647.45</v>
      </c>
      <c r="R425" s="1022">
        <v>145579</v>
      </c>
    </row>
    <row r="426" spans="1:18">
      <c r="A426" s="1020" t="s">
        <v>1985</v>
      </c>
      <c r="B426" s="1019" t="s">
        <v>924</v>
      </c>
      <c r="C426" s="1019" t="s">
        <v>925</v>
      </c>
      <c r="D426" s="1019" t="s">
        <v>92</v>
      </c>
      <c r="E426" s="1021">
        <v>40053</v>
      </c>
      <c r="F426" s="950" t="s">
        <v>49</v>
      </c>
      <c r="G426" s="951">
        <v>16015000</v>
      </c>
      <c r="H426" s="951">
        <v>0</v>
      </c>
      <c r="I426" s="951">
        <v>14257487.710000001</v>
      </c>
      <c r="J426" s="952" t="s">
        <v>672</v>
      </c>
      <c r="K426" s="953"/>
      <c r="L426" s="954"/>
      <c r="M426" s="777"/>
      <c r="N426" s="778"/>
      <c r="O426" s="957"/>
      <c r="P426" s="957"/>
      <c r="Q426" s="779"/>
      <c r="R426" s="1022"/>
    </row>
    <row r="427" spans="1:18">
      <c r="A427" s="1025"/>
      <c r="B427" s="1019" t="s">
        <v>924</v>
      </c>
      <c r="C427" s="1019" t="s">
        <v>925</v>
      </c>
      <c r="D427" s="1019" t="s">
        <v>92</v>
      </c>
      <c r="E427" s="1021">
        <v>41341</v>
      </c>
      <c r="F427" s="950"/>
      <c r="G427" s="951"/>
      <c r="H427" s="951"/>
      <c r="I427" s="951"/>
      <c r="J427" s="952"/>
      <c r="K427" s="953">
        <v>397550</v>
      </c>
      <c r="L427" s="954"/>
      <c r="M427" s="777">
        <v>500</v>
      </c>
      <c r="N427" s="778">
        <v>795.1</v>
      </c>
      <c r="O427" s="957">
        <v>-102450</v>
      </c>
      <c r="P427" s="957"/>
      <c r="Q427" s="779">
        <v>389857.05</v>
      </c>
      <c r="R427" s="1022">
        <v>450</v>
      </c>
    </row>
    <row r="428" spans="1:18">
      <c r="A428" s="1020"/>
      <c r="B428" s="1019" t="s">
        <v>924</v>
      </c>
      <c r="C428" s="1019" t="s">
        <v>925</v>
      </c>
      <c r="D428" s="1019" t="s">
        <v>92</v>
      </c>
      <c r="E428" s="1021">
        <v>41344</v>
      </c>
      <c r="F428" s="950"/>
      <c r="G428" s="951"/>
      <c r="H428" s="951"/>
      <c r="I428" s="951"/>
      <c r="J428" s="952"/>
      <c r="K428" s="953">
        <v>12335976.5</v>
      </c>
      <c r="L428" s="954"/>
      <c r="M428" s="777">
        <v>15515</v>
      </c>
      <c r="N428" s="778">
        <v>795.1</v>
      </c>
      <c r="O428" s="957">
        <v>-3179023.5</v>
      </c>
      <c r="P428" s="957"/>
      <c r="Q428" s="779">
        <v>25990.47</v>
      </c>
      <c r="R428" s="1022">
        <v>30</v>
      </c>
    </row>
    <row r="429" spans="1:18">
      <c r="A429" s="1025"/>
      <c r="B429" s="1019" t="s">
        <v>924</v>
      </c>
      <c r="C429" s="1019" t="s">
        <v>925</v>
      </c>
      <c r="D429" s="1019" t="s">
        <v>92</v>
      </c>
      <c r="E429" s="1021">
        <v>41373</v>
      </c>
      <c r="F429" s="950"/>
      <c r="G429" s="951"/>
      <c r="H429" s="951"/>
      <c r="I429" s="951"/>
      <c r="J429" s="952"/>
      <c r="K429" s="953"/>
      <c r="L429" s="954">
        <v>-127335.27</v>
      </c>
      <c r="M429" s="777"/>
      <c r="N429" s="778"/>
      <c r="O429" s="957"/>
      <c r="P429" s="957"/>
      <c r="Q429" s="779"/>
      <c r="R429" s="1022"/>
    </row>
    <row r="430" spans="1:18">
      <c r="A430" s="1020">
        <v>45</v>
      </c>
      <c r="B430" s="1019" t="s">
        <v>926</v>
      </c>
      <c r="C430" s="1019" t="s">
        <v>744</v>
      </c>
      <c r="D430" s="1019" t="s">
        <v>94</v>
      </c>
      <c r="E430" s="1021">
        <v>39801</v>
      </c>
      <c r="F430" s="950" t="s">
        <v>26</v>
      </c>
      <c r="G430" s="951">
        <v>64450000</v>
      </c>
      <c r="H430" s="951">
        <v>0</v>
      </c>
      <c r="I430" s="951">
        <v>73357086.719999999</v>
      </c>
      <c r="J430" s="952" t="s">
        <v>656</v>
      </c>
      <c r="K430" s="953"/>
      <c r="L430" s="954"/>
      <c r="M430" s="777"/>
      <c r="N430" s="778"/>
      <c r="O430" s="957"/>
      <c r="P430" s="957"/>
      <c r="Q430" s="779"/>
      <c r="R430" s="1022"/>
    </row>
    <row r="431" spans="1:18">
      <c r="A431" s="1025"/>
      <c r="B431" s="1019" t="s">
        <v>926</v>
      </c>
      <c r="C431" s="1019" t="s">
        <v>744</v>
      </c>
      <c r="D431" s="1019" t="s">
        <v>94</v>
      </c>
      <c r="E431" s="1021">
        <v>40794</v>
      </c>
      <c r="F431" s="950"/>
      <c r="G431" s="951"/>
      <c r="H431" s="951"/>
      <c r="I431" s="951"/>
      <c r="J431" s="952"/>
      <c r="K431" s="953">
        <v>64450000</v>
      </c>
      <c r="L431" s="954"/>
      <c r="M431" s="777">
        <v>64450</v>
      </c>
      <c r="N431" s="778">
        <v>1000</v>
      </c>
      <c r="O431" s="957"/>
      <c r="P431" s="957"/>
      <c r="Q431" s="779"/>
      <c r="R431" s="1022"/>
    </row>
    <row r="432" spans="1:18">
      <c r="A432" s="1020"/>
      <c r="B432" s="1019" t="s">
        <v>926</v>
      </c>
      <c r="C432" s="1019" t="s">
        <v>744</v>
      </c>
      <c r="D432" s="1019" t="s">
        <v>94</v>
      </c>
      <c r="E432" s="1021">
        <v>40870</v>
      </c>
      <c r="F432" s="950"/>
      <c r="G432" s="951"/>
      <c r="H432" s="951"/>
      <c r="I432" s="951"/>
      <c r="J432" s="952"/>
      <c r="K432" s="953"/>
      <c r="L432" s="954"/>
      <c r="M432" s="777"/>
      <c r="N432" s="778"/>
      <c r="O432" s="957"/>
      <c r="P432" s="957"/>
      <c r="Q432" s="779">
        <v>143677</v>
      </c>
      <c r="R432" s="1022">
        <v>895968</v>
      </c>
    </row>
    <row r="433" spans="1:18">
      <c r="A433" s="1025">
        <v>44</v>
      </c>
      <c r="B433" s="1019" t="s">
        <v>927</v>
      </c>
      <c r="C433" s="1019" t="s">
        <v>928</v>
      </c>
      <c r="D433" s="1019" t="s">
        <v>98</v>
      </c>
      <c r="E433" s="1021">
        <v>39822</v>
      </c>
      <c r="F433" s="950" t="s">
        <v>26</v>
      </c>
      <c r="G433" s="951">
        <v>16500000</v>
      </c>
      <c r="H433" s="951">
        <v>0</v>
      </c>
      <c r="I433" s="951">
        <v>19178479</v>
      </c>
      <c r="J433" s="952" t="s">
        <v>656</v>
      </c>
      <c r="K433" s="953"/>
      <c r="L433" s="954"/>
      <c r="M433" s="777"/>
      <c r="N433" s="778"/>
      <c r="O433" s="957"/>
      <c r="P433" s="957"/>
      <c r="Q433" s="779"/>
      <c r="R433" s="1022"/>
    </row>
    <row r="434" spans="1:18">
      <c r="A434" s="1020"/>
      <c r="B434" s="1019" t="s">
        <v>927</v>
      </c>
      <c r="C434" s="1019" t="s">
        <v>928</v>
      </c>
      <c r="D434" s="1019" t="s">
        <v>98</v>
      </c>
      <c r="E434" s="1021">
        <v>40773</v>
      </c>
      <c r="F434" s="950"/>
      <c r="G434" s="951"/>
      <c r="H434" s="951"/>
      <c r="I434" s="951"/>
      <c r="J434" s="952"/>
      <c r="K434" s="953">
        <v>16500000</v>
      </c>
      <c r="L434" s="954"/>
      <c r="M434" s="777">
        <v>16500</v>
      </c>
      <c r="N434" s="778">
        <v>1000</v>
      </c>
      <c r="O434" s="957"/>
      <c r="P434" s="957"/>
      <c r="Q434" s="779"/>
      <c r="R434" s="1022"/>
    </row>
    <row r="435" spans="1:18">
      <c r="A435" s="1025"/>
      <c r="B435" s="1019" t="s">
        <v>927</v>
      </c>
      <c r="C435" s="1019" t="s">
        <v>928</v>
      </c>
      <c r="D435" s="1019" t="s">
        <v>98</v>
      </c>
      <c r="E435" s="1021">
        <v>40814</v>
      </c>
      <c r="F435" s="950"/>
      <c r="G435" s="951"/>
      <c r="H435" s="951"/>
      <c r="I435" s="951"/>
      <c r="J435" s="952"/>
      <c r="K435" s="953"/>
      <c r="L435" s="954"/>
      <c r="M435" s="777"/>
      <c r="N435" s="778"/>
      <c r="O435" s="957"/>
      <c r="P435" s="957"/>
      <c r="Q435" s="779">
        <v>526604</v>
      </c>
      <c r="R435" s="1022">
        <v>263859</v>
      </c>
    </row>
    <row r="436" spans="1:18">
      <c r="A436" s="1020" t="s">
        <v>1981</v>
      </c>
      <c r="B436" s="1019" t="s">
        <v>929</v>
      </c>
      <c r="C436" s="1019" t="s">
        <v>930</v>
      </c>
      <c r="D436" s="1019" t="s">
        <v>94</v>
      </c>
      <c r="E436" s="1021">
        <v>39857</v>
      </c>
      <c r="F436" s="950" t="s">
        <v>49</v>
      </c>
      <c r="G436" s="951">
        <v>10000000</v>
      </c>
      <c r="H436" s="951">
        <v>0</v>
      </c>
      <c r="I436" s="951">
        <v>10670784.029999999</v>
      </c>
      <c r="J436" s="952" t="s">
        <v>672</v>
      </c>
      <c r="K436" s="953"/>
      <c r="L436" s="954"/>
      <c r="M436" s="777"/>
      <c r="N436" s="778"/>
      <c r="O436" s="957"/>
      <c r="P436" s="957"/>
      <c r="Q436" s="779"/>
      <c r="R436" s="1022"/>
    </row>
    <row r="437" spans="1:18">
      <c r="A437" s="1025"/>
      <c r="B437" s="1019" t="s">
        <v>929</v>
      </c>
      <c r="C437" s="1019" t="s">
        <v>930</v>
      </c>
      <c r="D437" s="1019" t="s">
        <v>94</v>
      </c>
      <c r="E437" s="1021">
        <v>41474</v>
      </c>
      <c r="F437" s="950"/>
      <c r="G437" s="951"/>
      <c r="H437" s="951"/>
      <c r="I437" s="951"/>
      <c r="J437" s="952"/>
      <c r="K437" s="953">
        <v>46995</v>
      </c>
      <c r="L437" s="954"/>
      <c r="M437" s="777">
        <v>52</v>
      </c>
      <c r="N437" s="778">
        <v>903.8</v>
      </c>
      <c r="O437" s="957">
        <v>-5005</v>
      </c>
      <c r="P437" s="957"/>
      <c r="Q437" s="779"/>
      <c r="R437" s="1022"/>
    </row>
    <row r="438" spans="1:18">
      <c r="A438" s="1020"/>
      <c r="B438" s="1019" t="s">
        <v>929</v>
      </c>
      <c r="C438" s="1019" t="s">
        <v>930</v>
      </c>
      <c r="D438" s="1019" t="s">
        <v>94</v>
      </c>
      <c r="E438" s="1021">
        <v>41477</v>
      </c>
      <c r="F438" s="950"/>
      <c r="G438" s="951"/>
      <c r="H438" s="951"/>
      <c r="I438" s="951"/>
      <c r="J438" s="952"/>
      <c r="K438" s="953">
        <v>8990505</v>
      </c>
      <c r="L438" s="954"/>
      <c r="M438" s="777">
        <v>9948</v>
      </c>
      <c r="N438" s="778">
        <v>903.8</v>
      </c>
      <c r="O438" s="957">
        <v>-957495</v>
      </c>
      <c r="P438" s="957"/>
      <c r="Q438" s="779">
        <v>494381.25</v>
      </c>
      <c r="R438" s="1022">
        <v>50</v>
      </c>
    </row>
    <row r="439" spans="1:18">
      <c r="A439" s="1025"/>
      <c r="B439" s="1019" t="s">
        <v>929</v>
      </c>
      <c r="C439" s="1019" t="s">
        <v>930</v>
      </c>
      <c r="D439" s="1019" t="s">
        <v>94</v>
      </c>
      <c r="E439" s="1021">
        <v>41529</v>
      </c>
      <c r="F439" s="950"/>
      <c r="G439" s="951"/>
      <c r="H439" s="951"/>
      <c r="I439" s="951"/>
      <c r="J439" s="952"/>
      <c r="K439" s="953"/>
      <c r="L439" s="954">
        <v>-90375</v>
      </c>
      <c r="M439" s="777"/>
      <c r="N439" s="778"/>
      <c r="O439" s="957"/>
      <c r="P439" s="957"/>
      <c r="Q439" s="779"/>
      <c r="R439" s="1022"/>
    </row>
    <row r="440" spans="1:18">
      <c r="A440" s="1020" t="s">
        <v>1979</v>
      </c>
      <c r="B440" s="1019" t="s">
        <v>931</v>
      </c>
      <c r="C440" s="1019" t="s">
        <v>932</v>
      </c>
      <c r="D440" s="1019" t="s">
        <v>98</v>
      </c>
      <c r="E440" s="1021">
        <v>39899</v>
      </c>
      <c r="F440" s="950" t="s">
        <v>49</v>
      </c>
      <c r="G440" s="951">
        <v>574000</v>
      </c>
      <c r="H440" s="951">
        <v>0</v>
      </c>
      <c r="I440" s="951">
        <v>668142.53</v>
      </c>
      <c r="J440" s="952" t="s">
        <v>656</v>
      </c>
      <c r="K440" s="953"/>
      <c r="L440" s="954"/>
      <c r="M440" s="777"/>
      <c r="N440" s="778"/>
      <c r="O440" s="957"/>
      <c r="P440" s="957"/>
      <c r="Q440" s="779"/>
      <c r="R440" s="1022"/>
    </row>
    <row r="441" spans="1:18">
      <c r="A441" s="1025"/>
      <c r="B441" s="1019" t="s">
        <v>931</v>
      </c>
      <c r="C441" s="1019" t="s">
        <v>932</v>
      </c>
      <c r="D441" s="1019" t="s">
        <v>98</v>
      </c>
      <c r="E441" s="1021">
        <v>40842</v>
      </c>
      <c r="F441" s="950"/>
      <c r="G441" s="951"/>
      <c r="H441" s="951"/>
      <c r="I441" s="951"/>
      <c r="J441" s="952"/>
      <c r="K441" s="953">
        <v>574000</v>
      </c>
      <c r="L441" s="954"/>
      <c r="M441" s="777">
        <v>574</v>
      </c>
      <c r="N441" s="778">
        <v>1000</v>
      </c>
      <c r="O441" s="957"/>
      <c r="P441" s="957"/>
      <c r="Q441" s="779">
        <v>29000</v>
      </c>
      <c r="R441" s="1022">
        <v>29</v>
      </c>
    </row>
    <row r="442" spans="1:18">
      <c r="A442" s="1020"/>
      <c r="B442" s="1019" t="s">
        <v>933</v>
      </c>
      <c r="C442" s="1019" t="s">
        <v>934</v>
      </c>
      <c r="D442" s="1019" t="s">
        <v>105</v>
      </c>
      <c r="E442" s="1021">
        <v>39822</v>
      </c>
      <c r="F442" s="950" t="s">
        <v>26</v>
      </c>
      <c r="G442" s="951">
        <v>28000000</v>
      </c>
      <c r="H442" s="951">
        <v>0</v>
      </c>
      <c r="I442" s="951">
        <v>26480089.199999999</v>
      </c>
      <c r="J442" s="952" t="s">
        <v>672</v>
      </c>
      <c r="K442" s="953"/>
      <c r="L442" s="954"/>
      <c r="M442" s="777"/>
      <c r="N442" s="778"/>
      <c r="O442" s="957"/>
      <c r="P442" s="957"/>
      <c r="Q442" s="779"/>
      <c r="R442" s="1022"/>
    </row>
    <row r="443" spans="1:18">
      <c r="A443" s="1025"/>
      <c r="B443" s="1019" t="s">
        <v>933</v>
      </c>
      <c r="C443" s="1019" t="s">
        <v>934</v>
      </c>
      <c r="D443" s="1019" t="s">
        <v>105</v>
      </c>
      <c r="E443" s="1021">
        <v>41312</v>
      </c>
      <c r="F443" s="950"/>
      <c r="G443" s="951"/>
      <c r="H443" s="951"/>
      <c r="I443" s="951"/>
      <c r="J443" s="952"/>
      <c r="K443" s="953">
        <v>21633944.710000001</v>
      </c>
      <c r="L443" s="954"/>
      <c r="M443" s="777">
        <v>27661</v>
      </c>
      <c r="N443" s="778">
        <v>782.1</v>
      </c>
      <c r="O443" s="957">
        <v>-6027055.29</v>
      </c>
      <c r="P443" s="957"/>
      <c r="Q443" s="779"/>
      <c r="R443" s="1022"/>
    </row>
    <row r="444" spans="1:18">
      <c r="A444" s="1020"/>
      <c r="B444" s="1019" t="s">
        <v>933</v>
      </c>
      <c r="C444" s="1019" t="s">
        <v>934</v>
      </c>
      <c r="D444" s="1019" t="s">
        <v>105</v>
      </c>
      <c r="E444" s="1021">
        <v>41313</v>
      </c>
      <c r="F444" s="950"/>
      <c r="G444" s="951"/>
      <c r="H444" s="951"/>
      <c r="I444" s="951"/>
      <c r="J444" s="952"/>
      <c r="K444" s="953">
        <v>265135.28999999998</v>
      </c>
      <c r="L444" s="954"/>
      <c r="M444" s="777">
        <v>339</v>
      </c>
      <c r="N444" s="778">
        <v>782.1</v>
      </c>
      <c r="O444" s="957">
        <v>-73864.710000000006</v>
      </c>
      <c r="P444" s="957"/>
      <c r="Q444" s="779"/>
      <c r="R444" s="1022"/>
    </row>
    <row r="445" spans="1:18">
      <c r="A445" s="1020"/>
      <c r="B445" s="1019" t="s">
        <v>933</v>
      </c>
      <c r="C445" s="1019" t="s">
        <v>934</v>
      </c>
      <c r="D445" s="1019" t="s">
        <v>105</v>
      </c>
      <c r="E445" s="1021">
        <v>41359</v>
      </c>
      <c r="F445" s="950"/>
      <c r="G445" s="951"/>
      <c r="H445" s="951"/>
      <c r="I445" s="951"/>
      <c r="J445" s="952"/>
      <c r="K445" s="953"/>
      <c r="L445" s="954">
        <v>-218990.8</v>
      </c>
      <c r="M445" s="777"/>
      <c r="N445" s="778"/>
      <c r="O445" s="957"/>
      <c r="P445" s="957"/>
      <c r="Q445" s="779"/>
      <c r="R445" s="1022"/>
    </row>
    <row r="446" spans="1:18">
      <c r="A446" s="1020"/>
      <c r="B446" s="1019" t="s">
        <v>933</v>
      </c>
      <c r="C446" s="1019" t="s">
        <v>934</v>
      </c>
      <c r="D446" s="1019" t="s">
        <v>105</v>
      </c>
      <c r="E446" s="1021">
        <v>41437</v>
      </c>
      <c r="F446" s="950"/>
      <c r="G446" s="951"/>
      <c r="H446" s="951"/>
      <c r="I446" s="951"/>
      <c r="J446" s="952"/>
      <c r="K446" s="953"/>
      <c r="L446" s="954"/>
      <c r="M446" s="777"/>
      <c r="N446" s="778"/>
      <c r="O446" s="957"/>
      <c r="P446" s="957"/>
      <c r="Q446" s="779">
        <v>810000</v>
      </c>
      <c r="R446" s="1022">
        <v>500000</v>
      </c>
    </row>
    <row r="447" spans="1:18">
      <c r="A447" s="1025" t="s">
        <v>2003</v>
      </c>
      <c r="B447" s="1019" t="s">
        <v>935</v>
      </c>
      <c r="C447" s="1019" t="s">
        <v>936</v>
      </c>
      <c r="D447" s="1019" t="s">
        <v>87</v>
      </c>
      <c r="E447" s="1021">
        <v>39773</v>
      </c>
      <c r="F447" s="950" t="s">
        <v>26</v>
      </c>
      <c r="G447" s="951">
        <v>76898000</v>
      </c>
      <c r="H447" s="951">
        <v>0</v>
      </c>
      <c r="I447" s="951">
        <v>86821419.219999999</v>
      </c>
      <c r="J447" s="952" t="s">
        <v>656</v>
      </c>
      <c r="K447" s="953"/>
      <c r="L447" s="954"/>
      <c r="M447" s="777"/>
      <c r="N447" s="778"/>
      <c r="O447" s="957"/>
      <c r="P447" s="957"/>
      <c r="Q447" s="779"/>
      <c r="R447" s="1022"/>
    </row>
    <row r="448" spans="1:18">
      <c r="A448" s="1020"/>
      <c r="B448" s="1019" t="s">
        <v>935</v>
      </c>
      <c r="C448" s="1019" t="s">
        <v>936</v>
      </c>
      <c r="D448" s="1019" t="s">
        <v>87</v>
      </c>
      <c r="E448" s="1021">
        <v>40401</v>
      </c>
      <c r="F448" s="950"/>
      <c r="G448" s="951"/>
      <c r="H448" s="951"/>
      <c r="I448" s="951"/>
      <c r="J448" s="952"/>
      <c r="K448" s="953">
        <v>76898000</v>
      </c>
      <c r="L448" s="954"/>
      <c r="M448" s="777">
        <v>76898</v>
      </c>
      <c r="N448" s="778">
        <v>1000</v>
      </c>
      <c r="O448" s="957"/>
      <c r="P448" s="957"/>
      <c r="Q448" s="779"/>
      <c r="R448" s="1022"/>
    </row>
    <row r="449" spans="1:18">
      <c r="A449" s="1025"/>
      <c r="B449" s="1019" t="s">
        <v>935</v>
      </c>
      <c r="C449" s="1019" t="s">
        <v>936</v>
      </c>
      <c r="D449" s="1019" t="s">
        <v>87</v>
      </c>
      <c r="E449" s="1021">
        <v>40422</v>
      </c>
      <c r="F449" s="950"/>
      <c r="G449" s="951"/>
      <c r="H449" s="951"/>
      <c r="I449" s="951"/>
      <c r="J449" s="952"/>
      <c r="K449" s="953"/>
      <c r="L449" s="954"/>
      <c r="M449" s="777"/>
      <c r="N449" s="778"/>
      <c r="O449" s="957"/>
      <c r="P449" s="957"/>
      <c r="Q449" s="779">
        <v>3301647</v>
      </c>
      <c r="R449" s="1022">
        <v>398023</v>
      </c>
    </row>
    <row r="450" spans="1:18">
      <c r="A450" s="1020" t="s">
        <v>1980</v>
      </c>
      <c r="B450" s="1019" t="s">
        <v>937</v>
      </c>
      <c r="C450" s="1019" t="s">
        <v>938</v>
      </c>
      <c r="D450" s="1019" t="s">
        <v>94</v>
      </c>
      <c r="E450" s="1021">
        <v>39871</v>
      </c>
      <c r="F450" s="950" t="s">
        <v>49</v>
      </c>
      <c r="G450" s="951">
        <v>2260000</v>
      </c>
      <c r="H450" s="951">
        <v>0</v>
      </c>
      <c r="I450" s="951">
        <v>2689478.64</v>
      </c>
      <c r="J450" s="952" t="s">
        <v>656</v>
      </c>
      <c r="K450" s="953"/>
      <c r="L450" s="954"/>
      <c r="M450" s="777"/>
      <c r="N450" s="778"/>
      <c r="O450" s="957"/>
      <c r="P450" s="957"/>
      <c r="Q450" s="779"/>
      <c r="R450" s="1022"/>
    </row>
    <row r="451" spans="1:18">
      <c r="A451" s="1025"/>
      <c r="B451" s="1019" t="s">
        <v>937</v>
      </c>
      <c r="C451" s="1019" t="s">
        <v>938</v>
      </c>
      <c r="D451" s="1019" t="s">
        <v>94</v>
      </c>
      <c r="E451" s="1021">
        <v>40808</v>
      </c>
      <c r="F451" s="950"/>
      <c r="G451" s="951"/>
      <c r="H451" s="951"/>
      <c r="I451" s="951"/>
      <c r="J451" s="952"/>
      <c r="K451" s="953">
        <v>2260000</v>
      </c>
      <c r="L451" s="954"/>
      <c r="M451" s="777">
        <v>2260</v>
      </c>
      <c r="N451" s="778">
        <v>1000</v>
      </c>
      <c r="O451" s="957"/>
      <c r="P451" s="957"/>
      <c r="Q451" s="779">
        <v>113000</v>
      </c>
      <c r="R451" s="1022">
        <v>113</v>
      </c>
    </row>
    <row r="452" spans="1:18">
      <c r="A452" s="1020">
        <v>11</v>
      </c>
      <c r="B452" s="1019" t="s">
        <v>939</v>
      </c>
      <c r="C452" s="1019" t="s">
        <v>940</v>
      </c>
      <c r="D452" s="1019" t="s">
        <v>111</v>
      </c>
      <c r="E452" s="1021">
        <v>39766</v>
      </c>
      <c r="F452" s="950" t="s">
        <v>26</v>
      </c>
      <c r="G452" s="951">
        <v>2250000000</v>
      </c>
      <c r="H452" s="951">
        <v>0</v>
      </c>
      <c r="I452" s="951">
        <v>2582039543.4000001</v>
      </c>
      <c r="J452" s="952" t="s">
        <v>656</v>
      </c>
      <c r="K452" s="953"/>
      <c r="L452" s="954"/>
      <c r="M452" s="777"/>
      <c r="N452" s="778"/>
      <c r="O452" s="957"/>
      <c r="P452" s="957"/>
      <c r="Q452" s="779"/>
      <c r="R452" s="1022"/>
    </row>
    <row r="453" spans="1:18">
      <c r="A453" s="1025"/>
      <c r="B453" s="1019" t="s">
        <v>939</v>
      </c>
      <c r="C453" s="1019" t="s">
        <v>940</v>
      </c>
      <c r="D453" s="1019" t="s">
        <v>111</v>
      </c>
      <c r="E453" s="1021">
        <v>40254</v>
      </c>
      <c r="F453" s="950"/>
      <c r="G453" s="951"/>
      <c r="H453" s="951"/>
      <c r="I453" s="951"/>
      <c r="J453" s="952"/>
      <c r="K453" s="953">
        <v>2250000000</v>
      </c>
      <c r="L453" s="954"/>
      <c r="M453" s="777">
        <v>2250000</v>
      </c>
      <c r="N453" s="778">
        <v>1000</v>
      </c>
      <c r="O453" s="957"/>
      <c r="P453" s="957"/>
      <c r="Q453" s="779"/>
      <c r="R453" s="1022"/>
    </row>
    <row r="454" spans="1:18">
      <c r="A454" s="1020"/>
      <c r="B454" s="1019" t="s">
        <v>939</v>
      </c>
      <c r="C454" s="1019" t="s">
        <v>940</v>
      </c>
      <c r="D454" s="1019" t="s">
        <v>111</v>
      </c>
      <c r="E454" s="1021">
        <v>40310</v>
      </c>
      <c r="F454" s="950"/>
      <c r="G454" s="951"/>
      <c r="H454" s="951"/>
      <c r="I454" s="951"/>
      <c r="J454" s="952"/>
      <c r="K454" s="953"/>
      <c r="L454" s="954"/>
      <c r="M454" s="777"/>
      <c r="N454" s="778"/>
      <c r="O454" s="957"/>
      <c r="P454" s="957"/>
      <c r="Q454" s="779">
        <v>181102043.40000001</v>
      </c>
      <c r="R454" s="1022">
        <v>11479592</v>
      </c>
    </row>
    <row r="455" spans="1:18">
      <c r="A455" s="1025">
        <v>11</v>
      </c>
      <c r="B455" s="1019" t="s">
        <v>941</v>
      </c>
      <c r="C455" s="1019" t="s">
        <v>942</v>
      </c>
      <c r="D455" s="1019" t="s">
        <v>81</v>
      </c>
      <c r="E455" s="1021">
        <v>39822</v>
      </c>
      <c r="F455" s="950" t="s">
        <v>26</v>
      </c>
      <c r="G455" s="951">
        <v>5000000</v>
      </c>
      <c r="H455" s="951">
        <v>0</v>
      </c>
      <c r="I455" s="951">
        <v>5602969.6100000003</v>
      </c>
      <c r="J455" s="952" t="s">
        <v>656</v>
      </c>
      <c r="K455" s="953"/>
      <c r="L455" s="954"/>
      <c r="M455" s="777"/>
      <c r="N455" s="778"/>
      <c r="O455" s="957"/>
      <c r="P455" s="957"/>
      <c r="Q455" s="779"/>
      <c r="R455" s="1022"/>
    </row>
    <row r="456" spans="1:18">
      <c r="A456" s="1020"/>
      <c r="B456" s="1019" t="s">
        <v>941</v>
      </c>
      <c r="C456" s="1019" t="s">
        <v>942</v>
      </c>
      <c r="D456" s="1019" t="s">
        <v>81</v>
      </c>
      <c r="E456" s="1021">
        <v>40093</v>
      </c>
      <c r="F456" s="950"/>
      <c r="G456" s="951"/>
      <c r="H456" s="951"/>
      <c r="I456" s="951"/>
      <c r="J456" s="952"/>
      <c r="K456" s="953">
        <v>5000000</v>
      </c>
      <c r="L456" s="954"/>
      <c r="M456" s="777">
        <v>5000</v>
      </c>
      <c r="N456" s="778">
        <v>1000</v>
      </c>
      <c r="O456" s="957"/>
      <c r="P456" s="957"/>
      <c r="Q456" s="779"/>
      <c r="R456" s="1022"/>
    </row>
    <row r="457" spans="1:18" ht="15.75" customHeight="1">
      <c r="A457" s="1025"/>
      <c r="B457" s="1019" t="s">
        <v>941</v>
      </c>
      <c r="C457" s="1019" t="s">
        <v>942</v>
      </c>
      <c r="D457" s="1019" t="s">
        <v>81</v>
      </c>
      <c r="E457" s="1021">
        <v>41548</v>
      </c>
      <c r="F457" s="950"/>
      <c r="G457" s="951"/>
      <c r="H457" s="951"/>
      <c r="I457" s="951"/>
      <c r="J457" s="952"/>
      <c r="K457" s="953"/>
      <c r="L457" s="954"/>
      <c r="M457" s="777"/>
      <c r="N457" s="778"/>
      <c r="O457" s="957"/>
      <c r="P457" s="957"/>
      <c r="Q457" s="779">
        <v>566858.5</v>
      </c>
      <c r="R457" s="1022">
        <v>87209</v>
      </c>
    </row>
    <row r="458" spans="1:18">
      <c r="A458" s="1025" t="s">
        <v>1982</v>
      </c>
      <c r="B458" s="1019" t="s">
        <v>943</v>
      </c>
      <c r="C458" s="1019" t="s">
        <v>944</v>
      </c>
      <c r="D458" s="1019" t="s">
        <v>82</v>
      </c>
      <c r="E458" s="1021">
        <v>39955</v>
      </c>
      <c r="F458" s="950" t="s">
        <v>160</v>
      </c>
      <c r="G458" s="951">
        <v>20400000</v>
      </c>
      <c r="H458" s="951">
        <v>0</v>
      </c>
      <c r="I458" s="951">
        <v>21575016.539999999</v>
      </c>
      <c r="J458" s="952" t="s">
        <v>672</v>
      </c>
      <c r="K458" s="953"/>
      <c r="L458" s="954"/>
      <c r="M458" s="777"/>
      <c r="N458" s="778"/>
      <c r="O458" s="957"/>
      <c r="P458" s="957"/>
      <c r="Q458" s="779"/>
      <c r="R458" s="1022"/>
    </row>
    <row r="459" spans="1:18">
      <c r="A459" s="1020"/>
      <c r="B459" s="1019" t="s">
        <v>943</v>
      </c>
      <c r="C459" s="1019" t="s">
        <v>944</v>
      </c>
      <c r="D459" s="1019" t="s">
        <v>82</v>
      </c>
      <c r="E459" s="1021">
        <v>41128</v>
      </c>
      <c r="F459" s="950"/>
      <c r="G459" s="951"/>
      <c r="H459" s="951"/>
      <c r="I459" s="951"/>
      <c r="J459" s="952"/>
      <c r="K459" s="953">
        <v>130500</v>
      </c>
      <c r="L459" s="954"/>
      <c r="M459" s="777">
        <v>174000</v>
      </c>
      <c r="N459" s="778">
        <v>0.75</v>
      </c>
      <c r="O459" s="957">
        <v>-43500</v>
      </c>
      <c r="P459" s="957"/>
      <c r="Q459" s="779"/>
      <c r="R459" s="1022"/>
    </row>
    <row r="460" spans="1:18">
      <c r="A460" s="1020"/>
      <c r="B460" s="1019" t="s">
        <v>943</v>
      </c>
      <c r="C460" s="1019" t="s">
        <v>944</v>
      </c>
      <c r="D460" s="1019" t="s">
        <v>82</v>
      </c>
      <c r="E460" s="1021">
        <v>41129</v>
      </c>
      <c r="F460" s="950"/>
      <c r="G460" s="951"/>
      <c r="H460" s="951"/>
      <c r="I460" s="951"/>
      <c r="J460" s="952"/>
      <c r="K460" s="953">
        <v>1469250</v>
      </c>
      <c r="L460" s="954"/>
      <c r="M460" s="777">
        <v>1959000</v>
      </c>
      <c r="N460" s="778">
        <v>0.75</v>
      </c>
      <c r="O460" s="957">
        <v>-489750</v>
      </c>
      <c r="P460" s="957"/>
      <c r="Q460" s="779"/>
      <c r="R460" s="1022"/>
    </row>
    <row r="461" spans="1:18">
      <c r="A461" s="1025"/>
      <c r="B461" s="1019" t="s">
        <v>943</v>
      </c>
      <c r="C461" s="1019" t="s">
        <v>944</v>
      </c>
      <c r="D461" s="1019" t="s">
        <v>82</v>
      </c>
      <c r="E461" s="1021">
        <v>41130</v>
      </c>
      <c r="F461" s="950"/>
      <c r="G461" s="951"/>
      <c r="H461" s="951"/>
      <c r="I461" s="951"/>
      <c r="J461" s="952"/>
      <c r="K461" s="953">
        <v>13100250</v>
      </c>
      <c r="L461" s="954"/>
      <c r="M461" s="777">
        <v>17467000</v>
      </c>
      <c r="N461" s="778">
        <v>0.75</v>
      </c>
      <c r="O461" s="957">
        <v>-4366750</v>
      </c>
      <c r="P461" s="957"/>
      <c r="Q461" s="779">
        <v>792990</v>
      </c>
      <c r="R461" s="1022">
        <v>900000</v>
      </c>
    </row>
    <row r="462" spans="1:18">
      <c r="A462" s="1020"/>
      <c r="B462" s="1019" t="s">
        <v>943</v>
      </c>
      <c r="C462" s="1019" t="s">
        <v>944</v>
      </c>
      <c r="D462" s="1019" t="s">
        <v>82</v>
      </c>
      <c r="E462" s="1021">
        <v>41131</v>
      </c>
      <c r="F462" s="950"/>
      <c r="G462" s="951"/>
      <c r="H462" s="951"/>
      <c r="I462" s="951"/>
      <c r="J462" s="952"/>
      <c r="K462" s="953">
        <v>600000</v>
      </c>
      <c r="L462" s="954"/>
      <c r="M462" s="777">
        <v>800000</v>
      </c>
      <c r="N462" s="778">
        <v>0.75</v>
      </c>
      <c r="O462" s="957">
        <v>-200000</v>
      </c>
      <c r="P462" s="957"/>
      <c r="Q462" s="779">
        <v>105732</v>
      </c>
      <c r="R462" s="1022">
        <v>120000</v>
      </c>
    </row>
    <row r="463" spans="1:18">
      <c r="A463" s="1025"/>
      <c r="B463" s="1019" t="s">
        <v>943</v>
      </c>
      <c r="C463" s="1019" t="s">
        <v>944</v>
      </c>
      <c r="D463" s="1019" t="s">
        <v>82</v>
      </c>
      <c r="E463" s="1021">
        <v>41163</v>
      </c>
      <c r="F463" s="950"/>
      <c r="G463" s="951"/>
      <c r="H463" s="951"/>
      <c r="I463" s="951"/>
      <c r="J463" s="952"/>
      <c r="K463" s="953"/>
      <c r="L463" s="954">
        <v>-153000</v>
      </c>
      <c r="M463" s="777"/>
      <c r="N463" s="778"/>
      <c r="O463" s="957"/>
      <c r="P463" s="957"/>
      <c r="Q463" s="779"/>
      <c r="R463" s="1022"/>
    </row>
    <row r="464" spans="1:18">
      <c r="A464" s="1020" t="s">
        <v>1981</v>
      </c>
      <c r="B464" s="1019" t="s">
        <v>945</v>
      </c>
      <c r="C464" s="1019" t="s">
        <v>658</v>
      </c>
      <c r="D464" s="1019" t="s">
        <v>81</v>
      </c>
      <c r="E464" s="1021">
        <v>39836</v>
      </c>
      <c r="F464" s="950" t="s">
        <v>49</v>
      </c>
      <c r="G464" s="951">
        <v>7701000</v>
      </c>
      <c r="H464" s="951">
        <v>0</v>
      </c>
      <c r="I464" s="951">
        <v>8451110.7899999991</v>
      </c>
      <c r="J464" s="952" t="s">
        <v>672</v>
      </c>
      <c r="K464" s="953"/>
      <c r="L464" s="954"/>
      <c r="M464" s="777"/>
      <c r="N464" s="778"/>
      <c r="O464" s="957"/>
      <c r="P464" s="957"/>
      <c r="Q464" s="779"/>
      <c r="R464" s="1022"/>
    </row>
    <row r="465" spans="1:18">
      <c r="A465" s="1025"/>
      <c r="B465" s="1019" t="s">
        <v>945</v>
      </c>
      <c r="C465" s="1019" t="s">
        <v>658</v>
      </c>
      <c r="D465" s="1019" t="s">
        <v>81</v>
      </c>
      <c r="E465" s="1021">
        <v>41472</v>
      </c>
      <c r="F465" s="950"/>
      <c r="G465" s="951"/>
      <c r="H465" s="951"/>
      <c r="I465" s="951"/>
      <c r="J465" s="952"/>
      <c r="K465" s="953">
        <v>7323651</v>
      </c>
      <c r="L465" s="954"/>
      <c r="M465" s="777">
        <v>7701</v>
      </c>
      <c r="N465" s="778">
        <v>951</v>
      </c>
      <c r="O465" s="957">
        <v>-377349</v>
      </c>
      <c r="P465" s="957"/>
      <c r="Q465" s="779">
        <v>362427.91</v>
      </c>
      <c r="R465" s="1022">
        <v>385</v>
      </c>
    </row>
    <row r="466" spans="1:18" ht="30.75" customHeight="1">
      <c r="A466" s="1020"/>
      <c r="B466" s="1026" t="s">
        <v>945</v>
      </c>
      <c r="C466" s="1019" t="s">
        <v>658</v>
      </c>
      <c r="D466" s="1019" t="s">
        <v>81</v>
      </c>
      <c r="E466" s="1021">
        <v>41529</v>
      </c>
      <c r="F466" s="950"/>
      <c r="G466" s="951"/>
      <c r="H466" s="951"/>
      <c r="I466" s="951"/>
      <c r="J466" s="952"/>
      <c r="K466" s="953"/>
      <c r="L466" s="954">
        <v>-73236.509999999995</v>
      </c>
      <c r="M466" s="777"/>
      <c r="N466" s="778"/>
      <c r="O466" s="957"/>
      <c r="P466" s="957"/>
      <c r="Q466" s="779"/>
      <c r="R466" s="1022"/>
    </row>
    <row r="467" spans="1:18">
      <c r="A467" s="1025" t="s">
        <v>1979</v>
      </c>
      <c r="B467" s="1026" t="s">
        <v>946</v>
      </c>
      <c r="C467" s="1019" t="s">
        <v>947</v>
      </c>
      <c r="D467" s="1019" t="s">
        <v>81</v>
      </c>
      <c r="E467" s="1021">
        <v>39829</v>
      </c>
      <c r="F467" s="950" t="s">
        <v>49</v>
      </c>
      <c r="G467" s="951">
        <v>2550000</v>
      </c>
      <c r="H467" s="951">
        <v>0</v>
      </c>
      <c r="I467" s="951">
        <v>2899659.67</v>
      </c>
      <c r="J467" s="952" t="s">
        <v>656</v>
      </c>
      <c r="K467" s="953"/>
      <c r="L467" s="954"/>
      <c r="M467" s="777"/>
      <c r="N467" s="778"/>
      <c r="O467" s="957"/>
      <c r="P467" s="957"/>
      <c r="Q467" s="779"/>
      <c r="R467" s="1022"/>
    </row>
    <row r="468" spans="1:18">
      <c r="A468" s="1025"/>
      <c r="B468" s="1019" t="s">
        <v>946</v>
      </c>
      <c r="C468" s="1019" t="s">
        <v>947</v>
      </c>
      <c r="D468" s="1019" t="s">
        <v>81</v>
      </c>
      <c r="E468" s="1021">
        <v>41262</v>
      </c>
      <c r="F468" s="950"/>
      <c r="G468" s="951"/>
      <c r="H468" s="951"/>
      <c r="I468" s="951"/>
      <c r="J468" s="952"/>
      <c r="K468" s="953">
        <v>2550000</v>
      </c>
      <c r="L468" s="954"/>
      <c r="M468" s="777">
        <v>2550</v>
      </c>
      <c r="N468" s="778">
        <v>1000</v>
      </c>
      <c r="O468" s="957"/>
      <c r="P468" s="957"/>
      <c r="Q468" s="779">
        <v>128000</v>
      </c>
      <c r="R468" s="1022">
        <v>128</v>
      </c>
    </row>
    <row r="469" spans="1:18">
      <c r="A469" s="1020" t="s">
        <v>1979</v>
      </c>
      <c r="B469" s="1019" t="s">
        <v>948</v>
      </c>
      <c r="C469" s="1019" t="s">
        <v>949</v>
      </c>
      <c r="D469" s="1019" t="s">
        <v>96</v>
      </c>
      <c r="E469" s="1021">
        <v>39878</v>
      </c>
      <c r="F469" s="950" t="s">
        <v>49</v>
      </c>
      <c r="G469" s="951">
        <v>500000</v>
      </c>
      <c r="H469" s="951">
        <v>0</v>
      </c>
      <c r="I469" s="951">
        <v>616741.75</v>
      </c>
      <c r="J469" s="952" t="s">
        <v>656</v>
      </c>
      <c r="K469" s="953"/>
      <c r="L469" s="954"/>
      <c r="M469" s="777"/>
      <c r="N469" s="778"/>
      <c r="O469" s="957"/>
      <c r="P469" s="957"/>
      <c r="Q469" s="779"/>
      <c r="R469" s="1022"/>
    </row>
    <row r="470" spans="1:18">
      <c r="A470" s="1025"/>
      <c r="B470" s="1019" t="s">
        <v>948</v>
      </c>
      <c r="C470" s="1019" t="s">
        <v>949</v>
      </c>
      <c r="D470" s="1019" t="s">
        <v>96</v>
      </c>
      <c r="E470" s="1021">
        <v>41108</v>
      </c>
      <c r="F470" s="950"/>
      <c r="G470" s="951"/>
      <c r="H470" s="951"/>
      <c r="I470" s="951"/>
      <c r="J470" s="952"/>
      <c r="K470" s="953">
        <v>500000</v>
      </c>
      <c r="L470" s="954"/>
      <c r="M470" s="777">
        <v>500</v>
      </c>
      <c r="N470" s="778">
        <v>1000</v>
      </c>
      <c r="O470" s="957"/>
      <c r="P470" s="957"/>
      <c r="Q470" s="779">
        <v>25000</v>
      </c>
      <c r="R470" s="1022">
        <v>25</v>
      </c>
    </row>
    <row r="471" spans="1:18">
      <c r="A471" s="1020" t="s">
        <v>1979</v>
      </c>
      <c r="B471" s="1019" t="s">
        <v>950</v>
      </c>
      <c r="C471" s="1019" t="s">
        <v>951</v>
      </c>
      <c r="D471" s="1019" t="s">
        <v>89</v>
      </c>
      <c r="E471" s="1021">
        <v>40067</v>
      </c>
      <c r="F471" s="950" t="s">
        <v>49</v>
      </c>
      <c r="G471" s="951">
        <v>52000000</v>
      </c>
      <c r="H471" s="951">
        <v>0</v>
      </c>
      <c r="I471" s="951">
        <v>57575699.539999999</v>
      </c>
      <c r="J471" s="952" t="s">
        <v>656</v>
      </c>
      <c r="K471" s="953"/>
      <c r="L471" s="954"/>
      <c r="M471" s="777"/>
      <c r="N471" s="778"/>
      <c r="O471" s="957"/>
      <c r="P471" s="957"/>
      <c r="Q471" s="779"/>
      <c r="R471" s="1022"/>
    </row>
    <row r="472" spans="1:18">
      <c r="A472" s="1025"/>
      <c r="B472" s="1019" t="s">
        <v>950</v>
      </c>
      <c r="C472" s="1019" t="s">
        <v>951</v>
      </c>
      <c r="D472" s="1019" t="s">
        <v>89</v>
      </c>
      <c r="E472" s="1021">
        <v>40450</v>
      </c>
      <c r="F472" s="950"/>
      <c r="G472" s="951"/>
      <c r="H472" s="951"/>
      <c r="I472" s="951"/>
      <c r="J472" s="952"/>
      <c r="K472" s="953">
        <v>52000000</v>
      </c>
      <c r="L472" s="954"/>
      <c r="M472" s="777">
        <v>52000</v>
      </c>
      <c r="N472" s="778">
        <v>1000</v>
      </c>
      <c r="O472" s="957"/>
      <c r="P472" s="957"/>
      <c r="Q472" s="779">
        <v>2600000</v>
      </c>
      <c r="R472" s="1022">
        <v>2600</v>
      </c>
    </row>
    <row r="473" spans="1:18">
      <c r="A473" s="1020" t="s">
        <v>1985</v>
      </c>
      <c r="B473" s="1019" t="s">
        <v>952</v>
      </c>
      <c r="C473" s="1019" t="s">
        <v>953</v>
      </c>
      <c r="D473" s="1019" t="s">
        <v>69</v>
      </c>
      <c r="E473" s="1021">
        <v>40018</v>
      </c>
      <c r="F473" s="950" t="s">
        <v>49</v>
      </c>
      <c r="G473" s="951">
        <v>3872000</v>
      </c>
      <c r="H473" s="951">
        <v>3872000</v>
      </c>
      <c r="I473" s="951">
        <v>981158.7</v>
      </c>
      <c r="J473" s="952" t="s">
        <v>661</v>
      </c>
      <c r="K473" s="953"/>
      <c r="L473" s="954"/>
      <c r="M473" s="777"/>
      <c r="N473" s="778"/>
      <c r="O473" s="957"/>
      <c r="P473" s="957"/>
      <c r="Q473" s="779"/>
      <c r="R473" s="1022"/>
    </row>
    <row r="474" spans="1:18">
      <c r="A474" s="1025" t="s">
        <v>1996</v>
      </c>
      <c r="B474" s="1019" t="s">
        <v>954</v>
      </c>
      <c r="C474" s="1019" t="s">
        <v>955</v>
      </c>
      <c r="D474" s="1019" t="s">
        <v>81</v>
      </c>
      <c r="E474" s="1021">
        <v>39829</v>
      </c>
      <c r="F474" s="950" t="s">
        <v>53</v>
      </c>
      <c r="G474" s="951">
        <v>1747000</v>
      </c>
      <c r="H474" s="951">
        <v>0</v>
      </c>
      <c r="I474" s="951">
        <v>1823188.61</v>
      </c>
      <c r="J474" s="952" t="s">
        <v>656</v>
      </c>
      <c r="K474" s="953"/>
      <c r="L474" s="954"/>
      <c r="M474" s="777"/>
      <c r="N474" s="778"/>
      <c r="O474" s="957"/>
      <c r="P474" s="957"/>
      <c r="Q474" s="779"/>
      <c r="R474" s="1022"/>
    </row>
    <row r="475" spans="1:18">
      <c r="A475" s="1020"/>
      <c r="B475" s="1019" t="s">
        <v>954</v>
      </c>
      <c r="C475" s="1019" t="s">
        <v>955</v>
      </c>
      <c r="D475" s="1019" t="s">
        <v>81</v>
      </c>
      <c r="E475" s="1021">
        <v>40450</v>
      </c>
      <c r="F475" s="950"/>
      <c r="G475" s="951"/>
      <c r="H475" s="951"/>
      <c r="I475" s="951"/>
      <c r="J475" s="952"/>
      <c r="K475" s="953">
        <v>1747000</v>
      </c>
      <c r="L475" s="954"/>
      <c r="M475" s="777">
        <v>1747</v>
      </c>
      <c r="N475" s="778">
        <v>1000</v>
      </c>
      <c r="O475" s="957"/>
      <c r="P475" s="957"/>
      <c r="Q475" s="779"/>
      <c r="R475" s="1022"/>
    </row>
    <row r="476" spans="1:18">
      <c r="A476" s="1020">
        <v>44</v>
      </c>
      <c r="B476" s="1019" t="s">
        <v>956</v>
      </c>
      <c r="C476" s="1019" t="s">
        <v>957</v>
      </c>
      <c r="D476" s="1019" t="s">
        <v>101</v>
      </c>
      <c r="E476" s="1021">
        <v>39962</v>
      </c>
      <c r="F476" s="950" t="s">
        <v>26</v>
      </c>
      <c r="G476" s="951">
        <v>19468000</v>
      </c>
      <c r="H476" s="951">
        <v>0</v>
      </c>
      <c r="I476" s="951">
        <v>22802281.620000001</v>
      </c>
      <c r="J476" s="952" t="s">
        <v>656</v>
      </c>
      <c r="K476" s="953"/>
      <c r="L476" s="954"/>
      <c r="M476" s="777"/>
      <c r="N476" s="778"/>
      <c r="O476" s="957"/>
      <c r="P476" s="957"/>
      <c r="Q476" s="779"/>
      <c r="R476" s="1022"/>
    </row>
    <row r="477" spans="1:18">
      <c r="A477" s="1025"/>
      <c r="B477" s="1019" t="s">
        <v>956</v>
      </c>
      <c r="C477" s="1019" t="s">
        <v>957</v>
      </c>
      <c r="D477" s="1019" t="s">
        <v>101</v>
      </c>
      <c r="E477" s="1021">
        <v>40801</v>
      </c>
      <c r="F477" s="950"/>
      <c r="G477" s="951"/>
      <c r="H477" s="951"/>
      <c r="I477" s="951"/>
      <c r="J477" s="952"/>
      <c r="K477" s="953">
        <v>19468000</v>
      </c>
      <c r="L477" s="954"/>
      <c r="M477" s="777">
        <v>19468</v>
      </c>
      <c r="N477" s="778">
        <v>1000</v>
      </c>
      <c r="O477" s="957"/>
      <c r="P477" s="957"/>
      <c r="Q477" s="779"/>
      <c r="R477" s="1022"/>
    </row>
    <row r="478" spans="1:18">
      <c r="A478" s="1020"/>
      <c r="B478" s="1019" t="s">
        <v>956</v>
      </c>
      <c r="C478" s="1019" t="s">
        <v>957</v>
      </c>
      <c r="D478" s="1019" t="s">
        <v>101</v>
      </c>
      <c r="E478" s="1021">
        <v>40835</v>
      </c>
      <c r="F478" s="950"/>
      <c r="G478" s="951"/>
      <c r="H478" s="951"/>
      <c r="I478" s="951"/>
      <c r="J478" s="952"/>
      <c r="K478" s="953"/>
      <c r="L478" s="954"/>
      <c r="M478" s="777"/>
      <c r="N478" s="778"/>
      <c r="O478" s="957"/>
      <c r="P478" s="957"/>
      <c r="Q478" s="779">
        <v>1100869.5</v>
      </c>
      <c r="R478" s="1022">
        <v>386270</v>
      </c>
    </row>
    <row r="479" spans="1:18">
      <c r="A479" s="1025">
        <v>11101</v>
      </c>
      <c r="B479" s="1019" t="s">
        <v>958</v>
      </c>
      <c r="C479" s="1019" t="s">
        <v>959</v>
      </c>
      <c r="D479" s="1019" t="s">
        <v>131</v>
      </c>
      <c r="E479" s="1021">
        <v>39801</v>
      </c>
      <c r="F479" s="950" t="s">
        <v>26</v>
      </c>
      <c r="G479" s="951">
        <v>17680000</v>
      </c>
      <c r="H479" s="951">
        <v>0</v>
      </c>
      <c r="I479" s="951">
        <v>23135879.120000001</v>
      </c>
      <c r="J479" s="952" t="s">
        <v>656</v>
      </c>
      <c r="K479" s="953"/>
      <c r="L479" s="954"/>
      <c r="M479" s="777"/>
      <c r="N479" s="778"/>
      <c r="O479" s="957"/>
      <c r="P479" s="957"/>
      <c r="Q479" s="779"/>
      <c r="R479" s="1022"/>
    </row>
    <row r="480" spans="1:18">
      <c r="A480" s="1020"/>
      <c r="B480" s="1019" t="s">
        <v>958</v>
      </c>
      <c r="C480" s="1019" t="s">
        <v>959</v>
      </c>
      <c r="D480" s="1019" t="s">
        <v>131</v>
      </c>
      <c r="E480" s="1021">
        <v>41479</v>
      </c>
      <c r="F480" s="950"/>
      <c r="G480" s="951"/>
      <c r="H480" s="951"/>
      <c r="I480" s="951"/>
      <c r="J480" s="952"/>
      <c r="K480" s="953">
        <v>4500000</v>
      </c>
      <c r="L480" s="954"/>
      <c r="M480" s="777">
        <v>4500</v>
      </c>
      <c r="N480" s="778">
        <v>1000</v>
      </c>
      <c r="O480" s="957"/>
      <c r="P480" s="957"/>
      <c r="Q480" s="779"/>
      <c r="R480" s="1022"/>
    </row>
    <row r="481" spans="1:18">
      <c r="A481" s="1020"/>
      <c r="B481" s="1019" t="s">
        <v>958</v>
      </c>
      <c r="C481" s="1019" t="s">
        <v>959</v>
      </c>
      <c r="D481" s="1019" t="s">
        <v>131</v>
      </c>
      <c r="E481" s="1021">
        <v>41598</v>
      </c>
      <c r="F481" s="950"/>
      <c r="G481" s="951"/>
      <c r="H481" s="951"/>
      <c r="I481" s="951"/>
      <c r="J481" s="952"/>
      <c r="K481" s="953">
        <v>2500000</v>
      </c>
      <c r="L481" s="954"/>
      <c r="M481" s="777">
        <v>2500</v>
      </c>
      <c r="N481" s="778">
        <v>1000</v>
      </c>
      <c r="O481" s="957"/>
      <c r="P481" s="957"/>
      <c r="Q481" s="779"/>
      <c r="R481" s="1022"/>
    </row>
    <row r="482" spans="1:18">
      <c r="A482" s="1020"/>
      <c r="B482" s="1019" t="s">
        <v>958</v>
      </c>
      <c r="C482" s="1019" t="s">
        <v>959</v>
      </c>
      <c r="D482" s="1019" t="s">
        <v>131</v>
      </c>
      <c r="E482" s="1021">
        <v>41752</v>
      </c>
      <c r="F482" s="950"/>
      <c r="G482" s="951"/>
      <c r="H482" s="951"/>
      <c r="I482" s="951"/>
      <c r="J482" s="952"/>
      <c r="K482" s="953">
        <v>10680000</v>
      </c>
      <c r="L482" s="954"/>
      <c r="M482" s="777">
        <v>10680</v>
      </c>
      <c r="N482" s="778">
        <v>1000</v>
      </c>
      <c r="O482" s="957"/>
      <c r="P482" s="957"/>
      <c r="Q482" s="779"/>
      <c r="R482" s="1022"/>
    </row>
    <row r="483" spans="1:18">
      <c r="A483" s="1020"/>
      <c r="B483" s="1019" t="s">
        <v>958</v>
      </c>
      <c r="C483" s="1019" t="s">
        <v>959</v>
      </c>
      <c r="D483" s="1019" t="s">
        <v>131</v>
      </c>
      <c r="E483" s="1021">
        <v>41794</v>
      </c>
      <c r="F483" s="950"/>
      <c r="G483" s="951"/>
      <c r="H483" s="951"/>
      <c r="I483" s="951"/>
      <c r="J483" s="952"/>
      <c r="K483" s="953"/>
      <c r="L483" s="954"/>
      <c r="M483" s="777"/>
      <c r="N483" s="778"/>
      <c r="O483" s="957"/>
      <c r="P483" s="957"/>
      <c r="Q483" s="779">
        <v>780000</v>
      </c>
      <c r="R483" s="1022">
        <v>780000</v>
      </c>
    </row>
    <row r="484" spans="1:18">
      <c r="A484" s="1020" t="s">
        <v>1981</v>
      </c>
      <c r="B484" s="1019" t="s">
        <v>960</v>
      </c>
      <c r="C484" s="1019" t="s">
        <v>961</v>
      </c>
      <c r="D484" s="1019" t="s">
        <v>81</v>
      </c>
      <c r="E484" s="1021">
        <v>39871</v>
      </c>
      <c r="F484" s="950" t="s">
        <v>49</v>
      </c>
      <c r="G484" s="951">
        <v>3976000</v>
      </c>
      <c r="H484" s="951">
        <v>0</v>
      </c>
      <c r="I484" s="951">
        <v>4674050.16</v>
      </c>
      <c r="J484" s="952" t="s">
        <v>672</v>
      </c>
      <c r="K484" s="953"/>
      <c r="L484" s="954"/>
      <c r="M484" s="777"/>
      <c r="N484" s="778"/>
      <c r="O484" s="957"/>
      <c r="P484" s="957"/>
      <c r="Q484" s="779"/>
      <c r="R484" s="1022"/>
    </row>
    <row r="485" spans="1:18">
      <c r="A485" s="1020"/>
      <c r="B485" s="1019" t="s">
        <v>960</v>
      </c>
      <c r="C485" s="1019" t="s">
        <v>961</v>
      </c>
      <c r="D485" s="1019" t="s">
        <v>81</v>
      </c>
      <c r="E485" s="1021">
        <v>41243</v>
      </c>
      <c r="F485" s="950"/>
      <c r="G485" s="951"/>
      <c r="H485" s="951"/>
      <c r="I485" s="951"/>
      <c r="J485" s="952"/>
      <c r="K485" s="953">
        <v>3717560</v>
      </c>
      <c r="L485" s="954"/>
      <c r="M485" s="777">
        <v>3976</v>
      </c>
      <c r="N485" s="778">
        <v>935</v>
      </c>
      <c r="O485" s="957">
        <v>-258440</v>
      </c>
      <c r="P485" s="957"/>
      <c r="Q485" s="779">
        <v>167035</v>
      </c>
      <c r="R485" s="1022">
        <v>199</v>
      </c>
    </row>
    <row r="486" spans="1:18">
      <c r="A486" s="1020"/>
      <c r="B486" s="1019" t="s">
        <v>960</v>
      </c>
      <c r="C486" s="1019" t="s">
        <v>961</v>
      </c>
      <c r="D486" s="1019" t="s">
        <v>81</v>
      </c>
      <c r="E486" s="1021">
        <v>41285</v>
      </c>
      <c r="F486" s="950"/>
      <c r="G486" s="951"/>
      <c r="H486" s="951"/>
      <c r="I486" s="951"/>
      <c r="J486" s="952"/>
      <c r="K486" s="953"/>
      <c r="L486" s="954">
        <v>-25000</v>
      </c>
      <c r="M486" s="777"/>
      <c r="N486" s="778"/>
      <c r="O486" s="957"/>
      <c r="P486" s="957"/>
      <c r="Q486" s="779"/>
      <c r="R486" s="1022"/>
    </row>
    <row r="487" spans="1:18">
      <c r="A487" s="1020">
        <v>81</v>
      </c>
      <c r="B487" s="1019" t="s">
        <v>2115</v>
      </c>
      <c r="C487" s="1019" t="s">
        <v>962</v>
      </c>
      <c r="D487" s="1019" t="s">
        <v>131</v>
      </c>
      <c r="E487" s="1021">
        <v>39801</v>
      </c>
      <c r="F487" s="950" t="s">
        <v>26</v>
      </c>
      <c r="G487" s="951">
        <v>12643000</v>
      </c>
      <c r="H487" s="951">
        <v>0</v>
      </c>
      <c r="I487" s="951">
        <v>15206719.939999999</v>
      </c>
      <c r="J487" s="952" t="s">
        <v>705</v>
      </c>
      <c r="K487" s="953"/>
      <c r="L487" s="954"/>
      <c r="M487" s="777"/>
      <c r="N487" s="778"/>
      <c r="O487" s="957"/>
      <c r="P487" s="957"/>
      <c r="Q487" s="779"/>
      <c r="R487" s="1022"/>
    </row>
    <row r="488" spans="1:18">
      <c r="A488" s="1020"/>
      <c r="B488" s="1019" t="s">
        <v>2115</v>
      </c>
      <c r="C488" s="1019" t="s">
        <v>962</v>
      </c>
      <c r="D488" s="1019" t="s">
        <v>131</v>
      </c>
      <c r="E488" s="1021">
        <v>41283</v>
      </c>
      <c r="F488" s="950"/>
      <c r="G488" s="951"/>
      <c r="H488" s="951"/>
      <c r="I488" s="951"/>
      <c r="J488" s="952"/>
      <c r="K488" s="953">
        <v>12643000</v>
      </c>
      <c r="L488" s="954"/>
      <c r="M488" s="777">
        <v>12643</v>
      </c>
      <c r="N488" s="778">
        <v>1000</v>
      </c>
      <c r="O488" s="957"/>
      <c r="P488" s="957"/>
      <c r="Q488" s="779"/>
      <c r="R488" s="1022"/>
    </row>
    <row r="489" spans="1:18">
      <c r="A489" s="1020" t="s">
        <v>2130</v>
      </c>
      <c r="B489" s="1019" t="s">
        <v>963</v>
      </c>
      <c r="C489" s="1019" t="s">
        <v>964</v>
      </c>
      <c r="D489" s="1019" t="s">
        <v>80</v>
      </c>
      <c r="E489" s="1021">
        <v>39948</v>
      </c>
      <c r="F489" s="950" t="s">
        <v>49</v>
      </c>
      <c r="G489" s="951">
        <v>6970000</v>
      </c>
      <c r="H489" s="951">
        <v>0</v>
      </c>
      <c r="I489" s="951">
        <v>4240743.82</v>
      </c>
      <c r="J489" s="952" t="s">
        <v>672</v>
      </c>
      <c r="K489" s="953"/>
      <c r="L489" s="954"/>
      <c r="M489" s="777"/>
      <c r="N489" s="778"/>
      <c r="O489" s="957"/>
      <c r="P489" s="957"/>
      <c r="Q489" s="779"/>
      <c r="R489" s="1022"/>
    </row>
    <row r="490" spans="1:18">
      <c r="A490" s="1020"/>
      <c r="B490" s="1019" t="s">
        <v>963</v>
      </c>
      <c r="C490" s="1019" t="s">
        <v>964</v>
      </c>
      <c r="D490" s="1019" t="s">
        <v>80</v>
      </c>
      <c r="E490" s="1021">
        <v>41264</v>
      </c>
      <c r="F490" s="950"/>
      <c r="G490" s="951"/>
      <c r="H490" s="951"/>
      <c r="I490" s="951"/>
      <c r="J490" s="952"/>
      <c r="K490" s="953">
        <v>3136500</v>
      </c>
      <c r="L490" s="954"/>
      <c r="M490" s="777">
        <v>6970</v>
      </c>
      <c r="N490" s="778">
        <v>450</v>
      </c>
      <c r="O490" s="957">
        <v>-3833500</v>
      </c>
      <c r="P490" s="957"/>
      <c r="Q490" s="779">
        <v>157050</v>
      </c>
      <c r="R490" s="1022">
        <v>349</v>
      </c>
    </row>
    <row r="491" spans="1:18">
      <c r="A491" s="1025">
        <v>8</v>
      </c>
      <c r="B491" s="1019" t="s">
        <v>965</v>
      </c>
      <c r="C491" s="1019" t="s">
        <v>966</v>
      </c>
      <c r="D491" s="1019" t="s">
        <v>84</v>
      </c>
      <c r="E491" s="1021">
        <v>39906</v>
      </c>
      <c r="F491" s="950" t="s">
        <v>49</v>
      </c>
      <c r="G491" s="951">
        <v>12725000</v>
      </c>
      <c r="H491" s="951">
        <v>0</v>
      </c>
      <c r="I491" s="951">
        <v>16441884.630000001</v>
      </c>
      <c r="J491" s="952" t="s">
        <v>672</v>
      </c>
      <c r="K491" s="953"/>
      <c r="L491" s="954"/>
      <c r="M491" s="777"/>
      <c r="N491" s="778"/>
      <c r="O491" s="957"/>
      <c r="P491" s="957"/>
      <c r="Q491" s="779"/>
      <c r="R491" s="1022"/>
    </row>
    <row r="492" spans="1:18">
      <c r="A492" s="1020"/>
      <c r="B492" s="1019" t="s">
        <v>965</v>
      </c>
      <c r="C492" s="1019" t="s">
        <v>966</v>
      </c>
      <c r="D492" s="1019" t="s">
        <v>84</v>
      </c>
      <c r="E492" s="1021">
        <v>41677</v>
      </c>
      <c r="F492" s="950"/>
      <c r="G492" s="951"/>
      <c r="H492" s="951"/>
      <c r="I492" s="951"/>
      <c r="J492" s="952"/>
      <c r="K492" s="953">
        <v>3705037.5</v>
      </c>
      <c r="L492" s="954"/>
      <c r="M492" s="777">
        <v>3750</v>
      </c>
      <c r="N492" s="778">
        <v>988</v>
      </c>
      <c r="O492" s="957">
        <v>-44962.5</v>
      </c>
      <c r="P492" s="957"/>
      <c r="Q492" s="779">
        <v>85157.88</v>
      </c>
      <c r="R492" s="1022">
        <v>86</v>
      </c>
    </row>
    <row r="493" spans="1:18">
      <c r="A493" s="1020"/>
      <c r="B493" s="1019" t="s">
        <v>965</v>
      </c>
      <c r="C493" s="1019" t="s">
        <v>966</v>
      </c>
      <c r="D493" s="1019" t="s">
        <v>84</v>
      </c>
      <c r="E493" s="1021">
        <v>41680</v>
      </c>
      <c r="F493" s="950"/>
      <c r="G493" s="951"/>
      <c r="H493" s="951"/>
      <c r="I493" s="951"/>
      <c r="J493" s="952"/>
      <c r="K493" s="953">
        <v>8867389.75</v>
      </c>
      <c r="L493" s="954"/>
      <c r="M493" s="777">
        <v>8975</v>
      </c>
      <c r="N493" s="778">
        <v>988</v>
      </c>
      <c r="O493" s="957">
        <v>-107610.25</v>
      </c>
      <c r="P493" s="957"/>
      <c r="Q493" s="779">
        <v>544614.34</v>
      </c>
      <c r="R493" s="1022">
        <v>550</v>
      </c>
    </row>
    <row r="494" spans="1:18">
      <c r="A494" s="1025"/>
      <c r="B494" s="1019" t="s">
        <v>965</v>
      </c>
      <c r="C494" s="1019" t="s">
        <v>966</v>
      </c>
      <c r="D494" s="1019" t="s">
        <v>84</v>
      </c>
      <c r="E494" s="1021">
        <v>41717</v>
      </c>
      <c r="F494" s="950"/>
      <c r="G494" s="951"/>
      <c r="H494" s="951"/>
      <c r="I494" s="951"/>
      <c r="J494" s="952"/>
      <c r="K494" s="953"/>
      <c r="L494" s="954">
        <v>-125724.27</v>
      </c>
      <c r="M494" s="777"/>
      <c r="N494" s="778"/>
      <c r="O494" s="957"/>
      <c r="P494" s="957"/>
      <c r="Q494" s="779"/>
      <c r="R494" s="1022"/>
    </row>
    <row r="495" spans="1:18">
      <c r="A495" s="1020" t="s">
        <v>1980</v>
      </c>
      <c r="B495" s="1019" t="s">
        <v>967</v>
      </c>
      <c r="C495" s="1019" t="s">
        <v>968</v>
      </c>
      <c r="D495" s="1019" t="s">
        <v>97</v>
      </c>
      <c r="E495" s="1021">
        <v>39892</v>
      </c>
      <c r="F495" s="950" t="s">
        <v>49</v>
      </c>
      <c r="G495" s="951">
        <v>20000000</v>
      </c>
      <c r="H495" s="951">
        <v>0</v>
      </c>
      <c r="I495" s="951">
        <v>23628111.329999998</v>
      </c>
      <c r="J495" s="952" t="s">
        <v>656</v>
      </c>
      <c r="K495" s="953"/>
      <c r="L495" s="954"/>
      <c r="M495" s="777"/>
      <c r="N495" s="778"/>
      <c r="O495" s="957"/>
      <c r="P495" s="957"/>
      <c r="Q495" s="779"/>
      <c r="R495" s="1022"/>
    </row>
    <row r="496" spans="1:18">
      <c r="A496" s="1025"/>
      <c r="B496" s="1019" t="s">
        <v>967</v>
      </c>
      <c r="C496" s="1019" t="s">
        <v>968</v>
      </c>
      <c r="D496" s="1019" t="s">
        <v>97</v>
      </c>
      <c r="E496" s="1021">
        <v>40773</v>
      </c>
      <c r="F496" s="950"/>
      <c r="G496" s="951"/>
      <c r="H496" s="951"/>
      <c r="I496" s="951"/>
      <c r="J496" s="952"/>
      <c r="K496" s="953">
        <v>20000000</v>
      </c>
      <c r="L496" s="954"/>
      <c r="M496" s="777">
        <v>20000</v>
      </c>
      <c r="N496" s="778">
        <v>1000</v>
      </c>
      <c r="O496" s="957"/>
      <c r="P496" s="957"/>
      <c r="Q496" s="779">
        <v>1000000</v>
      </c>
      <c r="R496" s="1022">
        <v>1000</v>
      </c>
    </row>
    <row r="497" spans="1:18">
      <c r="A497" s="1020">
        <v>8</v>
      </c>
      <c r="B497" s="1019" t="s">
        <v>969</v>
      </c>
      <c r="C497" s="1019" t="s">
        <v>970</v>
      </c>
      <c r="D497" s="1019" t="s">
        <v>97</v>
      </c>
      <c r="E497" s="1021">
        <v>39871</v>
      </c>
      <c r="F497" s="950" t="s">
        <v>49</v>
      </c>
      <c r="G497" s="951">
        <v>17806000</v>
      </c>
      <c r="H497" s="951">
        <v>0</v>
      </c>
      <c r="I497" s="951">
        <v>7665362.8899999997</v>
      </c>
      <c r="J497" s="952" t="s">
        <v>672</v>
      </c>
      <c r="K497" s="953"/>
      <c r="L497" s="954"/>
      <c r="M497" s="777"/>
      <c r="N497" s="778"/>
      <c r="O497" s="957"/>
      <c r="P497" s="957"/>
      <c r="Q497" s="779"/>
      <c r="R497" s="1022"/>
    </row>
    <row r="498" spans="1:18">
      <c r="A498" s="1025"/>
      <c r="B498" s="1019" t="s">
        <v>969</v>
      </c>
      <c r="C498" s="1019" t="s">
        <v>970</v>
      </c>
      <c r="D498" s="1019" t="s">
        <v>97</v>
      </c>
      <c r="E498" s="1021">
        <v>41740</v>
      </c>
      <c r="F498" s="950"/>
      <c r="G498" s="951"/>
      <c r="H498" s="951"/>
      <c r="I498" s="951"/>
      <c r="J498" s="952"/>
      <c r="K498" s="953">
        <v>1322500.5</v>
      </c>
      <c r="L498" s="954"/>
      <c r="M498" s="777">
        <v>4401</v>
      </c>
      <c r="N498" s="778">
        <v>300.5</v>
      </c>
      <c r="O498" s="957">
        <v>-3078499.5</v>
      </c>
      <c r="P498" s="957"/>
      <c r="Q498" s="779">
        <v>72314.55</v>
      </c>
      <c r="R498" s="1022">
        <v>140</v>
      </c>
    </row>
    <row r="499" spans="1:18">
      <c r="A499" s="1020"/>
      <c r="B499" s="1019" t="s">
        <v>969</v>
      </c>
      <c r="C499" s="1019" t="s">
        <v>970</v>
      </c>
      <c r="D499" s="1019" t="s">
        <v>97</v>
      </c>
      <c r="E499" s="1021">
        <v>41743</v>
      </c>
      <c r="F499" s="950"/>
      <c r="G499" s="951"/>
      <c r="H499" s="951"/>
      <c r="I499" s="951"/>
      <c r="J499" s="952"/>
      <c r="K499" s="953">
        <v>4028202.5</v>
      </c>
      <c r="L499" s="954"/>
      <c r="M499" s="777">
        <v>13405</v>
      </c>
      <c r="N499" s="778">
        <v>300.5</v>
      </c>
      <c r="O499" s="957">
        <v>-9376797.5</v>
      </c>
      <c r="P499" s="957"/>
      <c r="Q499" s="779">
        <v>387399.37</v>
      </c>
      <c r="R499" s="1022">
        <v>750</v>
      </c>
    </row>
    <row r="500" spans="1:18">
      <c r="A500" s="1025"/>
      <c r="B500" s="1019" t="s">
        <v>969</v>
      </c>
      <c r="C500" s="1019" t="s">
        <v>970</v>
      </c>
      <c r="D500" s="1019" t="s">
        <v>97</v>
      </c>
      <c r="E500" s="1021">
        <v>41838</v>
      </c>
      <c r="F500" s="950"/>
      <c r="G500" s="951"/>
      <c r="H500" s="951"/>
      <c r="I500" s="951"/>
      <c r="J500" s="952"/>
      <c r="K500" s="953"/>
      <c r="L500" s="954">
        <v>-53507.03</v>
      </c>
      <c r="M500" s="777"/>
      <c r="N500" s="778"/>
      <c r="O500" s="957"/>
      <c r="P500" s="957"/>
      <c r="Q500" s="779"/>
      <c r="R500" s="1022"/>
    </row>
    <row r="501" spans="1:18">
      <c r="A501" s="1025" t="s">
        <v>2005</v>
      </c>
      <c r="B501" s="1019" t="s">
        <v>971</v>
      </c>
      <c r="C501" s="1019" t="s">
        <v>951</v>
      </c>
      <c r="D501" s="1019" t="s">
        <v>89</v>
      </c>
      <c r="E501" s="1021">
        <v>39850</v>
      </c>
      <c r="F501" s="950" t="s">
        <v>49</v>
      </c>
      <c r="G501" s="951">
        <v>1050000</v>
      </c>
      <c r="H501" s="951">
        <v>0</v>
      </c>
      <c r="I501" s="951">
        <v>1220300.6499999999</v>
      </c>
      <c r="J501" s="952" t="s">
        <v>672</v>
      </c>
      <c r="K501" s="953"/>
      <c r="L501" s="954"/>
      <c r="M501" s="777"/>
      <c r="N501" s="778"/>
      <c r="O501" s="957"/>
      <c r="P501" s="957"/>
      <c r="Q501" s="779"/>
      <c r="R501" s="1022"/>
    </row>
    <row r="502" spans="1:18">
      <c r="A502" s="1020"/>
      <c r="B502" s="1019" t="s">
        <v>971</v>
      </c>
      <c r="C502" s="1019" t="s">
        <v>951</v>
      </c>
      <c r="D502" s="1019" t="s">
        <v>89</v>
      </c>
      <c r="E502" s="1021">
        <v>41243</v>
      </c>
      <c r="F502" s="950"/>
      <c r="G502" s="951"/>
      <c r="H502" s="951"/>
      <c r="I502" s="951"/>
      <c r="J502" s="952"/>
      <c r="K502" s="953">
        <v>1002750</v>
      </c>
      <c r="L502" s="954"/>
      <c r="M502" s="777">
        <v>105</v>
      </c>
      <c r="N502" s="778">
        <v>9550</v>
      </c>
      <c r="O502" s="957">
        <v>-47250</v>
      </c>
      <c r="P502" s="957"/>
      <c r="Q502" s="779">
        <v>25000</v>
      </c>
      <c r="R502" s="1022">
        <v>5</v>
      </c>
    </row>
    <row r="503" spans="1:18">
      <c r="A503" s="1020"/>
      <c r="B503" s="1019" t="s">
        <v>971</v>
      </c>
      <c r="C503" s="1019" t="s">
        <v>951</v>
      </c>
      <c r="D503" s="1019" t="s">
        <v>89</v>
      </c>
      <c r="E503" s="1021">
        <v>41285</v>
      </c>
      <c r="F503" s="950"/>
      <c r="G503" s="951"/>
      <c r="H503" s="951"/>
      <c r="I503" s="951"/>
      <c r="J503" s="952"/>
      <c r="K503" s="953"/>
      <c r="L503" s="954">
        <v>-10027.5</v>
      </c>
      <c r="M503" s="777"/>
      <c r="N503" s="778"/>
      <c r="O503" s="957"/>
      <c r="P503" s="957"/>
      <c r="Q503" s="779"/>
      <c r="R503" s="1022"/>
    </row>
    <row r="504" spans="1:18">
      <c r="A504" s="1025"/>
      <c r="B504" s="1019" t="s">
        <v>971</v>
      </c>
      <c r="C504" s="1019" t="s">
        <v>951</v>
      </c>
      <c r="D504" s="1019" t="s">
        <v>89</v>
      </c>
      <c r="E504" s="1021">
        <v>41359</v>
      </c>
      <c r="F504" s="950"/>
      <c r="G504" s="951"/>
      <c r="H504" s="951"/>
      <c r="I504" s="951"/>
      <c r="J504" s="952"/>
      <c r="K504" s="953"/>
      <c r="L504" s="954">
        <v>-14972.5</v>
      </c>
      <c r="M504" s="777"/>
      <c r="N504" s="778"/>
      <c r="O504" s="957"/>
      <c r="P504" s="957"/>
      <c r="Q504" s="779"/>
      <c r="R504" s="1022"/>
    </row>
    <row r="505" spans="1:18">
      <c r="A505" s="1020" t="s">
        <v>1981</v>
      </c>
      <c r="B505" s="1019" t="s">
        <v>972</v>
      </c>
      <c r="C505" s="1019" t="s">
        <v>973</v>
      </c>
      <c r="D505" s="1019" t="s">
        <v>128</v>
      </c>
      <c r="E505" s="1021">
        <v>39805</v>
      </c>
      <c r="F505" s="950" t="s">
        <v>49</v>
      </c>
      <c r="G505" s="951">
        <v>2600000</v>
      </c>
      <c r="H505" s="951">
        <v>0</v>
      </c>
      <c r="I505" s="951">
        <v>3115616.28</v>
      </c>
      <c r="J505" s="952" t="s">
        <v>672</v>
      </c>
      <c r="K505" s="953"/>
      <c r="L505" s="954"/>
      <c r="M505" s="777"/>
      <c r="N505" s="778"/>
      <c r="O505" s="957"/>
      <c r="P505" s="957"/>
      <c r="Q505" s="779"/>
      <c r="R505" s="1022"/>
    </row>
    <row r="506" spans="1:18">
      <c r="A506" s="1020"/>
      <c r="B506" s="1019" t="s">
        <v>972</v>
      </c>
      <c r="C506" s="1019" t="s">
        <v>973</v>
      </c>
      <c r="D506" s="1019" t="s">
        <v>128</v>
      </c>
      <c r="E506" s="1021">
        <v>41262</v>
      </c>
      <c r="F506" s="950"/>
      <c r="G506" s="951"/>
      <c r="H506" s="951"/>
      <c r="I506" s="951"/>
      <c r="J506" s="952"/>
      <c r="K506" s="953">
        <v>952850</v>
      </c>
      <c r="L506" s="954"/>
      <c r="M506" s="777">
        <v>1003</v>
      </c>
      <c r="N506" s="778">
        <v>950</v>
      </c>
      <c r="O506" s="957">
        <v>-50150</v>
      </c>
      <c r="P506" s="957"/>
      <c r="Q506" s="779"/>
      <c r="R506" s="1022"/>
    </row>
    <row r="507" spans="1:18">
      <c r="A507" s="1025"/>
      <c r="B507" s="1019" t="s">
        <v>972</v>
      </c>
      <c r="C507" s="1019" t="s">
        <v>973</v>
      </c>
      <c r="D507" s="1019" t="s">
        <v>128</v>
      </c>
      <c r="E507" s="1021">
        <v>41263</v>
      </c>
      <c r="F507" s="950"/>
      <c r="G507" s="951"/>
      <c r="H507" s="951"/>
      <c r="I507" s="951"/>
      <c r="J507" s="952"/>
      <c r="K507" s="953">
        <v>1517150</v>
      </c>
      <c r="L507" s="954"/>
      <c r="M507" s="777">
        <v>1597</v>
      </c>
      <c r="N507" s="778">
        <v>950</v>
      </c>
      <c r="O507" s="957">
        <v>-79850</v>
      </c>
      <c r="P507" s="957"/>
      <c r="Q507" s="779">
        <v>105000</v>
      </c>
      <c r="R507" s="1022">
        <v>130</v>
      </c>
    </row>
    <row r="508" spans="1:18">
      <c r="A508" s="1020"/>
      <c r="B508" s="1019" t="s">
        <v>972</v>
      </c>
      <c r="C508" s="1019" t="s">
        <v>973</v>
      </c>
      <c r="D508" s="1019" t="s">
        <v>128</v>
      </c>
      <c r="E508" s="1021">
        <v>41285</v>
      </c>
      <c r="F508" s="950"/>
      <c r="G508" s="951"/>
      <c r="H508" s="951"/>
      <c r="I508" s="951"/>
      <c r="J508" s="952"/>
      <c r="K508" s="953"/>
      <c r="L508" s="954">
        <v>-24700</v>
      </c>
      <c r="M508" s="777"/>
      <c r="N508" s="778"/>
      <c r="O508" s="957"/>
      <c r="P508" s="957"/>
      <c r="Q508" s="779"/>
      <c r="R508" s="1022"/>
    </row>
    <row r="509" spans="1:18">
      <c r="A509" s="1025"/>
      <c r="B509" s="1019" t="s">
        <v>972</v>
      </c>
      <c r="C509" s="1019" t="s">
        <v>973</v>
      </c>
      <c r="D509" s="1019" t="s">
        <v>128</v>
      </c>
      <c r="E509" s="1021">
        <v>41359</v>
      </c>
      <c r="F509" s="950"/>
      <c r="G509" s="951"/>
      <c r="H509" s="951"/>
      <c r="I509" s="951"/>
      <c r="J509" s="952"/>
      <c r="K509" s="953"/>
      <c r="L509" s="954">
        <v>-300</v>
      </c>
      <c r="M509" s="777"/>
      <c r="N509" s="778"/>
      <c r="O509" s="957"/>
      <c r="P509" s="957"/>
      <c r="Q509" s="779"/>
      <c r="R509" s="1022"/>
    </row>
    <row r="510" spans="1:18">
      <c r="A510" s="1020">
        <v>44</v>
      </c>
      <c r="B510" s="1019" t="s">
        <v>974</v>
      </c>
      <c r="C510" s="1019" t="s">
        <v>975</v>
      </c>
      <c r="D510" s="1019" t="s">
        <v>151</v>
      </c>
      <c r="E510" s="1021">
        <v>39843</v>
      </c>
      <c r="F510" s="950" t="s">
        <v>26</v>
      </c>
      <c r="G510" s="951">
        <v>9000000</v>
      </c>
      <c r="H510" s="951">
        <v>0</v>
      </c>
      <c r="I510" s="951">
        <v>10598750</v>
      </c>
      <c r="J510" s="952" t="s">
        <v>656</v>
      </c>
      <c r="K510" s="953"/>
      <c r="L510" s="954"/>
      <c r="M510" s="777"/>
      <c r="N510" s="778"/>
      <c r="O510" s="957"/>
      <c r="P510" s="957"/>
      <c r="Q510" s="779"/>
      <c r="R510" s="1022"/>
    </row>
    <row r="511" spans="1:18">
      <c r="A511" s="1025"/>
      <c r="B511" s="1019" t="s">
        <v>974</v>
      </c>
      <c r="C511" s="1019" t="s">
        <v>975</v>
      </c>
      <c r="D511" s="1019" t="s">
        <v>151</v>
      </c>
      <c r="E511" s="1021">
        <v>40766</v>
      </c>
      <c r="F511" s="950"/>
      <c r="G511" s="951"/>
      <c r="H511" s="951"/>
      <c r="I511" s="951"/>
      <c r="J511" s="952"/>
      <c r="K511" s="953">
        <v>9000000</v>
      </c>
      <c r="L511" s="954"/>
      <c r="M511" s="777">
        <v>9000</v>
      </c>
      <c r="N511" s="778">
        <v>1000</v>
      </c>
      <c r="O511" s="957"/>
      <c r="P511" s="957"/>
      <c r="Q511" s="779"/>
      <c r="R511" s="1022"/>
    </row>
    <row r="512" spans="1:18">
      <c r="A512" s="1025"/>
      <c r="B512" s="1019" t="s">
        <v>974</v>
      </c>
      <c r="C512" s="1019" t="s">
        <v>975</v>
      </c>
      <c r="D512" s="1019" t="s">
        <v>151</v>
      </c>
      <c r="E512" s="1021">
        <v>40842</v>
      </c>
      <c r="F512" s="950"/>
      <c r="G512" s="951"/>
      <c r="H512" s="951"/>
      <c r="I512" s="951"/>
      <c r="J512" s="952"/>
      <c r="K512" s="953"/>
      <c r="L512" s="954"/>
      <c r="M512" s="777"/>
      <c r="N512" s="778"/>
      <c r="O512" s="957"/>
      <c r="P512" s="957"/>
      <c r="Q512" s="779">
        <v>460000</v>
      </c>
      <c r="R512" s="1022">
        <v>311971.65000000002</v>
      </c>
    </row>
    <row r="513" spans="1:18">
      <c r="A513" s="1020" t="s">
        <v>1991</v>
      </c>
      <c r="B513" s="1019" t="s">
        <v>976</v>
      </c>
      <c r="C513" s="1019" t="s">
        <v>977</v>
      </c>
      <c r="D513" s="1019" t="s">
        <v>107</v>
      </c>
      <c r="E513" s="1021">
        <v>40130</v>
      </c>
      <c r="F513" s="950" t="s">
        <v>160</v>
      </c>
      <c r="G513" s="951">
        <v>4400000</v>
      </c>
      <c r="H513" s="951">
        <v>0</v>
      </c>
      <c r="I513" s="951">
        <v>5462045.1399999997</v>
      </c>
      <c r="J513" s="952" t="s">
        <v>672</v>
      </c>
      <c r="K513" s="953"/>
      <c r="L513" s="954"/>
      <c r="M513" s="777"/>
      <c r="N513" s="778"/>
      <c r="O513" s="957"/>
      <c r="P513" s="957"/>
      <c r="Q513" s="779"/>
      <c r="R513" s="1022"/>
    </row>
    <row r="514" spans="1:18">
      <c r="A514" s="1025"/>
      <c r="B514" s="1019" t="s">
        <v>976</v>
      </c>
      <c r="C514" s="1019" t="s">
        <v>977</v>
      </c>
      <c r="D514" s="1019" t="s">
        <v>107</v>
      </c>
      <c r="E514" s="1021">
        <v>41498</v>
      </c>
      <c r="F514" s="950"/>
      <c r="G514" s="951"/>
      <c r="H514" s="951"/>
      <c r="I514" s="951"/>
      <c r="J514" s="952"/>
      <c r="K514" s="953">
        <v>4400000</v>
      </c>
      <c r="L514" s="954"/>
      <c r="M514" s="777">
        <v>4400000</v>
      </c>
      <c r="N514" s="778">
        <v>1.1102000000000001</v>
      </c>
      <c r="O514" s="957"/>
      <c r="P514" s="957">
        <v>484924</v>
      </c>
      <c r="Q514" s="779">
        <v>177716.96</v>
      </c>
      <c r="R514" s="1022">
        <v>132000</v>
      </c>
    </row>
    <row r="515" spans="1:18">
      <c r="A515" s="1020"/>
      <c r="B515" s="1019" t="s">
        <v>976</v>
      </c>
      <c r="C515" s="1019" t="s">
        <v>977</v>
      </c>
      <c r="D515" s="1019" t="s">
        <v>107</v>
      </c>
      <c r="E515" s="1021">
        <v>41529</v>
      </c>
      <c r="F515" s="950"/>
      <c r="G515" s="951"/>
      <c r="H515" s="951"/>
      <c r="I515" s="951"/>
      <c r="J515" s="952"/>
      <c r="K515" s="953"/>
      <c r="L515" s="954">
        <v>-48849.24</v>
      </c>
      <c r="M515" s="777"/>
      <c r="N515" s="778"/>
      <c r="O515" s="957"/>
      <c r="P515" s="957"/>
      <c r="Q515" s="779"/>
      <c r="R515" s="1022"/>
    </row>
    <row r="516" spans="1:18">
      <c r="A516" s="1025" t="s">
        <v>1980</v>
      </c>
      <c r="B516" s="1019" t="s">
        <v>978</v>
      </c>
      <c r="C516" s="1019" t="s">
        <v>979</v>
      </c>
      <c r="D516" s="1019" t="s">
        <v>123</v>
      </c>
      <c r="E516" s="1021">
        <v>39822</v>
      </c>
      <c r="F516" s="950" t="s">
        <v>49</v>
      </c>
      <c r="G516" s="951">
        <v>24000000</v>
      </c>
      <c r="H516" s="951">
        <v>0</v>
      </c>
      <c r="I516" s="951">
        <v>28459100</v>
      </c>
      <c r="J516" s="952" t="s">
        <v>656</v>
      </c>
      <c r="K516" s="953"/>
      <c r="L516" s="954"/>
      <c r="M516" s="777"/>
      <c r="N516" s="778"/>
      <c r="O516" s="957"/>
      <c r="P516" s="957"/>
      <c r="Q516" s="779"/>
      <c r="R516" s="1022"/>
    </row>
    <row r="517" spans="1:18">
      <c r="A517" s="1020"/>
      <c r="B517" s="1019" t="s">
        <v>978</v>
      </c>
      <c r="C517" s="1019" t="s">
        <v>979</v>
      </c>
      <c r="D517" s="1019" t="s">
        <v>123</v>
      </c>
      <c r="E517" s="1021">
        <v>40730</v>
      </c>
      <c r="F517" s="950"/>
      <c r="G517" s="951"/>
      <c r="H517" s="951"/>
      <c r="I517" s="951"/>
      <c r="J517" s="952"/>
      <c r="K517" s="953">
        <v>24000000</v>
      </c>
      <c r="L517" s="954"/>
      <c r="M517" s="777">
        <v>24000</v>
      </c>
      <c r="N517" s="778">
        <v>1000</v>
      </c>
      <c r="O517" s="957"/>
      <c r="P517" s="957"/>
      <c r="Q517" s="779">
        <v>1200000</v>
      </c>
      <c r="R517" s="1022">
        <v>1200</v>
      </c>
    </row>
    <row r="518" spans="1:18">
      <c r="A518" s="1025"/>
      <c r="B518" s="1019" t="s">
        <v>980</v>
      </c>
      <c r="C518" s="1019" t="s">
        <v>981</v>
      </c>
      <c r="D518" s="1019" t="s">
        <v>81</v>
      </c>
      <c r="E518" s="1021">
        <v>39801</v>
      </c>
      <c r="F518" s="950" t="s">
        <v>26</v>
      </c>
      <c r="G518" s="951">
        <v>15600000</v>
      </c>
      <c r="H518" s="951">
        <v>0</v>
      </c>
      <c r="I518" s="951">
        <v>14341140.33</v>
      </c>
      <c r="J518" s="952" t="s">
        <v>672</v>
      </c>
      <c r="K518" s="953"/>
      <c r="L518" s="954"/>
      <c r="M518" s="777"/>
      <c r="N518" s="778"/>
      <c r="O518" s="957"/>
      <c r="P518" s="957"/>
      <c r="Q518" s="779"/>
      <c r="R518" s="1022"/>
    </row>
    <row r="519" spans="1:18">
      <c r="A519" s="1020"/>
      <c r="B519" s="1019" t="s">
        <v>980</v>
      </c>
      <c r="C519" s="1019" t="s">
        <v>981</v>
      </c>
      <c r="D519" s="1019" t="s">
        <v>81</v>
      </c>
      <c r="E519" s="1021">
        <v>41253</v>
      </c>
      <c r="F519" s="950"/>
      <c r="G519" s="951"/>
      <c r="H519" s="951"/>
      <c r="I519" s="951"/>
      <c r="J519" s="952"/>
      <c r="K519" s="953">
        <v>2172000</v>
      </c>
      <c r="L519" s="954"/>
      <c r="M519" s="777">
        <v>3000</v>
      </c>
      <c r="N519" s="778">
        <v>724</v>
      </c>
      <c r="O519" s="957">
        <v>-828000</v>
      </c>
      <c r="P519" s="957"/>
      <c r="Q519" s="779"/>
      <c r="R519" s="1022"/>
    </row>
    <row r="520" spans="1:18">
      <c r="A520" s="1020"/>
      <c r="B520" s="1019" t="s">
        <v>980</v>
      </c>
      <c r="C520" s="1019" t="s">
        <v>981</v>
      </c>
      <c r="D520" s="1019" t="s">
        <v>81</v>
      </c>
      <c r="E520" s="1021">
        <v>41254</v>
      </c>
      <c r="F520" s="950"/>
      <c r="G520" s="951"/>
      <c r="H520" s="951"/>
      <c r="I520" s="951"/>
      <c r="J520" s="952"/>
      <c r="K520" s="953">
        <v>9122400</v>
      </c>
      <c r="L520" s="954"/>
      <c r="M520" s="777">
        <v>12600</v>
      </c>
      <c r="N520" s="778">
        <v>724</v>
      </c>
      <c r="O520" s="957">
        <v>-3477600</v>
      </c>
      <c r="P520" s="957"/>
      <c r="Q520" s="779"/>
      <c r="R520" s="1022"/>
    </row>
    <row r="521" spans="1:18">
      <c r="A521" s="1025"/>
      <c r="B521" s="1019" t="s">
        <v>980</v>
      </c>
      <c r="C521" s="1019" t="s">
        <v>981</v>
      </c>
      <c r="D521" s="1019" t="s">
        <v>81</v>
      </c>
      <c r="E521" s="1021">
        <v>41285</v>
      </c>
      <c r="F521" s="950"/>
      <c r="G521" s="951"/>
      <c r="H521" s="951"/>
      <c r="I521" s="951"/>
      <c r="J521" s="952"/>
      <c r="K521" s="953"/>
      <c r="L521" s="954">
        <v>-112944</v>
      </c>
      <c r="M521" s="777"/>
      <c r="N521" s="778"/>
      <c r="O521" s="957"/>
      <c r="P521" s="957"/>
      <c r="Q521" s="779"/>
      <c r="R521" s="1022"/>
    </row>
    <row r="522" spans="1:18">
      <c r="A522" s="1020"/>
      <c r="B522" s="1019" t="s">
        <v>980</v>
      </c>
      <c r="C522" s="1019" t="s">
        <v>981</v>
      </c>
      <c r="D522" s="1019" t="s">
        <v>81</v>
      </c>
      <c r="E522" s="1021">
        <v>41437</v>
      </c>
      <c r="F522" s="950"/>
      <c r="G522" s="951"/>
      <c r="H522" s="951"/>
      <c r="I522" s="951"/>
      <c r="J522" s="952"/>
      <c r="K522" s="953"/>
      <c r="L522" s="954"/>
      <c r="M522" s="777"/>
      <c r="N522" s="778"/>
      <c r="O522" s="957"/>
      <c r="P522" s="957"/>
      <c r="Q522" s="779">
        <v>698351</v>
      </c>
      <c r="R522" s="1022">
        <v>521158</v>
      </c>
    </row>
    <row r="523" spans="1:18">
      <c r="A523" s="1025">
        <v>53110</v>
      </c>
      <c r="B523" s="1019" t="s">
        <v>982</v>
      </c>
      <c r="C523" s="1019" t="s">
        <v>983</v>
      </c>
      <c r="D523" s="1019" t="s">
        <v>55</v>
      </c>
      <c r="E523" s="1021">
        <v>39857</v>
      </c>
      <c r="F523" s="950" t="s">
        <v>26</v>
      </c>
      <c r="G523" s="951">
        <v>51500000</v>
      </c>
      <c r="H523" s="951">
        <v>0</v>
      </c>
      <c r="I523" s="951">
        <v>12739234.9</v>
      </c>
      <c r="J523" s="952" t="s">
        <v>675</v>
      </c>
      <c r="K523" s="953"/>
      <c r="L523" s="954"/>
      <c r="M523" s="777"/>
      <c r="N523" s="778"/>
      <c r="O523" s="957"/>
      <c r="P523" s="957"/>
      <c r="Q523" s="779"/>
      <c r="R523" s="1022"/>
    </row>
    <row r="524" spans="1:18">
      <c r="A524" s="1020"/>
      <c r="B524" s="1019" t="s">
        <v>982</v>
      </c>
      <c r="C524" s="1019" t="s">
        <v>983</v>
      </c>
      <c r="D524" s="1019" t="s">
        <v>55</v>
      </c>
      <c r="E524" s="1021">
        <v>41782</v>
      </c>
      <c r="F524" s="950"/>
      <c r="G524" s="951"/>
      <c r="H524" s="951"/>
      <c r="I524" s="951"/>
      <c r="J524" s="952"/>
      <c r="K524" s="953">
        <v>10149929.9</v>
      </c>
      <c r="L524" s="954"/>
      <c r="M524" s="777">
        <v>1085554</v>
      </c>
      <c r="N524" s="778">
        <v>9.35</v>
      </c>
      <c r="O524" s="957">
        <v>-41350070.100000001</v>
      </c>
      <c r="P524" s="957"/>
      <c r="Q524" s="779"/>
      <c r="R524" s="1022"/>
    </row>
    <row r="525" spans="1:18">
      <c r="A525" s="1020" t="s">
        <v>1981</v>
      </c>
      <c r="B525" s="1019" t="s">
        <v>984</v>
      </c>
      <c r="C525" s="1019" t="s">
        <v>985</v>
      </c>
      <c r="D525" s="1019" t="s">
        <v>92</v>
      </c>
      <c r="E525" s="1021">
        <v>39822</v>
      </c>
      <c r="F525" s="950" t="s">
        <v>49</v>
      </c>
      <c r="G525" s="951">
        <v>3285000</v>
      </c>
      <c r="H525" s="951">
        <v>0</v>
      </c>
      <c r="I525" s="951">
        <v>3483629.2</v>
      </c>
      <c r="J525" s="952" t="s">
        <v>672</v>
      </c>
      <c r="K525" s="953"/>
      <c r="L525" s="954"/>
      <c r="M525" s="777"/>
      <c r="N525" s="778"/>
      <c r="O525" s="957"/>
      <c r="P525" s="957"/>
      <c r="Q525" s="779"/>
      <c r="R525" s="1022"/>
    </row>
    <row r="526" spans="1:18">
      <c r="A526" s="1020"/>
      <c r="B526" s="1019" t="s">
        <v>984</v>
      </c>
      <c r="C526" s="1019" t="s">
        <v>985</v>
      </c>
      <c r="D526" s="1019" t="s">
        <v>92</v>
      </c>
      <c r="E526" s="1021">
        <v>41211</v>
      </c>
      <c r="F526" s="950"/>
      <c r="G526" s="951"/>
      <c r="H526" s="951"/>
      <c r="I526" s="951"/>
      <c r="J526" s="952"/>
      <c r="K526" s="953">
        <v>23932.54</v>
      </c>
      <c r="L526" s="954"/>
      <c r="M526" s="777">
        <v>29</v>
      </c>
      <c r="N526" s="778">
        <v>825.3</v>
      </c>
      <c r="O526" s="957">
        <v>-5067.46</v>
      </c>
      <c r="P526" s="957"/>
      <c r="Q526" s="779"/>
      <c r="R526" s="1022"/>
    </row>
    <row r="527" spans="1:18">
      <c r="A527" s="1020"/>
      <c r="B527" s="1019" t="s">
        <v>984</v>
      </c>
      <c r="C527" s="1019" t="s">
        <v>985</v>
      </c>
      <c r="D527" s="1019" t="s">
        <v>92</v>
      </c>
      <c r="E527" s="1021">
        <v>41213</v>
      </c>
      <c r="F527" s="950"/>
      <c r="G527" s="951"/>
      <c r="H527" s="951"/>
      <c r="I527" s="951"/>
      <c r="J527" s="952"/>
      <c r="K527" s="953">
        <v>2687046.56</v>
      </c>
      <c r="L527" s="954"/>
      <c r="M527" s="777">
        <v>3256</v>
      </c>
      <c r="N527" s="778">
        <v>825.3</v>
      </c>
      <c r="O527" s="957">
        <v>-568953.43999999994</v>
      </c>
      <c r="P527" s="957"/>
      <c r="Q527" s="779">
        <v>106364</v>
      </c>
      <c r="R527" s="1022">
        <v>164</v>
      </c>
    </row>
    <row r="528" spans="1:18">
      <c r="A528" s="1020"/>
      <c r="B528" s="1019" t="s">
        <v>984</v>
      </c>
      <c r="C528" s="1019" t="s">
        <v>985</v>
      </c>
      <c r="D528" s="1019" t="s">
        <v>92</v>
      </c>
      <c r="E528" s="1021">
        <v>41285</v>
      </c>
      <c r="F528" s="950"/>
      <c r="G528" s="951"/>
      <c r="H528" s="951"/>
      <c r="I528" s="951"/>
      <c r="J528" s="952"/>
      <c r="K528" s="953"/>
      <c r="L528" s="954">
        <v>-25000</v>
      </c>
      <c r="M528" s="777"/>
      <c r="N528" s="778"/>
      <c r="O528" s="957"/>
      <c r="P528" s="957"/>
      <c r="Q528" s="779"/>
      <c r="R528" s="1022"/>
    </row>
    <row r="529" spans="1:18">
      <c r="A529" s="1020" t="s">
        <v>1981</v>
      </c>
      <c r="B529" s="1019" t="s">
        <v>986</v>
      </c>
      <c r="C529" s="1019" t="s">
        <v>987</v>
      </c>
      <c r="D529" s="1019" t="s">
        <v>84</v>
      </c>
      <c r="E529" s="1021">
        <v>39857</v>
      </c>
      <c r="F529" s="950" t="s">
        <v>49</v>
      </c>
      <c r="G529" s="951">
        <v>638000</v>
      </c>
      <c r="H529" s="951">
        <v>0</v>
      </c>
      <c r="I529" s="951">
        <v>659705.04</v>
      </c>
      <c r="J529" s="952" t="s">
        <v>672</v>
      </c>
      <c r="K529" s="953"/>
      <c r="L529" s="954"/>
      <c r="M529" s="777"/>
      <c r="N529" s="778"/>
      <c r="O529" s="957"/>
      <c r="P529" s="957"/>
      <c r="Q529" s="779"/>
      <c r="R529" s="1022"/>
    </row>
    <row r="530" spans="1:18">
      <c r="A530" s="1020"/>
      <c r="B530" s="1019" t="s">
        <v>986</v>
      </c>
      <c r="C530" s="1019" t="s">
        <v>987</v>
      </c>
      <c r="D530" s="1019" t="s">
        <v>84</v>
      </c>
      <c r="E530" s="1021">
        <v>41243</v>
      </c>
      <c r="F530" s="950"/>
      <c r="G530" s="951"/>
      <c r="H530" s="951"/>
      <c r="I530" s="951"/>
      <c r="J530" s="952"/>
      <c r="K530" s="953">
        <v>548680</v>
      </c>
      <c r="L530" s="954"/>
      <c r="M530" s="777">
        <v>638</v>
      </c>
      <c r="N530" s="778">
        <v>860</v>
      </c>
      <c r="O530" s="957">
        <v>-89320</v>
      </c>
      <c r="P530" s="957"/>
      <c r="Q530" s="779">
        <v>3960</v>
      </c>
      <c r="R530" s="1022">
        <v>32</v>
      </c>
    </row>
    <row r="531" spans="1:18">
      <c r="A531" s="1020"/>
      <c r="B531" s="1019" t="s">
        <v>986</v>
      </c>
      <c r="C531" s="1019" t="s">
        <v>987</v>
      </c>
      <c r="D531" s="1019" t="s">
        <v>84</v>
      </c>
      <c r="E531" s="1021">
        <v>41285</v>
      </c>
      <c r="F531" s="950"/>
      <c r="G531" s="951"/>
      <c r="H531" s="951"/>
      <c r="I531" s="951"/>
      <c r="J531" s="952"/>
      <c r="K531" s="953"/>
      <c r="L531" s="954">
        <v>-5486.8</v>
      </c>
      <c r="M531" s="777"/>
      <c r="N531" s="778"/>
      <c r="O531" s="957"/>
      <c r="P531" s="957"/>
      <c r="Q531" s="779"/>
      <c r="R531" s="1022"/>
    </row>
    <row r="532" spans="1:18">
      <c r="A532" s="1020"/>
      <c r="B532" s="1019" t="s">
        <v>986</v>
      </c>
      <c r="C532" s="1019" t="s">
        <v>987</v>
      </c>
      <c r="D532" s="1019" t="s">
        <v>84</v>
      </c>
      <c r="E532" s="1021">
        <v>41359</v>
      </c>
      <c r="F532" s="950"/>
      <c r="G532" s="951"/>
      <c r="H532" s="951"/>
      <c r="I532" s="951"/>
      <c r="J532" s="952"/>
      <c r="K532" s="953"/>
      <c r="L532" s="954">
        <v>-19513.2</v>
      </c>
      <c r="M532" s="777"/>
      <c r="N532" s="778"/>
      <c r="O532" s="957"/>
      <c r="P532" s="957"/>
      <c r="Q532" s="779"/>
      <c r="R532" s="1022"/>
    </row>
    <row r="533" spans="1:18">
      <c r="A533" s="1020" t="s">
        <v>1981</v>
      </c>
      <c r="B533" s="1019" t="s">
        <v>988</v>
      </c>
      <c r="C533" s="1019" t="s">
        <v>863</v>
      </c>
      <c r="D533" s="1019" t="s">
        <v>67</v>
      </c>
      <c r="E533" s="1021">
        <v>39843</v>
      </c>
      <c r="F533" s="950" t="s">
        <v>49</v>
      </c>
      <c r="G533" s="951">
        <v>7525000</v>
      </c>
      <c r="H533" s="951">
        <v>0</v>
      </c>
      <c r="I533" s="951">
        <v>8781205.0199999996</v>
      </c>
      <c r="J533" s="952" t="s">
        <v>672</v>
      </c>
      <c r="K533" s="953"/>
      <c r="L533" s="954"/>
      <c r="M533" s="777"/>
      <c r="N533" s="778"/>
      <c r="O533" s="957"/>
      <c r="P533" s="957"/>
      <c r="Q533" s="779"/>
      <c r="R533" s="1022"/>
    </row>
    <row r="534" spans="1:18">
      <c r="A534" s="1020"/>
      <c r="B534" s="1019" t="s">
        <v>988</v>
      </c>
      <c r="C534" s="1019" t="s">
        <v>863</v>
      </c>
      <c r="D534" s="1019" t="s">
        <v>67</v>
      </c>
      <c r="E534" s="1021">
        <v>41241</v>
      </c>
      <c r="F534" s="950"/>
      <c r="G534" s="951"/>
      <c r="H534" s="951"/>
      <c r="I534" s="951"/>
      <c r="J534" s="952"/>
      <c r="K534" s="953">
        <v>713208.3</v>
      </c>
      <c r="L534" s="954"/>
      <c r="M534" s="777">
        <v>777</v>
      </c>
      <c r="N534" s="778">
        <v>917.9</v>
      </c>
      <c r="O534" s="957">
        <v>-63791.7</v>
      </c>
      <c r="P534" s="957"/>
      <c r="Q534" s="779"/>
      <c r="R534" s="1022"/>
    </row>
    <row r="535" spans="1:18">
      <c r="A535" s="1020"/>
      <c r="B535" s="1019" t="s">
        <v>988</v>
      </c>
      <c r="C535" s="1019" t="s">
        <v>863</v>
      </c>
      <c r="D535" s="1019" t="s">
        <v>67</v>
      </c>
      <c r="E535" s="1021">
        <v>41242</v>
      </c>
      <c r="F535" s="950"/>
      <c r="G535" s="951"/>
      <c r="H535" s="951"/>
      <c r="I535" s="951"/>
      <c r="J535" s="952"/>
      <c r="K535" s="953">
        <v>6193989.2000000002</v>
      </c>
      <c r="L535" s="954"/>
      <c r="M535" s="777">
        <v>6748</v>
      </c>
      <c r="N535" s="778">
        <v>917.9</v>
      </c>
      <c r="O535" s="957">
        <v>-554010.80000000005</v>
      </c>
      <c r="P535" s="957"/>
      <c r="Q535" s="779">
        <v>372240</v>
      </c>
      <c r="R535" s="1022">
        <v>376</v>
      </c>
    </row>
    <row r="536" spans="1:18">
      <c r="A536" s="1020"/>
      <c r="B536" s="1019" t="s">
        <v>988</v>
      </c>
      <c r="C536" s="1019" t="s">
        <v>863</v>
      </c>
      <c r="D536" s="1019" t="s">
        <v>67</v>
      </c>
      <c r="E536" s="1021">
        <v>41285</v>
      </c>
      <c r="F536" s="950"/>
      <c r="G536" s="951"/>
      <c r="H536" s="951"/>
      <c r="I536" s="951"/>
      <c r="J536" s="952"/>
      <c r="K536" s="953"/>
      <c r="L536" s="954">
        <v>-69071.98</v>
      </c>
      <c r="M536" s="777"/>
      <c r="N536" s="778"/>
      <c r="O536" s="957"/>
      <c r="P536" s="957"/>
      <c r="Q536" s="779"/>
      <c r="R536" s="1022"/>
    </row>
    <row r="537" spans="1:18">
      <c r="A537" s="1020">
        <v>8</v>
      </c>
      <c r="B537" s="1019" t="s">
        <v>989</v>
      </c>
      <c r="C537" s="1019" t="s">
        <v>990</v>
      </c>
      <c r="D537" s="1019" t="s">
        <v>89</v>
      </c>
      <c r="E537" s="1021">
        <v>39969</v>
      </c>
      <c r="F537" s="950" t="s">
        <v>49</v>
      </c>
      <c r="G537" s="951">
        <v>5000000</v>
      </c>
      <c r="H537" s="951">
        <v>0</v>
      </c>
      <c r="I537" s="951">
        <v>6594635.2699999996</v>
      </c>
      <c r="J537" s="952" t="s">
        <v>656</v>
      </c>
      <c r="K537" s="953"/>
      <c r="L537" s="954"/>
      <c r="M537" s="777"/>
      <c r="N537" s="778"/>
      <c r="O537" s="957"/>
      <c r="P537" s="957"/>
      <c r="Q537" s="779"/>
      <c r="R537" s="1022"/>
    </row>
    <row r="538" spans="1:18">
      <c r="A538" s="1020"/>
      <c r="B538" s="1019" t="s">
        <v>989</v>
      </c>
      <c r="C538" s="1019" t="s">
        <v>990</v>
      </c>
      <c r="D538" s="1019" t="s">
        <v>89</v>
      </c>
      <c r="E538" s="1021">
        <v>41759</v>
      </c>
      <c r="F538" s="950"/>
      <c r="G538" s="951"/>
      <c r="H538" s="951"/>
      <c r="I538" s="951"/>
      <c r="J538" s="952"/>
      <c r="K538" s="953">
        <v>5000000</v>
      </c>
      <c r="L538" s="954"/>
      <c r="M538" s="777">
        <v>5000</v>
      </c>
      <c r="N538" s="778">
        <v>1000</v>
      </c>
      <c r="O538" s="957"/>
      <c r="P538" s="957"/>
      <c r="Q538" s="779">
        <v>250000</v>
      </c>
      <c r="R538" s="1022">
        <v>250</v>
      </c>
    </row>
    <row r="539" spans="1:18">
      <c r="A539" s="1020">
        <v>8</v>
      </c>
      <c r="B539" s="1019" t="s">
        <v>991</v>
      </c>
      <c r="C539" s="1019" t="s">
        <v>992</v>
      </c>
      <c r="D539" s="1019" t="s">
        <v>93</v>
      </c>
      <c r="E539" s="1021">
        <v>39864</v>
      </c>
      <c r="F539" s="950" t="s">
        <v>49</v>
      </c>
      <c r="G539" s="951">
        <v>3100000</v>
      </c>
      <c r="H539" s="951">
        <v>2100000</v>
      </c>
      <c r="I539" s="951">
        <v>1917739.58</v>
      </c>
      <c r="J539" s="952" t="s">
        <v>846</v>
      </c>
      <c r="K539" s="953"/>
      <c r="L539" s="954"/>
      <c r="M539" s="777"/>
      <c r="N539" s="778"/>
      <c r="O539" s="957"/>
      <c r="P539" s="957"/>
      <c r="Q539" s="779"/>
      <c r="R539" s="1022"/>
    </row>
    <row r="540" spans="1:18">
      <c r="A540" s="1020"/>
      <c r="B540" s="1019" t="s">
        <v>991</v>
      </c>
      <c r="C540" s="1019" t="s">
        <v>992</v>
      </c>
      <c r="D540" s="1019" t="s">
        <v>93</v>
      </c>
      <c r="E540" s="1021">
        <v>41647</v>
      </c>
      <c r="F540" s="950"/>
      <c r="G540" s="951"/>
      <c r="H540" s="951"/>
      <c r="I540" s="951"/>
      <c r="J540" s="952"/>
      <c r="K540" s="953">
        <v>1000000</v>
      </c>
      <c r="L540" s="954"/>
      <c r="M540" s="777">
        <v>1000</v>
      </c>
      <c r="N540" s="778">
        <v>1000</v>
      </c>
      <c r="O540" s="957"/>
      <c r="P540" s="957"/>
      <c r="Q540" s="779"/>
      <c r="R540" s="1022"/>
    </row>
    <row r="541" spans="1:18">
      <c r="A541" s="1020">
        <v>58</v>
      </c>
      <c r="B541" s="1019" t="s">
        <v>2110</v>
      </c>
      <c r="C541" s="1019" t="s">
        <v>828</v>
      </c>
      <c r="D541" s="1019" t="s">
        <v>55</v>
      </c>
      <c r="E541" s="1021">
        <v>39822</v>
      </c>
      <c r="F541" s="950" t="s">
        <v>26</v>
      </c>
      <c r="G541" s="951">
        <v>24900000</v>
      </c>
      <c r="H541" s="951">
        <v>0</v>
      </c>
      <c r="I541" s="951">
        <v>33014741.199999999</v>
      </c>
      <c r="J541" s="952" t="s">
        <v>656</v>
      </c>
      <c r="K541" s="953"/>
      <c r="L541" s="954"/>
      <c r="M541" s="777"/>
      <c r="N541" s="778"/>
      <c r="O541" s="957"/>
      <c r="P541" s="957"/>
      <c r="Q541" s="779"/>
      <c r="R541" s="1022"/>
    </row>
    <row r="542" spans="1:18">
      <c r="A542" s="1020"/>
      <c r="B542" s="1019" t="s">
        <v>2110</v>
      </c>
      <c r="C542" s="1019" t="s">
        <v>828</v>
      </c>
      <c r="D542" s="1019" t="s">
        <v>55</v>
      </c>
      <c r="E542" s="1021">
        <v>41689</v>
      </c>
      <c r="F542" s="950"/>
      <c r="G542" s="951"/>
      <c r="H542" s="951"/>
      <c r="I542" s="951"/>
      <c r="J542" s="952"/>
      <c r="K542" s="953">
        <v>24900000</v>
      </c>
      <c r="L542" s="954"/>
      <c r="M542" s="777">
        <v>24900</v>
      </c>
      <c r="N542" s="778">
        <v>1000</v>
      </c>
      <c r="O542" s="957"/>
      <c r="P542" s="957"/>
      <c r="Q542" s="779"/>
      <c r="R542" s="1022"/>
    </row>
    <row r="543" spans="1:18">
      <c r="A543" s="1020"/>
      <c r="B543" s="1019" t="s">
        <v>2110</v>
      </c>
      <c r="C543" s="1019" t="s">
        <v>828</v>
      </c>
      <c r="D543" s="1019" t="s">
        <v>55</v>
      </c>
      <c r="E543" s="1021">
        <v>41801</v>
      </c>
      <c r="F543" s="950"/>
      <c r="G543" s="951"/>
      <c r="H543" s="951"/>
      <c r="I543" s="951"/>
      <c r="J543" s="952"/>
      <c r="K543" s="953"/>
      <c r="L543" s="954"/>
      <c r="M543" s="777"/>
      <c r="N543" s="778"/>
      <c r="O543" s="957"/>
      <c r="P543" s="957"/>
      <c r="Q543" s="779">
        <v>1681000</v>
      </c>
      <c r="R543" s="1022">
        <v>833705</v>
      </c>
    </row>
    <row r="544" spans="1:18">
      <c r="A544" s="1020" t="s">
        <v>1981</v>
      </c>
      <c r="B544" s="1019" t="s">
        <v>993</v>
      </c>
      <c r="C544" s="1019" t="s">
        <v>994</v>
      </c>
      <c r="D544" s="1019" t="s">
        <v>107</v>
      </c>
      <c r="E544" s="1021">
        <v>39836</v>
      </c>
      <c r="F544" s="950" t="s">
        <v>49</v>
      </c>
      <c r="G544" s="951">
        <v>10650000</v>
      </c>
      <c r="H544" s="951">
        <v>0</v>
      </c>
      <c r="I544" s="951">
        <v>13498324.83</v>
      </c>
      <c r="J544" s="952" t="s">
        <v>672</v>
      </c>
      <c r="K544" s="953"/>
      <c r="L544" s="954"/>
      <c r="M544" s="777"/>
      <c r="N544" s="778"/>
      <c r="O544" s="957"/>
      <c r="P544" s="957"/>
      <c r="Q544" s="779"/>
      <c r="R544" s="1022"/>
    </row>
    <row r="545" spans="1:18">
      <c r="A545" s="1020"/>
      <c r="B545" s="1019" t="s">
        <v>993</v>
      </c>
      <c r="C545" s="1019" t="s">
        <v>994</v>
      </c>
      <c r="D545" s="1019" t="s">
        <v>107</v>
      </c>
      <c r="E545" s="1021">
        <v>41474</v>
      </c>
      <c r="F545" s="950"/>
      <c r="G545" s="951"/>
      <c r="H545" s="951"/>
      <c r="I545" s="951"/>
      <c r="J545" s="952"/>
      <c r="K545" s="953">
        <v>343794.5</v>
      </c>
      <c r="L545" s="954"/>
      <c r="M545" s="777">
        <v>350</v>
      </c>
      <c r="N545" s="778">
        <v>982.3</v>
      </c>
      <c r="O545" s="957">
        <v>-6205.5</v>
      </c>
      <c r="P545" s="957"/>
      <c r="Q545" s="779"/>
      <c r="R545" s="1022"/>
    </row>
    <row r="546" spans="1:18">
      <c r="A546" s="1020"/>
      <c r="B546" s="1019" t="s">
        <v>993</v>
      </c>
      <c r="C546" s="1019" t="s">
        <v>994</v>
      </c>
      <c r="D546" s="1019" t="s">
        <v>107</v>
      </c>
      <c r="E546" s="1021">
        <v>41477</v>
      </c>
      <c r="F546" s="950"/>
      <c r="G546" s="951"/>
      <c r="H546" s="951"/>
      <c r="I546" s="951"/>
      <c r="J546" s="952"/>
      <c r="K546" s="953">
        <v>10117381</v>
      </c>
      <c r="L546" s="954"/>
      <c r="M546" s="777">
        <v>10300</v>
      </c>
      <c r="N546" s="778">
        <v>982.3</v>
      </c>
      <c r="O546" s="957">
        <v>-182619</v>
      </c>
      <c r="P546" s="957"/>
      <c r="Q546" s="779">
        <v>531210.67000000004</v>
      </c>
      <c r="R546" s="1022">
        <v>533</v>
      </c>
    </row>
    <row r="547" spans="1:18">
      <c r="A547" s="1020"/>
      <c r="B547" s="1019" t="s">
        <v>993</v>
      </c>
      <c r="C547" s="1019" t="s">
        <v>994</v>
      </c>
      <c r="D547" s="1019" t="s">
        <v>107</v>
      </c>
      <c r="E547" s="1021">
        <v>41529</v>
      </c>
      <c r="F547" s="950"/>
      <c r="G547" s="951"/>
      <c r="H547" s="951"/>
      <c r="I547" s="951"/>
      <c r="J547" s="952"/>
      <c r="K547" s="953"/>
      <c r="L547" s="954">
        <v>-104611.76</v>
      </c>
      <c r="M547" s="777"/>
      <c r="N547" s="778"/>
      <c r="O547" s="957"/>
      <c r="P547" s="957"/>
      <c r="Q547" s="779"/>
      <c r="R547" s="1022"/>
    </row>
    <row r="548" spans="1:18">
      <c r="A548" s="1020">
        <v>8</v>
      </c>
      <c r="B548" s="1019" t="s">
        <v>995</v>
      </c>
      <c r="C548" s="1019" t="s">
        <v>996</v>
      </c>
      <c r="D548" s="1019" t="s">
        <v>105</v>
      </c>
      <c r="E548" s="1021">
        <v>39899</v>
      </c>
      <c r="F548" s="950" t="s">
        <v>49</v>
      </c>
      <c r="G548" s="951">
        <v>2400000</v>
      </c>
      <c r="H548" s="951">
        <v>2400000</v>
      </c>
      <c r="I548" s="951">
        <v>180940</v>
      </c>
      <c r="J548" s="952" t="s">
        <v>661</v>
      </c>
      <c r="K548" s="953"/>
      <c r="L548" s="954"/>
      <c r="M548" s="777"/>
      <c r="N548" s="778"/>
      <c r="O548" s="957"/>
      <c r="P548" s="957"/>
      <c r="Q548" s="779"/>
      <c r="R548" s="1022"/>
    </row>
    <row r="549" spans="1:18">
      <c r="A549" s="1020" t="s">
        <v>2003</v>
      </c>
      <c r="B549" s="1019" t="s">
        <v>997</v>
      </c>
      <c r="C549" s="1019" t="s">
        <v>998</v>
      </c>
      <c r="D549" s="1019" t="s">
        <v>81</v>
      </c>
      <c r="E549" s="1021">
        <v>39787</v>
      </c>
      <c r="F549" s="950" t="s">
        <v>26</v>
      </c>
      <c r="G549" s="951">
        <v>130000000</v>
      </c>
      <c r="H549" s="951">
        <v>0</v>
      </c>
      <c r="I549" s="951">
        <v>136046583.33000001</v>
      </c>
      <c r="J549" s="952" t="s">
        <v>656</v>
      </c>
      <c r="K549" s="953"/>
      <c r="L549" s="954"/>
      <c r="M549" s="777"/>
      <c r="N549" s="778"/>
      <c r="O549" s="957"/>
      <c r="P549" s="957"/>
      <c r="Q549" s="779"/>
      <c r="R549" s="1022"/>
    </row>
    <row r="550" spans="1:18">
      <c r="A550" s="1020"/>
      <c r="B550" s="1019" t="s">
        <v>997</v>
      </c>
      <c r="C550" s="1019" t="s">
        <v>998</v>
      </c>
      <c r="D550" s="1019" t="s">
        <v>81</v>
      </c>
      <c r="E550" s="1021">
        <v>40051</v>
      </c>
      <c r="F550" s="950"/>
      <c r="G550" s="951"/>
      <c r="H550" s="951"/>
      <c r="I550" s="951"/>
      <c r="J550" s="952"/>
      <c r="K550" s="953">
        <v>97500000</v>
      </c>
      <c r="L550" s="954"/>
      <c r="M550" s="777">
        <v>97500</v>
      </c>
      <c r="N550" s="778">
        <v>1000</v>
      </c>
      <c r="O550" s="957"/>
      <c r="P550" s="957"/>
      <c r="Q550" s="779"/>
      <c r="R550" s="1022"/>
    </row>
    <row r="551" spans="1:18">
      <c r="A551" s="1020"/>
      <c r="B551" s="1019" t="s">
        <v>997</v>
      </c>
      <c r="C551" s="1019" t="s">
        <v>998</v>
      </c>
      <c r="D551" s="1019" t="s">
        <v>81</v>
      </c>
      <c r="E551" s="1021">
        <v>40058</v>
      </c>
      <c r="F551" s="950"/>
      <c r="G551" s="951"/>
      <c r="H551" s="951"/>
      <c r="I551" s="951"/>
      <c r="J551" s="952"/>
      <c r="K551" s="953">
        <v>32500000</v>
      </c>
      <c r="L551" s="954"/>
      <c r="M551" s="777">
        <v>32500</v>
      </c>
      <c r="N551" s="778">
        <v>1000</v>
      </c>
      <c r="O551" s="957"/>
      <c r="P551" s="957"/>
      <c r="Q551" s="779"/>
      <c r="R551" s="1022"/>
    </row>
    <row r="552" spans="1:18">
      <c r="A552" s="1020"/>
      <c r="B552" s="1019" t="s">
        <v>997</v>
      </c>
      <c r="C552" s="1019" t="s">
        <v>998</v>
      </c>
      <c r="D552" s="1019" t="s">
        <v>81</v>
      </c>
      <c r="E552" s="1021">
        <v>40114</v>
      </c>
      <c r="F552" s="950"/>
      <c r="G552" s="951"/>
      <c r="H552" s="951"/>
      <c r="I552" s="951"/>
      <c r="J552" s="952"/>
      <c r="K552" s="953"/>
      <c r="L552" s="954"/>
      <c r="M552" s="777"/>
      <c r="N552" s="778"/>
      <c r="O552" s="957"/>
      <c r="P552" s="957"/>
      <c r="Q552" s="779">
        <v>1307000</v>
      </c>
      <c r="R552" s="1022">
        <v>834761</v>
      </c>
    </row>
    <row r="553" spans="1:18">
      <c r="A553" s="1020" t="s">
        <v>1980</v>
      </c>
      <c r="B553" s="1019" t="s">
        <v>999</v>
      </c>
      <c r="C553" s="1019" t="s">
        <v>1000</v>
      </c>
      <c r="D553" s="1019" t="s">
        <v>118</v>
      </c>
      <c r="E553" s="1021">
        <v>39871</v>
      </c>
      <c r="F553" s="950" t="s">
        <v>49</v>
      </c>
      <c r="G553" s="951">
        <v>19891000</v>
      </c>
      <c r="H553" s="951">
        <v>0</v>
      </c>
      <c r="I553" s="951">
        <v>23686592.329999998</v>
      </c>
      <c r="J553" s="952" t="s">
        <v>656</v>
      </c>
      <c r="K553" s="953"/>
      <c r="L553" s="954"/>
      <c r="M553" s="777"/>
      <c r="N553" s="778"/>
      <c r="O553" s="957"/>
      <c r="P553" s="957"/>
      <c r="Q553" s="779"/>
      <c r="R553" s="1022"/>
    </row>
    <row r="554" spans="1:18">
      <c r="A554" s="1020"/>
      <c r="B554" s="1019" t="s">
        <v>999</v>
      </c>
      <c r="C554" s="1019" t="s">
        <v>1000</v>
      </c>
      <c r="D554" s="1019" t="s">
        <v>118</v>
      </c>
      <c r="E554" s="1021">
        <v>40813</v>
      </c>
      <c r="F554" s="950"/>
      <c r="G554" s="951"/>
      <c r="H554" s="951"/>
      <c r="I554" s="951"/>
      <c r="J554" s="952"/>
      <c r="K554" s="953">
        <v>19891000</v>
      </c>
      <c r="L554" s="954"/>
      <c r="M554" s="777">
        <v>19891</v>
      </c>
      <c r="N554" s="778">
        <v>1000</v>
      </c>
      <c r="O554" s="957"/>
      <c r="P554" s="957"/>
      <c r="Q554" s="779">
        <v>995000</v>
      </c>
      <c r="R554" s="1022">
        <v>995</v>
      </c>
    </row>
    <row r="555" spans="1:18">
      <c r="A555" s="1020" t="s">
        <v>2006</v>
      </c>
      <c r="B555" s="1019" t="s">
        <v>1001</v>
      </c>
      <c r="C555" s="1019" t="s">
        <v>1002</v>
      </c>
      <c r="D555" s="1019" t="s">
        <v>88</v>
      </c>
      <c r="E555" s="1021">
        <v>39948</v>
      </c>
      <c r="F555" s="950" t="s">
        <v>160</v>
      </c>
      <c r="G555" s="951">
        <v>2639000</v>
      </c>
      <c r="H555" s="951">
        <v>0</v>
      </c>
      <c r="I555" s="951">
        <v>3283338.96</v>
      </c>
      <c r="J555" s="952" t="s">
        <v>656</v>
      </c>
      <c r="K555" s="953"/>
      <c r="L555" s="954"/>
      <c r="M555" s="777"/>
      <c r="N555" s="778"/>
      <c r="O555" s="957"/>
      <c r="P555" s="957"/>
      <c r="Q555" s="779"/>
      <c r="R555" s="1022"/>
    </row>
    <row r="556" spans="1:18">
      <c r="A556" s="1020"/>
      <c r="B556" s="1019" t="s">
        <v>1001</v>
      </c>
      <c r="C556" s="1019" t="s">
        <v>1002</v>
      </c>
      <c r="D556" s="1019" t="s">
        <v>88</v>
      </c>
      <c r="E556" s="1021">
        <v>40794</v>
      </c>
      <c r="F556" s="950"/>
      <c r="G556" s="951"/>
      <c r="H556" s="951"/>
      <c r="I556" s="951"/>
      <c r="J556" s="952"/>
      <c r="K556" s="953">
        <v>2639000</v>
      </c>
      <c r="L556" s="954"/>
      <c r="M556" s="777">
        <v>2639000</v>
      </c>
      <c r="N556" s="778">
        <v>1</v>
      </c>
      <c r="O556" s="957"/>
      <c r="P556" s="957"/>
      <c r="Q556" s="779">
        <v>132000</v>
      </c>
      <c r="R556" s="1022">
        <v>132000</v>
      </c>
    </row>
    <row r="557" spans="1:18">
      <c r="A557" s="1020" t="s">
        <v>1981</v>
      </c>
      <c r="B557" s="1019" t="s">
        <v>1003</v>
      </c>
      <c r="C557" s="1019" t="s">
        <v>1004</v>
      </c>
      <c r="D557" s="1019" t="s">
        <v>86</v>
      </c>
      <c r="E557" s="1021">
        <v>40151</v>
      </c>
      <c r="F557" s="950" t="s">
        <v>49</v>
      </c>
      <c r="G557" s="951">
        <v>9000000</v>
      </c>
      <c r="H557" s="951">
        <v>0</v>
      </c>
      <c r="I557" s="951">
        <v>6598331.1500000004</v>
      </c>
      <c r="J557" s="952" t="s">
        <v>672</v>
      </c>
      <c r="K557" s="953"/>
      <c r="L557" s="954"/>
      <c r="M557" s="777"/>
      <c r="N557" s="778"/>
      <c r="O557" s="957"/>
      <c r="P557" s="957"/>
      <c r="Q557" s="779"/>
      <c r="R557" s="1022"/>
    </row>
    <row r="558" spans="1:18">
      <c r="A558" s="1020"/>
      <c r="B558" s="1019" t="s">
        <v>1003</v>
      </c>
      <c r="C558" s="1019" t="s">
        <v>1004</v>
      </c>
      <c r="D558" s="1019" t="s">
        <v>86</v>
      </c>
      <c r="E558" s="1021">
        <v>41312</v>
      </c>
      <c r="F558" s="950"/>
      <c r="G558" s="951"/>
      <c r="H558" s="951"/>
      <c r="I558" s="951"/>
      <c r="J558" s="952"/>
      <c r="K558" s="953">
        <v>5293527.28</v>
      </c>
      <c r="L558" s="954"/>
      <c r="M558" s="777">
        <v>8648</v>
      </c>
      <c r="N558" s="778">
        <v>612.1</v>
      </c>
      <c r="O558" s="957">
        <v>-3354472.72</v>
      </c>
      <c r="P558" s="957"/>
      <c r="Q558" s="779">
        <v>311943.55</v>
      </c>
      <c r="R558" s="1022">
        <v>450</v>
      </c>
    </row>
    <row r="559" spans="1:18">
      <c r="A559" s="1020"/>
      <c r="B559" s="1019" t="s">
        <v>1003</v>
      </c>
      <c r="C559" s="1019" t="s">
        <v>1004</v>
      </c>
      <c r="D559" s="1019" t="s">
        <v>86</v>
      </c>
      <c r="E559" s="1021">
        <v>41313</v>
      </c>
      <c r="F559" s="950"/>
      <c r="G559" s="951"/>
      <c r="H559" s="951"/>
      <c r="I559" s="951"/>
      <c r="J559" s="952"/>
      <c r="K559" s="953">
        <v>215462.72</v>
      </c>
      <c r="L559" s="954"/>
      <c r="M559" s="777">
        <v>352</v>
      </c>
      <c r="N559" s="778">
        <v>612.1</v>
      </c>
      <c r="O559" s="957">
        <v>-136537.28</v>
      </c>
      <c r="P559" s="957"/>
      <c r="Q559" s="779"/>
      <c r="R559" s="1022"/>
    </row>
    <row r="560" spans="1:18">
      <c r="A560" s="1020"/>
      <c r="B560" s="1019" t="s">
        <v>1003</v>
      </c>
      <c r="C560" s="1019" t="s">
        <v>1004</v>
      </c>
      <c r="D560" s="1019" t="s">
        <v>86</v>
      </c>
      <c r="E560" s="1021">
        <v>41359</v>
      </c>
      <c r="F560" s="950"/>
      <c r="G560" s="951"/>
      <c r="H560" s="951"/>
      <c r="I560" s="951"/>
      <c r="J560" s="952"/>
      <c r="K560" s="953"/>
      <c r="L560" s="954">
        <v>-55089.9</v>
      </c>
      <c r="M560" s="777"/>
      <c r="N560" s="778"/>
      <c r="O560" s="957"/>
      <c r="P560" s="957"/>
      <c r="Q560" s="779"/>
      <c r="R560" s="1022"/>
    </row>
    <row r="561" spans="1:18">
      <c r="A561" s="1020" t="s">
        <v>2007</v>
      </c>
      <c r="B561" s="1019" t="s">
        <v>1005</v>
      </c>
      <c r="C561" s="1019" t="s">
        <v>1006</v>
      </c>
      <c r="D561" s="1019" t="s">
        <v>89</v>
      </c>
      <c r="E561" s="1021">
        <v>39857</v>
      </c>
      <c r="F561" s="950" t="s">
        <v>49</v>
      </c>
      <c r="G561" s="951">
        <v>1173000</v>
      </c>
      <c r="H561" s="951">
        <v>0</v>
      </c>
      <c r="I561" s="951">
        <v>2781331.97</v>
      </c>
      <c r="J561" s="952" t="s">
        <v>672</v>
      </c>
      <c r="K561" s="953"/>
      <c r="L561" s="954"/>
      <c r="M561" s="777"/>
      <c r="N561" s="778"/>
      <c r="O561" s="957"/>
      <c r="P561" s="957"/>
      <c r="Q561" s="779"/>
      <c r="R561" s="1022"/>
    </row>
    <row r="562" spans="1:18">
      <c r="A562" s="1020"/>
      <c r="B562" s="1019" t="s">
        <v>1005</v>
      </c>
      <c r="C562" s="1019" t="s">
        <v>1006</v>
      </c>
      <c r="D562" s="1019" t="s">
        <v>89</v>
      </c>
      <c r="E562" s="1021">
        <v>40176</v>
      </c>
      <c r="F562" s="950"/>
      <c r="G562" s="951">
        <v>1508000</v>
      </c>
      <c r="H562" s="951"/>
      <c r="I562" s="951"/>
      <c r="J562" s="952"/>
      <c r="K562" s="953"/>
      <c r="L562" s="954"/>
      <c r="M562" s="777"/>
      <c r="N562" s="778"/>
      <c r="O562" s="957"/>
      <c r="P562" s="957"/>
      <c r="Q562" s="779"/>
      <c r="R562" s="1022"/>
    </row>
    <row r="563" spans="1:18">
      <c r="A563" s="1020"/>
      <c r="B563" s="1019" t="s">
        <v>1005</v>
      </c>
      <c r="C563" s="1019" t="s">
        <v>1006</v>
      </c>
      <c r="D563" s="1019" t="s">
        <v>89</v>
      </c>
      <c r="E563" s="1021">
        <v>41541</v>
      </c>
      <c r="F563" s="950"/>
      <c r="G563" s="951"/>
      <c r="H563" s="951"/>
      <c r="I563" s="951"/>
      <c r="J563" s="952"/>
      <c r="K563" s="953">
        <v>301428.58</v>
      </c>
      <c r="L563" s="954"/>
      <c r="M563" s="777">
        <v>366</v>
      </c>
      <c r="N563" s="778">
        <v>823.03330000000005</v>
      </c>
      <c r="O563" s="957">
        <v>-64571.42</v>
      </c>
      <c r="P563" s="957"/>
      <c r="Q563" s="779">
        <v>40563.339999999997</v>
      </c>
      <c r="R563" s="1022">
        <v>59</v>
      </c>
    </row>
    <row r="564" spans="1:18">
      <c r="A564" s="1020"/>
      <c r="B564" s="1019" t="s">
        <v>1005</v>
      </c>
      <c r="C564" s="1019" t="s">
        <v>1006</v>
      </c>
      <c r="D564" s="1019" t="s">
        <v>89</v>
      </c>
      <c r="E564" s="1021">
        <v>41542</v>
      </c>
      <c r="F564" s="950"/>
      <c r="G564" s="951"/>
      <c r="H564" s="951"/>
      <c r="I564" s="951"/>
      <c r="J564" s="952"/>
      <c r="K564" s="953">
        <v>1895467.59</v>
      </c>
      <c r="L564" s="954"/>
      <c r="M564" s="777">
        <v>2315</v>
      </c>
      <c r="N564" s="778">
        <v>816.45</v>
      </c>
      <c r="O564" s="957">
        <v>-419532.41</v>
      </c>
      <c r="P564" s="957"/>
      <c r="Q564" s="779"/>
      <c r="R564" s="1022"/>
    </row>
    <row r="565" spans="1:18">
      <c r="A565" s="1020"/>
      <c r="B565" s="1019" t="s">
        <v>1005</v>
      </c>
      <c r="C565" s="1019" t="s">
        <v>1006</v>
      </c>
      <c r="D565" s="1019" t="s">
        <v>89</v>
      </c>
      <c r="E565" s="1021">
        <v>41576</v>
      </c>
      <c r="F565" s="950"/>
      <c r="G565" s="951"/>
      <c r="H565" s="951"/>
      <c r="I565" s="951"/>
      <c r="J565" s="952"/>
      <c r="K565" s="953"/>
      <c r="L565" s="954">
        <v>-33333.339999999997</v>
      </c>
      <c r="M565" s="777"/>
      <c r="N565" s="778"/>
      <c r="O565" s="957"/>
      <c r="P565" s="957"/>
      <c r="Q565" s="779"/>
      <c r="R565" s="1022"/>
    </row>
    <row r="566" spans="1:18">
      <c r="A566" s="1020" t="s">
        <v>1982</v>
      </c>
      <c r="B566" s="1019" t="s">
        <v>1007</v>
      </c>
      <c r="C566" s="1019" t="s">
        <v>836</v>
      </c>
      <c r="D566" s="1019" t="s">
        <v>90</v>
      </c>
      <c r="E566" s="1021">
        <v>39955</v>
      </c>
      <c r="F566" s="950" t="s">
        <v>160</v>
      </c>
      <c r="G566" s="951">
        <v>20445000</v>
      </c>
      <c r="H566" s="951">
        <v>0</v>
      </c>
      <c r="I566" s="951">
        <v>21101618.190000001</v>
      </c>
      <c r="J566" s="952" t="s">
        <v>672</v>
      </c>
      <c r="K566" s="953"/>
      <c r="L566" s="954"/>
      <c r="M566" s="777"/>
      <c r="N566" s="778"/>
      <c r="O566" s="957"/>
      <c r="P566" s="957"/>
      <c r="Q566" s="779"/>
      <c r="R566" s="1022"/>
    </row>
    <row r="567" spans="1:18">
      <c r="A567" s="1020"/>
      <c r="B567" s="1019" t="s">
        <v>1007</v>
      </c>
      <c r="C567" s="1019" t="s">
        <v>836</v>
      </c>
      <c r="D567" s="1019" t="s">
        <v>90</v>
      </c>
      <c r="E567" s="1021">
        <v>41129</v>
      </c>
      <c r="F567" s="950"/>
      <c r="G567" s="951"/>
      <c r="H567" s="951"/>
      <c r="I567" s="951"/>
      <c r="J567" s="952"/>
      <c r="K567" s="953">
        <v>4381500</v>
      </c>
      <c r="L567" s="954"/>
      <c r="M567" s="777">
        <v>6000000</v>
      </c>
      <c r="N567" s="778">
        <v>0.73019999999999996</v>
      </c>
      <c r="O567" s="957">
        <v>-1618500</v>
      </c>
      <c r="P567" s="957"/>
      <c r="Q567" s="779"/>
      <c r="R567" s="1022"/>
    </row>
    <row r="568" spans="1:18">
      <c r="A568" s="1020"/>
      <c r="B568" s="1019" t="s">
        <v>1007</v>
      </c>
      <c r="C568" s="1019" t="s">
        <v>836</v>
      </c>
      <c r="D568" s="1019" t="s">
        <v>90</v>
      </c>
      <c r="E568" s="1021">
        <v>41130</v>
      </c>
      <c r="F568" s="950"/>
      <c r="G568" s="951"/>
      <c r="H568" s="951"/>
      <c r="I568" s="951"/>
      <c r="J568" s="952"/>
      <c r="K568" s="953">
        <v>10197941.25</v>
      </c>
      <c r="L568" s="954"/>
      <c r="M568" s="777">
        <v>13965000</v>
      </c>
      <c r="N568" s="778">
        <v>0.73019999999999996</v>
      </c>
      <c r="O568" s="957">
        <v>-3767058.75</v>
      </c>
      <c r="P568" s="957"/>
      <c r="Q568" s="779">
        <v>688041.09</v>
      </c>
      <c r="R568" s="1022">
        <v>902000</v>
      </c>
    </row>
    <row r="569" spans="1:18">
      <c r="A569" s="1020"/>
      <c r="B569" s="1019" t="s">
        <v>1007</v>
      </c>
      <c r="C569" s="1019" t="s">
        <v>836</v>
      </c>
      <c r="D569" s="1019" t="s">
        <v>90</v>
      </c>
      <c r="E569" s="1021">
        <v>41131</v>
      </c>
      <c r="F569" s="950"/>
      <c r="G569" s="951"/>
      <c r="H569" s="951"/>
      <c r="I569" s="951"/>
      <c r="J569" s="952"/>
      <c r="K569" s="953">
        <v>350520</v>
      </c>
      <c r="L569" s="954"/>
      <c r="M569" s="777">
        <v>480000</v>
      </c>
      <c r="N569" s="778">
        <v>0.73019999999999996</v>
      </c>
      <c r="O569" s="957">
        <v>-129480</v>
      </c>
      <c r="P569" s="957"/>
      <c r="Q569" s="779">
        <v>91535.4</v>
      </c>
      <c r="R569" s="1022">
        <v>120000</v>
      </c>
    </row>
    <row r="570" spans="1:18">
      <c r="A570" s="1020"/>
      <c r="B570" s="1019" t="s">
        <v>1007</v>
      </c>
      <c r="C570" s="1019" t="s">
        <v>836</v>
      </c>
      <c r="D570" s="1019" t="s">
        <v>90</v>
      </c>
      <c r="E570" s="1021">
        <v>41163</v>
      </c>
      <c r="F570" s="950"/>
      <c r="G570" s="951"/>
      <c r="H570" s="951"/>
      <c r="I570" s="951"/>
      <c r="J570" s="952"/>
      <c r="K570" s="953"/>
      <c r="L570" s="954">
        <v>-149299.60999999999</v>
      </c>
      <c r="M570" s="777"/>
      <c r="N570" s="778"/>
      <c r="O570" s="957"/>
      <c r="P570" s="957"/>
      <c r="Q570" s="779"/>
      <c r="R570" s="1022"/>
    </row>
    <row r="571" spans="1:18">
      <c r="A571" s="1020" t="s">
        <v>1981</v>
      </c>
      <c r="B571" s="1019" t="s">
        <v>1008</v>
      </c>
      <c r="C571" s="1019" t="s">
        <v>806</v>
      </c>
      <c r="D571" s="1019" t="s">
        <v>90</v>
      </c>
      <c r="E571" s="1021">
        <v>39829</v>
      </c>
      <c r="F571" s="950" t="s">
        <v>49</v>
      </c>
      <c r="G571" s="951">
        <v>146053000</v>
      </c>
      <c r="H571" s="951">
        <v>0</v>
      </c>
      <c r="I571" s="951">
        <v>87459858.689999998</v>
      </c>
      <c r="J571" s="952" t="s">
        <v>672</v>
      </c>
      <c r="K571" s="953"/>
      <c r="L571" s="954"/>
      <c r="M571" s="777"/>
      <c r="N571" s="778"/>
      <c r="O571" s="957"/>
      <c r="P571" s="957"/>
      <c r="Q571" s="779"/>
      <c r="R571" s="1022"/>
    </row>
    <row r="572" spans="1:18">
      <c r="A572" s="1020"/>
      <c r="B572" s="1019" t="s">
        <v>1008</v>
      </c>
      <c r="C572" s="1019" t="s">
        <v>806</v>
      </c>
      <c r="D572" s="1019" t="s">
        <v>90</v>
      </c>
      <c r="E572" s="1021">
        <v>41312</v>
      </c>
      <c r="F572" s="950"/>
      <c r="G572" s="951"/>
      <c r="H572" s="951"/>
      <c r="I572" s="951"/>
      <c r="J572" s="952"/>
      <c r="K572" s="953">
        <v>8025555.0300000003</v>
      </c>
      <c r="L572" s="954"/>
      <c r="M572" s="777">
        <v>14523</v>
      </c>
      <c r="N572" s="778">
        <v>552.6</v>
      </c>
      <c r="O572" s="957">
        <v>-6497444.9699999997</v>
      </c>
      <c r="P572" s="957"/>
      <c r="Q572" s="779">
        <v>3372.19</v>
      </c>
      <c r="R572" s="1022">
        <v>5</v>
      </c>
    </row>
    <row r="573" spans="1:18">
      <c r="A573" s="1020"/>
      <c r="B573" s="1019" t="s">
        <v>1008</v>
      </c>
      <c r="C573" s="1019" t="s">
        <v>806</v>
      </c>
      <c r="D573" s="1019" t="s">
        <v>90</v>
      </c>
      <c r="E573" s="1021">
        <v>41313</v>
      </c>
      <c r="F573" s="950"/>
      <c r="G573" s="951"/>
      <c r="H573" s="951"/>
      <c r="I573" s="951"/>
      <c r="J573" s="952"/>
      <c r="K573" s="953">
        <v>72684793.299999997</v>
      </c>
      <c r="L573" s="954"/>
      <c r="M573" s="777">
        <v>131530</v>
      </c>
      <c r="N573" s="778">
        <v>552.6</v>
      </c>
      <c r="O573" s="957">
        <v>-58845206.700000003</v>
      </c>
      <c r="P573" s="957"/>
      <c r="Q573" s="779">
        <v>4922044.87</v>
      </c>
      <c r="R573" s="1022">
        <v>7298</v>
      </c>
    </row>
    <row r="574" spans="1:18">
      <c r="A574" s="1020"/>
      <c r="B574" s="1019" t="s">
        <v>1008</v>
      </c>
      <c r="C574" s="1019" t="s">
        <v>806</v>
      </c>
      <c r="D574" s="1019" t="s">
        <v>90</v>
      </c>
      <c r="E574" s="1021">
        <v>41359</v>
      </c>
      <c r="F574" s="950"/>
      <c r="G574" s="951"/>
      <c r="H574" s="951"/>
      <c r="I574" s="951"/>
      <c r="J574" s="952"/>
      <c r="K574" s="953"/>
      <c r="L574" s="954">
        <v>-807103.48</v>
      </c>
      <c r="M574" s="777"/>
      <c r="N574" s="778"/>
      <c r="O574" s="957"/>
      <c r="P574" s="957"/>
      <c r="Q574" s="779"/>
      <c r="R574" s="1022"/>
    </row>
    <row r="575" spans="1:18">
      <c r="A575" s="1020">
        <v>11</v>
      </c>
      <c r="B575" s="1019" t="s">
        <v>1009</v>
      </c>
      <c r="C575" s="1019" t="s">
        <v>1010</v>
      </c>
      <c r="D575" s="1019" t="s">
        <v>80</v>
      </c>
      <c r="E575" s="1021">
        <v>39885</v>
      </c>
      <c r="F575" s="950" t="s">
        <v>26</v>
      </c>
      <c r="G575" s="951">
        <v>1224558000</v>
      </c>
      <c r="H575" s="951">
        <v>0</v>
      </c>
      <c r="I575" s="951">
        <v>1464248844</v>
      </c>
      <c r="J575" s="952" t="s">
        <v>656</v>
      </c>
      <c r="K575" s="953"/>
      <c r="L575" s="954"/>
      <c r="M575" s="777"/>
      <c r="N575" s="778"/>
      <c r="O575" s="957"/>
      <c r="P575" s="957"/>
      <c r="Q575" s="779"/>
      <c r="R575" s="1022"/>
    </row>
    <row r="576" spans="1:18">
      <c r="A576" s="1020"/>
      <c r="B576" s="1019" t="s">
        <v>1009</v>
      </c>
      <c r="C576" s="1019" t="s">
        <v>1010</v>
      </c>
      <c r="D576" s="1019" t="s">
        <v>80</v>
      </c>
      <c r="E576" s="1021">
        <v>40289</v>
      </c>
      <c r="F576" s="950"/>
      <c r="G576" s="951"/>
      <c r="H576" s="951"/>
      <c r="I576" s="951"/>
      <c r="J576" s="952"/>
      <c r="K576" s="953">
        <v>1224558000</v>
      </c>
      <c r="L576" s="954"/>
      <c r="M576" s="777">
        <v>1224558</v>
      </c>
      <c r="N576" s="778">
        <v>1000</v>
      </c>
      <c r="O576" s="957"/>
      <c r="P576" s="957"/>
      <c r="Q576" s="779"/>
      <c r="R576" s="1022"/>
    </row>
    <row r="577" spans="1:18">
      <c r="A577" s="1020"/>
      <c r="B577" s="1019" t="s">
        <v>1009</v>
      </c>
      <c r="C577" s="1019" t="s">
        <v>1010</v>
      </c>
      <c r="D577" s="1019" t="s">
        <v>80</v>
      </c>
      <c r="E577" s="1021">
        <v>40366</v>
      </c>
      <c r="F577" s="950"/>
      <c r="G577" s="951"/>
      <c r="H577" s="951"/>
      <c r="I577" s="951"/>
      <c r="J577" s="952"/>
      <c r="K577" s="953"/>
      <c r="L577" s="954"/>
      <c r="M577" s="777"/>
      <c r="N577" s="778"/>
      <c r="O577" s="957"/>
      <c r="P577" s="957"/>
      <c r="Q577" s="779">
        <v>172000000</v>
      </c>
      <c r="R577" s="1022">
        <v>20500413</v>
      </c>
    </row>
    <row r="578" spans="1:18">
      <c r="A578" s="1020">
        <v>44</v>
      </c>
      <c r="B578" s="1019" t="s">
        <v>1011</v>
      </c>
      <c r="C578" s="1019" t="s">
        <v>1012</v>
      </c>
      <c r="D578" s="1019" t="s">
        <v>98</v>
      </c>
      <c r="E578" s="1021">
        <v>39843</v>
      </c>
      <c r="F578" s="950" t="s">
        <v>26</v>
      </c>
      <c r="G578" s="951">
        <v>11750000</v>
      </c>
      <c r="H578" s="951">
        <v>0</v>
      </c>
      <c r="I578" s="951">
        <v>13683277.609999999</v>
      </c>
      <c r="J578" s="952" t="s">
        <v>656</v>
      </c>
      <c r="K578" s="953"/>
      <c r="L578" s="954"/>
      <c r="M578" s="777"/>
      <c r="N578" s="778"/>
      <c r="O578" s="957"/>
      <c r="P578" s="957"/>
      <c r="Q578" s="779"/>
      <c r="R578" s="1022"/>
    </row>
    <row r="579" spans="1:18">
      <c r="A579" s="1020"/>
      <c r="B579" s="1019" t="s">
        <v>1011</v>
      </c>
      <c r="C579" s="1019" t="s">
        <v>1012</v>
      </c>
      <c r="D579" s="1019" t="s">
        <v>98</v>
      </c>
      <c r="E579" s="1021">
        <v>40759</v>
      </c>
      <c r="F579" s="950"/>
      <c r="G579" s="951"/>
      <c r="H579" s="951"/>
      <c r="I579" s="951"/>
      <c r="J579" s="952"/>
      <c r="K579" s="953">
        <v>11750000</v>
      </c>
      <c r="L579" s="954"/>
      <c r="M579" s="777">
        <v>11750</v>
      </c>
      <c r="N579" s="778">
        <v>1000</v>
      </c>
      <c r="O579" s="957"/>
      <c r="P579" s="957"/>
      <c r="Q579" s="779"/>
      <c r="R579" s="1022"/>
    </row>
    <row r="580" spans="1:18">
      <c r="A580" s="1020"/>
      <c r="B580" s="1019" t="s">
        <v>1011</v>
      </c>
      <c r="C580" s="1019" t="s">
        <v>1012</v>
      </c>
      <c r="D580" s="1019" t="s">
        <v>98</v>
      </c>
      <c r="E580" s="1021">
        <v>40807</v>
      </c>
      <c r="F580" s="950"/>
      <c r="G580" s="951"/>
      <c r="H580" s="951"/>
      <c r="I580" s="951"/>
      <c r="J580" s="952"/>
      <c r="K580" s="953"/>
      <c r="L580" s="954"/>
      <c r="M580" s="777"/>
      <c r="N580" s="778"/>
      <c r="O580" s="957"/>
      <c r="P580" s="957"/>
      <c r="Q580" s="779">
        <v>458000</v>
      </c>
      <c r="R580" s="1022">
        <v>186311</v>
      </c>
    </row>
    <row r="581" spans="1:18">
      <c r="A581" s="1020">
        <v>15</v>
      </c>
      <c r="B581" s="1019" t="s">
        <v>1013</v>
      </c>
      <c r="C581" s="1019" t="s">
        <v>1014</v>
      </c>
      <c r="D581" s="1019" t="s">
        <v>107</v>
      </c>
      <c r="E581" s="1021">
        <v>39983</v>
      </c>
      <c r="F581" s="950" t="s">
        <v>160</v>
      </c>
      <c r="G581" s="951">
        <v>12000000</v>
      </c>
      <c r="H581" s="951">
        <v>0</v>
      </c>
      <c r="I581" s="951">
        <v>17424285.82</v>
      </c>
      <c r="J581" s="952" t="s">
        <v>656</v>
      </c>
      <c r="K581" s="953"/>
      <c r="L581" s="954"/>
      <c r="M581" s="777"/>
      <c r="N581" s="778"/>
      <c r="O581" s="957"/>
      <c r="P581" s="957"/>
      <c r="Q581" s="779"/>
      <c r="R581" s="1022"/>
    </row>
    <row r="582" spans="1:18">
      <c r="A582" s="1020"/>
      <c r="B582" s="1019" t="s">
        <v>1013</v>
      </c>
      <c r="C582" s="1019" t="s">
        <v>1014</v>
      </c>
      <c r="D582" s="1019" t="s">
        <v>107</v>
      </c>
      <c r="E582" s="1021">
        <v>41605</v>
      </c>
      <c r="F582" s="950"/>
      <c r="G582" s="951"/>
      <c r="H582" s="951"/>
      <c r="I582" s="951"/>
      <c r="J582" s="952"/>
      <c r="K582" s="953">
        <v>5000000</v>
      </c>
      <c r="L582" s="954"/>
      <c r="M582" s="777">
        <v>5000000</v>
      </c>
      <c r="N582" s="778">
        <v>1</v>
      </c>
      <c r="O582" s="957"/>
      <c r="P582" s="957"/>
      <c r="Q582" s="779"/>
      <c r="R582" s="1022"/>
    </row>
    <row r="583" spans="1:18">
      <c r="A583" s="1020"/>
      <c r="B583" s="1019" t="s">
        <v>1013</v>
      </c>
      <c r="C583" s="1019" t="s">
        <v>1014</v>
      </c>
      <c r="D583" s="1019" t="s">
        <v>107</v>
      </c>
      <c r="E583" s="1021">
        <v>41703</v>
      </c>
      <c r="F583" s="950"/>
      <c r="G583" s="951"/>
      <c r="H583" s="951"/>
      <c r="I583" s="951"/>
      <c r="J583" s="952"/>
      <c r="K583" s="953">
        <v>2000000</v>
      </c>
      <c r="L583" s="954"/>
      <c r="M583" s="777">
        <v>2000000</v>
      </c>
      <c r="N583" s="778">
        <v>1</v>
      </c>
      <c r="O583" s="957"/>
      <c r="P583" s="957"/>
      <c r="Q583" s="779"/>
      <c r="R583" s="1022"/>
    </row>
    <row r="584" spans="1:18">
      <c r="A584" s="1020"/>
      <c r="B584" s="1019" t="s">
        <v>1013</v>
      </c>
      <c r="C584" s="1019" t="s">
        <v>1014</v>
      </c>
      <c r="D584" s="1019" t="s">
        <v>107</v>
      </c>
      <c r="E584" s="1021">
        <v>41731</v>
      </c>
      <c r="F584" s="950"/>
      <c r="G584" s="951"/>
      <c r="H584" s="951"/>
      <c r="I584" s="951"/>
      <c r="J584" s="952"/>
      <c r="K584" s="953">
        <v>5000000</v>
      </c>
      <c r="L584" s="954"/>
      <c r="M584" s="777">
        <v>5000000</v>
      </c>
      <c r="N584" s="778">
        <v>1</v>
      </c>
      <c r="O584" s="957"/>
      <c r="P584" s="957"/>
      <c r="Q584" s="779">
        <v>600000</v>
      </c>
      <c r="R584" s="1022">
        <v>600000</v>
      </c>
    </row>
    <row r="585" spans="1:18">
      <c r="A585" s="1020" t="s">
        <v>2008</v>
      </c>
      <c r="B585" s="1019" t="s">
        <v>1015</v>
      </c>
      <c r="C585" s="1019" t="s">
        <v>1016</v>
      </c>
      <c r="D585" s="1019" t="s">
        <v>86</v>
      </c>
      <c r="E585" s="1021">
        <v>39787</v>
      </c>
      <c r="F585" s="950" t="s">
        <v>26</v>
      </c>
      <c r="G585" s="951">
        <v>38235000</v>
      </c>
      <c r="H585" s="951">
        <v>0</v>
      </c>
      <c r="I585" s="951">
        <v>44847153.759999998</v>
      </c>
      <c r="J585" s="952" t="s">
        <v>705</v>
      </c>
      <c r="K585" s="953"/>
      <c r="L585" s="954"/>
      <c r="M585" s="777"/>
      <c r="N585" s="778"/>
      <c r="O585" s="957"/>
      <c r="P585" s="957"/>
      <c r="Q585" s="779"/>
      <c r="R585" s="1022"/>
    </row>
    <row r="586" spans="1:18">
      <c r="A586" s="1020"/>
      <c r="B586" s="1019" t="s">
        <v>1015</v>
      </c>
      <c r="C586" s="1019" t="s">
        <v>1016</v>
      </c>
      <c r="D586" s="1019" t="s">
        <v>86</v>
      </c>
      <c r="E586" s="1021">
        <v>40170</v>
      </c>
      <c r="F586" s="950"/>
      <c r="G586" s="951"/>
      <c r="H586" s="951"/>
      <c r="I586" s="951"/>
      <c r="J586" s="952"/>
      <c r="K586" s="953">
        <v>15000000</v>
      </c>
      <c r="L586" s="954"/>
      <c r="M586" s="777">
        <v>15000</v>
      </c>
      <c r="N586" s="778">
        <v>1000</v>
      </c>
      <c r="O586" s="957"/>
      <c r="P586" s="957"/>
      <c r="Q586" s="779"/>
      <c r="R586" s="1022"/>
    </row>
    <row r="587" spans="1:18">
      <c r="A587" s="1020"/>
      <c r="B587" s="1019" t="s">
        <v>1015</v>
      </c>
      <c r="C587" s="1019" t="s">
        <v>1016</v>
      </c>
      <c r="D587" s="1019" t="s">
        <v>86</v>
      </c>
      <c r="E587" s="1021">
        <v>40738</v>
      </c>
      <c r="F587" s="950"/>
      <c r="G587" s="951"/>
      <c r="H587" s="951"/>
      <c r="I587" s="951"/>
      <c r="J587" s="952"/>
      <c r="K587" s="953">
        <v>23235000</v>
      </c>
      <c r="L587" s="954"/>
      <c r="M587" s="777">
        <v>23235</v>
      </c>
      <c r="N587" s="778">
        <v>1000</v>
      </c>
      <c r="O587" s="957"/>
      <c r="P587" s="957"/>
      <c r="Q587" s="779"/>
      <c r="R587" s="1022"/>
    </row>
    <row r="588" spans="1:18">
      <c r="A588" s="1020"/>
      <c r="B588" s="1019" t="s">
        <v>1015</v>
      </c>
      <c r="C588" s="1019" t="s">
        <v>1016</v>
      </c>
      <c r="D588" s="1019" t="s">
        <v>86</v>
      </c>
      <c r="E588" s="1021">
        <v>40870</v>
      </c>
      <c r="F588" s="950"/>
      <c r="G588" s="951"/>
      <c r="H588" s="951"/>
      <c r="I588" s="951"/>
      <c r="J588" s="952"/>
      <c r="K588" s="953"/>
      <c r="L588" s="954"/>
      <c r="M588" s="777"/>
      <c r="N588" s="778"/>
      <c r="O588" s="957"/>
      <c r="P588" s="957"/>
      <c r="Q588" s="779">
        <v>2794422</v>
      </c>
      <c r="R588" s="1022">
        <v>770868</v>
      </c>
    </row>
    <row r="589" spans="1:18">
      <c r="A589" s="1020" t="s">
        <v>2003</v>
      </c>
      <c r="B589" s="1019" t="s">
        <v>1017</v>
      </c>
      <c r="C589" s="1019" t="s">
        <v>1018</v>
      </c>
      <c r="D589" s="1019" t="s">
        <v>81</v>
      </c>
      <c r="E589" s="1021">
        <v>39787</v>
      </c>
      <c r="F589" s="950" t="s">
        <v>26</v>
      </c>
      <c r="G589" s="951">
        <v>306546000</v>
      </c>
      <c r="H589" s="951">
        <v>0</v>
      </c>
      <c r="I589" s="951">
        <v>352722420</v>
      </c>
      <c r="J589" s="952" t="s">
        <v>656</v>
      </c>
      <c r="K589" s="953"/>
      <c r="L589" s="954"/>
      <c r="M589" s="777"/>
      <c r="N589" s="778"/>
      <c r="O589" s="957"/>
      <c r="P589" s="957"/>
      <c r="Q589" s="779"/>
      <c r="R589" s="1022"/>
    </row>
    <row r="590" spans="1:18">
      <c r="A590" s="1020"/>
      <c r="B590" s="1019" t="s">
        <v>1017</v>
      </c>
      <c r="C590" s="1019" t="s">
        <v>1018</v>
      </c>
      <c r="D590" s="1019" t="s">
        <v>81</v>
      </c>
      <c r="E590" s="1021">
        <v>40541</v>
      </c>
      <c r="F590" s="950"/>
      <c r="G590" s="951"/>
      <c r="H590" s="951"/>
      <c r="I590" s="951"/>
      <c r="J590" s="952"/>
      <c r="K590" s="953">
        <v>306546000</v>
      </c>
      <c r="L590" s="954"/>
      <c r="M590" s="777">
        <v>306546</v>
      </c>
      <c r="N590" s="778">
        <v>1000</v>
      </c>
      <c r="O590" s="957"/>
      <c r="P590" s="957"/>
      <c r="Q590" s="779"/>
      <c r="R590" s="1022"/>
    </row>
    <row r="591" spans="1:18">
      <c r="A591" s="1020"/>
      <c r="B591" s="1019" t="s">
        <v>1017</v>
      </c>
      <c r="C591" s="1019" t="s">
        <v>1018</v>
      </c>
      <c r="D591" s="1019" t="s">
        <v>81</v>
      </c>
      <c r="E591" s="1021">
        <v>40569</v>
      </c>
      <c r="F591" s="950"/>
      <c r="G591" s="951"/>
      <c r="H591" s="951"/>
      <c r="I591" s="951"/>
      <c r="J591" s="952"/>
      <c r="K591" s="953"/>
      <c r="L591" s="954"/>
      <c r="M591" s="777"/>
      <c r="N591" s="778"/>
      <c r="O591" s="957"/>
      <c r="P591" s="957"/>
      <c r="Q591" s="779">
        <v>14500000</v>
      </c>
      <c r="R591" s="1022">
        <v>1517555</v>
      </c>
    </row>
    <row r="592" spans="1:18">
      <c r="A592" s="1020"/>
      <c r="B592" s="1019" t="s">
        <v>1019</v>
      </c>
      <c r="C592" s="1019" t="s">
        <v>1020</v>
      </c>
      <c r="D592" s="1019" t="s">
        <v>131</v>
      </c>
      <c r="E592" s="1021">
        <v>39822</v>
      </c>
      <c r="F592" s="950" t="s">
        <v>26</v>
      </c>
      <c r="G592" s="951">
        <v>24000000</v>
      </c>
      <c r="H592" s="951">
        <v>0</v>
      </c>
      <c r="I592" s="951">
        <v>28453653.600000001</v>
      </c>
      <c r="J592" s="952" t="s">
        <v>675</v>
      </c>
      <c r="K592" s="953"/>
      <c r="L592" s="954"/>
      <c r="M592" s="777"/>
      <c r="N592" s="778"/>
      <c r="O592" s="957"/>
      <c r="P592" s="957"/>
      <c r="Q592" s="779"/>
      <c r="R592" s="1022"/>
    </row>
    <row r="593" spans="1:18">
      <c r="A593" s="1020"/>
      <c r="B593" s="1019" t="s">
        <v>1019</v>
      </c>
      <c r="C593" s="1019" t="s">
        <v>1020</v>
      </c>
      <c r="D593" s="1019" t="s">
        <v>131</v>
      </c>
      <c r="E593" s="1021">
        <v>41565</v>
      </c>
      <c r="F593" s="950"/>
      <c r="G593" s="951"/>
      <c r="H593" s="951"/>
      <c r="I593" s="951"/>
      <c r="J593" s="952"/>
      <c r="K593" s="953">
        <v>3900000</v>
      </c>
      <c r="L593" s="954"/>
      <c r="M593" s="777">
        <v>3900</v>
      </c>
      <c r="N593" s="778">
        <v>1104.0999999999999</v>
      </c>
      <c r="O593" s="957"/>
      <c r="P593" s="957">
        <v>406029</v>
      </c>
      <c r="Q593" s="779"/>
      <c r="R593" s="1022"/>
    </row>
    <row r="594" spans="1:18">
      <c r="A594" s="1020"/>
      <c r="B594" s="1019" t="s">
        <v>1019</v>
      </c>
      <c r="C594" s="1019" t="s">
        <v>1020</v>
      </c>
      <c r="D594" s="1019" t="s">
        <v>131</v>
      </c>
      <c r="E594" s="1021">
        <v>41568</v>
      </c>
      <c r="F594" s="950"/>
      <c r="G594" s="951"/>
      <c r="H594" s="951"/>
      <c r="I594" s="951"/>
      <c r="J594" s="952"/>
      <c r="K594" s="953">
        <v>20100000</v>
      </c>
      <c r="L594" s="954"/>
      <c r="M594" s="777">
        <v>20100</v>
      </c>
      <c r="N594" s="778">
        <v>1104.0999999999999</v>
      </c>
      <c r="O594" s="957"/>
      <c r="P594" s="957">
        <v>2092611</v>
      </c>
      <c r="Q594" s="779"/>
      <c r="R594" s="1022"/>
    </row>
    <row r="595" spans="1:18">
      <c r="A595" s="1020"/>
      <c r="B595" s="1019" t="s">
        <v>1019</v>
      </c>
      <c r="C595" s="1019" t="s">
        <v>1020</v>
      </c>
      <c r="D595" s="1019" t="s">
        <v>131</v>
      </c>
      <c r="E595" s="1021">
        <v>41645</v>
      </c>
      <c r="F595" s="950"/>
      <c r="G595" s="951"/>
      <c r="H595" s="951"/>
      <c r="I595" s="951"/>
      <c r="J595" s="952"/>
      <c r="K595" s="953"/>
      <c r="L595" s="954">
        <v>-264986.40000000002</v>
      </c>
      <c r="M595" s="777"/>
      <c r="N595" s="778"/>
      <c r="O595" s="957"/>
      <c r="P595" s="957"/>
      <c r="Q595" s="779"/>
      <c r="R595" s="1022"/>
    </row>
    <row r="596" spans="1:18">
      <c r="A596" s="1020">
        <v>89</v>
      </c>
      <c r="B596" s="1019" t="s">
        <v>2111</v>
      </c>
      <c r="C596" s="1019" t="s">
        <v>1021</v>
      </c>
      <c r="D596" s="1019" t="s">
        <v>55</v>
      </c>
      <c r="E596" s="1021">
        <v>39829</v>
      </c>
      <c r="F596" s="950" t="s">
        <v>26</v>
      </c>
      <c r="G596" s="951">
        <v>17949000</v>
      </c>
      <c r="H596" s="951">
        <v>0</v>
      </c>
      <c r="I596" s="951">
        <v>23397494.079999998</v>
      </c>
      <c r="J596" s="952" t="s">
        <v>656</v>
      </c>
      <c r="K596" s="953"/>
      <c r="L596" s="954"/>
      <c r="M596" s="777"/>
      <c r="N596" s="778"/>
      <c r="O596" s="957"/>
      <c r="P596" s="957"/>
      <c r="Q596" s="779"/>
      <c r="R596" s="1022"/>
    </row>
    <row r="597" spans="1:18">
      <c r="A597" s="1020"/>
      <c r="B597" s="1019" t="s">
        <v>2111</v>
      </c>
      <c r="C597" s="1019" t="s">
        <v>1021</v>
      </c>
      <c r="D597" s="1019" t="s">
        <v>55</v>
      </c>
      <c r="E597" s="1021">
        <v>41689</v>
      </c>
      <c r="F597" s="950"/>
      <c r="G597" s="951"/>
      <c r="H597" s="951"/>
      <c r="I597" s="951"/>
      <c r="J597" s="952"/>
      <c r="K597" s="953">
        <v>17949000</v>
      </c>
      <c r="L597" s="954"/>
      <c r="M597" s="777">
        <v>17949</v>
      </c>
      <c r="N597" s="778">
        <v>1000</v>
      </c>
      <c r="O597" s="957"/>
      <c r="P597" s="957"/>
      <c r="Q597" s="779"/>
      <c r="R597" s="1022"/>
    </row>
    <row r="598" spans="1:18">
      <c r="A598" s="1020"/>
      <c r="B598" s="1019" t="s">
        <v>2111</v>
      </c>
      <c r="C598" s="1019" t="s">
        <v>1021</v>
      </c>
      <c r="D598" s="1019" t="s">
        <v>55</v>
      </c>
      <c r="E598" s="1021">
        <v>41801</v>
      </c>
      <c r="F598" s="950"/>
      <c r="G598" s="951"/>
      <c r="H598" s="951"/>
      <c r="I598" s="951"/>
      <c r="J598" s="952"/>
      <c r="K598" s="953"/>
      <c r="L598" s="954"/>
      <c r="M598" s="777"/>
      <c r="N598" s="778"/>
      <c r="O598" s="957"/>
      <c r="P598" s="957"/>
      <c r="Q598" s="779">
        <v>871000</v>
      </c>
      <c r="R598" s="1022">
        <v>514693.2</v>
      </c>
    </row>
    <row r="599" spans="1:18">
      <c r="A599" s="1020">
        <v>44</v>
      </c>
      <c r="B599" s="1019" t="s">
        <v>1022</v>
      </c>
      <c r="C599" s="1019" t="s">
        <v>1023</v>
      </c>
      <c r="D599" s="1019" t="s">
        <v>98</v>
      </c>
      <c r="E599" s="1021">
        <v>39805</v>
      </c>
      <c r="F599" s="950" t="s">
        <v>26</v>
      </c>
      <c r="G599" s="951">
        <v>7500000</v>
      </c>
      <c r="H599" s="951">
        <v>0</v>
      </c>
      <c r="I599" s="951">
        <v>8545904.6699999999</v>
      </c>
      <c r="J599" s="952" t="s">
        <v>656</v>
      </c>
      <c r="K599" s="953"/>
      <c r="L599" s="954"/>
      <c r="M599" s="777"/>
      <c r="N599" s="778"/>
      <c r="O599" s="957"/>
      <c r="P599" s="957"/>
      <c r="Q599" s="779"/>
      <c r="R599" s="1022"/>
    </row>
    <row r="600" spans="1:18">
      <c r="A600" s="1020"/>
      <c r="B600" s="1019" t="s">
        <v>1022</v>
      </c>
      <c r="C600" s="1019" t="s">
        <v>1023</v>
      </c>
      <c r="D600" s="1019" t="s">
        <v>98</v>
      </c>
      <c r="E600" s="1021">
        <v>40773</v>
      </c>
      <c r="F600" s="950"/>
      <c r="G600" s="951"/>
      <c r="H600" s="951"/>
      <c r="I600" s="951"/>
      <c r="J600" s="952"/>
      <c r="K600" s="953">
        <v>7500000</v>
      </c>
      <c r="L600" s="954"/>
      <c r="M600" s="777">
        <v>7500</v>
      </c>
      <c r="N600" s="778">
        <v>1000</v>
      </c>
      <c r="O600" s="957"/>
      <c r="P600" s="957"/>
      <c r="Q600" s="779"/>
      <c r="R600" s="1022"/>
    </row>
    <row r="601" spans="1:18">
      <c r="A601" s="1020"/>
      <c r="B601" s="1019" t="s">
        <v>1022</v>
      </c>
      <c r="C601" s="1019" t="s">
        <v>1023</v>
      </c>
      <c r="D601" s="1019" t="s">
        <v>98</v>
      </c>
      <c r="E601" s="1021">
        <v>40884</v>
      </c>
      <c r="F601" s="950"/>
      <c r="G601" s="951"/>
      <c r="H601" s="951"/>
      <c r="I601" s="951"/>
      <c r="J601" s="952"/>
      <c r="K601" s="953"/>
      <c r="L601" s="954"/>
      <c r="M601" s="777"/>
      <c r="N601" s="778"/>
      <c r="O601" s="957"/>
      <c r="P601" s="957"/>
      <c r="Q601" s="779">
        <v>51113</v>
      </c>
      <c r="R601" s="1022">
        <v>50111</v>
      </c>
    </row>
    <row r="602" spans="1:18">
      <c r="A602" s="1020">
        <v>45</v>
      </c>
      <c r="B602" s="1019" t="s">
        <v>1024</v>
      </c>
      <c r="C602" s="1019" t="s">
        <v>792</v>
      </c>
      <c r="D602" s="1019" t="s">
        <v>111</v>
      </c>
      <c r="E602" s="1021">
        <v>39787</v>
      </c>
      <c r="F602" s="950" t="s">
        <v>26</v>
      </c>
      <c r="G602" s="951">
        <v>34000000</v>
      </c>
      <c r="H602" s="951">
        <v>0</v>
      </c>
      <c r="I602" s="951">
        <v>39415959.890000001</v>
      </c>
      <c r="J602" s="952" t="s">
        <v>705</v>
      </c>
      <c r="K602" s="953"/>
      <c r="L602" s="954"/>
      <c r="M602" s="777"/>
      <c r="N602" s="778"/>
      <c r="O602" s="957"/>
      <c r="P602" s="957"/>
      <c r="Q602" s="779"/>
      <c r="R602" s="1022"/>
    </row>
    <row r="603" spans="1:18">
      <c r="A603" s="1020"/>
      <c r="B603" s="1019" t="s">
        <v>1024</v>
      </c>
      <c r="C603" s="1019" t="s">
        <v>792</v>
      </c>
      <c r="D603" s="1019" t="s">
        <v>111</v>
      </c>
      <c r="E603" s="1021">
        <v>40813</v>
      </c>
      <c r="F603" s="950"/>
      <c r="G603" s="951"/>
      <c r="H603" s="951"/>
      <c r="I603" s="951"/>
      <c r="J603" s="952"/>
      <c r="K603" s="953">
        <v>34000000</v>
      </c>
      <c r="L603" s="954"/>
      <c r="M603" s="777">
        <v>34000</v>
      </c>
      <c r="N603" s="778">
        <v>1000</v>
      </c>
      <c r="O603" s="957"/>
      <c r="P603" s="957"/>
      <c r="Q603" s="779"/>
      <c r="R603" s="1022"/>
    </row>
    <row r="604" spans="1:18">
      <c r="A604" s="1020"/>
      <c r="B604" s="1019" t="s">
        <v>1024</v>
      </c>
      <c r="C604" s="1019" t="s">
        <v>792</v>
      </c>
      <c r="D604" s="1019" t="s">
        <v>111</v>
      </c>
      <c r="E604" s="1021">
        <v>40870</v>
      </c>
      <c r="F604" s="950"/>
      <c r="G604" s="951"/>
      <c r="H604" s="951"/>
      <c r="I604" s="951"/>
      <c r="J604" s="952"/>
      <c r="K604" s="953"/>
      <c r="L604" s="954"/>
      <c r="M604" s="777"/>
      <c r="N604" s="778"/>
      <c r="O604" s="957"/>
      <c r="P604" s="957"/>
      <c r="Q604" s="779">
        <v>637071</v>
      </c>
      <c r="R604" s="1022">
        <v>728052</v>
      </c>
    </row>
    <row r="605" spans="1:18">
      <c r="A605" s="1020">
        <v>11</v>
      </c>
      <c r="B605" s="1019" t="s">
        <v>1025</v>
      </c>
      <c r="C605" s="1019" t="s">
        <v>889</v>
      </c>
      <c r="D605" s="1019" t="s">
        <v>90</v>
      </c>
      <c r="E605" s="1021">
        <v>39801</v>
      </c>
      <c r="F605" s="950" t="s">
        <v>26</v>
      </c>
      <c r="G605" s="951">
        <v>35000000</v>
      </c>
      <c r="H605" s="951">
        <v>0</v>
      </c>
      <c r="I605" s="951">
        <v>42801933.329999998</v>
      </c>
      <c r="J605" s="952" t="s">
        <v>656</v>
      </c>
      <c r="K605" s="953"/>
      <c r="L605" s="954"/>
      <c r="M605" s="777"/>
      <c r="N605" s="778"/>
      <c r="O605" s="957"/>
      <c r="P605" s="957"/>
      <c r="Q605" s="779"/>
      <c r="R605" s="1022"/>
    </row>
    <row r="606" spans="1:18">
      <c r="A606" s="1020"/>
      <c r="B606" s="1019" t="s">
        <v>1025</v>
      </c>
      <c r="C606" s="1019" t="s">
        <v>889</v>
      </c>
      <c r="D606" s="1019" t="s">
        <v>90</v>
      </c>
      <c r="E606" s="1021">
        <v>41220</v>
      </c>
      <c r="F606" s="950"/>
      <c r="G606" s="951"/>
      <c r="H606" s="951"/>
      <c r="I606" s="951"/>
      <c r="J606" s="952"/>
      <c r="K606" s="953">
        <v>35000000</v>
      </c>
      <c r="L606" s="954"/>
      <c r="M606" s="777">
        <v>35000</v>
      </c>
      <c r="N606" s="778">
        <v>1000</v>
      </c>
      <c r="O606" s="957"/>
      <c r="P606" s="957"/>
      <c r="Q606" s="779"/>
      <c r="R606" s="1022"/>
    </row>
    <row r="607" spans="1:18">
      <c r="A607" s="1020"/>
      <c r="B607" s="1019" t="s">
        <v>1025</v>
      </c>
      <c r="C607" s="1019" t="s">
        <v>889</v>
      </c>
      <c r="D607" s="1019" t="s">
        <v>90</v>
      </c>
      <c r="E607" s="1021">
        <v>41283</v>
      </c>
      <c r="F607" s="950"/>
      <c r="G607" s="951"/>
      <c r="H607" s="951"/>
      <c r="I607" s="951"/>
      <c r="J607" s="952"/>
      <c r="K607" s="953"/>
      <c r="L607" s="954"/>
      <c r="M607" s="777"/>
      <c r="N607" s="778"/>
      <c r="O607" s="957"/>
      <c r="P607" s="957"/>
      <c r="Q607" s="779">
        <v>1006100</v>
      </c>
      <c r="R607" s="1022">
        <v>324074</v>
      </c>
    </row>
    <row r="608" spans="1:18">
      <c r="A608" s="1020" t="s">
        <v>1994</v>
      </c>
      <c r="B608" s="1019" t="s">
        <v>1026</v>
      </c>
      <c r="C608" s="1019" t="s">
        <v>1027</v>
      </c>
      <c r="D608" s="1019" t="s">
        <v>98</v>
      </c>
      <c r="E608" s="1021">
        <v>39976</v>
      </c>
      <c r="F608" s="950" t="s">
        <v>49</v>
      </c>
      <c r="G608" s="951">
        <v>4000000</v>
      </c>
      <c r="H608" s="951">
        <v>0</v>
      </c>
      <c r="I608" s="951">
        <v>4680205.5599999996</v>
      </c>
      <c r="J608" s="952" t="s">
        <v>656</v>
      </c>
      <c r="K608" s="953"/>
      <c r="L608" s="954"/>
      <c r="M608" s="777"/>
      <c r="N608" s="778"/>
      <c r="O608" s="957"/>
      <c r="P608" s="957"/>
      <c r="Q608" s="779"/>
      <c r="R608" s="1022"/>
    </row>
    <row r="609" spans="1:18">
      <c r="A609" s="1020"/>
      <c r="B609" s="1019" t="s">
        <v>1026</v>
      </c>
      <c r="C609" s="1019" t="s">
        <v>1027</v>
      </c>
      <c r="D609" s="1019" t="s">
        <v>98</v>
      </c>
      <c r="E609" s="1021">
        <v>40780</v>
      </c>
      <c r="F609" s="950"/>
      <c r="G609" s="951"/>
      <c r="H609" s="951"/>
      <c r="I609" s="951"/>
      <c r="J609" s="952"/>
      <c r="K609" s="953">
        <v>4000000</v>
      </c>
      <c r="L609" s="954"/>
      <c r="M609" s="777">
        <v>4000</v>
      </c>
      <c r="N609" s="778">
        <v>1000</v>
      </c>
      <c r="O609" s="957"/>
      <c r="P609" s="957"/>
      <c r="Q609" s="779">
        <v>200000</v>
      </c>
      <c r="R609" s="1022">
        <v>200</v>
      </c>
    </row>
    <row r="610" spans="1:18">
      <c r="A610" s="1020" t="s">
        <v>2009</v>
      </c>
      <c r="B610" s="1019" t="s">
        <v>1028</v>
      </c>
      <c r="C610" s="1019" t="s">
        <v>1029</v>
      </c>
      <c r="D610" s="1019" t="s">
        <v>96</v>
      </c>
      <c r="E610" s="1021">
        <v>39843</v>
      </c>
      <c r="F610" s="950" t="s">
        <v>49</v>
      </c>
      <c r="G610" s="951">
        <v>8750000</v>
      </c>
      <c r="H610" s="951">
        <v>0</v>
      </c>
      <c r="I610" s="951">
        <v>10394872.560000001</v>
      </c>
      <c r="J610" s="952" t="s">
        <v>656</v>
      </c>
      <c r="K610" s="953"/>
      <c r="L610" s="954"/>
      <c r="M610" s="777"/>
      <c r="N610" s="778"/>
      <c r="O610" s="957"/>
      <c r="P610" s="957"/>
      <c r="Q610" s="779"/>
      <c r="R610" s="1022"/>
    </row>
    <row r="611" spans="1:18">
      <c r="A611" s="1020"/>
      <c r="B611" s="1019" t="s">
        <v>1028</v>
      </c>
      <c r="C611" s="1019" t="s">
        <v>1029</v>
      </c>
      <c r="D611" s="1019" t="s">
        <v>96</v>
      </c>
      <c r="E611" s="1021">
        <v>40766</v>
      </c>
      <c r="F611" s="950"/>
      <c r="G611" s="951"/>
      <c r="H611" s="951"/>
      <c r="I611" s="951"/>
      <c r="J611" s="952"/>
      <c r="K611" s="953">
        <v>8750000</v>
      </c>
      <c r="L611" s="954"/>
      <c r="M611" s="777">
        <v>8750</v>
      </c>
      <c r="N611" s="778">
        <v>1000</v>
      </c>
      <c r="O611" s="957"/>
      <c r="P611" s="957"/>
      <c r="Q611" s="779">
        <v>438000</v>
      </c>
      <c r="R611" s="1022">
        <v>438</v>
      </c>
    </row>
    <row r="612" spans="1:18">
      <c r="A612" s="1020" t="s">
        <v>1981</v>
      </c>
      <c r="B612" s="1019" t="s">
        <v>1030</v>
      </c>
      <c r="C612" s="1019" t="s">
        <v>1031</v>
      </c>
      <c r="D612" s="1019" t="s">
        <v>81</v>
      </c>
      <c r="E612" s="1021">
        <v>39801</v>
      </c>
      <c r="F612" s="950" t="s">
        <v>49</v>
      </c>
      <c r="G612" s="951">
        <v>43000000</v>
      </c>
      <c r="H612" s="951">
        <v>0</v>
      </c>
      <c r="I612" s="951">
        <v>47294527.289999999</v>
      </c>
      <c r="J612" s="952" t="s">
        <v>672</v>
      </c>
      <c r="K612" s="953"/>
      <c r="L612" s="954"/>
      <c r="M612" s="777"/>
      <c r="N612" s="778"/>
      <c r="O612" s="957"/>
      <c r="P612" s="957"/>
      <c r="Q612" s="779"/>
      <c r="R612" s="1022"/>
    </row>
    <row r="613" spans="1:18">
      <c r="A613" s="1020"/>
      <c r="B613" s="1019" t="s">
        <v>1030</v>
      </c>
      <c r="C613" s="1019" t="s">
        <v>1031</v>
      </c>
      <c r="D613" s="1019" t="s">
        <v>81</v>
      </c>
      <c r="E613" s="1021">
        <v>41124</v>
      </c>
      <c r="F613" s="950"/>
      <c r="G613" s="951"/>
      <c r="H613" s="951"/>
      <c r="I613" s="951"/>
      <c r="J613" s="952"/>
      <c r="K613" s="953">
        <v>481387.5</v>
      </c>
      <c r="L613" s="954"/>
      <c r="M613" s="777">
        <v>550</v>
      </c>
      <c r="N613" s="778">
        <v>875.2</v>
      </c>
      <c r="O613" s="957">
        <v>-68612.5</v>
      </c>
      <c r="P613" s="957"/>
      <c r="Q613" s="779"/>
      <c r="R613" s="1022"/>
    </row>
    <row r="614" spans="1:18">
      <c r="A614" s="1020"/>
      <c r="B614" s="1019" t="s">
        <v>1030</v>
      </c>
      <c r="C614" s="1019" t="s">
        <v>1031</v>
      </c>
      <c r="D614" s="1019" t="s">
        <v>81</v>
      </c>
      <c r="E614" s="1021">
        <v>41129</v>
      </c>
      <c r="F614" s="950"/>
      <c r="G614" s="951"/>
      <c r="H614" s="951"/>
      <c r="I614" s="951"/>
      <c r="J614" s="952"/>
      <c r="K614" s="953">
        <v>17505000</v>
      </c>
      <c r="L614" s="954"/>
      <c r="M614" s="777">
        <v>20000</v>
      </c>
      <c r="N614" s="778">
        <v>875.2</v>
      </c>
      <c r="O614" s="957">
        <v>-2495000</v>
      </c>
      <c r="P614" s="957"/>
      <c r="Q614" s="779">
        <v>1910898</v>
      </c>
      <c r="R614" s="1022">
        <v>2000</v>
      </c>
    </row>
    <row r="615" spans="1:18">
      <c r="A615" s="1020"/>
      <c r="B615" s="1019" t="s">
        <v>1030</v>
      </c>
      <c r="C615" s="1019" t="s">
        <v>1031</v>
      </c>
      <c r="D615" s="1019" t="s">
        <v>81</v>
      </c>
      <c r="E615" s="1021">
        <v>41130</v>
      </c>
      <c r="F615" s="950"/>
      <c r="G615" s="951"/>
      <c r="H615" s="951"/>
      <c r="I615" s="951"/>
      <c r="J615" s="952"/>
      <c r="K615" s="953">
        <v>8725367.25</v>
      </c>
      <c r="L615" s="954"/>
      <c r="M615" s="777">
        <v>9969</v>
      </c>
      <c r="N615" s="778">
        <v>875.2</v>
      </c>
      <c r="O615" s="957">
        <v>-1243632.75</v>
      </c>
      <c r="P615" s="957"/>
      <c r="Q615" s="779">
        <v>120386.57</v>
      </c>
      <c r="R615" s="1022">
        <v>126</v>
      </c>
    </row>
    <row r="616" spans="1:18">
      <c r="A616" s="1020"/>
      <c r="B616" s="1019" t="s">
        <v>1030</v>
      </c>
      <c r="C616" s="1019" t="s">
        <v>1031</v>
      </c>
      <c r="D616" s="1019" t="s">
        <v>81</v>
      </c>
      <c r="E616" s="1021">
        <v>41131</v>
      </c>
      <c r="F616" s="950"/>
      <c r="G616" s="951"/>
      <c r="H616" s="951"/>
      <c r="I616" s="951"/>
      <c r="J616" s="952"/>
      <c r="K616" s="953">
        <v>420995.25</v>
      </c>
      <c r="L616" s="954"/>
      <c r="M616" s="777">
        <v>481</v>
      </c>
      <c r="N616" s="778">
        <v>875.2</v>
      </c>
      <c r="O616" s="957">
        <v>-60004.75</v>
      </c>
      <c r="P616" s="957"/>
      <c r="Q616" s="779">
        <v>22930.78</v>
      </c>
      <c r="R616" s="1022">
        <v>24</v>
      </c>
    </row>
    <row r="617" spans="1:18">
      <c r="A617" s="1020"/>
      <c r="B617" s="1019" t="s">
        <v>1030</v>
      </c>
      <c r="C617" s="1019" t="s">
        <v>1031</v>
      </c>
      <c r="D617" s="1019" t="s">
        <v>81</v>
      </c>
      <c r="E617" s="1021">
        <v>41134</v>
      </c>
      <c r="F617" s="950"/>
      <c r="G617" s="951"/>
      <c r="H617" s="951"/>
      <c r="I617" s="951"/>
      <c r="J617" s="952"/>
      <c r="K617" s="953">
        <v>10503000</v>
      </c>
      <c r="L617" s="954"/>
      <c r="M617" s="777">
        <v>12000</v>
      </c>
      <c r="N617" s="778">
        <v>875.2</v>
      </c>
      <c r="O617" s="957">
        <v>-1497000</v>
      </c>
      <c r="P617" s="957"/>
      <c r="Q617" s="779"/>
      <c r="R617" s="1022"/>
    </row>
    <row r="618" spans="1:18">
      <c r="A618" s="1020"/>
      <c r="B618" s="1019" t="s">
        <v>1030</v>
      </c>
      <c r="C618" s="1019" t="s">
        <v>1031</v>
      </c>
      <c r="D618" s="1019" t="s">
        <v>81</v>
      </c>
      <c r="E618" s="1021">
        <v>41163</v>
      </c>
      <c r="F618" s="950"/>
      <c r="G618" s="951"/>
      <c r="H618" s="951"/>
      <c r="I618" s="951"/>
      <c r="J618" s="952"/>
      <c r="K618" s="953"/>
      <c r="L618" s="954">
        <v>-376357.5</v>
      </c>
      <c r="M618" s="777"/>
      <c r="N618" s="778"/>
      <c r="O618" s="957"/>
      <c r="P618" s="957"/>
      <c r="Q618" s="779"/>
      <c r="R618" s="1022"/>
    </row>
    <row r="619" spans="1:18">
      <c r="A619" s="1020" t="s">
        <v>2010</v>
      </c>
      <c r="B619" s="1019" t="s">
        <v>1032</v>
      </c>
      <c r="C619" s="1019" t="s">
        <v>1033</v>
      </c>
      <c r="D619" s="1019" t="s">
        <v>97</v>
      </c>
      <c r="E619" s="1021">
        <v>39843</v>
      </c>
      <c r="F619" s="950" t="s">
        <v>49</v>
      </c>
      <c r="G619" s="951">
        <v>4609000</v>
      </c>
      <c r="H619" s="951">
        <v>0</v>
      </c>
      <c r="I619" s="951">
        <v>9405391.2799999993</v>
      </c>
      <c r="J619" s="952" t="s">
        <v>672</v>
      </c>
      <c r="K619" s="953"/>
      <c r="L619" s="954"/>
      <c r="M619" s="777"/>
      <c r="N619" s="778"/>
      <c r="O619" s="957"/>
      <c r="P619" s="957"/>
      <c r="Q619" s="779"/>
      <c r="R619" s="1022"/>
    </row>
    <row r="620" spans="1:18">
      <c r="A620" s="1020"/>
      <c r="B620" s="1019" t="s">
        <v>1032</v>
      </c>
      <c r="C620" s="1019" t="s">
        <v>1033</v>
      </c>
      <c r="D620" s="1019" t="s">
        <v>97</v>
      </c>
      <c r="E620" s="1021">
        <v>40123</v>
      </c>
      <c r="F620" s="950"/>
      <c r="G620" s="951">
        <v>3535000</v>
      </c>
      <c r="H620" s="951"/>
      <c r="I620" s="951"/>
      <c r="J620" s="952"/>
      <c r="K620" s="953"/>
      <c r="L620" s="954"/>
      <c r="M620" s="777"/>
      <c r="N620" s="778"/>
      <c r="O620" s="957"/>
      <c r="P620" s="957"/>
      <c r="Q620" s="779"/>
      <c r="R620" s="1022"/>
    </row>
    <row r="621" spans="1:18">
      <c r="A621" s="1020"/>
      <c r="B621" s="1019" t="s">
        <v>1032</v>
      </c>
      <c r="C621" s="1019" t="s">
        <v>1033</v>
      </c>
      <c r="D621" s="1019" t="s">
        <v>97</v>
      </c>
      <c r="E621" s="1021">
        <v>41311</v>
      </c>
      <c r="F621" s="950"/>
      <c r="G621" s="951"/>
      <c r="H621" s="951"/>
      <c r="I621" s="951"/>
      <c r="J621" s="952"/>
      <c r="K621" s="953">
        <v>4797325</v>
      </c>
      <c r="L621" s="954"/>
      <c r="M621" s="777">
        <v>5090</v>
      </c>
      <c r="N621" s="778">
        <v>942.5</v>
      </c>
      <c r="O621" s="957">
        <v>-292675</v>
      </c>
      <c r="P621" s="957"/>
      <c r="Q621" s="779"/>
      <c r="R621" s="1022"/>
    </row>
    <row r="622" spans="1:18">
      <c r="A622" s="1020"/>
      <c r="B622" s="1019" t="s">
        <v>1032</v>
      </c>
      <c r="C622" s="1019" t="s">
        <v>1033</v>
      </c>
      <c r="D622" s="1019" t="s">
        <v>97</v>
      </c>
      <c r="E622" s="1021">
        <v>41312</v>
      </c>
      <c r="F622" s="950"/>
      <c r="G622" s="951"/>
      <c r="H622" s="951"/>
      <c r="I622" s="951"/>
      <c r="J622" s="952"/>
      <c r="K622" s="953">
        <v>2734192.5</v>
      </c>
      <c r="L622" s="954"/>
      <c r="M622" s="777">
        <v>2901</v>
      </c>
      <c r="N622" s="778">
        <v>942.5</v>
      </c>
      <c r="O622" s="957">
        <v>-166807.5</v>
      </c>
      <c r="P622" s="957"/>
      <c r="Q622" s="779">
        <v>222007.5</v>
      </c>
      <c r="R622" s="1022">
        <v>230</v>
      </c>
    </row>
    <row r="623" spans="1:18">
      <c r="A623" s="1020"/>
      <c r="B623" s="1019" t="s">
        <v>1032</v>
      </c>
      <c r="C623" s="1019" t="s">
        <v>1033</v>
      </c>
      <c r="D623" s="1019" t="s">
        <v>97</v>
      </c>
      <c r="E623" s="1021">
        <v>41313</v>
      </c>
      <c r="F623" s="950"/>
      <c r="G623" s="951"/>
      <c r="H623" s="951"/>
      <c r="I623" s="951"/>
      <c r="J623" s="952"/>
      <c r="K623" s="953">
        <v>144202.5</v>
      </c>
      <c r="L623" s="954"/>
      <c r="M623" s="777">
        <v>153</v>
      </c>
      <c r="N623" s="778">
        <v>942.5</v>
      </c>
      <c r="O623" s="957">
        <v>-8797.5</v>
      </c>
      <c r="P623" s="957"/>
      <c r="Q623" s="779"/>
      <c r="R623" s="1022"/>
    </row>
    <row r="624" spans="1:18">
      <c r="A624" s="1020"/>
      <c r="B624" s="1019" t="s">
        <v>1032</v>
      </c>
      <c r="C624" s="1019" t="s">
        <v>1033</v>
      </c>
      <c r="D624" s="1019" t="s">
        <v>97</v>
      </c>
      <c r="E624" s="1021">
        <v>41359</v>
      </c>
      <c r="F624" s="950"/>
      <c r="G624" s="951"/>
      <c r="H624" s="951"/>
      <c r="I624" s="951"/>
      <c r="J624" s="952"/>
      <c r="K624" s="953"/>
      <c r="L624" s="954">
        <v>-76757.210000000006</v>
      </c>
      <c r="M624" s="777"/>
      <c r="N624" s="778"/>
      <c r="O624" s="957"/>
      <c r="P624" s="957"/>
      <c r="Q624" s="779"/>
      <c r="R624" s="1022"/>
    </row>
    <row r="625" spans="1:18">
      <c r="A625" s="1020" t="s">
        <v>1981</v>
      </c>
      <c r="B625" s="1019" t="s">
        <v>1034</v>
      </c>
      <c r="C625" s="1019" t="s">
        <v>1035</v>
      </c>
      <c r="D625" s="1019" t="s">
        <v>55</v>
      </c>
      <c r="E625" s="1021">
        <v>39850</v>
      </c>
      <c r="F625" s="950" t="s">
        <v>49</v>
      </c>
      <c r="G625" s="951">
        <v>17000000</v>
      </c>
      <c r="H625" s="951">
        <v>0</v>
      </c>
      <c r="I625" s="951">
        <v>20119744.449999999</v>
      </c>
      <c r="J625" s="952" t="s">
        <v>672</v>
      </c>
      <c r="K625" s="953"/>
      <c r="L625" s="954"/>
      <c r="M625" s="777"/>
      <c r="N625" s="778"/>
      <c r="O625" s="957"/>
      <c r="P625" s="957"/>
      <c r="Q625" s="779"/>
      <c r="R625" s="1022"/>
    </row>
    <row r="626" spans="1:18">
      <c r="A626" s="1020"/>
      <c r="B626" s="1019" t="s">
        <v>1034</v>
      </c>
      <c r="C626" s="1019" t="s">
        <v>1035</v>
      </c>
      <c r="D626" s="1019" t="s">
        <v>55</v>
      </c>
      <c r="E626" s="1021">
        <v>41170</v>
      </c>
      <c r="F626" s="950"/>
      <c r="G626" s="951"/>
      <c r="H626" s="951"/>
      <c r="I626" s="951"/>
      <c r="J626" s="952"/>
      <c r="K626" s="953"/>
      <c r="L626" s="954"/>
      <c r="M626" s="777"/>
      <c r="N626" s="778"/>
      <c r="O626" s="957"/>
      <c r="P626" s="957"/>
      <c r="Q626" s="779">
        <v>136813.04999999999</v>
      </c>
      <c r="R626" s="1022">
        <v>150</v>
      </c>
    </row>
    <row r="627" spans="1:18">
      <c r="A627" s="1020"/>
      <c r="B627" s="1019" t="s">
        <v>1034</v>
      </c>
      <c r="C627" s="1019" t="s">
        <v>1035</v>
      </c>
      <c r="D627" s="1019" t="s">
        <v>55</v>
      </c>
      <c r="E627" s="1021">
        <v>41171</v>
      </c>
      <c r="F627" s="950"/>
      <c r="G627" s="951"/>
      <c r="H627" s="951"/>
      <c r="I627" s="951"/>
      <c r="J627" s="952"/>
      <c r="K627" s="953">
        <v>2664750</v>
      </c>
      <c r="L627" s="954"/>
      <c r="M627" s="777">
        <v>2805</v>
      </c>
      <c r="N627" s="778">
        <v>950</v>
      </c>
      <c r="O627" s="957">
        <v>-140250</v>
      </c>
      <c r="P627" s="957"/>
      <c r="Q627" s="779"/>
      <c r="R627" s="1022"/>
    </row>
    <row r="628" spans="1:18">
      <c r="A628" s="1020"/>
      <c r="B628" s="1019" t="s">
        <v>1034</v>
      </c>
      <c r="C628" s="1019" t="s">
        <v>1035</v>
      </c>
      <c r="D628" s="1019" t="s">
        <v>55</v>
      </c>
      <c r="E628" s="1021">
        <v>41172</v>
      </c>
      <c r="F628" s="950"/>
      <c r="G628" s="951"/>
      <c r="H628" s="951"/>
      <c r="I628" s="951"/>
      <c r="J628" s="952"/>
      <c r="K628" s="953">
        <v>13485250</v>
      </c>
      <c r="L628" s="954"/>
      <c r="M628" s="777">
        <v>14195</v>
      </c>
      <c r="N628" s="778">
        <v>950</v>
      </c>
      <c r="O628" s="957">
        <v>-709750</v>
      </c>
      <c r="P628" s="957"/>
      <c r="Q628" s="779">
        <v>638460.9</v>
      </c>
      <c r="R628" s="1022">
        <v>700</v>
      </c>
    </row>
    <row r="629" spans="1:18">
      <c r="A629" s="1020"/>
      <c r="B629" s="1019" t="s">
        <v>1034</v>
      </c>
      <c r="C629" s="1019" t="s">
        <v>1035</v>
      </c>
      <c r="D629" s="1019" t="s">
        <v>55</v>
      </c>
      <c r="E629" s="1021">
        <v>41229</v>
      </c>
      <c r="F629" s="950"/>
      <c r="G629" s="951"/>
      <c r="H629" s="951"/>
      <c r="I629" s="951"/>
      <c r="J629" s="952"/>
      <c r="K629" s="953"/>
      <c r="L629" s="954">
        <v>-161500</v>
      </c>
      <c r="M629" s="777"/>
      <c r="N629" s="778"/>
      <c r="O629" s="957"/>
      <c r="P629" s="957"/>
      <c r="Q629" s="779"/>
      <c r="R629" s="1022"/>
    </row>
    <row r="630" spans="1:18">
      <c r="A630" s="1020" t="s">
        <v>1982</v>
      </c>
      <c r="B630" s="1019" t="s">
        <v>1036</v>
      </c>
      <c r="C630" s="1019" t="s">
        <v>1037</v>
      </c>
      <c r="D630" s="1019" t="s">
        <v>90</v>
      </c>
      <c r="E630" s="1021">
        <v>39955</v>
      </c>
      <c r="F630" s="950" t="s">
        <v>160</v>
      </c>
      <c r="G630" s="951">
        <v>2993000</v>
      </c>
      <c r="H630" s="951">
        <v>0</v>
      </c>
      <c r="I630" s="951">
        <v>3842376.65</v>
      </c>
      <c r="J630" s="952" t="s">
        <v>672</v>
      </c>
      <c r="K630" s="953"/>
      <c r="L630" s="954"/>
      <c r="M630" s="777"/>
      <c r="N630" s="778"/>
      <c r="O630" s="957"/>
      <c r="P630" s="957"/>
      <c r="Q630" s="779"/>
      <c r="R630" s="1022"/>
    </row>
    <row r="631" spans="1:18">
      <c r="A631" s="1020"/>
      <c r="B631" s="1019" t="s">
        <v>1036</v>
      </c>
      <c r="C631" s="1019" t="s">
        <v>1037</v>
      </c>
      <c r="D631" s="1019" t="s">
        <v>90</v>
      </c>
      <c r="E631" s="1021">
        <v>41221</v>
      </c>
      <c r="F631" s="950"/>
      <c r="G631" s="951"/>
      <c r="H631" s="951"/>
      <c r="I631" s="951"/>
      <c r="J631" s="952"/>
      <c r="K631" s="953">
        <v>1590599.43</v>
      </c>
      <c r="L631" s="954"/>
      <c r="M631" s="777">
        <v>1659000</v>
      </c>
      <c r="N631" s="778">
        <v>0.95879999999999999</v>
      </c>
      <c r="O631" s="957">
        <v>-68400.570000000007</v>
      </c>
      <c r="P631" s="957"/>
      <c r="Q631" s="779"/>
      <c r="R631" s="1022"/>
    </row>
    <row r="632" spans="1:18">
      <c r="A632" s="1020"/>
      <c r="B632" s="1019" t="s">
        <v>1036</v>
      </c>
      <c r="C632" s="1019" t="s">
        <v>1037</v>
      </c>
      <c r="D632" s="1019" t="s">
        <v>90</v>
      </c>
      <c r="E632" s="1021">
        <v>41226</v>
      </c>
      <c r="F632" s="950"/>
      <c r="G632" s="951"/>
      <c r="H632" s="951"/>
      <c r="I632" s="951"/>
      <c r="J632" s="952"/>
      <c r="K632" s="953">
        <v>1278999.18</v>
      </c>
      <c r="L632" s="954"/>
      <c r="M632" s="777">
        <v>1334000</v>
      </c>
      <c r="N632" s="778">
        <v>0.95879999999999999</v>
      </c>
      <c r="O632" s="957">
        <v>-55000.82</v>
      </c>
      <c r="P632" s="957"/>
      <c r="Q632" s="779">
        <v>125000</v>
      </c>
      <c r="R632" s="1022">
        <v>150000</v>
      </c>
    </row>
    <row r="633" spans="1:18">
      <c r="A633" s="1020"/>
      <c r="B633" s="1019" t="s">
        <v>1036</v>
      </c>
      <c r="C633" s="1019" t="s">
        <v>1037</v>
      </c>
      <c r="D633" s="1019" t="s">
        <v>90</v>
      </c>
      <c r="E633" s="1021">
        <v>41285</v>
      </c>
      <c r="F633" s="950"/>
      <c r="G633" s="951"/>
      <c r="H633" s="951"/>
      <c r="I633" s="951"/>
      <c r="J633" s="952"/>
      <c r="K633" s="953"/>
      <c r="L633" s="954">
        <v>-25000</v>
      </c>
      <c r="M633" s="777"/>
      <c r="N633" s="778"/>
      <c r="O633" s="957"/>
      <c r="P633" s="957"/>
      <c r="Q633" s="779"/>
      <c r="R633" s="1022"/>
    </row>
    <row r="634" spans="1:18">
      <c r="A634" s="1020" t="s">
        <v>1981</v>
      </c>
      <c r="B634" s="1019" t="s">
        <v>1038</v>
      </c>
      <c r="C634" s="1019" t="s">
        <v>1039</v>
      </c>
      <c r="D634" s="1019" t="s">
        <v>97</v>
      </c>
      <c r="E634" s="1021">
        <v>39857</v>
      </c>
      <c r="F634" s="950" t="s">
        <v>49</v>
      </c>
      <c r="G634" s="951">
        <v>17243000</v>
      </c>
      <c r="H634" s="951">
        <v>0</v>
      </c>
      <c r="I634" s="951">
        <v>17573762.969999999</v>
      </c>
      <c r="J634" s="952" t="s">
        <v>672</v>
      </c>
      <c r="K634" s="953"/>
      <c r="L634" s="954"/>
      <c r="M634" s="777"/>
      <c r="N634" s="778"/>
      <c r="O634" s="957"/>
      <c r="P634" s="957"/>
      <c r="Q634" s="779"/>
      <c r="R634" s="1022"/>
    </row>
    <row r="635" spans="1:18">
      <c r="A635" s="1020"/>
      <c r="B635" s="1019" t="s">
        <v>1038</v>
      </c>
      <c r="C635" s="1019" t="s">
        <v>1039</v>
      </c>
      <c r="D635" s="1019" t="s">
        <v>97</v>
      </c>
      <c r="E635" s="1021">
        <v>41171</v>
      </c>
      <c r="F635" s="950"/>
      <c r="G635" s="951"/>
      <c r="H635" s="951"/>
      <c r="I635" s="951"/>
      <c r="J635" s="952"/>
      <c r="K635" s="953"/>
      <c r="L635" s="954"/>
      <c r="M635" s="777"/>
      <c r="N635" s="778"/>
      <c r="O635" s="957"/>
      <c r="P635" s="957"/>
      <c r="Q635" s="779">
        <v>96465.600000000006</v>
      </c>
      <c r="R635" s="1022">
        <v>112</v>
      </c>
    </row>
    <row r="636" spans="1:18">
      <c r="A636" s="1020"/>
      <c r="B636" s="1019" t="s">
        <v>1038</v>
      </c>
      <c r="C636" s="1019" t="s">
        <v>1039</v>
      </c>
      <c r="D636" s="1019" t="s">
        <v>97</v>
      </c>
      <c r="E636" s="1021">
        <v>41172</v>
      </c>
      <c r="F636" s="950"/>
      <c r="G636" s="951"/>
      <c r="H636" s="951"/>
      <c r="I636" s="951"/>
      <c r="J636" s="952"/>
      <c r="K636" s="953">
        <v>157500</v>
      </c>
      <c r="L636" s="954"/>
      <c r="M636" s="777">
        <v>200</v>
      </c>
      <c r="N636" s="778">
        <v>787.5</v>
      </c>
      <c r="O636" s="957">
        <v>-42500</v>
      </c>
      <c r="P636" s="957"/>
      <c r="Q636" s="779"/>
      <c r="R636" s="1022"/>
    </row>
    <row r="637" spans="1:18">
      <c r="A637" s="1020"/>
      <c r="B637" s="1019" t="s">
        <v>1038</v>
      </c>
      <c r="C637" s="1019" t="s">
        <v>1039</v>
      </c>
      <c r="D637" s="1019" t="s">
        <v>97</v>
      </c>
      <c r="E637" s="1021">
        <v>41173</v>
      </c>
      <c r="F637" s="950"/>
      <c r="G637" s="951"/>
      <c r="H637" s="951"/>
      <c r="I637" s="951"/>
      <c r="J637" s="952"/>
      <c r="K637" s="953">
        <v>13421362.5</v>
      </c>
      <c r="L637" s="954"/>
      <c r="M637" s="777">
        <v>17043</v>
      </c>
      <c r="N637" s="778">
        <v>787.5</v>
      </c>
      <c r="O637" s="957">
        <v>-3621637.5</v>
      </c>
      <c r="P637" s="957"/>
      <c r="Q637" s="779">
        <v>645975</v>
      </c>
      <c r="R637" s="1022">
        <v>750</v>
      </c>
    </row>
    <row r="638" spans="1:18">
      <c r="A638" s="1020"/>
      <c r="B638" s="1019" t="s">
        <v>1038</v>
      </c>
      <c r="C638" s="1019" t="s">
        <v>1039</v>
      </c>
      <c r="D638" s="1019" t="s">
        <v>97</v>
      </c>
      <c r="E638" s="1021">
        <v>41229</v>
      </c>
      <c r="F638" s="950"/>
      <c r="G638" s="951"/>
      <c r="H638" s="951"/>
      <c r="I638" s="951"/>
      <c r="J638" s="952"/>
      <c r="K638" s="953"/>
      <c r="L638" s="954">
        <v>-135788.63</v>
      </c>
      <c r="M638" s="777"/>
      <c r="N638" s="778"/>
      <c r="O638" s="957"/>
      <c r="P638" s="957"/>
      <c r="Q638" s="779"/>
      <c r="R638" s="1022"/>
    </row>
    <row r="639" spans="1:18">
      <c r="A639" s="1020">
        <v>11</v>
      </c>
      <c r="B639" s="1019" t="s">
        <v>1040</v>
      </c>
      <c r="C639" s="1019" t="s">
        <v>1041</v>
      </c>
      <c r="D639" s="1019" t="s">
        <v>98</v>
      </c>
      <c r="E639" s="1021">
        <v>39822</v>
      </c>
      <c r="F639" s="950" t="s">
        <v>26</v>
      </c>
      <c r="G639" s="951">
        <v>100000000</v>
      </c>
      <c r="H639" s="951">
        <v>0</v>
      </c>
      <c r="I639" s="951">
        <v>104023433.33</v>
      </c>
      <c r="J639" s="952" t="s">
        <v>656</v>
      </c>
      <c r="K639" s="953"/>
      <c r="L639" s="954"/>
      <c r="M639" s="777"/>
      <c r="N639" s="778"/>
      <c r="O639" s="957"/>
      <c r="P639" s="957"/>
      <c r="Q639" s="779"/>
      <c r="R639" s="1022"/>
    </row>
    <row r="640" spans="1:18">
      <c r="A640" s="1020"/>
      <c r="B640" s="1019" t="s">
        <v>1040</v>
      </c>
      <c r="C640" s="1019" t="s">
        <v>1041</v>
      </c>
      <c r="D640" s="1019" t="s">
        <v>98</v>
      </c>
      <c r="E640" s="1021">
        <v>40065</v>
      </c>
      <c r="F640" s="950"/>
      <c r="G640" s="951"/>
      <c r="H640" s="951"/>
      <c r="I640" s="951"/>
      <c r="J640" s="952"/>
      <c r="K640" s="953">
        <v>100000000</v>
      </c>
      <c r="L640" s="954"/>
      <c r="M640" s="777">
        <v>100000</v>
      </c>
      <c r="N640" s="778">
        <v>1000</v>
      </c>
      <c r="O640" s="957"/>
      <c r="P640" s="957"/>
      <c r="Q640" s="779"/>
      <c r="R640" s="1022"/>
    </row>
    <row r="641" spans="1:18">
      <c r="A641" s="1020"/>
      <c r="B641" s="1019" t="s">
        <v>1040</v>
      </c>
      <c r="C641" s="1019" t="s">
        <v>1041</v>
      </c>
      <c r="D641" s="1019" t="s">
        <v>98</v>
      </c>
      <c r="E641" s="1021">
        <v>40870</v>
      </c>
      <c r="F641" s="950"/>
      <c r="G641" s="951"/>
      <c r="H641" s="951"/>
      <c r="I641" s="951"/>
      <c r="J641" s="952"/>
      <c r="K641" s="953"/>
      <c r="L641" s="954"/>
      <c r="M641" s="777"/>
      <c r="N641" s="778"/>
      <c r="O641" s="957"/>
      <c r="P641" s="957"/>
      <c r="Q641" s="779">
        <v>690100</v>
      </c>
      <c r="R641" s="1022">
        <v>651042</v>
      </c>
    </row>
    <row r="642" spans="1:18">
      <c r="A642" s="1020">
        <v>8</v>
      </c>
      <c r="B642" s="1019" t="s">
        <v>1042</v>
      </c>
      <c r="C642" s="1019" t="s">
        <v>792</v>
      </c>
      <c r="D642" s="1019" t="s">
        <v>111</v>
      </c>
      <c r="E642" s="1021">
        <v>39878</v>
      </c>
      <c r="F642" s="950" t="s">
        <v>49</v>
      </c>
      <c r="G642" s="951">
        <v>11000000</v>
      </c>
      <c r="H642" s="951">
        <v>11000000</v>
      </c>
      <c r="I642" s="951">
        <v>2662780</v>
      </c>
      <c r="J642" s="952" t="s">
        <v>661</v>
      </c>
      <c r="K642" s="953"/>
      <c r="L642" s="954"/>
      <c r="M642" s="777"/>
      <c r="N642" s="778"/>
      <c r="O642" s="957"/>
      <c r="P642" s="957"/>
      <c r="Q642" s="779"/>
      <c r="R642" s="1022"/>
    </row>
    <row r="643" spans="1:18">
      <c r="A643" s="1020" t="s">
        <v>1981</v>
      </c>
      <c r="B643" s="1019" t="s">
        <v>1043</v>
      </c>
      <c r="C643" s="1019" t="s">
        <v>1044</v>
      </c>
      <c r="D643" s="1019" t="s">
        <v>96</v>
      </c>
      <c r="E643" s="1021">
        <v>39892</v>
      </c>
      <c r="F643" s="950" t="s">
        <v>49</v>
      </c>
      <c r="G643" s="951">
        <v>442000</v>
      </c>
      <c r="H643" s="951">
        <v>0</v>
      </c>
      <c r="I643" s="951">
        <v>500199.14</v>
      </c>
      <c r="J643" s="952" t="s">
        <v>672</v>
      </c>
      <c r="K643" s="953"/>
      <c r="L643" s="954"/>
      <c r="M643" s="777"/>
      <c r="N643" s="778"/>
      <c r="O643" s="957"/>
      <c r="P643" s="957"/>
      <c r="Q643" s="779"/>
      <c r="R643" s="1022"/>
    </row>
    <row r="644" spans="1:18">
      <c r="A644" s="1020"/>
      <c r="B644" s="1019" t="s">
        <v>1043</v>
      </c>
      <c r="C644" s="1019" t="s">
        <v>1044</v>
      </c>
      <c r="D644" s="1019" t="s">
        <v>96</v>
      </c>
      <c r="E644" s="1021">
        <v>41449</v>
      </c>
      <c r="F644" s="950"/>
      <c r="G644" s="951"/>
      <c r="H644" s="951"/>
      <c r="I644" s="951"/>
      <c r="J644" s="952"/>
      <c r="K644" s="953">
        <v>425425</v>
      </c>
      <c r="L644" s="954"/>
      <c r="M644" s="777">
        <v>442</v>
      </c>
      <c r="N644" s="778">
        <v>962.5</v>
      </c>
      <c r="O644" s="957">
        <v>-16575</v>
      </c>
      <c r="P644" s="957"/>
      <c r="Q644" s="779">
        <v>-2835</v>
      </c>
      <c r="R644" s="1022">
        <v>22</v>
      </c>
    </row>
    <row r="645" spans="1:18">
      <c r="A645" s="1020"/>
      <c r="B645" s="1019" t="s">
        <v>1043</v>
      </c>
      <c r="C645" s="1019" t="s">
        <v>1044</v>
      </c>
      <c r="D645" s="1019" t="s">
        <v>96</v>
      </c>
      <c r="E645" s="1021">
        <v>41481</v>
      </c>
      <c r="F645" s="950"/>
      <c r="G645" s="951"/>
      <c r="H645" s="951"/>
      <c r="I645" s="951"/>
      <c r="J645" s="952"/>
      <c r="K645" s="953"/>
      <c r="L645" s="954">
        <v>-25000</v>
      </c>
      <c r="M645" s="777"/>
      <c r="N645" s="778"/>
      <c r="O645" s="957"/>
      <c r="P645" s="957"/>
      <c r="Q645" s="779"/>
      <c r="R645" s="1022"/>
    </row>
    <row r="646" spans="1:18">
      <c r="A646" s="1020" t="s">
        <v>2011</v>
      </c>
      <c r="B646" s="1019" t="s">
        <v>1045</v>
      </c>
      <c r="C646" s="1019" t="s">
        <v>1046</v>
      </c>
      <c r="D646" s="1019" t="s">
        <v>131</v>
      </c>
      <c r="E646" s="1021">
        <v>39836</v>
      </c>
      <c r="F646" s="950" t="s">
        <v>49</v>
      </c>
      <c r="G646" s="951">
        <v>8752000</v>
      </c>
      <c r="H646" s="951">
        <v>0</v>
      </c>
      <c r="I646" s="951">
        <v>11396202.109999999</v>
      </c>
      <c r="J646" s="952" t="s">
        <v>656</v>
      </c>
      <c r="K646" s="953"/>
      <c r="L646" s="954"/>
      <c r="M646" s="777"/>
      <c r="N646" s="778"/>
      <c r="O646" s="957"/>
      <c r="P646" s="957"/>
      <c r="Q646" s="779"/>
      <c r="R646" s="1022"/>
    </row>
    <row r="647" spans="1:18">
      <c r="A647" s="1020"/>
      <c r="B647" s="1019" t="s">
        <v>1045</v>
      </c>
      <c r="C647" s="1019" t="s">
        <v>1046</v>
      </c>
      <c r="D647" s="1019" t="s">
        <v>131</v>
      </c>
      <c r="E647" s="1021">
        <v>41283</v>
      </c>
      <c r="F647" s="950"/>
      <c r="G647" s="951"/>
      <c r="H647" s="951"/>
      <c r="I647" s="951"/>
      <c r="J647" s="952"/>
      <c r="K647" s="953">
        <v>3063000</v>
      </c>
      <c r="L647" s="954"/>
      <c r="M647" s="777">
        <v>3063</v>
      </c>
      <c r="N647" s="778">
        <v>1000</v>
      </c>
      <c r="O647" s="957"/>
      <c r="P647" s="957"/>
      <c r="Q647" s="779"/>
      <c r="R647" s="1022"/>
    </row>
    <row r="648" spans="1:18">
      <c r="A648" s="1020"/>
      <c r="B648" s="1019" t="s">
        <v>1045</v>
      </c>
      <c r="C648" s="1019" t="s">
        <v>1046</v>
      </c>
      <c r="D648" s="1019" t="s">
        <v>131</v>
      </c>
      <c r="E648" s="1021">
        <v>41639</v>
      </c>
      <c r="F648" s="950"/>
      <c r="G648" s="951"/>
      <c r="H648" s="951"/>
      <c r="I648" s="951"/>
      <c r="J648" s="952"/>
      <c r="K648" s="953">
        <v>5689000</v>
      </c>
      <c r="L648" s="954"/>
      <c r="M648" s="777">
        <v>5689</v>
      </c>
      <c r="N648" s="778">
        <v>1000</v>
      </c>
      <c r="O648" s="957"/>
      <c r="P648" s="957"/>
      <c r="Q648" s="779">
        <v>438000</v>
      </c>
      <c r="R648" s="1022">
        <v>438</v>
      </c>
    </row>
    <row r="649" spans="1:18">
      <c r="A649" s="1020"/>
      <c r="B649" s="1019" t="s">
        <v>1047</v>
      </c>
      <c r="C649" s="1019" t="s">
        <v>1048</v>
      </c>
      <c r="D649" s="1019" t="s">
        <v>82</v>
      </c>
      <c r="E649" s="1021">
        <v>39822</v>
      </c>
      <c r="F649" s="950" t="s">
        <v>26</v>
      </c>
      <c r="G649" s="951">
        <v>30000000</v>
      </c>
      <c r="H649" s="951">
        <v>0</v>
      </c>
      <c r="I649" s="951">
        <v>27105349.5</v>
      </c>
      <c r="J649" s="952" t="s">
        <v>672</v>
      </c>
      <c r="K649" s="953"/>
      <c r="L649" s="954"/>
      <c r="M649" s="777"/>
      <c r="N649" s="778"/>
      <c r="O649" s="957"/>
      <c r="P649" s="957"/>
      <c r="Q649" s="779"/>
      <c r="R649" s="1022"/>
    </row>
    <row r="650" spans="1:18">
      <c r="A650" s="1020"/>
      <c r="B650" s="1019" t="s">
        <v>1047</v>
      </c>
      <c r="C650" s="1019" t="s">
        <v>1048</v>
      </c>
      <c r="D650" s="1019" t="s">
        <v>82</v>
      </c>
      <c r="E650" s="1021">
        <v>41079</v>
      </c>
      <c r="F650" s="950"/>
      <c r="G650" s="951"/>
      <c r="H650" s="951"/>
      <c r="I650" s="951"/>
      <c r="J650" s="952"/>
      <c r="K650" s="953">
        <v>22196700</v>
      </c>
      <c r="L650" s="954">
        <v>-332950.5</v>
      </c>
      <c r="M650" s="777">
        <v>30000</v>
      </c>
      <c r="N650" s="778">
        <v>739.9</v>
      </c>
      <c r="O650" s="957">
        <v>-7803300</v>
      </c>
      <c r="P650" s="957"/>
      <c r="Q650" s="779"/>
      <c r="R650" s="1022"/>
    </row>
    <row r="651" spans="1:18">
      <c r="A651" s="1020"/>
      <c r="B651" s="1019" t="s">
        <v>1047</v>
      </c>
      <c r="C651" s="1019" t="s">
        <v>1048</v>
      </c>
      <c r="D651" s="1019" t="s">
        <v>82</v>
      </c>
      <c r="E651" s="1021">
        <v>41108</v>
      </c>
      <c r="F651" s="950"/>
      <c r="G651" s="951"/>
      <c r="H651" s="951"/>
      <c r="I651" s="951"/>
      <c r="J651" s="952"/>
      <c r="K651" s="953"/>
      <c r="L651" s="954"/>
      <c r="M651" s="777"/>
      <c r="N651" s="778"/>
      <c r="O651" s="957"/>
      <c r="P651" s="957"/>
      <c r="Q651" s="779">
        <v>75000</v>
      </c>
      <c r="R651" s="1022">
        <v>223992</v>
      </c>
    </row>
    <row r="652" spans="1:18">
      <c r="A652" s="1020" t="s">
        <v>1982</v>
      </c>
      <c r="B652" s="1019" t="s">
        <v>1049</v>
      </c>
      <c r="C652" s="1019" t="s">
        <v>695</v>
      </c>
      <c r="D652" s="1019" t="s">
        <v>96</v>
      </c>
      <c r="E652" s="1021">
        <v>39983</v>
      </c>
      <c r="F652" s="950" t="s">
        <v>160</v>
      </c>
      <c r="G652" s="951">
        <v>12000000</v>
      </c>
      <c r="H652" s="951">
        <v>0</v>
      </c>
      <c r="I652" s="951">
        <v>15452669.34</v>
      </c>
      <c r="J652" s="952" t="s">
        <v>672</v>
      </c>
      <c r="K652" s="953"/>
      <c r="L652" s="954"/>
      <c r="M652" s="777"/>
      <c r="N652" s="778"/>
      <c r="O652" s="957"/>
      <c r="P652" s="957"/>
      <c r="Q652" s="779"/>
      <c r="R652" s="1022"/>
    </row>
    <row r="653" spans="1:18">
      <c r="A653" s="1020"/>
      <c r="B653" s="1019" t="s">
        <v>1049</v>
      </c>
      <c r="C653" s="1019" t="s">
        <v>695</v>
      </c>
      <c r="D653" s="1019" t="s">
        <v>96</v>
      </c>
      <c r="E653" s="1021">
        <v>41221</v>
      </c>
      <c r="F653" s="950"/>
      <c r="G653" s="951"/>
      <c r="H653" s="951"/>
      <c r="I653" s="951"/>
      <c r="J653" s="952"/>
      <c r="K653" s="953">
        <v>96290</v>
      </c>
      <c r="L653" s="954"/>
      <c r="M653" s="777">
        <v>100000</v>
      </c>
      <c r="N653" s="778">
        <v>0.96289999999999998</v>
      </c>
      <c r="O653" s="957">
        <v>-3710</v>
      </c>
      <c r="P653" s="957"/>
      <c r="Q653" s="779"/>
      <c r="R653" s="1022"/>
    </row>
    <row r="654" spans="1:18">
      <c r="A654" s="1020"/>
      <c r="B654" s="1019" t="s">
        <v>1049</v>
      </c>
      <c r="C654" s="1019" t="s">
        <v>695</v>
      </c>
      <c r="D654" s="1019" t="s">
        <v>96</v>
      </c>
      <c r="E654" s="1021">
        <v>41222</v>
      </c>
      <c r="F654" s="950"/>
      <c r="G654" s="951"/>
      <c r="H654" s="951"/>
      <c r="I654" s="951"/>
      <c r="J654" s="952"/>
      <c r="K654" s="953"/>
      <c r="L654" s="954"/>
      <c r="M654" s="777"/>
      <c r="N654" s="778"/>
      <c r="O654" s="957"/>
      <c r="P654" s="957"/>
      <c r="Q654" s="779">
        <v>37387.14</v>
      </c>
      <c r="R654" s="1022">
        <v>38000</v>
      </c>
    </row>
    <row r="655" spans="1:18">
      <c r="A655" s="1020"/>
      <c r="B655" s="1019" t="s">
        <v>1049</v>
      </c>
      <c r="C655" s="1019" t="s">
        <v>695</v>
      </c>
      <c r="D655" s="1019" t="s">
        <v>96</v>
      </c>
      <c r="E655" s="1021">
        <v>41226</v>
      </c>
      <c r="F655" s="950"/>
      <c r="G655" s="951"/>
      <c r="H655" s="951"/>
      <c r="I655" s="951"/>
      <c r="J655" s="952"/>
      <c r="K655" s="953">
        <v>11458510</v>
      </c>
      <c r="L655" s="954"/>
      <c r="M655" s="777">
        <v>11900000</v>
      </c>
      <c r="N655" s="778">
        <v>0.96289999999999998</v>
      </c>
      <c r="O655" s="957">
        <v>-441490</v>
      </c>
      <c r="P655" s="957"/>
      <c r="Q655" s="779">
        <v>552936</v>
      </c>
      <c r="R655" s="1022">
        <v>562000</v>
      </c>
    </row>
    <row r="656" spans="1:18">
      <c r="A656" s="1020"/>
      <c r="B656" s="1019" t="s">
        <v>1049</v>
      </c>
      <c r="C656" s="1019" t="s">
        <v>695</v>
      </c>
      <c r="D656" s="1019" t="s">
        <v>96</v>
      </c>
      <c r="E656" s="1021">
        <v>41285</v>
      </c>
      <c r="F656" s="950"/>
      <c r="G656" s="951"/>
      <c r="H656" s="951"/>
      <c r="I656" s="951"/>
      <c r="J656" s="952"/>
      <c r="K656" s="953"/>
      <c r="L656" s="954">
        <v>-115548</v>
      </c>
      <c r="M656" s="777"/>
      <c r="N656" s="778"/>
      <c r="O656" s="957"/>
      <c r="P656" s="957"/>
      <c r="Q656" s="779"/>
      <c r="R656" s="1022"/>
    </row>
    <row r="657" spans="1:18">
      <c r="A657" s="1020" t="s">
        <v>1983</v>
      </c>
      <c r="B657" s="1019" t="s">
        <v>1050</v>
      </c>
      <c r="C657" s="1019" t="s">
        <v>1051</v>
      </c>
      <c r="D657" s="1019" t="s">
        <v>96</v>
      </c>
      <c r="E657" s="1021">
        <v>39892</v>
      </c>
      <c r="F657" s="950" t="s">
        <v>49</v>
      </c>
      <c r="G657" s="951">
        <v>700000</v>
      </c>
      <c r="H657" s="951">
        <v>0</v>
      </c>
      <c r="I657" s="951">
        <v>830173.67</v>
      </c>
      <c r="J657" s="952" t="s">
        <v>656</v>
      </c>
      <c r="K657" s="953"/>
      <c r="L657" s="954"/>
      <c r="M657" s="777"/>
      <c r="N657" s="778"/>
      <c r="O657" s="957"/>
      <c r="P657" s="957"/>
      <c r="Q657" s="779"/>
      <c r="R657" s="1022"/>
    </row>
    <row r="658" spans="1:18">
      <c r="A658" s="1020"/>
      <c r="B658" s="1019" t="s">
        <v>1050</v>
      </c>
      <c r="C658" s="1019" t="s">
        <v>1051</v>
      </c>
      <c r="D658" s="1019" t="s">
        <v>96</v>
      </c>
      <c r="E658" s="1021">
        <v>40745</v>
      </c>
      <c r="F658" s="950"/>
      <c r="G658" s="951"/>
      <c r="H658" s="951"/>
      <c r="I658" s="951"/>
      <c r="J658" s="952"/>
      <c r="K658" s="953">
        <v>700000</v>
      </c>
      <c r="L658" s="954"/>
      <c r="M658" s="777">
        <v>700</v>
      </c>
      <c r="N658" s="778">
        <v>1000</v>
      </c>
      <c r="O658" s="957"/>
      <c r="P658" s="957"/>
      <c r="Q658" s="779">
        <v>40000</v>
      </c>
      <c r="R658" s="1022">
        <v>4</v>
      </c>
    </row>
    <row r="659" spans="1:18">
      <c r="A659" s="1020" t="s">
        <v>1991</v>
      </c>
      <c r="B659" s="1019" t="s">
        <v>1052</v>
      </c>
      <c r="C659" s="1019" t="s">
        <v>1053</v>
      </c>
      <c r="D659" s="1019" t="s">
        <v>94</v>
      </c>
      <c r="E659" s="1021">
        <v>40176</v>
      </c>
      <c r="F659" s="950" t="s">
        <v>160</v>
      </c>
      <c r="G659" s="951">
        <v>3035000</v>
      </c>
      <c r="H659" s="951">
        <v>0</v>
      </c>
      <c r="I659" s="951">
        <v>804592.16</v>
      </c>
      <c r="J659" s="952" t="s">
        <v>672</v>
      </c>
      <c r="K659" s="953"/>
      <c r="L659" s="954"/>
      <c r="M659" s="777"/>
      <c r="N659" s="778"/>
      <c r="O659" s="957"/>
      <c r="P659" s="957"/>
      <c r="Q659" s="779"/>
      <c r="R659" s="1022"/>
    </row>
    <row r="660" spans="1:18">
      <c r="A660" s="1020"/>
      <c r="B660" s="1019" t="s">
        <v>1052</v>
      </c>
      <c r="C660" s="1019" t="s">
        <v>1053</v>
      </c>
      <c r="D660" s="1019" t="s">
        <v>94</v>
      </c>
      <c r="E660" s="1021">
        <v>40611</v>
      </c>
      <c r="F660" s="950"/>
      <c r="G660" s="951"/>
      <c r="H660" s="951"/>
      <c r="I660" s="951"/>
      <c r="J660" s="952"/>
      <c r="K660" s="953">
        <v>650000</v>
      </c>
      <c r="L660" s="954"/>
      <c r="M660" s="777">
        <v>3035000</v>
      </c>
      <c r="N660" s="778">
        <v>0.2142</v>
      </c>
      <c r="O660" s="957">
        <v>-2385000</v>
      </c>
      <c r="P660" s="957"/>
      <c r="Q660" s="779"/>
      <c r="R660" s="1022"/>
    </row>
    <row r="661" spans="1:18">
      <c r="A661" s="1020" t="s">
        <v>1981</v>
      </c>
      <c r="B661" s="1019" t="s">
        <v>1054</v>
      </c>
      <c r="C661" s="1019" t="s">
        <v>792</v>
      </c>
      <c r="D661" s="1019" t="s">
        <v>111</v>
      </c>
      <c r="E661" s="1021">
        <v>39990</v>
      </c>
      <c r="F661" s="950" t="s">
        <v>49</v>
      </c>
      <c r="G661" s="951">
        <v>21042000</v>
      </c>
      <c r="H661" s="951">
        <v>0</v>
      </c>
      <c r="I661" s="951">
        <v>19836630.66</v>
      </c>
      <c r="J661" s="952" t="s">
        <v>672</v>
      </c>
      <c r="K661" s="953"/>
      <c r="L661" s="954"/>
      <c r="M661" s="777"/>
      <c r="N661" s="778"/>
      <c r="O661" s="957"/>
      <c r="P661" s="957"/>
      <c r="Q661" s="779"/>
      <c r="R661" s="1022"/>
    </row>
    <row r="662" spans="1:18">
      <c r="A662" s="1020"/>
      <c r="B662" s="1019" t="s">
        <v>1054</v>
      </c>
      <c r="C662" s="1019" t="s">
        <v>792</v>
      </c>
      <c r="D662" s="1019" t="s">
        <v>111</v>
      </c>
      <c r="E662" s="1021">
        <v>41325</v>
      </c>
      <c r="F662" s="950"/>
      <c r="G662" s="951"/>
      <c r="H662" s="951"/>
      <c r="I662" s="951"/>
      <c r="J662" s="952"/>
      <c r="K662" s="953">
        <v>18874674</v>
      </c>
      <c r="L662" s="954"/>
      <c r="M662" s="777">
        <v>21042</v>
      </c>
      <c r="N662" s="778">
        <v>897</v>
      </c>
      <c r="O662" s="957">
        <v>-2167326</v>
      </c>
      <c r="P662" s="957"/>
      <c r="Q662" s="779">
        <v>994613.4</v>
      </c>
      <c r="R662" s="1022">
        <v>1052</v>
      </c>
    </row>
    <row r="663" spans="1:18">
      <c r="A663" s="1020"/>
      <c r="B663" s="1019" t="s">
        <v>1054</v>
      </c>
      <c r="C663" s="1019" t="s">
        <v>792</v>
      </c>
      <c r="D663" s="1019" t="s">
        <v>111</v>
      </c>
      <c r="E663" s="1021">
        <v>41359</v>
      </c>
      <c r="F663" s="950"/>
      <c r="G663" s="951"/>
      <c r="H663" s="951"/>
      <c r="I663" s="951"/>
      <c r="J663" s="952"/>
      <c r="K663" s="953"/>
      <c r="L663" s="954">
        <v>-188746.74</v>
      </c>
      <c r="M663" s="777"/>
      <c r="N663" s="778"/>
      <c r="O663" s="957"/>
      <c r="P663" s="957"/>
      <c r="Q663" s="779"/>
      <c r="R663" s="1022"/>
    </row>
    <row r="664" spans="1:18">
      <c r="A664" s="1020" t="s">
        <v>1983</v>
      </c>
      <c r="B664" s="1019" t="s">
        <v>1055</v>
      </c>
      <c r="C664" s="1019" t="s">
        <v>944</v>
      </c>
      <c r="D664" s="1019" t="s">
        <v>82</v>
      </c>
      <c r="E664" s="1021">
        <v>39801</v>
      </c>
      <c r="F664" s="950" t="s">
        <v>49</v>
      </c>
      <c r="G664" s="951">
        <v>9294000</v>
      </c>
      <c r="H664" s="951">
        <v>0</v>
      </c>
      <c r="I664" s="951">
        <v>11156234.25</v>
      </c>
      <c r="J664" s="952" t="s">
        <v>656</v>
      </c>
      <c r="K664" s="953"/>
      <c r="L664" s="954"/>
      <c r="M664" s="777"/>
      <c r="N664" s="778"/>
      <c r="O664" s="957"/>
      <c r="P664" s="957"/>
      <c r="Q664" s="779"/>
      <c r="R664" s="1022"/>
    </row>
    <row r="665" spans="1:18">
      <c r="A665" s="1020"/>
      <c r="B665" s="1019" t="s">
        <v>1055</v>
      </c>
      <c r="C665" s="1019" t="s">
        <v>944</v>
      </c>
      <c r="D665" s="1019" t="s">
        <v>82</v>
      </c>
      <c r="E665" s="1021">
        <v>40808</v>
      </c>
      <c r="F665" s="950"/>
      <c r="G665" s="951"/>
      <c r="H665" s="951"/>
      <c r="I665" s="951"/>
      <c r="J665" s="952"/>
      <c r="K665" s="953">
        <v>9294000</v>
      </c>
      <c r="L665" s="954"/>
      <c r="M665" s="777">
        <v>9294</v>
      </c>
      <c r="N665" s="778">
        <v>1000</v>
      </c>
      <c r="O665" s="957"/>
      <c r="P665" s="957"/>
      <c r="Q665" s="779">
        <v>465000</v>
      </c>
      <c r="R665" s="1022">
        <v>465</v>
      </c>
    </row>
    <row r="666" spans="1:18">
      <c r="A666" s="1020" t="s">
        <v>1981</v>
      </c>
      <c r="B666" s="1019" t="s">
        <v>1056</v>
      </c>
      <c r="C666" s="1019" t="s">
        <v>1057</v>
      </c>
      <c r="D666" s="1019" t="s">
        <v>101</v>
      </c>
      <c r="E666" s="1021">
        <v>39801</v>
      </c>
      <c r="F666" s="950" t="s">
        <v>49</v>
      </c>
      <c r="G666" s="951">
        <v>7289000</v>
      </c>
      <c r="H666" s="951">
        <v>0</v>
      </c>
      <c r="I666" s="951">
        <v>8441836.2599999998</v>
      </c>
      <c r="J666" s="952" t="s">
        <v>672</v>
      </c>
      <c r="K666" s="953"/>
      <c r="L666" s="954"/>
      <c r="M666" s="777"/>
      <c r="N666" s="778"/>
      <c r="O666" s="957"/>
      <c r="P666" s="957"/>
      <c r="Q666" s="779"/>
      <c r="R666" s="1022"/>
    </row>
    <row r="667" spans="1:18">
      <c r="A667" s="1020"/>
      <c r="B667" s="1019" t="s">
        <v>1056</v>
      </c>
      <c r="C667" s="1019" t="s">
        <v>1057</v>
      </c>
      <c r="D667" s="1019" t="s">
        <v>101</v>
      </c>
      <c r="E667" s="1021">
        <v>41241</v>
      </c>
      <c r="F667" s="950"/>
      <c r="G667" s="951"/>
      <c r="H667" s="951"/>
      <c r="I667" s="951"/>
      <c r="J667" s="952"/>
      <c r="K667" s="953">
        <v>879424.6</v>
      </c>
      <c r="L667" s="954"/>
      <c r="M667" s="777">
        <v>974</v>
      </c>
      <c r="N667" s="778">
        <v>902.9</v>
      </c>
      <c r="O667" s="957">
        <v>-94575.4</v>
      </c>
      <c r="P667" s="957"/>
      <c r="Q667" s="779"/>
      <c r="R667" s="1022"/>
    </row>
    <row r="668" spans="1:18">
      <c r="A668" s="1020"/>
      <c r="B668" s="1019" t="s">
        <v>1056</v>
      </c>
      <c r="C668" s="1019" t="s">
        <v>1057</v>
      </c>
      <c r="D668" s="1019" t="s">
        <v>101</v>
      </c>
      <c r="E668" s="1021">
        <v>41243</v>
      </c>
      <c r="F668" s="950"/>
      <c r="G668" s="951"/>
      <c r="H668" s="951"/>
      <c r="I668" s="951"/>
      <c r="J668" s="952"/>
      <c r="K668" s="953">
        <v>5701813.5</v>
      </c>
      <c r="L668" s="954"/>
      <c r="M668" s="777">
        <v>6315</v>
      </c>
      <c r="N668" s="778">
        <v>902.9</v>
      </c>
      <c r="O668" s="957">
        <v>-613186.5</v>
      </c>
      <c r="P668" s="957"/>
      <c r="Q668" s="779">
        <v>358558.2</v>
      </c>
      <c r="R668" s="1022">
        <v>364</v>
      </c>
    </row>
    <row r="669" spans="1:18">
      <c r="A669" s="1020"/>
      <c r="B669" s="1019" t="s">
        <v>1056</v>
      </c>
      <c r="C669" s="1019" t="s">
        <v>1057</v>
      </c>
      <c r="D669" s="1019" t="s">
        <v>101</v>
      </c>
      <c r="E669" s="1021">
        <v>41285</v>
      </c>
      <c r="F669" s="950"/>
      <c r="G669" s="951"/>
      <c r="H669" s="951"/>
      <c r="I669" s="951"/>
      <c r="J669" s="952"/>
      <c r="K669" s="953"/>
      <c r="L669" s="954">
        <v>-65812.38</v>
      </c>
      <c r="M669" s="777"/>
      <c r="N669" s="778"/>
      <c r="O669" s="957"/>
      <c r="P669" s="957"/>
      <c r="Q669" s="779"/>
      <c r="R669" s="1022"/>
    </row>
    <row r="670" spans="1:18">
      <c r="A670" s="1020" t="s">
        <v>2012</v>
      </c>
      <c r="B670" s="1019" t="s">
        <v>1058</v>
      </c>
      <c r="C670" s="1019" t="s">
        <v>1059</v>
      </c>
      <c r="D670" s="1019" t="s">
        <v>123</v>
      </c>
      <c r="E670" s="1021">
        <v>39962</v>
      </c>
      <c r="F670" s="950" t="s">
        <v>160</v>
      </c>
      <c r="G670" s="951">
        <v>3942000</v>
      </c>
      <c r="H670" s="951">
        <v>0</v>
      </c>
      <c r="I670" s="951">
        <v>5404924.3499999996</v>
      </c>
      <c r="J670" s="952" t="s">
        <v>656</v>
      </c>
      <c r="K670" s="953"/>
      <c r="L670" s="954"/>
      <c r="M670" s="777"/>
      <c r="N670" s="778"/>
      <c r="O670" s="957"/>
      <c r="P670" s="957"/>
      <c r="Q670" s="779"/>
      <c r="R670" s="1022"/>
    </row>
    <row r="671" spans="1:18">
      <c r="A671" s="1020"/>
      <c r="B671" s="1019" t="s">
        <v>1058</v>
      </c>
      <c r="C671" s="1019" t="s">
        <v>1059</v>
      </c>
      <c r="D671" s="1019" t="s">
        <v>123</v>
      </c>
      <c r="E671" s="1021">
        <v>41360</v>
      </c>
      <c r="F671" s="950"/>
      <c r="G671" s="951"/>
      <c r="H671" s="951"/>
      <c r="I671" s="951"/>
      <c r="J671" s="952"/>
      <c r="K671" s="953">
        <v>3942000</v>
      </c>
      <c r="L671" s="954"/>
      <c r="M671" s="777">
        <v>3942000</v>
      </c>
      <c r="N671" s="778">
        <v>1</v>
      </c>
      <c r="O671" s="957"/>
      <c r="P671" s="957"/>
      <c r="Q671" s="779">
        <v>197000</v>
      </c>
      <c r="R671" s="1022">
        <v>197000</v>
      </c>
    </row>
    <row r="672" spans="1:18">
      <c r="A672" s="1020">
        <v>77</v>
      </c>
      <c r="B672" s="1019" t="s">
        <v>1060</v>
      </c>
      <c r="C672" s="1019" t="s">
        <v>1061</v>
      </c>
      <c r="D672" s="1019" t="s">
        <v>98</v>
      </c>
      <c r="E672" s="1021">
        <v>39794</v>
      </c>
      <c r="F672" s="950" t="s">
        <v>26</v>
      </c>
      <c r="G672" s="951">
        <v>7000000</v>
      </c>
      <c r="H672" s="951">
        <v>0</v>
      </c>
      <c r="I672" s="951">
        <v>8388333.3300000001</v>
      </c>
      <c r="J672" s="952" t="s">
        <v>705</v>
      </c>
      <c r="K672" s="953"/>
      <c r="L672" s="954"/>
      <c r="M672" s="777"/>
      <c r="N672" s="778"/>
      <c r="O672" s="957"/>
      <c r="P672" s="957"/>
      <c r="Q672" s="779"/>
      <c r="R672" s="1022"/>
    </row>
    <row r="673" spans="1:18">
      <c r="A673" s="1020"/>
      <c r="B673" s="1019" t="s">
        <v>1060</v>
      </c>
      <c r="C673" s="1019" t="s">
        <v>1061</v>
      </c>
      <c r="D673" s="1019" t="s">
        <v>98</v>
      </c>
      <c r="E673" s="1021">
        <v>41243</v>
      </c>
      <c r="F673" s="950"/>
      <c r="G673" s="951"/>
      <c r="H673" s="951"/>
      <c r="I673" s="951"/>
      <c r="J673" s="952"/>
      <c r="K673" s="953">
        <v>7000000</v>
      </c>
      <c r="L673" s="954"/>
      <c r="M673" s="777">
        <v>7000</v>
      </c>
      <c r="N673" s="778">
        <v>1000</v>
      </c>
      <c r="O673" s="957"/>
      <c r="P673" s="957"/>
      <c r="Q673" s="779"/>
      <c r="R673" s="1022"/>
    </row>
    <row r="674" spans="1:18">
      <c r="A674" s="1020" t="s">
        <v>1985</v>
      </c>
      <c r="B674" s="1019" t="s">
        <v>1062</v>
      </c>
      <c r="C674" s="1019" t="s">
        <v>1063</v>
      </c>
      <c r="D674" s="1019" t="s">
        <v>101</v>
      </c>
      <c r="E674" s="1021">
        <v>40130</v>
      </c>
      <c r="F674" s="950" t="s">
        <v>49</v>
      </c>
      <c r="G674" s="951">
        <v>6657000</v>
      </c>
      <c r="H674" s="951">
        <v>0</v>
      </c>
      <c r="I674" s="951">
        <v>7220908.8300000001</v>
      </c>
      <c r="J674" s="952" t="s">
        <v>672</v>
      </c>
      <c r="K674" s="953"/>
      <c r="L674" s="954"/>
      <c r="M674" s="777"/>
      <c r="N674" s="778"/>
      <c r="O674" s="957"/>
      <c r="P674" s="957"/>
      <c r="Q674" s="779"/>
      <c r="R674" s="1022"/>
    </row>
    <row r="675" spans="1:18">
      <c r="A675" s="1020"/>
      <c r="B675" s="1019" t="s">
        <v>1062</v>
      </c>
      <c r="C675" s="1019" t="s">
        <v>1063</v>
      </c>
      <c r="D675" s="1019" t="s">
        <v>101</v>
      </c>
      <c r="E675" s="1021">
        <v>41474</v>
      </c>
      <c r="F675" s="950"/>
      <c r="G675" s="951"/>
      <c r="H675" s="951"/>
      <c r="I675" s="951"/>
      <c r="J675" s="952"/>
      <c r="K675" s="953">
        <v>439000</v>
      </c>
      <c r="L675" s="954"/>
      <c r="M675" s="777">
        <v>439</v>
      </c>
      <c r="N675" s="778">
        <v>1058.9000000000001</v>
      </c>
      <c r="O675" s="957"/>
      <c r="P675" s="957">
        <v>25857.1</v>
      </c>
      <c r="Q675" s="779"/>
      <c r="R675" s="1022"/>
    </row>
    <row r="676" spans="1:18">
      <c r="A676" s="1020"/>
      <c r="B676" s="1019" t="s">
        <v>1062</v>
      </c>
      <c r="C676" s="1019" t="s">
        <v>1063</v>
      </c>
      <c r="D676" s="1019" t="s">
        <v>101</v>
      </c>
      <c r="E676" s="1021">
        <v>41477</v>
      </c>
      <c r="F676" s="950"/>
      <c r="G676" s="951"/>
      <c r="H676" s="951"/>
      <c r="I676" s="951"/>
      <c r="J676" s="952"/>
      <c r="K676" s="953">
        <v>6218000</v>
      </c>
      <c r="L676" s="954"/>
      <c r="M676" s="777">
        <v>6218</v>
      </c>
      <c r="N676" s="778">
        <v>1058.9000000000001</v>
      </c>
      <c r="O676" s="957"/>
      <c r="P676" s="957">
        <v>366240.2</v>
      </c>
      <c r="Q676" s="779">
        <v>242302.5</v>
      </c>
      <c r="R676" s="1022">
        <v>200</v>
      </c>
    </row>
    <row r="677" spans="1:18">
      <c r="A677" s="1020"/>
      <c r="B677" s="1019" t="s">
        <v>1062</v>
      </c>
      <c r="C677" s="1019" t="s">
        <v>1063</v>
      </c>
      <c r="D677" s="1019" t="s">
        <v>101</v>
      </c>
      <c r="E677" s="1021">
        <v>41529</v>
      </c>
      <c r="F677" s="950"/>
      <c r="G677" s="951"/>
      <c r="H677" s="951"/>
      <c r="I677" s="951"/>
      <c r="J677" s="952"/>
      <c r="K677" s="953"/>
      <c r="L677" s="954">
        <v>-70490.97</v>
      </c>
      <c r="M677" s="777"/>
      <c r="N677" s="778"/>
      <c r="O677" s="957"/>
      <c r="P677" s="957"/>
      <c r="Q677" s="779"/>
      <c r="R677" s="1022"/>
    </row>
    <row r="678" spans="1:18">
      <c r="A678" s="1020" t="s">
        <v>1981</v>
      </c>
      <c r="B678" s="1019" t="s">
        <v>1064</v>
      </c>
      <c r="C678" s="1019" t="s">
        <v>1029</v>
      </c>
      <c r="D678" s="1019" t="s">
        <v>96</v>
      </c>
      <c r="E678" s="1021">
        <v>39801</v>
      </c>
      <c r="F678" s="950" t="s">
        <v>49</v>
      </c>
      <c r="G678" s="951">
        <v>36282000</v>
      </c>
      <c r="H678" s="951">
        <v>0</v>
      </c>
      <c r="I678" s="951">
        <v>40966780.82</v>
      </c>
      <c r="J678" s="952" t="s">
        <v>672</v>
      </c>
      <c r="K678" s="953"/>
      <c r="L678" s="954"/>
      <c r="M678" s="777"/>
      <c r="N678" s="778"/>
      <c r="O678" s="957"/>
      <c r="P678" s="957"/>
      <c r="Q678" s="779"/>
      <c r="R678" s="1022"/>
    </row>
    <row r="679" spans="1:18">
      <c r="A679" s="1020"/>
      <c r="B679" s="1019" t="s">
        <v>1064</v>
      </c>
      <c r="C679" s="1019" t="s">
        <v>1029</v>
      </c>
      <c r="D679" s="1019" t="s">
        <v>96</v>
      </c>
      <c r="E679" s="1021">
        <v>41122</v>
      </c>
      <c r="F679" s="950"/>
      <c r="G679" s="951"/>
      <c r="H679" s="951"/>
      <c r="I679" s="951"/>
      <c r="J679" s="952"/>
      <c r="K679" s="953">
        <v>120320.1</v>
      </c>
      <c r="L679" s="954"/>
      <c r="M679" s="777">
        <v>135</v>
      </c>
      <c r="N679" s="778">
        <v>891.3</v>
      </c>
      <c r="O679" s="957">
        <v>-14679.9</v>
      </c>
      <c r="P679" s="957"/>
      <c r="Q679" s="779"/>
      <c r="R679" s="1022"/>
    </row>
    <row r="680" spans="1:18">
      <c r="A680" s="1020"/>
      <c r="B680" s="1019" t="s">
        <v>1064</v>
      </c>
      <c r="C680" s="1019" t="s">
        <v>1029</v>
      </c>
      <c r="D680" s="1019" t="s">
        <v>96</v>
      </c>
      <c r="E680" s="1021">
        <v>41123</v>
      </c>
      <c r="F680" s="950"/>
      <c r="G680" s="951"/>
      <c r="H680" s="951"/>
      <c r="I680" s="951"/>
      <c r="J680" s="952"/>
      <c r="K680" s="953">
        <v>26737.8</v>
      </c>
      <c r="L680" s="954"/>
      <c r="M680" s="777">
        <v>30</v>
      </c>
      <c r="N680" s="778">
        <v>891.3</v>
      </c>
      <c r="O680" s="957">
        <v>-3262.2</v>
      </c>
      <c r="P680" s="957"/>
      <c r="Q680" s="779"/>
      <c r="R680" s="1022"/>
    </row>
    <row r="681" spans="1:18">
      <c r="A681" s="1020"/>
      <c r="B681" s="1019" t="s">
        <v>1064</v>
      </c>
      <c r="C681" s="1019" t="s">
        <v>1029</v>
      </c>
      <c r="D681" s="1019" t="s">
        <v>96</v>
      </c>
      <c r="E681" s="1021">
        <v>41124</v>
      </c>
      <c r="F681" s="950"/>
      <c r="G681" s="951"/>
      <c r="H681" s="951"/>
      <c r="I681" s="951"/>
      <c r="J681" s="952"/>
      <c r="K681" s="953">
        <v>298572.09999999998</v>
      </c>
      <c r="L681" s="954"/>
      <c r="M681" s="777">
        <v>335</v>
      </c>
      <c r="N681" s="778">
        <v>891.3</v>
      </c>
      <c r="O681" s="957">
        <v>-36427.9</v>
      </c>
      <c r="P681" s="957"/>
      <c r="Q681" s="779"/>
      <c r="R681" s="1022"/>
    </row>
    <row r="682" spans="1:18">
      <c r="A682" s="1020"/>
      <c r="B682" s="1019" t="s">
        <v>1064</v>
      </c>
      <c r="C682" s="1019" t="s">
        <v>1029</v>
      </c>
      <c r="D682" s="1019" t="s">
        <v>96</v>
      </c>
      <c r="E682" s="1021">
        <v>41128</v>
      </c>
      <c r="F682" s="950"/>
      <c r="G682" s="951"/>
      <c r="H682" s="951"/>
      <c r="I682" s="951"/>
      <c r="J682" s="952"/>
      <c r="K682" s="953">
        <v>3200514.66</v>
      </c>
      <c r="L682" s="954"/>
      <c r="M682" s="777">
        <v>3591</v>
      </c>
      <c r="N682" s="778">
        <v>891.3</v>
      </c>
      <c r="O682" s="957">
        <v>-390485.34</v>
      </c>
      <c r="P682" s="957"/>
      <c r="Q682" s="779">
        <v>170227.93</v>
      </c>
      <c r="R682" s="1022">
        <v>179</v>
      </c>
    </row>
    <row r="683" spans="1:18">
      <c r="A683" s="1020"/>
      <c r="B683" s="1019" t="s">
        <v>1064</v>
      </c>
      <c r="C683" s="1019" t="s">
        <v>1029</v>
      </c>
      <c r="D683" s="1019" t="s">
        <v>96</v>
      </c>
      <c r="E683" s="1021">
        <v>41129</v>
      </c>
      <c r="F683" s="950"/>
      <c r="G683" s="951"/>
      <c r="H683" s="951"/>
      <c r="I683" s="951"/>
      <c r="J683" s="952"/>
      <c r="K683" s="953">
        <v>2348470.1</v>
      </c>
      <c r="L683" s="954"/>
      <c r="M683" s="777">
        <v>2635</v>
      </c>
      <c r="N683" s="778">
        <v>891.3</v>
      </c>
      <c r="O683" s="957">
        <v>-286529.90000000002</v>
      </c>
      <c r="P683" s="957"/>
      <c r="Q683" s="779">
        <v>167374.94</v>
      </c>
      <c r="R683" s="1022">
        <v>176</v>
      </c>
    </row>
    <row r="684" spans="1:18">
      <c r="A684" s="1020"/>
      <c r="B684" s="1019" t="s">
        <v>1064</v>
      </c>
      <c r="C684" s="1019" t="s">
        <v>1029</v>
      </c>
      <c r="D684" s="1019" t="s">
        <v>96</v>
      </c>
      <c r="E684" s="1021">
        <v>41130</v>
      </c>
      <c r="F684" s="950"/>
      <c r="G684" s="951"/>
      <c r="H684" s="951"/>
      <c r="I684" s="951"/>
      <c r="J684" s="952"/>
      <c r="K684" s="953">
        <v>26056877.359999999</v>
      </c>
      <c r="L684" s="954"/>
      <c r="M684" s="777">
        <v>29236</v>
      </c>
      <c r="N684" s="778">
        <v>891.3</v>
      </c>
      <c r="O684" s="957">
        <v>-3179122.64</v>
      </c>
      <c r="P684" s="957"/>
      <c r="Q684" s="779">
        <v>1210615.3600000001</v>
      </c>
      <c r="R684" s="1022">
        <v>1273</v>
      </c>
    </row>
    <row r="685" spans="1:18">
      <c r="A685" s="1020"/>
      <c r="B685" s="1019" t="s">
        <v>1064</v>
      </c>
      <c r="C685" s="1019" t="s">
        <v>1029</v>
      </c>
      <c r="D685" s="1019" t="s">
        <v>96</v>
      </c>
      <c r="E685" s="1021">
        <v>41131</v>
      </c>
      <c r="F685" s="950"/>
      <c r="G685" s="951"/>
      <c r="H685" s="951"/>
      <c r="I685" s="951"/>
      <c r="J685" s="952"/>
      <c r="K685" s="953">
        <v>285203.20000000001</v>
      </c>
      <c r="L685" s="954"/>
      <c r="M685" s="777">
        <v>320</v>
      </c>
      <c r="N685" s="778">
        <v>891.3</v>
      </c>
      <c r="O685" s="957">
        <v>-34796.800000000003</v>
      </c>
      <c r="P685" s="957"/>
      <c r="Q685" s="779">
        <v>176884.89</v>
      </c>
      <c r="R685" s="1022">
        <v>186</v>
      </c>
    </row>
    <row r="686" spans="1:18">
      <c r="A686" s="1020"/>
      <c r="B686" s="1019" t="s">
        <v>1064</v>
      </c>
      <c r="C686" s="1019" t="s">
        <v>1029</v>
      </c>
      <c r="D686" s="1019" t="s">
        <v>96</v>
      </c>
      <c r="E686" s="1021">
        <v>41163</v>
      </c>
      <c r="F686" s="950"/>
      <c r="G686" s="951"/>
      <c r="H686" s="951"/>
      <c r="I686" s="951"/>
      <c r="J686" s="952"/>
      <c r="K686" s="953"/>
      <c r="L686" s="954">
        <v>-323366.95</v>
      </c>
      <c r="M686" s="777"/>
      <c r="N686" s="778"/>
      <c r="O686" s="957"/>
      <c r="P686" s="957"/>
      <c r="Q686" s="779"/>
      <c r="R686" s="1022"/>
    </row>
    <row r="687" spans="1:18">
      <c r="A687" s="1020"/>
      <c r="B687" s="1019" t="s">
        <v>1065</v>
      </c>
      <c r="C687" s="1019" t="s">
        <v>905</v>
      </c>
      <c r="D687" s="1019" t="s">
        <v>105</v>
      </c>
      <c r="E687" s="1021">
        <v>39801</v>
      </c>
      <c r="F687" s="950" t="s">
        <v>26</v>
      </c>
      <c r="G687" s="951">
        <v>48200000</v>
      </c>
      <c r="H687" s="951">
        <v>0</v>
      </c>
      <c r="I687" s="951">
        <v>51286669.090000004</v>
      </c>
      <c r="J687" s="952" t="s">
        <v>675</v>
      </c>
      <c r="K687" s="953"/>
      <c r="L687" s="954"/>
      <c r="M687" s="777"/>
      <c r="N687" s="778"/>
      <c r="O687" s="957"/>
      <c r="P687" s="957"/>
      <c r="Q687" s="779"/>
      <c r="R687" s="1022"/>
    </row>
    <row r="688" spans="1:18">
      <c r="A688" s="1020"/>
      <c r="B688" s="1019" t="s">
        <v>1065</v>
      </c>
      <c r="C688" s="1019" t="s">
        <v>905</v>
      </c>
      <c r="D688" s="1019" t="s">
        <v>105</v>
      </c>
      <c r="E688" s="1021">
        <v>41093</v>
      </c>
      <c r="F688" s="950"/>
      <c r="G688" s="951"/>
      <c r="H688" s="951"/>
      <c r="I688" s="951"/>
      <c r="J688" s="952"/>
      <c r="K688" s="953">
        <v>43408920</v>
      </c>
      <c r="L688" s="954">
        <v>-651133.80000000005</v>
      </c>
      <c r="M688" s="777">
        <v>48200</v>
      </c>
      <c r="N688" s="778">
        <v>900.6</v>
      </c>
      <c r="O688" s="957">
        <v>-4791080</v>
      </c>
      <c r="P688" s="957"/>
      <c r="Q688" s="779"/>
      <c r="R688" s="1022"/>
    </row>
    <row r="689" spans="1:18">
      <c r="A689" s="1020">
        <v>11</v>
      </c>
      <c r="B689" s="1019" t="s">
        <v>1066</v>
      </c>
      <c r="C689" s="1019" t="s">
        <v>1067</v>
      </c>
      <c r="D689" s="1019" t="s">
        <v>128</v>
      </c>
      <c r="E689" s="1021">
        <v>39813</v>
      </c>
      <c r="F689" s="950" t="s">
        <v>26</v>
      </c>
      <c r="G689" s="951">
        <v>3408000000</v>
      </c>
      <c r="H689" s="951">
        <v>0</v>
      </c>
      <c r="I689" s="951">
        <v>4043972602.6700001</v>
      </c>
      <c r="J689" s="952" t="s">
        <v>656</v>
      </c>
      <c r="K689" s="953"/>
      <c r="L689" s="954"/>
      <c r="M689" s="777"/>
      <c r="N689" s="778"/>
      <c r="O689" s="957"/>
      <c r="P689" s="957"/>
      <c r="Q689" s="779"/>
      <c r="R689" s="1022"/>
    </row>
    <row r="690" spans="1:18">
      <c r="A690" s="1020"/>
      <c r="B690" s="1019" t="s">
        <v>1066</v>
      </c>
      <c r="C690" s="1019" t="s">
        <v>1067</v>
      </c>
      <c r="D690" s="1019" t="s">
        <v>128</v>
      </c>
      <c r="E690" s="1021">
        <v>40576</v>
      </c>
      <c r="F690" s="950"/>
      <c r="G690" s="951"/>
      <c r="H690" s="951"/>
      <c r="I690" s="951"/>
      <c r="J690" s="952"/>
      <c r="K690" s="953">
        <v>3408000000</v>
      </c>
      <c r="L690" s="954"/>
      <c r="M690" s="777">
        <v>136320</v>
      </c>
      <c r="N690" s="778">
        <v>25000</v>
      </c>
      <c r="O690" s="957"/>
      <c r="P690" s="957"/>
      <c r="Q690" s="779"/>
      <c r="R690" s="1022"/>
    </row>
    <row r="691" spans="1:18">
      <c r="A691" s="1020"/>
      <c r="B691" s="1019" t="s">
        <v>1066</v>
      </c>
      <c r="C691" s="1019" t="s">
        <v>1067</v>
      </c>
      <c r="D691" s="1019" t="s">
        <v>128</v>
      </c>
      <c r="E691" s="1021">
        <v>40618</v>
      </c>
      <c r="F691" s="950"/>
      <c r="G691" s="951"/>
      <c r="H691" s="951"/>
      <c r="I691" s="951"/>
      <c r="J691" s="952"/>
      <c r="K691" s="953"/>
      <c r="L691" s="954"/>
      <c r="M691" s="777"/>
      <c r="N691" s="778"/>
      <c r="O691" s="957"/>
      <c r="P691" s="957"/>
      <c r="Q691" s="779">
        <v>280025936</v>
      </c>
      <c r="R691" s="1022">
        <v>43617747</v>
      </c>
    </row>
    <row r="692" spans="1:18">
      <c r="A692" s="1020">
        <v>11</v>
      </c>
      <c r="B692" s="1019" t="s">
        <v>1068</v>
      </c>
      <c r="C692" s="1019" t="s">
        <v>1069</v>
      </c>
      <c r="D692" s="1019" t="s">
        <v>16</v>
      </c>
      <c r="E692" s="1021">
        <v>39805</v>
      </c>
      <c r="F692" s="950" t="s">
        <v>26</v>
      </c>
      <c r="G692" s="951">
        <v>37515000</v>
      </c>
      <c r="H692" s="951">
        <v>0</v>
      </c>
      <c r="I692" s="951">
        <v>43787611.609999999</v>
      </c>
      <c r="J692" s="952" t="s">
        <v>656</v>
      </c>
      <c r="K692" s="953"/>
      <c r="L692" s="954"/>
      <c r="M692" s="777"/>
      <c r="N692" s="778"/>
      <c r="O692" s="957"/>
      <c r="P692" s="957"/>
      <c r="Q692" s="779"/>
      <c r="R692" s="1022"/>
    </row>
    <row r="693" spans="1:18">
      <c r="A693" s="1020"/>
      <c r="B693" s="1019" t="s">
        <v>1068</v>
      </c>
      <c r="C693" s="1019" t="s">
        <v>1069</v>
      </c>
      <c r="D693" s="1019" t="s">
        <v>16</v>
      </c>
      <c r="E693" s="1021">
        <v>40597</v>
      </c>
      <c r="F693" s="950"/>
      <c r="G693" s="951"/>
      <c r="H693" s="951"/>
      <c r="I693" s="951"/>
      <c r="J693" s="952"/>
      <c r="K693" s="953">
        <v>12505000</v>
      </c>
      <c r="L693" s="954"/>
      <c r="M693" s="777">
        <v>2501</v>
      </c>
      <c r="N693" s="778">
        <v>5000</v>
      </c>
      <c r="O693" s="957"/>
      <c r="P693" s="957"/>
      <c r="Q693" s="779"/>
      <c r="R693" s="1022"/>
    </row>
    <row r="694" spans="1:18">
      <c r="A694" s="1020"/>
      <c r="B694" s="1019" t="s">
        <v>1068</v>
      </c>
      <c r="C694" s="1019" t="s">
        <v>1069</v>
      </c>
      <c r="D694" s="1019" t="s">
        <v>16</v>
      </c>
      <c r="E694" s="1021">
        <v>40632</v>
      </c>
      <c r="F694" s="950"/>
      <c r="G694" s="951"/>
      <c r="H694" s="951"/>
      <c r="I694" s="951"/>
      <c r="J694" s="952"/>
      <c r="K694" s="953">
        <v>25010000</v>
      </c>
      <c r="L694" s="954"/>
      <c r="M694" s="777">
        <v>5002</v>
      </c>
      <c r="N694" s="778">
        <v>5000</v>
      </c>
      <c r="O694" s="957"/>
      <c r="P694" s="957"/>
      <c r="Q694" s="779"/>
      <c r="R694" s="1022"/>
    </row>
    <row r="695" spans="1:18">
      <c r="A695" s="1020"/>
      <c r="B695" s="1019" t="s">
        <v>1068</v>
      </c>
      <c r="C695" s="1019" t="s">
        <v>1069</v>
      </c>
      <c r="D695" s="1019" t="s">
        <v>16</v>
      </c>
      <c r="E695" s="1021">
        <v>40674</v>
      </c>
      <c r="F695" s="950"/>
      <c r="G695" s="951"/>
      <c r="H695" s="951"/>
      <c r="I695" s="951"/>
      <c r="J695" s="952"/>
      <c r="K695" s="953"/>
      <c r="L695" s="954"/>
      <c r="M695" s="777"/>
      <c r="N695" s="778"/>
      <c r="O695" s="957"/>
      <c r="P695" s="957"/>
      <c r="Q695" s="779">
        <v>2079962.5</v>
      </c>
      <c r="R695" s="1022">
        <v>378175</v>
      </c>
    </row>
    <row r="696" spans="1:18">
      <c r="A696" s="1020" t="s">
        <v>1983</v>
      </c>
      <c r="B696" s="1019" t="s">
        <v>1070</v>
      </c>
      <c r="C696" s="1019" t="s">
        <v>1071</v>
      </c>
      <c r="D696" s="1019" t="s">
        <v>93</v>
      </c>
      <c r="E696" s="1021">
        <v>39857</v>
      </c>
      <c r="F696" s="950" t="s">
        <v>49</v>
      </c>
      <c r="G696" s="951">
        <v>5000000</v>
      </c>
      <c r="H696" s="951">
        <v>0</v>
      </c>
      <c r="I696" s="951">
        <v>5914597.3300000001</v>
      </c>
      <c r="J696" s="952" t="s">
        <v>656</v>
      </c>
      <c r="K696" s="953"/>
      <c r="L696" s="954"/>
      <c r="M696" s="777"/>
      <c r="N696" s="778"/>
      <c r="O696" s="957"/>
      <c r="P696" s="957"/>
      <c r="Q696" s="779"/>
      <c r="R696" s="1022"/>
    </row>
    <row r="697" spans="1:18">
      <c r="A697" s="1020"/>
      <c r="B697" s="1019" t="s">
        <v>1070</v>
      </c>
      <c r="C697" s="1019" t="s">
        <v>1071</v>
      </c>
      <c r="D697" s="1019" t="s">
        <v>93</v>
      </c>
      <c r="E697" s="1021">
        <v>40745</v>
      </c>
      <c r="F697" s="950"/>
      <c r="G697" s="951"/>
      <c r="H697" s="951"/>
      <c r="I697" s="951"/>
      <c r="J697" s="952"/>
      <c r="K697" s="953">
        <v>5000000</v>
      </c>
      <c r="L697" s="954"/>
      <c r="M697" s="777">
        <v>5000</v>
      </c>
      <c r="N697" s="778">
        <v>1000</v>
      </c>
      <c r="O697" s="957"/>
      <c r="P697" s="957"/>
      <c r="Q697" s="779">
        <v>250000</v>
      </c>
      <c r="R697" s="1022">
        <v>250</v>
      </c>
    </row>
    <row r="698" spans="1:18">
      <c r="A698" s="1020" t="s">
        <v>2013</v>
      </c>
      <c r="B698" s="1019" t="s">
        <v>1072</v>
      </c>
      <c r="C698" s="1019" t="s">
        <v>1073</v>
      </c>
      <c r="D698" s="1019" t="s">
        <v>107</v>
      </c>
      <c r="E698" s="1021">
        <v>40025</v>
      </c>
      <c r="F698" s="950" t="s">
        <v>160</v>
      </c>
      <c r="G698" s="951">
        <v>3742000</v>
      </c>
      <c r="H698" s="951">
        <v>0</v>
      </c>
      <c r="I698" s="951">
        <v>4487322.46</v>
      </c>
      <c r="J698" s="952" t="s">
        <v>656</v>
      </c>
      <c r="K698" s="953"/>
      <c r="L698" s="954"/>
      <c r="M698" s="777"/>
      <c r="N698" s="778"/>
      <c r="O698" s="957"/>
      <c r="P698" s="957"/>
      <c r="Q698" s="779"/>
      <c r="R698" s="1022"/>
    </row>
    <row r="699" spans="1:18">
      <c r="A699" s="1020"/>
      <c r="B699" s="1019" t="s">
        <v>1072</v>
      </c>
      <c r="C699" s="1019" t="s">
        <v>1073</v>
      </c>
      <c r="D699" s="1019" t="s">
        <v>107</v>
      </c>
      <c r="E699" s="1021">
        <v>40787</v>
      </c>
      <c r="F699" s="950"/>
      <c r="G699" s="951"/>
      <c r="H699" s="951"/>
      <c r="I699" s="951"/>
      <c r="J699" s="952"/>
      <c r="K699" s="953">
        <v>3742000</v>
      </c>
      <c r="L699" s="954"/>
      <c r="M699" s="777">
        <v>3742000</v>
      </c>
      <c r="N699" s="778">
        <v>1</v>
      </c>
      <c r="O699" s="957"/>
      <c r="P699" s="957"/>
      <c r="Q699" s="779">
        <v>112000</v>
      </c>
      <c r="R699" s="1022">
        <v>112000</v>
      </c>
    </row>
    <row r="700" spans="1:18">
      <c r="A700" s="1020" t="s">
        <v>1981</v>
      </c>
      <c r="B700" s="1019" t="s">
        <v>1074</v>
      </c>
      <c r="C700" s="1019" t="s">
        <v>1075</v>
      </c>
      <c r="D700" s="1019" t="s">
        <v>107</v>
      </c>
      <c r="E700" s="1021">
        <v>39955</v>
      </c>
      <c r="F700" s="950" t="s">
        <v>49</v>
      </c>
      <c r="G700" s="951">
        <v>1177000</v>
      </c>
      <c r="H700" s="951">
        <v>0</v>
      </c>
      <c r="I700" s="951">
        <v>1289436.3700000001</v>
      </c>
      <c r="J700" s="952" t="s">
        <v>672</v>
      </c>
      <c r="K700" s="953"/>
      <c r="L700" s="954"/>
      <c r="M700" s="777"/>
      <c r="N700" s="778"/>
      <c r="O700" s="957"/>
      <c r="P700" s="957"/>
      <c r="Q700" s="779"/>
      <c r="R700" s="1022"/>
    </row>
    <row r="701" spans="1:18">
      <c r="A701" s="1020"/>
      <c r="B701" s="1019" t="s">
        <v>1074</v>
      </c>
      <c r="C701" s="1019" t="s">
        <v>1075</v>
      </c>
      <c r="D701" s="1019" t="s">
        <v>107</v>
      </c>
      <c r="E701" s="1021">
        <v>41253</v>
      </c>
      <c r="F701" s="950"/>
      <c r="G701" s="951"/>
      <c r="H701" s="951"/>
      <c r="I701" s="951"/>
      <c r="J701" s="952"/>
      <c r="K701" s="953">
        <v>690723.49</v>
      </c>
      <c r="L701" s="954"/>
      <c r="M701" s="777">
        <v>769</v>
      </c>
      <c r="N701" s="778">
        <v>898.2</v>
      </c>
      <c r="O701" s="957">
        <v>-78276.509999999995</v>
      </c>
      <c r="P701" s="957"/>
      <c r="Q701" s="779">
        <v>2979.49</v>
      </c>
      <c r="R701" s="1022">
        <v>6</v>
      </c>
    </row>
    <row r="702" spans="1:18">
      <c r="A702" s="1020"/>
      <c r="B702" s="1019" t="s">
        <v>1074</v>
      </c>
      <c r="C702" s="1019" t="s">
        <v>1075</v>
      </c>
      <c r="D702" s="1019" t="s">
        <v>107</v>
      </c>
      <c r="E702" s="1021">
        <v>41254</v>
      </c>
      <c r="F702" s="950"/>
      <c r="G702" s="951"/>
      <c r="H702" s="951"/>
      <c r="I702" s="951"/>
      <c r="J702" s="952"/>
      <c r="K702" s="953">
        <v>366469.68</v>
      </c>
      <c r="L702" s="954"/>
      <c r="M702" s="777">
        <v>408</v>
      </c>
      <c r="N702" s="778">
        <v>898.2</v>
      </c>
      <c r="O702" s="957">
        <v>-41530.32</v>
      </c>
      <c r="P702" s="957"/>
      <c r="Q702" s="779">
        <v>26318.799999999999</v>
      </c>
      <c r="R702" s="1022">
        <v>53</v>
      </c>
    </row>
    <row r="703" spans="1:18">
      <c r="A703" s="1020"/>
      <c r="B703" s="1019" t="s">
        <v>1074</v>
      </c>
      <c r="C703" s="1019" t="s">
        <v>1075</v>
      </c>
      <c r="D703" s="1019" t="s">
        <v>107</v>
      </c>
      <c r="E703" s="1021">
        <v>41285</v>
      </c>
      <c r="F703" s="950"/>
      <c r="G703" s="951"/>
      <c r="H703" s="951"/>
      <c r="I703" s="951"/>
      <c r="J703" s="952"/>
      <c r="K703" s="953"/>
      <c r="L703" s="954">
        <v>-10571.93</v>
      </c>
      <c r="M703" s="777"/>
      <c r="N703" s="778"/>
      <c r="O703" s="957"/>
      <c r="P703" s="957"/>
      <c r="Q703" s="779"/>
      <c r="R703" s="1022"/>
    </row>
    <row r="704" spans="1:18">
      <c r="A704" s="1020"/>
      <c r="B704" s="1019" t="s">
        <v>1074</v>
      </c>
      <c r="C704" s="1019" t="s">
        <v>1075</v>
      </c>
      <c r="D704" s="1019" t="s">
        <v>107</v>
      </c>
      <c r="E704" s="1021">
        <v>41359</v>
      </c>
      <c r="F704" s="950"/>
      <c r="G704" s="951"/>
      <c r="H704" s="951"/>
      <c r="I704" s="951"/>
      <c r="J704" s="952"/>
      <c r="K704" s="953"/>
      <c r="L704" s="954">
        <v>-14428.07</v>
      </c>
      <c r="M704" s="777"/>
      <c r="N704" s="778"/>
      <c r="O704" s="957"/>
      <c r="P704" s="957"/>
      <c r="Q704" s="779"/>
      <c r="R704" s="1022"/>
    </row>
    <row r="705" spans="1:18">
      <c r="A705" s="1020" t="s">
        <v>1981</v>
      </c>
      <c r="B705" s="1019" t="s">
        <v>1076</v>
      </c>
      <c r="C705" s="1019" t="s">
        <v>1077</v>
      </c>
      <c r="D705" s="1019" t="s">
        <v>97</v>
      </c>
      <c r="E705" s="1021">
        <v>39990</v>
      </c>
      <c r="F705" s="950" t="s">
        <v>49</v>
      </c>
      <c r="G705" s="951">
        <v>3422000</v>
      </c>
      <c r="H705" s="951">
        <v>0</v>
      </c>
      <c r="I705" s="951">
        <v>3003674.75</v>
      </c>
      <c r="J705" s="952" t="s">
        <v>672</v>
      </c>
      <c r="K705" s="953"/>
      <c r="L705" s="954"/>
      <c r="M705" s="777"/>
      <c r="N705" s="778"/>
      <c r="O705" s="957"/>
      <c r="P705" s="957"/>
      <c r="Q705" s="779"/>
      <c r="R705" s="1022"/>
    </row>
    <row r="706" spans="1:18">
      <c r="A706" s="1020"/>
      <c r="B706" s="1019" t="s">
        <v>1076</v>
      </c>
      <c r="C706" s="1019" t="s">
        <v>1077</v>
      </c>
      <c r="D706" s="1019" t="s">
        <v>97</v>
      </c>
      <c r="E706" s="1021">
        <v>41263</v>
      </c>
      <c r="F706" s="950"/>
      <c r="G706" s="951"/>
      <c r="H706" s="951"/>
      <c r="I706" s="951"/>
      <c r="J706" s="952"/>
      <c r="K706" s="953">
        <v>2395742.2000000002</v>
      </c>
      <c r="L706" s="954"/>
      <c r="M706" s="777">
        <v>3422</v>
      </c>
      <c r="N706" s="778">
        <v>700.1</v>
      </c>
      <c r="O706" s="957">
        <v>-1026257.8</v>
      </c>
      <c r="P706" s="957"/>
      <c r="Q706" s="779">
        <v>94701.71</v>
      </c>
      <c r="R706" s="1022">
        <v>171</v>
      </c>
    </row>
    <row r="707" spans="1:18">
      <c r="A707" s="1020"/>
      <c r="B707" s="1019" t="s">
        <v>1076</v>
      </c>
      <c r="C707" s="1019" t="s">
        <v>1077</v>
      </c>
      <c r="D707" s="1019" t="s">
        <v>97</v>
      </c>
      <c r="E707" s="1021">
        <v>41285</v>
      </c>
      <c r="F707" s="950"/>
      <c r="G707" s="951"/>
      <c r="H707" s="951"/>
      <c r="I707" s="951"/>
      <c r="J707" s="952"/>
      <c r="K707" s="953"/>
      <c r="L707" s="954">
        <v>-23957.42</v>
      </c>
      <c r="M707" s="777"/>
      <c r="N707" s="778"/>
      <c r="O707" s="957"/>
      <c r="P707" s="957"/>
      <c r="Q707" s="779"/>
      <c r="R707" s="1022"/>
    </row>
    <row r="708" spans="1:18">
      <c r="A708" s="1020"/>
      <c r="B708" s="1019" t="s">
        <v>1076</v>
      </c>
      <c r="C708" s="1019" t="s">
        <v>1077</v>
      </c>
      <c r="D708" s="1019" t="s">
        <v>97</v>
      </c>
      <c r="E708" s="1021">
        <v>41359</v>
      </c>
      <c r="F708" s="950"/>
      <c r="G708" s="951"/>
      <c r="H708" s="951"/>
      <c r="I708" s="951"/>
      <c r="J708" s="952"/>
      <c r="K708" s="953"/>
      <c r="L708" s="954">
        <v>-1042.58</v>
      </c>
      <c r="M708" s="777"/>
      <c r="N708" s="778"/>
      <c r="O708" s="957"/>
      <c r="P708" s="957"/>
      <c r="Q708" s="779"/>
      <c r="R708" s="1022"/>
    </row>
    <row r="709" spans="1:18">
      <c r="A709" s="1020" t="s">
        <v>2012</v>
      </c>
      <c r="B709" s="1019" t="s">
        <v>1078</v>
      </c>
      <c r="C709" s="1019" t="s">
        <v>1079</v>
      </c>
      <c r="D709" s="1019" t="s">
        <v>80</v>
      </c>
      <c r="E709" s="1021">
        <v>40018</v>
      </c>
      <c r="F709" s="950" t="s">
        <v>160</v>
      </c>
      <c r="G709" s="951">
        <v>50000000</v>
      </c>
      <c r="H709" s="951">
        <v>0</v>
      </c>
      <c r="I709" s="951">
        <v>65558530.560000002</v>
      </c>
      <c r="J709" s="952" t="s">
        <v>656</v>
      </c>
      <c r="K709" s="953"/>
      <c r="L709" s="954"/>
      <c r="M709" s="777"/>
      <c r="N709" s="778"/>
      <c r="O709" s="957"/>
      <c r="P709" s="957"/>
      <c r="Q709" s="779"/>
      <c r="R709" s="1022"/>
    </row>
    <row r="710" spans="1:18">
      <c r="A710" s="1020"/>
      <c r="B710" s="1019" t="s">
        <v>1078</v>
      </c>
      <c r="C710" s="1019" t="s">
        <v>1079</v>
      </c>
      <c r="D710" s="1019" t="s">
        <v>80</v>
      </c>
      <c r="E710" s="1021">
        <v>40898</v>
      </c>
      <c r="F710" s="950"/>
      <c r="G710" s="951"/>
      <c r="H710" s="951"/>
      <c r="I710" s="951"/>
      <c r="J710" s="952"/>
      <c r="K710" s="953">
        <v>15000000</v>
      </c>
      <c r="L710" s="954"/>
      <c r="M710" s="777">
        <v>15000000</v>
      </c>
      <c r="N710" s="778">
        <v>1</v>
      </c>
      <c r="O710" s="957"/>
      <c r="P710" s="957"/>
      <c r="Q710" s="779"/>
      <c r="R710" s="1022"/>
    </row>
    <row r="711" spans="1:18">
      <c r="A711" s="1020"/>
      <c r="B711" s="1019" t="s">
        <v>1078</v>
      </c>
      <c r="C711" s="1019" t="s">
        <v>1079</v>
      </c>
      <c r="D711" s="1019" t="s">
        <v>80</v>
      </c>
      <c r="E711" s="1021">
        <v>41254</v>
      </c>
      <c r="F711" s="950"/>
      <c r="G711" s="951"/>
      <c r="H711" s="951"/>
      <c r="I711" s="951"/>
      <c r="J711" s="952"/>
      <c r="K711" s="953">
        <v>35000000</v>
      </c>
      <c r="L711" s="954"/>
      <c r="M711" s="777">
        <v>35000000</v>
      </c>
      <c r="N711" s="778">
        <v>1</v>
      </c>
      <c r="O711" s="957"/>
      <c r="P711" s="957"/>
      <c r="Q711" s="779">
        <v>2500000</v>
      </c>
      <c r="R711" s="1022">
        <v>2500000</v>
      </c>
    </row>
    <row r="712" spans="1:18">
      <c r="A712" s="1020" t="s">
        <v>1996</v>
      </c>
      <c r="B712" s="1019" t="s">
        <v>1080</v>
      </c>
      <c r="C712" s="1019" t="s">
        <v>1081</v>
      </c>
      <c r="D712" s="1019" t="s">
        <v>16</v>
      </c>
      <c r="E712" s="1021">
        <v>39885</v>
      </c>
      <c r="F712" s="950" t="s">
        <v>53</v>
      </c>
      <c r="G712" s="951">
        <v>17000000</v>
      </c>
      <c r="H712" s="951">
        <v>0</v>
      </c>
      <c r="I712" s="951">
        <v>18204166.780000001</v>
      </c>
      <c r="J712" s="952" t="s">
        <v>656</v>
      </c>
      <c r="K712" s="953"/>
      <c r="L712" s="954"/>
      <c r="M712" s="777"/>
      <c r="N712" s="778"/>
      <c r="O712" s="957"/>
      <c r="P712" s="957"/>
      <c r="Q712" s="779"/>
      <c r="R712" s="1022"/>
    </row>
    <row r="713" spans="1:18">
      <c r="A713" s="1020"/>
      <c r="B713" s="1019" t="s">
        <v>1080</v>
      </c>
      <c r="C713" s="1019" t="s">
        <v>1081</v>
      </c>
      <c r="D713" s="1019" t="s">
        <v>16</v>
      </c>
      <c r="E713" s="1021">
        <v>40403</v>
      </c>
      <c r="F713" s="950"/>
      <c r="G713" s="951"/>
      <c r="H713" s="951"/>
      <c r="I713" s="951"/>
      <c r="J713" s="952"/>
      <c r="K713" s="953">
        <v>17000000</v>
      </c>
      <c r="L713" s="954"/>
      <c r="M713" s="777">
        <v>17000</v>
      </c>
      <c r="N713" s="778">
        <v>1000</v>
      </c>
      <c r="O713" s="957"/>
      <c r="P713" s="957"/>
      <c r="Q713" s="779"/>
      <c r="R713" s="1022"/>
    </row>
    <row r="714" spans="1:18">
      <c r="A714" s="1020">
        <v>45</v>
      </c>
      <c r="B714" s="1019" t="s">
        <v>1082</v>
      </c>
      <c r="C714" s="1019" t="s">
        <v>1083</v>
      </c>
      <c r="D714" s="1019" t="s">
        <v>55</v>
      </c>
      <c r="E714" s="1021">
        <v>39822</v>
      </c>
      <c r="F714" s="950" t="s">
        <v>26</v>
      </c>
      <c r="G714" s="951">
        <v>65000000</v>
      </c>
      <c r="H714" s="951">
        <v>0</v>
      </c>
      <c r="I714" s="951">
        <v>74518906.439999998</v>
      </c>
      <c r="J714" s="952" t="s">
        <v>656</v>
      </c>
      <c r="K714" s="953"/>
      <c r="L714" s="954"/>
      <c r="M714" s="777"/>
      <c r="N714" s="778"/>
      <c r="O714" s="957"/>
      <c r="P714" s="957"/>
      <c r="Q714" s="779"/>
      <c r="R714" s="1022"/>
    </row>
    <row r="715" spans="1:18">
      <c r="A715" s="1020"/>
      <c r="B715" s="1019" t="s">
        <v>1082</v>
      </c>
      <c r="C715" s="1019" t="s">
        <v>1083</v>
      </c>
      <c r="D715" s="1019" t="s">
        <v>55</v>
      </c>
      <c r="E715" s="1021">
        <v>40787</v>
      </c>
      <c r="F715" s="950"/>
      <c r="G715" s="951"/>
      <c r="H715" s="951"/>
      <c r="I715" s="951"/>
      <c r="J715" s="952"/>
      <c r="K715" s="953">
        <v>65000000</v>
      </c>
      <c r="L715" s="954"/>
      <c r="M715" s="777">
        <v>65000</v>
      </c>
      <c r="N715" s="778">
        <v>1000</v>
      </c>
      <c r="O715" s="957"/>
      <c r="P715" s="957"/>
      <c r="Q715" s="779"/>
      <c r="R715" s="1022"/>
    </row>
    <row r="716" spans="1:18">
      <c r="A716" s="1020"/>
      <c r="B716" s="1019" t="s">
        <v>1082</v>
      </c>
      <c r="C716" s="1019" t="s">
        <v>1083</v>
      </c>
      <c r="D716" s="1019" t="s">
        <v>55</v>
      </c>
      <c r="E716" s="1021">
        <v>40870</v>
      </c>
      <c r="F716" s="950"/>
      <c r="G716" s="951"/>
      <c r="H716" s="951"/>
      <c r="I716" s="951"/>
      <c r="J716" s="952"/>
      <c r="K716" s="953"/>
      <c r="L716" s="954"/>
      <c r="M716" s="777"/>
      <c r="N716" s="778"/>
      <c r="O716" s="957"/>
      <c r="P716" s="957"/>
      <c r="Q716" s="779">
        <v>924462</v>
      </c>
      <c r="R716" s="1022">
        <v>616308</v>
      </c>
    </row>
    <row r="717" spans="1:18">
      <c r="A717" s="1020">
        <v>34</v>
      </c>
      <c r="B717" s="1019" t="s">
        <v>1084</v>
      </c>
      <c r="C717" s="1019" t="s">
        <v>1085</v>
      </c>
      <c r="D717" s="1019" t="s">
        <v>1086</v>
      </c>
      <c r="E717" s="1021">
        <v>39829</v>
      </c>
      <c r="F717" s="950" t="s">
        <v>26</v>
      </c>
      <c r="G717" s="951">
        <v>400000000</v>
      </c>
      <c r="H717" s="951">
        <v>238972281.88</v>
      </c>
      <c r="I717" s="951">
        <v>122513539.31999999</v>
      </c>
      <c r="J717" s="952" t="s">
        <v>1962</v>
      </c>
      <c r="K717" s="953"/>
      <c r="L717" s="954"/>
      <c r="M717" s="777"/>
      <c r="N717" s="778"/>
      <c r="O717" s="957"/>
      <c r="P717" s="957"/>
      <c r="Q717" s="779"/>
      <c r="R717" s="1022"/>
    </row>
    <row r="718" spans="1:18">
      <c r="A718" s="1020"/>
      <c r="B718" s="1019" t="s">
        <v>1084</v>
      </c>
      <c r="C718" s="1019" t="s">
        <v>1085</v>
      </c>
      <c r="D718" s="1019" t="s">
        <v>1086</v>
      </c>
      <c r="E718" s="1021">
        <v>41502</v>
      </c>
      <c r="F718" s="950"/>
      <c r="G718" s="951"/>
      <c r="H718" s="951"/>
      <c r="I718" s="951"/>
      <c r="J718" s="952"/>
      <c r="K718" s="953">
        <v>81000000</v>
      </c>
      <c r="L718" s="954"/>
      <c r="M718" s="777">
        <v>12000000</v>
      </c>
      <c r="N718" s="778">
        <v>6.75</v>
      </c>
      <c r="O718" s="957">
        <v>-64711540.920000002</v>
      </c>
      <c r="P718" s="957"/>
      <c r="Q718" s="779"/>
      <c r="R718" s="1022"/>
    </row>
    <row r="719" spans="1:18">
      <c r="A719" s="1020"/>
      <c r="B719" s="1019" t="s">
        <v>1084</v>
      </c>
      <c r="C719" s="1019" t="s">
        <v>1085</v>
      </c>
      <c r="D719" s="1019" t="s">
        <v>1086</v>
      </c>
      <c r="E719" s="1021">
        <v>41530</v>
      </c>
      <c r="F719" s="950"/>
      <c r="G719" s="951"/>
      <c r="H719" s="951"/>
      <c r="I719" s="951"/>
      <c r="J719" s="952"/>
      <c r="K719" s="953">
        <v>8514153</v>
      </c>
      <c r="L719" s="954"/>
      <c r="M719" s="777">
        <v>1261356</v>
      </c>
      <c r="N719" s="778">
        <v>6.75</v>
      </c>
      <c r="O719" s="957">
        <v>-6802024.2000000002</v>
      </c>
      <c r="P719" s="957"/>
      <c r="Q719" s="779"/>
      <c r="R719" s="1022"/>
    </row>
    <row r="720" spans="1:18">
      <c r="A720" s="1020" t="s">
        <v>2014</v>
      </c>
      <c r="B720" s="1019" t="s">
        <v>1087</v>
      </c>
      <c r="C720" s="1019" t="s">
        <v>1088</v>
      </c>
      <c r="D720" s="1019" t="s">
        <v>80</v>
      </c>
      <c r="E720" s="1021">
        <v>39864</v>
      </c>
      <c r="F720" s="950" t="s">
        <v>49</v>
      </c>
      <c r="G720" s="951">
        <v>7350000</v>
      </c>
      <c r="H720" s="951">
        <v>0</v>
      </c>
      <c r="I720" s="951">
        <v>9050516.5</v>
      </c>
      <c r="J720" s="952" t="s">
        <v>656</v>
      </c>
      <c r="K720" s="953"/>
      <c r="L720" s="954"/>
      <c r="M720" s="777"/>
      <c r="N720" s="778"/>
      <c r="O720" s="957"/>
      <c r="P720" s="957"/>
      <c r="Q720" s="779"/>
      <c r="R720" s="1022"/>
    </row>
    <row r="721" spans="1:18">
      <c r="A721" s="1020"/>
      <c r="B721" s="1019" t="s">
        <v>1087</v>
      </c>
      <c r="C721" s="1019" t="s">
        <v>1088</v>
      </c>
      <c r="D721" s="1019" t="s">
        <v>80</v>
      </c>
      <c r="E721" s="1021">
        <v>40926</v>
      </c>
      <c r="F721" s="950"/>
      <c r="G721" s="951"/>
      <c r="H721" s="951"/>
      <c r="I721" s="951"/>
      <c r="J721" s="952"/>
      <c r="K721" s="953">
        <v>3675000</v>
      </c>
      <c r="L721" s="954"/>
      <c r="M721" s="777">
        <v>3675</v>
      </c>
      <c r="N721" s="778">
        <v>1000</v>
      </c>
      <c r="O721" s="957"/>
      <c r="P721" s="957"/>
      <c r="Q721" s="779"/>
      <c r="R721" s="1022"/>
    </row>
    <row r="722" spans="1:18">
      <c r="A722" s="1020"/>
      <c r="B722" s="1019" t="s">
        <v>1087</v>
      </c>
      <c r="C722" s="1019" t="s">
        <v>1088</v>
      </c>
      <c r="D722" s="1019" t="s">
        <v>80</v>
      </c>
      <c r="E722" s="1021">
        <v>41206</v>
      </c>
      <c r="F722" s="950"/>
      <c r="G722" s="951"/>
      <c r="H722" s="951"/>
      <c r="I722" s="951"/>
      <c r="J722" s="952"/>
      <c r="K722" s="953">
        <v>3675000</v>
      </c>
      <c r="L722" s="954"/>
      <c r="M722" s="777">
        <v>3675</v>
      </c>
      <c r="N722" s="778">
        <v>1000</v>
      </c>
      <c r="O722" s="957"/>
      <c r="P722" s="957"/>
      <c r="Q722" s="779">
        <v>368000</v>
      </c>
      <c r="R722" s="1022">
        <v>368</v>
      </c>
    </row>
    <row r="723" spans="1:18">
      <c r="A723" s="1020" t="s">
        <v>1983</v>
      </c>
      <c r="B723" s="1019" t="s">
        <v>1089</v>
      </c>
      <c r="C723" s="1019" t="s">
        <v>1090</v>
      </c>
      <c r="D723" s="1019" t="s">
        <v>174</v>
      </c>
      <c r="E723" s="1021">
        <v>39850</v>
      </c>
      <c r="F723" s="950" t="s">
        <v>49</v>
      </c>
      <c r="G723" s="951">
        <v>3345000</v>
      </c>
      <c r="H723" s="951">
        <v>0</v>
      </c>
      <c r="I723" s="951">
        <v>3960105</v>
      </c>
      <c r="J723" s="952" t="s">
        <v>656</v>
      </c>
      <c r="K723" s="953"/>
      <c r="L723" s="954"/>
      <c r="M723" s="777"/>
      <c r="N723" s="778"/>
      <c r="O723" s="957"/>
      <c r="P723" s="957"/>
      <c r="Q723" s="779"/>
      <c r="R723" s="1022"/>
    </row>
    <row r="724" spans="1:18">
      <c r="A724" s="1020"/>
      <c r="B724" s="1019" t="s">
        <v>1089</v>
      </c>
      <c r="C724" s="1019" t="s">
        <v>1090</v>
      </c>
      <c r="D724" s="1019" t="s">
        <v>174</v>
      </c>
      <c r="E724" s="1021">
        <v>40745</v>
      </c>
      <c r="F724" s="950"/>
      <c r="G724" s="951"/>
      <c r="H724" s="951"/>
      <c r="I724" s="951"/>
      <c r="J724" s="952"/>
      <c r="K724" s="953">
        <v>3345000</v>
      </c>
      <c r="L724" s="954"/>
      <c r="M724" s="777">
        <v>3345</v>
      </c>
      <c r="N724" s="778">
        <v>1000</v>
      </c>
      <c r="O724" s="957"/>
      <c r="P724" s="957"/>
      <c r="Q724" s="779">
        <v>167000</v>
      </c>
      <c r="R724" s="1022">
        <v>167</v>
      </c>
    </row>
    <row r="725" spans="1:18">
      <c r="A725" s="1020" t="s">
        <v>1983</v>
      </c>
      <c r="B725" s="1019" t="s">
        <v>1091</v>
      </c>
      <c r="C725" s="1019" t="s">
        <v>1092</v>
      </c>
      <c r="D725" s="1019" t="s">
        <v>80</v>
      </c>
      <c r="E725" s="1021">
        <v>39829</v>
      </c>
      <c r="F725" s="950" t="s">
        <v>49</v>
      </c>
      <c r="G725" s="951">
        <v>10000000</v>
      </c>
      <c r="H725" s="951">
        <v>0</v>
      </c>
      <c r="I725" s="951">
        <v>11941222.220000001</v>
      </c>
      <c r="J725" s="952" t="s">
        <v>656</v>
      </c>
      <c r="K725" s="953"/>
      <c r="L725" s="954"/>
      <c r="M725" s="777"/>
      <c r="N725" s="778"/>
      <c r="O725" s="957"/>
      <c r="P725" s="957"/>
      <c r="Q725" s="779"/>
      <c r="R725" s="1022"/>
    </row>
    <row r="726" spans="1:18">
      <c r="A726" s="1020"/>
      <c r="B726" s="1019" t="s">
        <v>1091</v>
      </c>
      <c r="C726" s="1019" t="s">
        <v>1092</v>
      </c>
      <c r="D726" s="1019" t="s">
        <v>80</v>
      </c>
      <c r="E726" s="1021">
        <v>40794</v>
      </c>
      <c r="F726" s="950"/>
      <c r="G726" s="951"/>
      <c r="H726" s="951"/>
      <c r="I726" s="951"/>
      <c r="J726" s="952"/>
      <c r="K726" s="953">
        <v>10000000</v>
      </c>
      <c r="L726" s="954"/>
      <c r="M726" s="777">
        <v>10000</v>
      </c>
      <c r="N726" s="778">
        <v>1000</v>
      </c>
      <c r="O726" s="957"/>
      <c r="P726" s="957"/>
      <c r="Q726" s="779">
        <v>500000</v>
      </c>
      <c r="R726" s="1022">
        <v>500</v>
      </c>
    </row>
    <row r="727" spans="1:18">
      <c r="A727" s="1020">
        <v>8</v>
      </c>
      <c r="B727" s="1019" t="s">
        <v>1093</v>
      </c>
      <c r="C727" s="1019" t="s">
        <v>808</v>
      </c>
      <c r="D727" s="1019" t="s">
        <v>90</v>
      </c>
      <c r="E727" s="1021">
        <v>39813</v>
      </c>
      <c r="F727" s="950" t="s">
        <v>49</v>
      </c>
      <c r="G727" s="951">
        <v>295400000</v>
      </c>
      <c r="H727" s="951">
        <v>0</v>
      </c>
      <c r="I727" s="951">
        <v>119071500.97</v>
      </c>
      <c r="J727" s="952" t="s">
        <v>672</v>
      </c>
      <c r="K727" s="953"/>
      <c r="L727" s="954"/>
      <c r="M727" s="777"/>
      <c r="N727" s="778"/>
      <c r="O727" s="957"/>
      <c r="P727" s="957"/>
      <c r="Q727" s="779"/>
      <c r="R727" s="1022"/>
    </row>
    <row r="728" spans="1:18">
      <c r="A728" s="1020"/>
      <c r="B728" s="1019" t="s">
        <v>1093</v>
      </c>
      <c r="C728" s="1019" t="s">
        <v>808</v>
      </c>
      <c r="D728" s="1019" t="s">
        <v>90</v>
      </c>
      <c r="E728" s="1021">
        <v>41494</v>
      </c>
      <c r="F728" s="950"/>
      <c r="G728" s="951"/>
      <c r="H728" s="951"/>
      <c r="I728" s="951"/>
      <c r="J728" s="952"/>
      <c r="K728" s="953">
        <v>105000</v>
      </c>
      <c r="L728" s="954"/>
      <c r="M728" s="777">
        <v>300</v>
      </c>
      <c r="N728" s="778">
        <v>350</v>
      </c>
      <c r="O728" s="957">
        <v>-195000</v>
      </c>
      <c r="P728" s="957"/>
      <c r="Q728" s="779"/>
      <c r="R728" s="1022"/>
    </row>
    <row r="729" spans="1:18">
      <c r="A729" s="1020"/>
      <c r="B729" s="1019" t="s">
        <v>1093</v>
      </c>
      <c r="C729" s="1019" t="s">
        <v>808</v>
      </c>
      <c r="D729" s="1019" t="s">
        <v>90</v>
      </c>
      <c r="E729" s="1021">
        <v>41495</v>
      </c>
      <c r="F729" s="950"/>
      <c r="G729" s="951"/>
      <c r="H729" s="951"/>
      <c r="I729" s="951"/>
      <c r="J729" s="952"/>
      <c r="K729" s="953">
        <v>12171950</v>
      </c>
      <c r="L729" s="954"/>
      <c r="M729" s="777">
        <v>34777</v>
      </c>
      <c r="N729" s="778">
        <v>350</v>
      </c>
      <c r="O729" s="957">
        <v>-22605050</v>
      </c>
      <c r="P729" s="957"/>
      <c r="Q729" s="779">
        <v>2430181.71</v>
      </c>
      <c r="R729" s="1022">
        <v>4299</v>
      </c>
    </row>
    <row r="730" spans="1:18">
      <c r="A730" s="1020"/>
      <c r="B730" s="1019" t="s">
        <v>1093</v>
      </c>
      <c r="C730" s="1019" t="s">
        <v>808</v>
      </c>
      <c r="D730" s="1019" t="s">
        <v>90</v>
      </c>
      <c r="E730" s="1021">
        <v>41498</v>
      </c>
      <c r="F730" s="950"/>
      <c r="G730" s="951"/>
      <c r="H730" s="951"/>
      <c r="I730" s="951"/>
      <c r="J730" s="952"/>
      <c r="K730" s="953">
        <v>87028900</v>
      </c>
      <c r="L730" s="954"/>
      <c r="M730" s="777">
        <v>248654</v>
      </c>
      <c r="N730" s="778">
        <v>350</v>
      </c>
      <c r="O730" s="957">
        <v>-161625100</v>
      </c>
      <c r="P730" s="957"/>
      <c r="Q730" s="779">
        <v>5919151.5899999999</v>
      </c>
      <c r="R730" s="1022">
        <v>10471</v>
      </c>
    </row>
    <row r="731" spans="1:18">
      <c r="A731" s="1020"/>
      <c r="B731" s="1019" t="s">
        <v>1093</v>
      </c>
      <c r="C731" s="1019" t="s">
        <v>808</v>
      </c>
      <c r="D731" s="1019" t="s">
        <v>90</v>
      </c>
      <c r="E731" s="1021">
        <v>41529</v>
      </c>
      <c r="F731" s="950"/>
      <c r="G731" s="951"/>
      <c r="H731" s="951"/>
      <c r="I731" s="951"/>
      <c r="J731" s="952"/>
      <c r="K731" s="953"/>
      <c r="L731" s="954">
        <v>-993058.5</v>
      </c>
      <c r="M731" s="777"/>
      <c r="N731" s="778"/>
      <c r="O731" s="957"/>
      <c r="P731" s="957"/>
      <c r="Q731" s="779"/>
      <c r="R731" s="1022"/>
    </row>
    <row r="732" spans="1:18">
      <c r="A732" s="1020"/>
      <c r="B732" s="1019" t="s">
        <v>1093</v>
      </c>
      <c r="C732" s="1019" t="s">
        <v>808</v>
      </c>
      <c r="D732" s="1019" t="s">
        <v>90</v>
      </c>
      <c r="E732" s="1021">
        <v>41541</v>
      </c>
      <c r="F732" s="950"/>
      <c r="G732" s="951"/>
      <c r="H732" s="951"/>
      <c r="I732" s="951"/>
      <c r="J732" s="952"/>
      <c r="K732" s="953">
        <v>3209702.21</v>
      </c>
      <c r="L732" s="954"/>
      <c r="M732" s="777">
        <v>5819</v>
      </c>
      <c r="N732" s="778">
        <v>551.6</v>
      </c>
      <c r="O732" s="957">
        <v>-2609297.79</v>
      </c>
      <c r="P732" s="957"/>
      <c r="Q732" s="779"/>
      <c r="R732" s="1022"/>
    </row>
    <row r="733" spans="1:18">
      <c r="A733" s="1020"/>
      <c r="B733" s="1019" t="s">
        <v>1093</v>
      </c>
      <c r="C733" s="1019" t="s">
        <v>808</v>
      </c>
      <c r="D733" s="1019" t="s">
        <v>90</v>
      </c>
      <c r="E733" s="1021">
        <v>41542</v>
      </c>
      <c r="F733" s="950"/>
      <c r="G733" s="951"/>
      <c r="H733" s="951"/>
      <c r="I733" s="951"/>
      <c r="J733" s="952"/>
      <c r="K733" s="953">
        <v>3226801.5</v>
      </c>
      <c r="L733" s="954"/>
      <c r="M733" s="777">
        <v>5850</v>
      </c>
      <c r="N733" s="778">
        <v>551.6</v>
      </c>
      <c r="O733" s="957">
        <v>-2623198.5</v>
      </c>
      <c r="P733" s="957"/>
      <c r="Q733" s="779"/>
      <c r="R733" s="1022"/>
    </row>
    <row r="734" spans="1:18">
      <c r="A734" s="1020"/>
      <c r="B734" s="1019" t="s">
        <v>1093</v>
      </c>
      <c r="C734" s="1019" t="s">
        <v>808</v>
      </c>
      <c r="D734" s="1019" t="s">
        <v>90</v>
      </c>
      <c r="E734" s="1021">
        <v>41576</v>
      </c>
      <c r="F734" s="950"/>
      <c r="G734" s="951"/>
      <c r="H734" s="951"/>
      <c r="I734" s="951"/>
      <c r="J734" s="952"/>
      <c r="K734" s="953"/>
      <c r="L734" s="954">
        <v>-64365.04</v>
      </c>
      <c r="M734" s="777"/>
      <c r="N734" s="778"/>
      <c r="O734" s="957"/>
      <c r="P734" s="957"/>
      <c r="Q734" s="779"/>
      <c r="R734" s="1022"/>
    </row>
    <row r="735" spans="1:18">
      <c r="A735" s="1020">
        <v>45</v>
      </c>
      <c r="B735" s="1019" t="s">
        <v>1094</v>
      </c>
      <c r="C735" s="1019" t="s">
        <v>1095</v>
      </c>
      <c r="D735" s="1019" t="s">
        <v>80</v>
      </c>
      <c r="E735" s="1021">
        <v>39878</v>
      </c>
      <c r="F735" s="950" t="s">
        <v>26</v>
      </c>
      <c r="G735" s="951">
        <v>100000000</v>
      </c>
      <c r="H735" s="951">
        <v>0</v>
      </c>
      <c r="I735" s="951">
        <v>112410898.89</v>
      </c>
      <c r="J735" s="952" t="s">
        <v>656</v>
      </c>
      <c r="K735" s="953"/>
      <c r="L735" s="954"/>
      <c r="M735" s="777"/>
      <c r="N735" s="778"/>
      <c r="O735" s="957"/>
      <c r="P735" s="957"/>
      <c r="Q735" s="779"/>
      <c r="R735" s="1022"/>
    </row>
    <row r="736" spans="1:18">
      <c r="A736" s="1020"/>
      <c r="B736" s="1019" t="s">
        <v>1094</v>
      </c>
      <c r="C736" s="1019" t="s">
        <v>1095</v>
      </c>
      <c r="D736" s="1019" t="s">
        <v>80</v>
      </c>
      <c r="E736" s="1021">
        <v>40780</v>
      </c>
      <c r="F736" s="950"/>
      <c r="G736" s="951"/>
      <c r="H736" s="951"/>
      <c r="I736" s="951"/>
      <c r="J736" s="952"/>
      <c r="K736" s="953">
        <v>100000000</v>
      </c>
      <c r="L736" s="954"/>
      <c r="M736" s="777">
        <v>100000</v>
      </c>
      <c r="N736" s="778">
        <v>1000</v>
      </c>
      <c r="O736" s="957"/>
      <c r="P736" s="957"/>
      <c r="Q736" s="779"/>
      <c r="R736" s="1022"/>
    </row>
    <row r="737" spans="1:18">
      <c r="A737" s="1020"/>
      <c r="B737" s="1019" t="s">
        <v>1094</v>
      </c>
      <c r="C737" s="1019" t="s">
        <v>1095</v>
      </c>
      <c r="D737" s="1019" t="s">
        <v>80</v>
      </c>
      <c r="E737" s="1021">
        <v>40870</v>
      </c>
      <c r="F737" s="950"/>
      <c r="G737" s="951"/>
      <c r="H737" s="951"/>
      <c r="I737" s="951"/>
      <c r="J737" s="952"/>
      <c r="K737" s="953"/>
      <c r="L737" s="954"/>
      <c r="M737" s="777"/>
      <c r="N737" s="778"/>
      <c r="O737" s="957"/>
      <c r="P737" s="957"/>
      <c r="Q737" s="779">
        <v>63677</v>
      </c>
      <c r="R737" s="1022">
        <v>573833</v>
      </c>
    </row>
    <row r="738" spans="1:18">
      <c r="A738" s="1020" t="s">
        <v>2010</v>
      </c>
      <c r="B738" s="1019" t="s">
        <v>1096</v>
      </c>
      <c r="C738" s="1019" t="s">
        <v>1097</v>
      </c>
      <c r="D738" s="1019" t="s">
        <v>81</v>
      </c>
      <c r="E738" s="1021">
        <v>39913</v>
      </c>
      <c r="F738" s="950" t="s">
        <v>26</v>
      </c>
      <c r="G738" s="951">
        <v>2211000</v>
      </c>
      <c r="H738" s="951">
        <v>0</v>
      </c>
      <c r="I738" s="951">
        <v>4693275.6100000003</v>
      </c>
      <c r="J738" s="952" t="s">
        <v>672</v>
      </c>
      <c r="K738" s="953"/>
      <c r="L738" s="954"/>
      <c r="M738" s="777"/>
      <c r="N738" s="778"/>
      <c r="O738" s="957"/>
      <c r="P738" s="957"/>
      <c r="Q738" s="779"/>
      <c r="R738" s="1022"/>
    </row>
    <row r="739" spans="1:18">
      <c r="A739" s="1020"/>
      <c r="B739" s="1019" t="s">
        <v>1096</v>
      </c>
      <c r="C739" s="1019" t="s">
        <v>1097</v>
      </c>
      <c r="D739" s="1019" t="s">
        <v>81</v>
      </c>
      <c r="E739" s="1021">
        <v>40158</v>
      </c>
      <c r="F739" s="950"/>
      <c r="G739" s="951">
        <v>2032000</v>
      </c>
      <c r="H739" s="951"/>
      <c r="I739" s="951"/>
      <c r="J739" s="952"/>
      <c r="K739" s="953"/>
      <c r="L739" s="954"/>
      <c r="M739" s="777"/>
      <c r="N739" s="778"/>
      <c r="O739" s="957"/>
      <c r="P739" s="957"/>
      <c r="Q739" s="779"/>
      <c r="R739" s="1022"/>
    </row>
    <row r="740" spans="1:18">
      <c r="A740" s="1020"/>
      <c r="B740" s="1019" t="s">
        <v>1096</v>
      </c>
      <c r="C740" s="1019" t="s">
        <v>1097</v>
      </c>
      <c r="D740" s="1019" t="s">
        <v>81</v>
      </c>
      <c r="E740" s="1021">
        <v>41262</v>
      </c>
      <c r="F740" s="950"/>
      <c r="G740" s="951"/>
      <c r="H740" s="951"/>
      <c r="I740" s="951"/>
      <c r="J740" s="952"/>
      <c r="K740" s="953">
        <v>1373084</v>
      </c>
      <c r="L740" s="954"/>
      <c r="M740" s="777">
        <v>1500</v>
      </c>
      <c r="N740" s="778">
        <v>916.7</v>
      </c>
      <c r="O740" s="957">
        <v>-126916</v>
      </c>
      <c r="P740" s="957"/>
      <c r="Q740" s="779">
        <v>90461.65</v>
      </c>
      <c r="R740" s="1022">
        <v>111</v>
      </c>
    </row>
    <row r="741" spans="1:18">
      <c r="A741" s="1020"/>
      <c r="B741" s="1019" t="s">
        <v>1096</v>
      </c>
      <c r="C741" s="1019" t="s">
        <v>1097</v>
      </c>
      <c r="D741" s="1019" t="s">
        <v>81</v>
      </c>
      <c r="E741" s="1021">
        <v>41263</v>
      </c>
      <c r="F741" s="950"/>
      <c r="G741" s="951"/>
      <c r="H741" s="951"/>
      <c r="I741" s="951"/>
      <c r="J741" s="952"/>
      <c r="K741" s="953">
        <v>2510399.84</v>
      </c>
      <c r="L741" s="954"/>
      <c r="M741" s="777">
        <v>2743</v>
      </c>
      <c r="N741" s="778">
        <v>915.6</v>
      </c>
      <c r="O741" s="957">
        <v>-232600.16</v>
      </c>
      <c r="P741" s="957"/>
      <c r="Q741" s="779"/>
      <c r="R741" s="1022"/>
    </row>
    <row r="742" spans="1:18">
      <c r="A742" s="1020"/>
      <c r="B742" s="1019" t="s">
        <v>1096</v>
      </c>
      <c r="C742" s="1019" t="s">
        <v>1097</v>
      </c>
      <c r="D742" s="1019" t="s">
        <v>81</v>
      </c>
      <c r="E742" s="1021">
        <v>41285</v>
      </c>
      <c r="F742" s="950"/>
      <c r="G742" s="951"/>
      <c r="H742" s="951"/>
      <c r="I742" s="951"/>
      <c r="J742" s="952"/>
      <c r="K742" s="953"/>
      <c r="L742" s="954">
        <v>-33333.33</v>
      </c>
      <c r="M742" s="777"/>
      <c r="N742" s="778"/>
      <c r="O742" s="957"/>
      <c r="P742" s="957"/>
      <c r="Q742" s="779"/>
      <c r="R742" s="1022"/>
    </row>
    <row r="743" spans="1:18">
      <c r="A743" s="1020">
        <v>45</v>
      </c>
      <c r="B743" s="1019" t="s">
        <v>1098</v>
      </c>
      <c r="C743" s="1019" t="s">
        <v>1099</v>
      </c>
      <c r="D743" s="1019" t="s">
        <v>81</v>
      </c>
      <c r="E743" s="1021">
        <v>39801</v>
      </c>
      <c r="F743" s="950" t="s">
        <v>26</v>
      </c>
      <c r="G743" s="951">
        <v>25000000</v>
      </c>
      <c r="H743" s="951">
        <v>0</v>
      </c>
      <c r="I743" s="951">
        <v>28810847.550000001</v>
      </c>
      <c r="J743" s="952" t="s">
        <v>656</v>
      </c>
      <c r="K743" s="953"/>
      <c r="L743" s="954"/>
      <c r="M743" s="777"/>
      <c r="N743" s="778"/>
      <c r="O743" s="957"/>
      <c r="P743" s="957"/>
      <c r="Q743" s="779"/>
      <c r="R743" s="1022"/>
    </row>
    <row r="744" spans="1:18">
      <c r="A744" s="1020"/>
      <c r="B744" s="1019" t="s">
        <v>1098</v>
      </c>
      <c r="C744" s="1019" t="s">
        <v>1099</v>
      </c>
      <c r="D744" s="1019" t="s">
        <v>81</v>
      </c>
      <c r="E744" s="1021">
        <v>40738</v>
      </c>
      <c r="F744" s="950"/>
      <c r="G744" s="951"/>
      <c r="H744" s="951"/>
      <c r="I744" s="951"/>
      <c r="J744" s="952"/>
      <c r="K744" s="953">
        <v>25000000</v>
      </c>
      <c r="L744" s="954"/>
      <c r="M744" s="777">
        <v>25000</v>
      </c>
      <c r="N744" s="778">
        <v>1000</v>
      </c>
      <c r="O744" s="957"/>
      <c r="P744" s="957"/>
      <c r="Q744" s="779"/>
      <c r="R744" s="1022"/>
    </row>
    <row r="745" spans="1:18">
      <c r="A745" s="1020"/>
      <c r="B745" s="1019" t="s">
        <v>1098</v>
      </c>
      <c r="C745" s="1019" t="s">
        <v>1099</v>
      </c>
      <c r="D745" s="1019" t="s">
        <v>81</v>
      </c>
      <c r="E745" s="1021">
        <v>40779</v>
      </c>
      <c r="F745" s="950"/>
      <c r="G745" s="951"/>
      <c r="H745" s="951"/>
      <c r="I745" s="951"/>
      <c r="J745" s="952"/>
      <c r="K745" s="953"/>
      <c r="L745" s="954"/>
      <c r="M745" s="777"/>
      <c r="N745" s="778"/>
      <c r="O745" s="957"/>
      <c r="P745" s="957"/>
      <c r="Q745" s="779">
        <v>599042</v>
      </c>
      <c r="R745" s="1022">
        <v>599042</v>
      </c>
    </row>
    <row r="746" spans="1:18">
      <c r="A746" s="1020"/>
      <c r="B746" s="1019" t="s">
        <v>1100</v>
      </c>
      <c r="C746" s="1019" t="s">
        <v>959</v>
      </c>
      <c r="D746" s="1019" t="s">
        <v>131</v>
      </c>
      <c r="E746" s="1021">
        <v>39906</v>
      </c>
      <c r="F746" s="950" t="s">
        <v>26</v>
      </c>
      <c r="G746" s="951">
        <v>10958000</v>
      </c>
      <c r="H746" s="951">
        <v>0</v>
      </c>
      <c r="I746" s="951">
        <v>11956712.439999999</v>
      </c>
      <c r="J746" s="952" t="s">
        <v>672</v>
      </c>
      <c r="K746" s="953"/>
      <c r="L746" s="954"/>
      <c r="M746" s="777"/>
      <c r="N746" s="778"/>
      <c r="O746" s="957"/>
      <c r="P746" s="957"/>
      <c r="Q746" s="779"/>
      <c r="R746" s="1022"/>
    </row>
    <row r="747" spans="1:18">
      <c r="A747" s="1020"/>
      <c r="B747" s="1019" t="s">
        <v>1100</v>
      </c>
      <c r="C747" s="1019" t="s">
        <v>959</v>
      </c>
      <c r="D747" s="1019" t="s">
        <v>131</v>
      </c>
      <c r="E747" s="1021">
        <v>41079</v>
      </c>
      <c r="F747" s="950"/>
      <c r="G747" s="951"/>
      <c r="H747" s="951"/>
      <c r="I747" s="951"/>
      <c r="J747" s="952"/>
      <c r="K747" s="953">
        <v>10082565.380000001</v>
      </c>
      <c r="L747" s="954">
        <v>-151238.48000000001</v>
      </c>
      <c r="M747" s="777">
        <v>10958</v>
      </c>
      <c r="N747" s="778">
        <v>920.1</v>
      </c>
      <c r="O747" s="957">
        <v>-875434.62</v>
      </c>
      <c r="P747" s="957"/>
      <c r="Q747" s="779"/>
      <c r="R747" s="1022"/>
    </row>
    <row r="748" spans="1:18">
      <c r="A748" s="1020"/>
      <c r="B748" s="1019" t="s">
        <v>1100</v>
      </c>
      <c r="C748" s="1019" t="s">
        <v>959</v>
      </c>
      <c r="D748" s="1019" t="s">
        <v>131</v>
      </c>
      <c r="E748" s="1021">
        <v>41311</v>
      </c>
      <c r="F748" s="950"/>
      <c r="G748" s="951"/>
      <c r="H748" s="951"/>
      <c r="I748" s="951"/>
      <c r="J748" s="952"/>
      <c r="K748" s="953"/>
      <c r="L748" s="954"/>
      <c r="M748" s="777"/>
      <c r="N748" s="778"/>
      <c r="O748" s="957"/>
      <c r="P748" s="957"/>
      <c r="Q748" s="779">
        <v>266041.78000000003</v>
      </c>
      <c r="R748" s="1022">
        <v>417648</v>
      </c>
    </row>
    <row r="749" spans="1:18">
      <c r="A749" s="1020" t="s">
        <v>2015</v>
      </c>
      <c r="B749" s="1019" t="s">
        <v>1101</v>
      </c>
      <c r="C749" s="1019" t="s">
        <v>1102</v>
      </c>
      <c r="D749" s="1019" t="s">
        <v>81</v>
      </c>
      <c r="E749" s="1021">
        <v>39857</v>
      </c>
      <c r="F749" s="950" t="s">
        <v>49</v>
      </c>
      <c r="G749" s="951">
        <v>2200000</v>
      </c>
      <c r="H749" s="951">
        <v>0</v>
      </c>
      <c r="I749" s="951">
        <v>5446642.9400000004</v>
      </c>
      <c r="J749" s="952" t="s">
        <v>656</v>
      </c>
      <c r="K749" s="953"/>
      <c r="L749" s="954"/>
      <c r="M749" s="777"/>
      <c r="N749" s="778"/>
      <c r="O749" s="957"/>
      <c r="P749" s="957"/>
      <c r="Q749" s="779"/>
      <c r="R749" s="1022"/>
    </row>
    <row r="750" spans="1:18">
      <c r="A750" s="1020"/>
      <c r="B750" s="1019" t="s">
        <v>1101</v>
      </c>
      <c r="C750" s="1019" t="s">
        <v>1102</v>
      </c>
      <c r="D750" s="1019" t="s">
        <v>81</v>
      </c>
      <c r="E750" s="1021">
        <v>40169</v>
      </c>
      <c r="F750" s="950"/>
      <c r="G750" s="951">
        <v>2836000</v>
      </c>
      <c r="H750" s="951"/>
      <c r="I750" s="951"/>
      <c r="J750" s="952"/>
      <c r="K750" s="953"/>
      <c r="L750" s="954"/>
      <c r="M750" s="777"/>
      <c r="N750" s="778"/>
      <c r="O750" s="957"/>
      <c r="P750" s="957"/>
      <c r="Q750" s="779"/>
      <c r="R750" s="1022"/>
    </row>
    <row r="751" spans="1:18">
      <c r="A751" s="1020"/>
      <c r="B751" s="1019" t="s">
        <v>1101</v>
      </c>
      <c r="C751" s="1019" t="s">
        <v>1102</v>
      </c>
      <c r="D751" s="1019" t="s">
        <v>81</v>
      </c>
      <c r="E751" s="1021">
        <v>40445</v>
      </c>
      <c r="F751" s="950"/>
      <c r="G751" s="951"/>
      <c r="H751" s="951"/>
      <c r="I751" s="951"/>
      <c r="J751" s="952"/>
      <c r="K751" s="953">
        <v>5036000</v>
      </c>
      <c r="L751" s="954"/>
      <c r="M751" s="777">
        <v>5036</v>
      </c>
      <c r="N751" s="778">
        <v>1000</v>
      </c>
      <c r="O751" s="957"/>
      <c r="P751" s="957"/>
      <c r="Q751" s="779">
        <v>110000</v>
      </c>
      <c r="R751" s="1022">
        <v>110</v>
      </c>
    </row>
    <row r="752" spans="1:18">
      <c r="A752" s="1020"/>
      <c r="B752" s="1019" t="s">
        <v>1103</v>
      </c>
      <c r="C752" s="1019" t="s">
        <v>1104</v>
      </c>
      <c r="D752" s="1019" t="s">
        <v>128</v>
      </c>
      <c r="E752" s="1021">
        <v>39836</v>
      </c>
      <c r="F752" s="950" t="s">
        <v>26</v>
      </c>
      <c r="G752" s="951">
        <v>23184000</v>
      </c>
      <c r="H752" s="951">
        <v>0</v>
      </c>
      <c r="I752" s="951">
        <v>25245684.710000001</v>
      </c>
      <c r="J752" s="952" t="s">
        <v>672</v>
      </c>
      <c r="K752" s="953"/>
      <c r="L752" s="954"/>
      <c r="M752" s="777"/>
      <c r="N752" s="778"/>
      <c r="O752" s="957"/>
      <c r="P752" s="957"/>
      <c r="Q752" s="779"/>
      <c r="R752" s="1022"/>
    </row>
    <row r="753" spans="1:18">
      <c r="A753" s="1020"/>
      <c r="B753" s="1019" t="s">
        <v>1103</v>
      </c>
      <c r="C753" s="1019" t="s">
        <v>1104</v>
      </c>
      <c r="D753" s="1019" t="s">
        <v>128</v>
      </c>
      <c r="E753" s="1021">
        <v>41093</v>
      </c>
      <c r="F753" s="950"/>
      <c r="G753" s="951"/>
      <c r="H753" s="951"/>
      <c r="I753" s="951"/>
      <c r="J753" s="952"/>
      <c r="K753" s="953">
        <v>21004704</v>
      </c>
      <c r="L753" s="954">
        <v>-315070.56</v>
      </c>
      <c r="M753" s="777">
        <v>23184</v>
      </c>
      <c r="N753" s="778">
        <v>906</v>
      </c>
      <c r="O753" s="957">
        <v>-2179296</v>
      </c>
      <c r="P753" s="957"/>
      <c r="Q753" s="779"/>
      <c r="R753" s="1022"/>
    </row>
    <row r="754" spans="1:18">
      <c r="A754" s="1020"/>
      <c r="B754" s="1019" t="s">
        <v>1103</v>
      </c>
      <c r="C754" s="1019" t="s">
        <v>1104</v>
      </c>
      <c r="D754" s="1019" t="s">
        <v>128</v>
      </c>
      <c r="E754" s="1021">
        <v>41157</v>
      </c>
      <c r="F754" s="950"/>
      <c r="G754" s="951"/>
      <c r="H754" s="951"/>
      <c r="I754" s="951"/>
      <c r="J754" s="952"/>
      <c r="K754" s="953"/>
      <c r="L754" s="954"/>
      <c r="M754" s="777"/>
      <c r="N754" s="778"/>
      <c r="O754" s="957"/>
      <c r="P754" s="957"/>
      <c r="Q754" s="779">
        <v>563174</v>
      </c>
      <c r="R754" s="1022">
        <v>469312</v>
      </c>
    </row>
    <row r="755" spans="1:18">
      <c r="A755" s="1020" t="s">
        <v>1980</v>
      </c>
      <c r="B755" s="1019" t="s">
        <v>1105</v>
      </c>
      <c r="C755" s="1019" t="s">
        <v>1106</v>
      </c>
      <c r="D755" s="1019" t="s">
        <v>102</v>
      </c>
      <c r="E755" s="1021">
        <v>39892</v>
      </c>
      <c r="F755" s="950" t="s">
        <v>49</v>
      </c>
      <c r="G755" s="951">
        <v>4500000</v>
      </c>
      <c r="H755" s="951">
        <v>0</v>
      </c>
      <c r="I755" s="951">
        <v>5339487.75</v>
      </c>
      <c r="J755" s="952" t="s">
        <v>656</v>
      </c>
      <c r="K755" s="953"/>
      <c r="L755" s="954"/>
      <c r="M755" s="777"/>
      <c r="N755" s="778"/>
      <c r="O755" s="957"/>
      <c r="P755" s="957"/>
      <c r="Q755" s="779"/>
      <c r="R755" s="1022"/>
    </row>
    <row r="756" spans="1:18">
      <c r="A756" s="1020"/>
      <c r="B756" s="1019" t="s">
        <v>1105</v>
      </c>
      <c r="C756" s="1019" t="s">
        <v>1106</v>
      </c>
      <c r="D756" s="1019" t="s">
        <v>102</v>
      </c>
      <c r="E756" s="1021">
        <v>40808</v>
      </c>
      <c r="F756" s="950"/>
      <c r="G756" s="951"/>
      <c r="H756" s="951"/>
      <c r="I756" s="951"/>
      <c r="J756" s="952"/>
      <c r="K756" s="953">
        <v>4500000</v>
      </c>
      <c r="L756" s="954"/>
      <c r="M756" s="777">
        <v>4500</v>
      </c>
      <c r="N756" s="778">
        <v>1000</v>
      </c>
      <c r="O756" s="957"/>
      <c r="P756" s="957"/>
      <c r="Q756" s="779">
        <v>225000</v>
      </c>
      <c r="R756" s="1022">
        <v>225</v>
      </c>
    </row>
    <row r="757" spans="1:18">
      <c r="A757" s="1020">
        <v>12</v>
      </c>
      <c r="B757" s="1019" t="s">
        <v>1107</v>
      </c>
      <c r="C757" s="1019" t="s">
        <v>1108</v>
      </c>
      <c r="D757" s="1019" t="s">
        <v>131</v>
      </c>
      <c r="E757" s="1021">
        <v>39773</v>
      </c>
      <c r="F757" s="950" t="s">
        <v>26</v>
      </c>
      <c r="G757" s="951">
        <v>41500000</v>
      </c>
      <c r="H757" s="951">
        <v>0</v>
      </c>
      <c r="I757" s="951">
        <v>42839002.780000001</v>
      </c>
      <c r="J757" s="952" t="s">
        <v>656</v>
      </c>
      <c r="K757" s="953"/>
      <c r="L757" s="954"/>
      <c r="M757" s="777"/>
      <c r="N757" s="778"/>
      <c r="O757" s="957"/>
      <c r="P757" s="957"/>
      <c r="Q757" s="779"/>
      <c r="R757" s="1022"/>
    </row>
    <row r="758" spans="1:18">
      <c r="A758" s="1020"/>
      <c r="B758" s="1019" t="s">
        <v>1107</v>
      </c>
      <c r="C758" s="1019" t="s">
        <v>1108</v>
      </c>
      <c r="D758" s="1019" t="s">
        <v>131</v>
      </c>
      <c r="E758" s="1021">
        <v>40002</v>
      </c>
      <c r="F758" s="950"/>
      <c r="G758" s="951"/>
      <c r="H758" s="951"/>
      <c r="I758" s="951"/>
      <c r="J758" s="952"/>
      <c r="K758" s="953">
        <v>41500000</v>
      </c>
      <c r="L758" s="954"/>
      <c r="M758" s="777">
        <v>41500</v>
      </c>
      <c r="N758" s="778">
        <v>1000</v>
      </c>
      <c r="O758" s="957"/>
      <c r="P758" s="957"/>
      <c r="Q758" s="779"/>
      <c r="R758" s="1022"/>
    </row>
    <row r="759" spans="1:18">
      <c r="A759" s="1020"/>
      <c r="B759" s="1019" t="s">
        <v>1107</v>
      </c>
      <c r="C759" s="1019" t="s">
        <v>1108</v>
      </c>
      <c r="D759" s="1019" t="s">
        <v>131</v>
      </c>
      <c r="E759" s="1021">
        <v>40869</v>
      </c>
      <c r="F759" s="950"/>
      <c r="G759" s="951"/>
      <c r="H759" s="951"/>
      <c r="I759" s="951"/>
      <c r="J759" s="952"/>
      <c r="K759" s="953"/>
      <c r="L759" s="954"/>
      <c r="M759" s="777"/>
      <c r="N759" s="778"/>
      <c r="O759" s="957"/>
      <c r="P759" s="957"/>
      <c r="Q759" s="779">
        <v>30600</v>
      </c>
      <c r="R759" s="1022">
        <v>88273</v>
      </c>
    </row>
    <row r="760" spans="1:18">
      <c r="A760" s="1020" t="s">
        <v>2016</v>
      </c>
      <c r="B760" s="1019" t="s">
        <v>1109</v>
      </c>
      <c r="C760" s="1019" t="s">
        <v>1029</v>
      </c>
      <c r="D760" s="1019" t="s">
        <v>96</v>
      </c>
      <c r="E760" s="1021">
        <v>39948</v>
      </c>
      <c r="F760" s="950" t="s">
        <v>49</v>
      </c>
      <c r="G760" s="951">
        <v>14800000</v>
      </c>
      <c r="H760" s="951">
        <v>0</v>
      </c>
      <c r="I760" s="951">
        <v>19957763.300000001</v>
      </c>
      <c r="J760" s="952" t="s">
        <v>656</v>
      </c>
      <c r="K760" s="953"/>
      <c r="L760" s="954"/>
      <c r="M760" s="777"/>
      <c r="N760" s="778"/>
      <c r="O760" s="957"/>
      <c r="P760" s="957"/>
      <c r="Q760" s="779"/>
      <c r="R760" s="1022"/>
    </row>
    <row r="761" spans="1:18">
      <c r="A761" s="1020"/>
      <c r="B761" s="1019" t="s">
        <v>1109</v>
      </c>
      <c r="C761" s="1019" t="s">
        <v>1029</v>
      </c>
      <c r="D761" s="1019" t="s">
        <v>96</v>
      </c>
      <c r="E761" s="1021">
        <v>41836</v>
      </c>
      <c r="F761" s="950"/>
      <c r="G761" s="951"/>
      <c r="H761" s="951"/>
      <c r="I761" s="951"/>
      <c r="J761" s="952"/>
      <c r="K761" s="953">
        <v>14800000</v>
      </c>
      <c r="L761" s="954"/>
      <c r="M761" s="777">
        <v>14800</v>
      </c>
      <c r="N761" s="778">
        <v>1000</v>
      </c>
      <c r="O761" s="957"/>
      <c r="P761" s="957"/>
      <c r="Q761" s="779">
        <v>740000</v>
      </c>
      <c r="R761" s="1022">
        <v>740</v>
      </c>
    </row>
    <row r="762" spans="1:18">
      <c r="A762" s="1020"/>
      <c r="B762" s="1019" t="s">
        <v>1110</v>
      </c>
      <c r="C762" s="1019" t="s">
        <v>1111</v>
      </c>
      <c r="D762" s="1019" t="s">
        <v>112</v>
      </c>
      <c r="E762" s="1021">
        <v>39805</v>
      </c>
      <c r="F762" s="950" t="s">
        <v>26</v>
      </c>
      <c r="G762" s="951">
        <v>10685000</v>
      </c>
      <c r="H762" s="951">
        <v>0</v>
      </c>
      <c r="I762" s="951">
        <v>8499249.9199999999</v>
      </c>
      <c r="J762" s="952" t="s">
        <v>672</v>
      </c>
      <c r="K762" s="953"/>
      <c r="L762" s="954"/>
      <c r="M762" s="777"/>
      <c r="N762" s="778"/>
      <c r="O762" s="957"/>
      <c r="P762" s="957"/>
      <c r="Q762" s="779"/>
      <c r="R762" s="1022"/>
    </row>
    <row r="763" spans="1:18">
      <c r="A763" s="1020"/>
      <c r="B763" s="1019" t="s">
        <v>1110</v>
      </c>
      <c r="C763" s="1019" t="s">
        <v>1111</v>
      </c>
      <c r="D763" s="1019" t="s">
        <v>112</v>
      </c>
      <c r="E763" s="1021">
        <v>40694</v>
      </c>
      <c r="F763" s="950"/>
      <c r="G763" s="951"/>
      <c r="H763" s="951"/>
      <c r="I763" s="951"/>
      <c r="J763" s="952"/>
      <c r="K763" s="953">
        <v>7754267.4800000004</v>
      </c>
      <c r="L763" s="954"/>
      <c r="M763" s="777">
        <v>10685</v>
      </c>
      <c r="N763" s="778">
        <v>725.7</v>
      </c>
      <c r="O763" s="957">
        <v>-2930732.52</v>
      </c>
      <c r="P763" s="957"/>
      <c r="Q763" s="779"/>
      <c r="R763" s="1022"/>
    </row>
    <row r="764" spans="1:18">
      <c r="A764" s="1020"/>
      <c r="B764" s="1019" t="s">
        <v>1112</v>
      </c>
      <c r="C764" s="1019" t="s">
        <v>1113</v>
      </c>
      <c r="D764" s="1019" t="s">
        <v>92</v>
      </c>
      <c r="E764" s="1021">
        <v>39773</v>
      </c>
      <c r="F764" s="950" t="s">
        <v>26</v>
      </c>
      <c r="G764" s="951">
        <v>11350000</v>
      </c>
      <c r="H764" s="951">
        <v>0</v>
      </c>
      <c r="I764" s="951">
        <v>13425979.359999999</v>
      </c>
      <c r="J764" s="952" t="s">
        <v>672</v>
      </c>
      <c r="K764" s="953"/>
      <c r="L764" s="954"/>
      <c r="M764" s="777"/>
      <c r="N764" s="778"/>
      <c r="O764" s="957"/>
      <c r="P764" s="957"/>
      <c r="Q764" s="779"/>
      <c r="R764" s="1022"/>
    </row>
    <row r="765" spans="1:18">
      <c r="A765" s="1020"/>
      <c r="B765" s="1019" t="s">
        <v>1112</v>
      </c>
      <c r="C765" s="1019" t="s">
        <v>1113</v>
      </c>
      <c r="D765" s="1019" t="s">
        <v>92</v>
      </c>
      <c r="E765" s="1021">
        <v>41150</v>
      </c>
      <c r="F765" s="950"/>
      <c r="G765" s="951"/>
      <c r="H765" s="951"/>
      <c r="I765" s="951"/>
      <c r="J765" s="952"/>
      <c r="K765" s="953">
        <v>11155120.5</v>
      </c>
      <c r="L765" s="954">
        <v>-167326.81</v>
      </c>
      <c r="M765" s="777">
        <v>11350</v>
      </c>
      <c r="N765" s="778">
        <v>982.8</v>
      </c>
      <c r="O765" s="957">
        <v>-194879.5</v>
      </c>
      <c r="P765" s="957"/>
      <c r="Q765" s="779"/>
      <c r="R765" s="1022"/>
    </row>
    <row r="766" spans="1:18">
      <c r="A766" s="1020"/>
      <c r="B766" s="1019" t="s">
        <v>1112</v>
      </c>
      <c r="C766" s="1019" t="s">
        <v>1113</v>
      </c>
      <c r="D766" s="1019" t="s">
        <v>92</v>
      </c>
      <c r="E766" s="1021">
        <v>41214</v>
      </c>
      <c r="F766" s="950"/>
      <c r="G766" s="951"/>
      <c r="H766" s="951"/>
      <c r="I766" s="951"/>
      <c r="J766" s="952"/>
      <c r="K766" s="953"/>
      <c r="L766" s="954"/>
      <c r="M766" s="777"/>
      <c r="N766" s="778"/>
      <c r="O766" s="957"/>
      <c r="P766" s="957"/>
      <c r="Q766" s="779">
        <v>297500</v>
      </c>
      <c r="R766" s="1022">
        <v>195915</v>
      </c>
    </row>
    <row r="767" spans="1:18">
      <c r="A767" s="1020">
        <v>8</v>
      </c>
      <c r="B767" s="1019" t="s">
        <v>1114</v>
      </c>
      <c r="C767" s="1019" t="s">
        <v>1115</v>
      </c>
      <c r="D767" s="1019" t="s">
        <v>80</v>
      </c>
      <c r="E767" s="1021">
        <v>40158</v>
      </c>
      <c r="F767" s="950" t="s">
        <v>49</v>
      </c>
      <c r="G767" s="951">
        <v>22000000</v>
      </c>
      <c r="H767" s="951">
        <v>0</v>
      </c>
      <c r="I767" s="951">
        <v>18252479.059999999</v>
      </c>
      <c r="J767" s="952" t="s">
        <v>672</v>
      </c>
      <c r="K767" s="953"/>
      <c r="L767" s="954"/>
      <c r="M767" s="777"/>
      <c r="N767" s="778"/>
      <c r="O767" s="957"/>
      <c r="P767" s="957"/>
      <c r="Q767" s="779"/>
      <c r="R767" s="1022"/>
    </row>
    <row r="768" spans="1:18">
      <c r="A768" s="1020"/>
      <c r="B768" s="1019" t="s">
        <v>1114</v>
      </c>
      <c r="C768" s="1019" t="s">
        <v>1115</v>
      </c>
      <c r="D768" s="1019" t="s">
        <v>80</v>
      </c>
      <c r="E768" s="1021">
        <v>41129</v>
      </c>
      <c r="F768" s="950"/>
      <c r="G768" s="951"/>
      <c r="H768" s="951"/>
      <c r="I768" s="951"/>
      <c r="J768" s="952"/>
      <c r="K768" s="953"/>
      <c r="L768" s="954"/>
      <c r="M768" s="777"/>
      <c r="N768" s="778"/>
      <c r="O768" s="957"/>
      <c r="P768" s="957"/>
      <c r="Q768" s="779">
        <v>70727.58</v>
      </c>
      <c r="R768" s="1022">
        <v>108</v>
      </c>
    </row>
    <row r="769" spans="1:18">
      <c r="A769" s="1020"/>
      <c r="B769" s="1019" t="s">
        <v>1114</v>
      </c>
      <c r="C769" s="1019" t="s">
        <v>1115</v>
      </c>
      <c r="D769" s="1019" t="s">
        <v>80</v>
      </c>
      <c r="E769" s="1021">
        <v>41130</v>
      </c>
      <c r="F769" s="950"/>
      <c r="G769" s="951"/>
      <c r="H769" s="951"/>
      <c r="I769" s="951"/>
      <c r="J769" s="952"/>
      <c r="K769" s="953"/>
      <c r="L769" s="954"/>
      <c r="M769" s="777"/>
      <c r="N769" s="778"/>
      <c r="O769" s="957"/>
      <c r="P769" s="957"/>
      <c r="Q769" s="779">
        <v>440082.72</v>
      </c>
      <c r="R769" s="1022">
        <v>672</v>
      </c>
    </row>
    <row r="770" spans="1:18">
      <c r="A770" s="1020"/>
      <c r="B770" s="1019" t="s">
        <v>1114</v>
      </c>
      <c r="C770" s="1019" t="s">
        <v>1115</v>
      </c>
      <c r="D770" s="1019" t="s">
        <v>80</v>
      </c>
      <c r="E770" s="1021">
        <v>41131</v>
      </c>
      <c r="F770" s="950"/>
      <c r="G770" s="951"/>
      <c r="H770" s="951"/>
      <c r="I770" s="951"/>
      <c r="J770" s="952"/>
      <c r="K770" s="953"/>
      <c r="L770" s="954"/>
      <c r="M770" s="777"/>
      <c r="N770" s="778"/>
      <c r="O770" s="957"/>
      <c r="P770" s="957"/>
      <c r="Q770" s="779">
        <v>209563.2</v>
      </c>
      <c r="R770" s="1022">
        <v>320</v>
      </c>
    </row>
    <row r="771" spans="1:18">
      <c r="A771" s="1020"/>
      <c r="B771" s="1019" t="s">
        <v>1114</v>
      </c>
      <c r="C771" s="1019" t="s">
        <v>1115</v>
      </c>
      <c r="D771" s="1019" t="s">
        <v>80</v>
      </c>
      <c r="E771" s="1021">
        <v>41171</v>
      </c>
      <c r="F771" s="950"/>
      <c r="G771" s="951"/>
      <c r="H771" s="951"/>
      <c r="I771" s="951"/>
      <c r="J771" s="952"/>
      <c r="K771" s="953">
        <v>326250</v>
      </c>
      <c r="L771" s="954"/>
      <c r="M771" s="777">
        <v>500</v>
      </c>
      <c r="N771" s="778">
        <v>652.5</v>
      </c>
      <c r="O771" s="957">
        <v>-173750</v>
      </c>
      <c r="P771" s="957"/>
      <c r="Q771" s="779"/>
      <c r="R771" s="1022"/>
    </row>
    <row r="772" spans="1:18">
      <c r="A772" s="1020"/>
      <c r="B772" s="1019" t="s">
        <v>1114</v>
      </c>
      <c r="C772" s="1019" t="s">
        <v>1115</v>
      </c>
      <c r="D772" s="1019" t="s">
        <v>80</v>
      </c>
      <c r="E772" s="1021">
        <v>41172</v>
      </c>
      <c r="F772" s="950"/>
      <c r="G772" s="951"/>
      <c r="H772" s="951"/>
      <c r="I772" s="951"/>
      <c r="J772" s="952"/>
      <c r="K772" s="953">
        <v>3051090</v>
      </c>
      <c r="L772" s="954"/>
      <c r="M772" s="777">
        <v>4676</v>
      </c>
      <c r="N772" s="778">
        <v>652.5</v>
      </c>
      <c r="O772" s="957">
        <v>-1624910</v>
      </c>
      <c r="P772" s="957"/>
      <c r="Q772" s="779"/>
      <c r="R772" s="1022"/>
    </row>
    <row r="773" spans="1:18">
      <c r="A773" s="1020"/>
      <c r="B773" s="1019" t="s">
        <v>1114</v>
      </c>
      <c r="C773" s="1019" t="s">
        <v>1115</v>
      </c>
      <c r="D773" s="1019" t="s">
        <v>80</v>
      </c>
      <c r="E773" s="1021">
        <v>41173</v>
      </c>
      <c r="F773" s="950"/>
      <c r="G773" s="951"/>
      <c r="H773" s="951"/>
      <c r="I773" s="951"/>
      <c r="J773" s="952"/>
      <c r="K773" s="953">
        <v>10977660</v>
      </c>
      <c r="L773" s="954"/>
      <c r="M773" s="777">
        <v>16824</v>
      </c>
      <c r="N773" s="778">
        <v>652.5</v>
      </c>
      <c r="O773" s="957">
        <v>-5846340</v>
      </c>
      <c r="P773" s="957"/>
      <c r="Q773" s="779"/>
      <c r="R773" s="1022"/>
    </row>
    <row r="774" spans="1:18">
      <c r="A774" s="1020"/>
      <c r="B774" s="1019" t="s">
        <v>1114</v>
      </c>
      <c r="C774" s="1019" t="s">
        <v>1115</v>
      </c>
      <c r="D774" s="1019" t="s">
        <v>80</v>
      </c>
      <c r="E774" s="1021">
        <v>41229</v>
      </c>
      <c r="F774" s="950"/>
      <c r="G774" s="951"/>
      <c r="H774" s="951"/>
      <c r="I774" s="951"/>
      <c r="J774" s="952"/>
      <c r="K774" s="953"/>
      <c r="L774" s="954">
        <v>-143550</v>
      </c>
      <c r="M774" s="777"/>
      <c r="N774" s="778"/>
      <c r="O774" s="957"/>
      <c r="P774" s="957"/>
      <c r="Q774" s="779"/>
      <c r="R774" s="1022"/>
    </row>
    <row r="775" spans="1:18">
      <c r="A775" s="1020"/>
      <c r="B775" s="1019" t="s">
        <v>1116</v>
      </c>
      <c r="C775" s="1019" t="s">
        <v>1117</v>
      </c>
      <c r="D775" s="1019" t="s">
        <v>128</v>
      </c>
      <c r="E775" s="1021">
        <v>39787</v>
      </c>
      <c r="F775" s="950" t="s">
        <v>26</v>
      </c>
      <c r="G775" s="951">
        <v>37000000</v>
      </c>
      <c r="H775" s="951">
        <v>0</v>
      </c>
      <c r="I775" s="951">
        <v>41631005.920000002</v>
      </c>
      <c r="J775" s="952" t="s">
        <v>675</v>
      </c>
      <c r="K775" s="953"/>
      <c r="L775" s="954"/>
      <c r="M775" s="777"/>
      <c r="N775" s="778"/>
      <c r="O775" s="957"/>
      <c r="P775" s="957"/>
      <c r="Q775" s="779"/>
      <c r="R775" s="1022"/>
    </row>
    <row r="776" spans="1:18">
      <c r="A776" s="1020"/>
      <c r="B776" s="1019" t="s">
        <v>1116</v>
      </c>
      <c r="C776" s="1019" t="s">
        <v>1117</v>
      </c>
      <c r="D776" s="1019" t="s">
        <v>128</v>
      </c>
      <c r="E776" s="1021">
        <v>41079</v>
      </c>
      <c r="F776" s="950"/>
      <c r="G776" s="951"/>
      <c r="H776" s="951"/>
      <c r="I776" s="951"/>
      <c r="J776" s="952"/>
      <c r="K776" s="953">
        <v>35618420</v>
      </c>
      <c r="L776" s="954">
        <v>-534276.30000000005</v>
      </c>
      <c r="M776" s="777">
        <v>37000</v>
      </c>
      <c r="N776" s="778">
        <v>962.7</v>
      </c>
      <c r="O776" s="957">
        <v>-1381580</v>
      </c>
      <c r="P776" s="957"/>
      <c r="Q776" s="779"/>
      <c r="R776" s="1022"/>
    </row>
    <row r="777" spans="1:18">
      <c r="A777" s="1020" t="s">
        <v>2017</v>
      </c>
      <c r="B777" s="1019" t="s">
        <v>1118</v>
      </c>
      <c r="C777" s="1019" t="s">
        <v>1119</v>
      </c>
      <c r="D777" s="1019" t="s">
        <v>80</v>
      </c>
      <c r="E777" s="1021">
        <v>40067</v>
      </c>
      <c r="F777" s="950" t="s">
        <v>160</v>
      </c>
      <c r="G777" s="951">
        <v>7500000</v>
      </c>
      <c r="H777" s="951">
        <v>0</v>
      </c>
      <c r="I777" s="951">
        <v>8514738.2100000009</v>
      </c>
      <c r="J777" s="952" t="s">
        <v>656</v>
      </c>
      <c r="K777" s="953"/>
      <c r="L777" s="954"/>
      <c r="M777" s="777"/>
      <c r="N777" s="778"/>
      <c r="O777" s="957"/>
      <c r="P777" s="957"/>
      <c r="Q777" s="779"/>
      <c r="R777" s="1022"/>
    </row>
    <row r="778" spans="1:18">
      <c r="A778" s="1020"/>
      <c r="B778" s="1019" t="s">
        <v>1118</v>
      </c>
      <c r="C778" s="1019" t="s">
        <v>1119</v>
      </c>
      <c r="D778" s="1019" t="s">
        <v>80</v>
      </c>
      <c r="E778" s="1021">
        <v>40438</v>
      </c>
      <c r="F778" s="950"/>
      <c r="G778" s="951"/>
      <c r="H778" s="951"/>
      <c r="I778" s="951"/>
      <c r="J778" s="952"/>
      <c r="K778" s="953">
        <v>7500000</v>
      </c>
      <c r="L778" s="954"/>
      <c r="M778" s="777">
        <v>7500000</v>
      </c>
      <c r="N778" s="778">
        <v>1</v>
      </c>
      <c r="O778" s="957"/>
      <c r="P778" s="957"/>
      <c r="Q778" s="779">
        <v>375000</v>
      </c>
      <c r="R778" s="1022">
        <v>375000</v>
      </c>
    </row>
    <row r="779" spans="1:18">
      <c r="A779" s="1020" t="s">
        <v>1979</v>
      </c>
      <c r="B779" s="1019" t="s">
        <v>1120</v>
      </c>
      <c r="C779" s="1019" t="s">
        <v>1121</v>
      </c>
      <c r="D779" s="1019" t="s">
        <v>67</v>
      </c>
      <c r="E779" s="1021">
        <v>39850</v>
      </c>
      <c r="F779" s="950" t="s">
        <v>49</v>
      </c>
      <c r="G779" s="951">
        <v>5000000</v>
      </c>
      <c r="H779" s="951">
        <v>0</v>
      </c>
      <c r="I779" s="951">
        <v>6074313</v>
      </c>
      <c r="J779" s="952" t="s">
        <v>656</v>
      </c>
      <c r="K779" s="953"/>
      <c r="L779" s="954"/>
      <c r="M779" s="777"/>
      <c r="N779" s="778"/>
      <c r="O779" s="957"/>
      <c r="P779" s="957"/>
      <c r="Q779" s="779"/>
      <c r="R779" s="1022"/>
    </row>
    <row r="780" spans="1:18">
      <c r="A780" s="1020"/>
      <c r="B780" s="1019" t="s">
        <v>1120</v>
      </c>
      <c r="C780" s="1019" t="s">
        <v>1121</v>
      </c>
      <c r="D780" s="1019" t="s">
        <v>67</v>
      </c>
      <c r="E780" s="1021">
        <v>40954</v>
      </c>
      <c r="F780" s="950"/>
      <c r="G780" s="951"/>
      <c r="H780" s="951"/>
      <c r="I780" s="951"/>
      <c r="J780" s="952"/>
      <c r="K780" s="953">
        <v>5000000</v>
      </c>
      <c r="L780" s="954"/>
      <c r="M780" s="777">
        <v>5000</v>
      </c>
      <c r="N780" s="778">
        <v>1000</v>
      </c>
      <c r="O780" s="957"/>
      <c r="P780" s="957"/>
      <c r="Q780" s="779">
        <v>250000</v>
      </c>
      <c r="R780" s="1022">
        <v>250</v>
      </c>
    </row>
    <row r="781" spans="1:18">
      <c r="A781" s="1020"/>
      <c r="B781" s="1019" t="s">
        <v>1122</v>
      </c>
      <c r="C781" s="1019" t="s">
        <v>966</v>
      </c>
      <c r="D781" s="1019" t="s">
        <v>84</v>
      </c>
      <c r="E781" s="1021">
        <v>39878</v>
      </c>
      <c r="F781" s="950" t="s">
        <v>26</v>
      </c>
      <c r="G781" s="951">
        <v>16500000</v>
      </c>
      <c r="H781" s="951">
        <v>0</v>
      </c>
      <c r="I781" s="951">
        <v>6570625</v>
      </c>
      <c r="J781" s="952" t="s">
        <v>672</v>
      </c>
      <c r="K781" s="953"/>
      <c r="L781" s="954"/>
      <c r="M781" s="777"/>
      <c r="N781" s="778"/>
      <c r="O781" s="957"/>
      <c r="P781" s="957"/>
      <c r="Q781" s="779"/>
      <c r="R781" s="1022"/>
    </row>
    <row r="782" spans="1:18">
      <c r="A782" s="1020"/>
      <c r="B782" s="1019" t="s">
        <v>1122</v>
      </c>
      <c r="C782" s="1019" t="s">
        <v>966</v>
      </c>
      <c r="D782" s="1019" t="s">
        <v>84</v>
      </c>
      <c r="E782" s="1021">
        <v>40666</v>
      </c>
      <c r="F782" s="950"/>
      <c r="G782" s="951"/>
      <c r="H782" s="951"/>
      <c r="I782" s="951"/>
      <c r="J782" s="952"/>
      <c r="K782" s="953">
        <v>6000000</v>
      </c>
      <c r="L782" s="954"/>
      <c r="M782" s="777">
        <v>16500</v>
      </c>
      <c r="N782" s="778">
        <v>363.6</v>
      </c>
      <c r="O782" s="957">
        <v>-10500000</v>
      </c>
      <c r="P782" s="957"/>
      <c r="Q782" s="779"/>
      <c r="R782" s="1022"/>
    </row>
    <row r="783" spans="1:18">
      <c r="A783" s="1020" t="s">
        <v>1989</v>
      </c>
      <c r="B783" s="1019" t="s">
        <v>1123</v>
      </c>
      <c r="C783" s="1019" t="s">
        <v>1067</v>
      </c>
      <c r="D783" s="1019" t="s">
        <v>128</v>
      </c>
      <c r="E783" s="1021">
        <v>39805</v>
      </c>
      <c r="F783" s="950" t="s">
        <v>26</v>
      </c>
      <c r="G783" s="951">
        <v>80000000</v>
      </c>
      <c r="H783" s="951">
        <v>0</v>
      </c>
      <c r="I783" s="951">
        <v>87644066.099999994</v>
      </c>
      <c r="J783" s="952" t="s">
        <v>656</v>
      </c>
      <c r="K783" s="953"/>
      <c r="L783" s="954"/>
      <c r="M783" s="777"/>
      <c r="N783" s="778"/>
      <c r="O783" s="957"/>
      <c r="P783" s="957"/>
      <c r="Q783" s="779"/>
      <c r="R783" s="1022"/>
    </row>
    <row r="784" spans="1:18">
      <c r="A784" s="1020"/>
      <c r="B784" s="1019" t="s">
        <v>1123</v>
      </c>
      <c r="C784" s="1019" t="s">
        <v>1067</v>
      </c>
      <c r="D784" s="1019" t="s">
        <v>128</v>
      </c>
      <c r="E784" s="1021">
        <v>40233</v>
      </c>
      <c r="F784" s="950"/>
      <c r="G784" s="951"/>
      <c r="H784" s="951"/>
      <c r="I784" s="951"/>
      <c r="J784" s="952"/>
      <c r="K784" s="953">
        <v>80000000</v>
      </c>
      <c r="L784" s="954"/>
      <c r="M784" s="777">
        <v>80000</v>
      </c>
      <c r="N784" s="778">
        <v>1000</v>
      </c>
      <c r="O784" s="957"/>
      <c r="P784" s="957"/>
      <c r="Q784" s="779"/>
      <c r="R784" s="1022"/>
    </row>
    <row r="785" spans="1:18">
      <c r="A785" s="1020"/>
      <c r="B785" s="1019" t="s">
        <v>1123</v>
      </c>
      <c r="C785" s="1019" t="s">
        <v>1067</v>
      </c>
      <c r="D785" s="1019" t="s">
        <v>128</v>
      </c>
      <c r="E785" s="1021">
        <v>40337</v>
      </c>
      <c r="F785" s="950"/>
      <c r="G785" s="951"/>
      <c r="H785" s="951"/>
      <c r="I785" s="951"/>
      <c r="J785" s="952"/>
      <c r="K785" s="953"/>
      <c r="L785" s="954"/>
      <c r="M785" s="777"/>
      <c r="N785" s="778"/>
      <c r="O785" s="957"/>
      <c r="P785" s="957"/>
      <c r="Q785" s="779">
        <v>2966288.32</v>
      </c>
      <c r="R785" s="1022">
        <v>465117</v>
      </c>
    </row>
    <row r="786" spans="1:18">
      <c r="A786" s="1020" t="s">
        <v>2013</v>
      </c>
      <c r="B786" s="1019" t="s">
        <v>1124</v>
      </c>
      <c r="C786" s="1019" t="s">
        <v>1125</v>
      </c>
      <c r="D786" s="1019" t="s">
        <v>96</v>
      </c>
      <c r="E786" s="1021">
        <v>39976</v>
      </c>
      <c r="F786" s="950" t="s">
        <v>160</v>
      </c>
      <c r="G786" s="951">
        <v>3756000</v>
      </c>
      <c r="H786" s="951">
        <v>0</v>
      </c>
      <c r="I786" s="951">
        <v>4563280.34</v>
      </c>
      <c r="J786" s="952" t="s">
        <v>656</v>
      </c>
      <c r="K786" s="953"/>
      <c r="L786" s="954"/>
      <c r="M786" s="777"/>
      <c r="N786" s="778"/>
      <c r="O786" s="957"/>
      <c r="P786" s="957"/>
      <c r="Q786" s="779"/>
      <c r="R786" s="1022"/>
    </row>
    <row r="787" spans="1:18">
      <c r="A787" s="1020"/>
      <c r="B787" s="1019" t="s">
        <v>1124</v>
      </c>
      <c r="C787" s="1019" t="s">
        <v>1125</v>
      </c>
      <c r="D787" s="1019" t="s">
        <v>96</v>
      </c>
      <c r="E787" s="1021">
        <v>40808</v>
      </c>
      <c r="F787" s="950"/>
      <c r="G787" s="951"/>
      <c r="H787" s="951"/>
      <c r="I787" s="951"/>
      <c r="J787" s="952"/>
      <c r="K787" s="953">
        <v>3756000</v>
      </c>
      <c r="L787" s="954"/>
      <c r="M787" s="777">
        <v>3756000</v>
      </c>
      <c r="N787" s="778">
        <v>1</v>
      </c>
      <c r="O787" s="957"/>
      <c r="P787" s="957"/>
      <c r="Q787" s="779">
        <v>113000</v>
      </c>
      <c r="R787" s="1022">
        <v>113000</v>
      </c>
    </row>
    <row r="788" spans="1:18">
      <c r="A788" s="1020"/>
      <c r="B788" s="1019" t="s">
        <v>1126</v>
      </c>
      <c r="C788" s="1019" t="s">
        <v>1090</v>
      </c>
      <c r="D788" s="1019" t="s">
        <v>92</v>
      </c>
      <c r="E788" s="1021">
        <v>39787</v>
      </c>
      <c r="F788" s="950" t="s">
        <v>26</v>
      </c>
      <c r="G788" s="951">
        <v>65000000</v>
      </c>
      <c r="H788" s="951">
        <v>0</v>
      </c>
      <c r="I788" s="951">
        <v>68141972.189999998</v>
      </c>
      <c r="J788" s="952" t="s">
        <v>672</v>
      </c>
      <c r="K788" s="953"/>
      <c r="L788" s="954"/>
      <c r="M788" s="777"/>
      <c r="N788" s="778"/>
      <c r="O788" s="957"/>
      <c r="P788" s="957"/>
      <c r="Q788" s="779"/>
      <c r="R788" s="1022"/>
    </row>
    <row r="789" spans="1:18">
      <c r="A789" s="1020"/>
      <c r="B789" s="1019" t="s">
        <v>1126</v>
      </c>
      <c r="C789" s="1019" t="s">
        <v>1090</v>
      </c>
      <c r="D789" s="1019" t="s">
        <v>92</v>
      </c>
      <c r="E789" s="1021">
        <v>41002</v>
      </c>
      <c r="F789" s="950"/>
      <c r="G789" s="951"/>
      <c r="H789" s="951"/>
      <c r="I789" s="951"/>
      <c r="J789" s="952"/>
      <c r="K789" s="953">
        <v>56778150</v>
      </c>
      <c r="L789" s="954">
        <v>-851672.25</v>
      </c>
      <c r="M789" s="777">
        <v>65000</v>
      </c>
      <c r="N789" s="778">
        <v>873.5</v>
      </c>
      <c r="O789" s="957">
        <v>-8221850</v>
      </c>
      <c r="P789" s="957"/>
      <c r="Q789" s="779"/>
      <c r="R789" s="1022"/>
    </row>
    <row r="790" spans="1:18">
      <c r="A790" s="1020"/>
      <c r="B790" s="1019" t="s">
        <v>1126</v>
      </c>
      <c r="C790" s="1019" t="s">
        <v>1090</v>
      </c>
      <c r="D790" s="1019" t="s">
        <v>92</v>
      </c>
      <c r="E790" s="1021">
        <v>41416</v>
      </c>
      <c r="F790" s="950"/>
      <c r="G790" s="951"/>
      <c r="H790" s="951"/>
      <c r="I790" s="951"/>
      <c r="J790" s="952"/>
      <c r="K790" s="953"/>
      <c r="L790" s="954"/>
      <c r="M790" s="777"/>
      <c r="N790" s="778"/>
      <c r="O790" s="957"/>
      <c r="P790" s="957"/>
      <c r="Q790" s="779">
        <v>1400000</v>
      </c>
      <c r="R790" s="1022">
        <v>241696</v>
      </c>
    </row>
    <row r="791" spans="1:18">
      <c r="A791" s="1020"/>
      <c r="B791" s="1019" t="s">
        <v>1127</v>
      </c>
      <c r="C791" s="1019" t="s">
        <v>1128</v>
      </c>
      <c r="D791" s="1019" t="s">
        <v>82</v>
      </c>
      <c r="E791" s="1021">
        <v>39822</v>
      </c>
      <c r="F791" s="950" t="s">
        <v>26</v>
      </c>
      <c r="G791" s="951">
        <v>20000000</v>
      </c>
      <c r="H791" s="951">
        <v>0</v>
      </c>
      <c r="I791" s="951">
        <v>12333778</v>
      </c>
      <c r="J791" s="952" t="s">
        <v>675</v>
      </c>
      <c r="K791" s="953"/>
      <c r="L791" s="954"/>
      <c r="M791" s="777"/>
      <c r="N791" s="778"/>
      <c r="O791" s="957"/>
      <c r="P791" s="957"/>
      <c r="Q791" s="779"/>
      <c r="R791" s="1022"/>
    </row>
    <row r="792" spans="1:18">
      <c r="A792" s="1020"/>
      <c r="B792" s="1019" t="s">
        <v>1127</v>
      </c>
      <c r="C792" s="1019" t="s">
        <v>1128</v>
      </c>
      <c r="D792" s="1019" t="s">
        <v>82</v>
      </c>
      <c r="E792" s="1021">
        <v>41393</v>
      </c>
      <c r="F792" s="950"/>
      <c r="G792" s="951"/>
      <c r="H792" s="951"/>
      <c r="I792" s="951"/>
      <c r="J792" s="952"/>
      <c r="K792" s="953">
        <v>10842200</v>
      </c>
      <c r="L792" s="954"/>
      <c r="M792" s="777">
        <v>20000</v>
      </c>
      <c r="N792" s="778">
        <v>542.1</v>
      </c>
      <c r="O792" s="957">
        <v>-9157800</v>
      </c>
      <c r="P792" s="957"/>
      <c r="Q792" s="779"/>
      <c r="R792" s="1022"/>
    </row>
    <row r="793" spans="1:18">
      <c r="A793" s="1020"/>
      <c r="B793" s="1019" t="s">
        <v>1127</v>
      </c>
      <c r="C793" s="1019" t="s">
        <v>1128</v>
      </c>
      <c r="D793" s="1019" t="s">
        <v>82</v>
      </c>
      <c r="E793" s="1021">
        <v>41425</v>
      </c>
      <c r="F793" s="950"/>
      <c r="G793" s="951"/>
      <c r="H793" s="951"/>
      <c r="I793" s="951"/>
      <c r="J793" s="952"/>
      <c r="K793" s="953"/>
      <c r="L793" s="954">
        <v>-108422</v>
      </c>
      <c r="M793" s="777"/>
      <c r="N793" s="778"/>
      <c r="O793" s="957"/>
      <c r="P793" s="957"/>
      <c r="Q793" s="779"/>
      <c r="R793" s="1022"/>
    </row>
    <row r="794" spans="1:18">
      <c r="A794" s="1020" t="s">
        <v>2018</v>
      </c>
      <c r="B794" s="1019" t="s">
        <v>1129</v>
      </c>
      <c r="C794" s="1019" t="s">
        <v>858</v>
      </c>
      <c r="D794" s="1019" t="s">
        <v>97</v>
      </c>
      <c r="E794" s="1021">
        <v>40169</v>
      </c>
      <c r="F794" s="950" t="s">
        <v>49</v>
      </c>
      <c r="G794" s="951">
        <v>8700000</v>
      </c>
      <c r="H794" s="951">
        <v>0</v>
      </c>
      <c r="I794" s="951">
        <v>9522346.1699999999</v>
      </c>
      <c r="J794" s="952" t="s">
        <v>672</v>
      </c>
      <c r="K794" s="953"/>
      <c r="L794" s="954"/>
      <c r="M794" s="777"/>
      <c r="N794" s="778"/>
      <c r="O794" s="957"/>
      <c r="P794" s="957"/>
      <c r="Q794" s="779"/>
      <c r="R794" s="1022"/>
    </row>
    <row r="795" spans="1:18">
      <c r="A795" s="1020"/>
      <c r="B795" s="1019" t="s">
        <v>1129</v>
      </c>
      <c r="C795" s="1019" t="s">
        <v>858</v>
      </c>
      <c r="D795" s="1019" t="s">
        <v>97</v>
      </c>
      <c r="E795" s="1021">
        <v>41222</v>
      </c>
      <c r="F795" s="950"/>
      <c r="G795" s="951"/>
      <c r="H795" s="951"/>
      <c r="I795" s="951"/>
      <c r="J795" s="952"/>
      <c r="K795" s="953">
        <v>8025750</v>
      </c>
      <c r="L795" s="954"/>
      <c r="M795" s="777">
        <v>8700</v>
      </c>
      <c r="N795" s="778">
        <v>922.5</v>
      </c>
      <c r="O795" s="957">
        <v>-674250</v>
      </c>
      <c r="P795" s="957"/>
      <c r="Q795" s="779">
        <v>256118.75</v>
      </c>
      <c r="R795" s="1022">
        <v>261</v>
      </c>
    </row>
    <row r="796" spans="1:18">
      <c r="A796" s="1020"/>
      <c r="B796" s="1019" t="s">
        <v>1129</v>
      </c>
      <c r="C796" s="1019" t="s">
        <v>858</v>
      </c>
      <c r="D796" s="1019" t="s">
        <v>97</v>
      </c>
      <c r="E796" s="1021">
        <v>41285</v>
      </c>
      <c r="F796" s="950"/>
      <c r="G796" s="951"/>
      <c r="H796" s="951"/>
      <c r="I796" s="951"/>
      <c r="J796" s="952"/>
      <c r="K796" s="953"/>
      <c r="L796" s="954">
        <v>-80257.5</v>
      </c>
      <c r="M796" s="777"/>
      <c r="N796" s="778"/>
      <c r="O796" s="957"/>
      <c r="P796" s="957"/>
      <c r="Q796" s="779"/>
      <c r="R796" s="1022"/>
    </row>
    <row r="797" spans="1:18">
      <c r="A797" s="1020" t="s">
        <v>1981</v>
      </c>
      <c r="B797" s="1019" t="s">
        <v>1130</v>
      </c>
      <c r="C797" s="1019" t="s">
        <v>1131</v>
      </c>
      <c r="D797" s="1019" t="s">
        <v>67</v>
      </c>
      <c r="E797" s="1021">
        <v>39871</v>
      </c>
      <c r="F797" s="950" t="s">
        <v>49</v>
      </c>
      <c r="G797" s="951">
        <v>7570000</v>
      </c>
      <c r="H797" s="951">
        <v>0</v>
      </c>
      <c r="I797" s="951">
        <v>8702021.25</v>
      </c>
      <c r="J797" s="952" t="s">
        <v>672</v>
      </c>
      <c r="K797" s="953"/>
      <c r="L797" s="954"/>
      <c r="M797" s="777"/>
      <c r="N797" s="778"/>
      <c r="O797" s="957"/>
      <c r="P797" s="957"/>
      <c r="Q797" s="779"/>
      <c r="R797" s="1022"/>
    </row>
    <row r="798" spans="1:18">
      <c r="A798" s="1020"/>
      <c r="B798" s="1019" t="s">
        <v>1130</v>
      </c>
      <c r="C798" s="1019" t="s">
        <v>1131</v>
      </c>
      <c r="D798" s="1019" t="s">
        <v>67</v>
      </c>
      <c r="E798" s="1021">
        <v>41211</v>
      </c>
      <c r="F798" s="950"/>
      <c r="G798" s="951"/>
      <c r="H798" s="951"/>
      <c r="I798" s="951"/>
      <c r="J798" s="952"/>
      <c r="K798" s="953">
        <v>26398.99</v>
      </c>
      <c r="L798" s="954"/>
      <c r="M798" s="777">
        <v>29</v>
      </c>
      <c r="N798" s="778">
        <v>910.3</v>
      </c>
      <c r="O798" s="957">
        <v>-2601.0100000000002</v>
      </c>
      <c r="P798" s="957"/>
      <c r="Q798" s="779"/>
      <c r="R798" s="1022"/>
    </row>
    <row r="799" spans="1:18">
      <c r="A799" s="1020"/>
      <c r="B799" s="1019" t="s">
        <v>1130</v>
      </c>
      <c r="C799" s="1019" t="s">
        <v>1131</v>
      </c>
      <c r="D799" s="1019" t="s">
        <v>67</v>
      </c>
      <c r="E799" s="1021">
        <v>41213</v>
      </c>
      <c r="F799" s="950"/>
      <c r="G799" s="951"/>
      <c r="H799" s="951"/>
      <c r="I799" s="951"/>
      <c r="J799" s="952"/>
      <c r="K799" s="953">
        <v>6864647.71</v>
      </c>
      <c r="L799" s="954"/>
      <c r="M799" s="777">
        <v>7541</v>
      </c>
      <c r="N799" s="778">
        <v>910.3</v>
      </c>
      <c r="O799" s="957">
        <v>-676352.29</v>
      </c>
      <c r="P799" s="957"/>
      <c r="Q799" s="779">
        <v>362118.92</v>
      </c>
      <c r="R799" s="1022">
        <v>379</v>
      </c>
    </row>
    <row r="800" spans="1:18">
      <c r="A800" s="1020"/>
      <c r="B800" s="1019" t="s">
        <v>1130</v>
      </c>
      <c r="C800" s="1019" t="s">
        <v>1131</v>
      </c>
      <c r="D800" s="1019" t="s">
        <v>67</v>
      </c>
      <c r="E800" s="1021">
        <v>41285</v>
      </c>
      <c r="F800" s="950"/>
      <c r="G800" s="951"/>
      <c r="H800" s="951"/>
      <c r="I800" s="951"/>
      <c r="J800" s="952"/>
      <c r="K800" s="953"/>
      <c r="L800" s="954">
        <v>-68910.460000000006</v>
      </c>
      <c r="M800" s="777"/>
      <c r="N800" s="778"/>
      <c r="O800" s="957"/>
      <c r="P800" s="957"/>
      <c r="Q800" s="779"/>
      <c r="R800" s="1022"/>
    </row>
    <row r="801" spans="1:18">
      <c r="A801" s="1020" t="s">
        <v>2019</v>
      </c>
      <c r="B801" s="1019" t="s">
        <v>1132</v>
      </c>
      <c r="C801" s="1019" t="s">
        <v>1133</v>
      </c>
      <c r="D801" s="1019" t="s">
        <v>123</v>
      </c>
      <c r="E801" s="1021">
        <v>40053</v>
      </c>
      <c r="F801" s="950" t="s">
        <v>49</v>
      </c>
      <c r="G801" s="951">
        <v>20699000</v>
      </c>
      <c r="H801" s="951">
        <v>0</v>
      </c>
      <c r="I801" s="951">
        <v>24059476.66</v>
      </c>
      <c r="J801" s="952" t="s">
        <v>656</v>
      </c>
      <c r="K801" s="953"/>
      <c r="L801" s="954"/>
      <c r="M801" s="777"/>
      <c r="N801" s="778"/>
      <c r="O801" s="957"/>
      <c r="P801" s="957"/>
      <c r="Q801" s="779"/>
      <c r="R801" s="1022"/>
    </row>
    <row r="802" spans="1:18">
      <c r="A802" s="1020"/>
      <c r="B802" s="1019" t="s">
        <v>1132</v>
      </c>
      <c r="C802" s="1019" t="s">
        <v>1133</v>
      </c>
      <c r="D802" s="1019" t="s">
        <v>123</v>
      </c>
      <c r="E802" s="1021">
        <v>40808</v>
      </c>
      <c r="F802" s="950"/>
      <c r="G802" s="951"/>
      <c r="H802" s="951"/>
      <c r="I802" s="951"/>
      <c r="J802" s="952"/>
      <c r="K802" s="953">
        <v>20699000</v>
      </c>
      <c r="L802" s="954"/>
      <c r="M802" s="777">
        <v>2069.9</v>
      </c>
      <c r="N802" s="778">
        <v>10000</v>
      </c>
      <c r="O802" s="957"/>
      <c r="P802" s="957"/>
      <c r="Q802" s="779">
        <v>1030000</v>
      </c>
      <c r="R802" s="1022">
        <v>103</v>
      </c>
    </row>
    <row r="803" spans="1:18">
      <c r="A803" s="1020">
        <v>11</v>
      </c>
      <c r="B803" s="1019" t="s">
        <v>1134</v>
      </c>
      <c r="C803" s="1019" t="s">
        <v>1135</v>
      </c>
      <c r="D803" s="1019" t="s">
        <v>97</v>
      </c>
      <c r="E803" s="1021">
        <v>39766</v>
      </c>
      <c r="F803" s="950" t="s">
        <v>26</v>
      </c>
      <c r="G803" s="951">
        <v>866540000</v>
      </c>
      <c r="H803" s="951">
        <v>0</v>
      </c>
      <c r="I803" s="951">
        <v>1037467405.5599999</v>
      </c>
      <c r="J803" s="952" t="s">
        <v>656</v>
      </c>
      <c r="K803" s="953"/>
      <c r="L803" s="954"/>
      <c r="M803" s="777"/>
      <c r="N803" s="778"/>
      <c r="O803" s="957"/>
      <c r="P803" s="957"/>
      <c r="Q803" s="779"/>
      <c r="R803" s="1022"/>
    </row>
    <row r="804" spans="1:18">
      <c r="A804" s="1020"/>
      <c r="B804" s="1019" t="s">
        <v>1134</v>
      </c>
      <c r="C804" s="1019" t="s">
        <v>1135</v>
      </c>
      <c r="D804" s="1019" t="s">
        <v>97</v>
      </c>
      <c r="E804" s="1021">
        <v>40534</v>
      </c>
      <c r="F804" s="950"/>
      <c r="G804" s="951"/>
      <c r="H804" s="951"/>
      <c r="I804" s="951"/>
      <c r="J804" s="952"/>
      <c r="K804" s="953">
        <v>866540000</v>
      </c>
      <c r="L804" s="954"/>
      <c r="M804" s="777">
        <v>866540</v>
      </c>
      <c r="N804" s="778">
        <v>1000</v>
      </c>
      <c r="O804" s="957"/>
      <c r="P804" s="957"/>
      <c r="Q804" s="779"/>
      <c r="R804" s="1022"/>
    </row>
    <row r="805" spans="1:18">
      <c r="A805" s="1020"/>
      <c r="B805" s="1019" t="s">
        <v>1134</v>
      </c>
      <c r="C805" s="1019" t="s">
        <v>1135</v>
      </c>
      <c r="D805" s="1019" t="s">
        <v>97</v>
      </c>
      <c r="E805" s="1021">
        <v>40611</v>
      </c>
      <c r="F805" s="950"/>
      <c r="G805" s="951"/>
      <c r="H805" s="951"/>
      <c r="I805" s="951"/>
      <c r="J805" s="952"/>
      <c r="K805" s="953"/>
      <c r="L805" s="954"/>
      <c r="M805" s="777"/>
      <c r="N805" s="778"/>
      <c r="O805" s="957"/>
      <c r="P805" s="957"/>
      <c r="Q805" s="779">
        <v>79700000</v>
      </c>
      <c r="R805" s="1022">
        <v>14842320.789999999</v>
      </c>
    </row>
    <row r="806" spans="1:18" ht="15" customHeight="1">
      <c r="A806" s="1020" t="s">
        <v>2002</v>
      </c>
      <c r="B806" s="1019" t="s">
        <v>1136</v>
      </c>
      <c r="C806" s="1019" t="s">
        <v>1137</v>
      </c>
      <c r="D806" s="1019" t="s">
        <v>38</v>
      </c>
      <c r="E806" s="1021">
        <v>40053</v>
      </c>
      <c r="F806" s="950" t="s">
        <v>53</v>
      </c>
      <c r="G806" s="951">
        <v>3223000</v>
      </c>
      <c r="H806" s="951">
        <v>0</v>
      </c>
      <c r="I806" s="951">
        <v>2820256.96</v>
      </c>
      <c r="J806" s="952" t="s">
        <v>672</v>
      </c>
      <c r="K806" s="953"/>
      <c r="L806" s="954"/>
      <c r="M806" s="777"/>
      <c r="N806" s="778"/>
      <c r="O806" s="957"/>
      <c r="P806" s="957"/>
      <c r="Q806" s="779"/>
      <c r="R806" s="1022"/>
    </row>
    <row r="807" spans="1:18">
      <c r="A807" s="1020"/>
      <c r="B807" s="1019" t="s">
        <v>1136</v>
      </c>
      <c r="C807" s="1019" t="s">
        <v>1137</v>
      </c>
      <c r="D807" s="1019" t="s">
        <v>38</v>
      </c>
      <c r="E807" s="1021">
        <v>41263</v>
      </c>
      <c r="F807" s="950"/>
      <c r="G807" s="951"/>
      <c r="H807" s="951"/>
      <c r="I807" s="951"/>
      <c r="J807" s="952"/>
      <c r="K807" s="953">
        <v>2336675</v>
      </c>
      <c r="L807" s="954"/>
      <c r="M807" s="777">
        <v>3223</v>
      </c>
      <c r="N807" s="778">
        <v>725</v>
      </c>
      <c r="O807" s="957">
        <v>-886325</v>
      </c>
      <c r="P807" s="957"/>
      <c r="Q807" s="779"/>
      <c r="R807" s="1022"/>
    </row>
    <row r="808" spans="1:18">
      <c r="A808" s="1020"/>
      <c r="B808" s="1019" t="s">
        <v>1136</v>
      </c>
      <c r="C808" s="1019" t="s">
        <v>1137</v>
      </c>
      <c r="D808" s="1019" t="s">
        <v>38</v>
      </c>
      <c r="E808" s="1021">
        <v>41285</v>
      </c>
      <c r="F808" s="950"/>
      <c r="G808" s="951"/>
      <c r="H808" s="951"/>
      <c r="I808" s="951"/>
      <c r="J808" s="952"/>
      <c r="K808" s="953"/>
      <c r="L808" s="954">
        <v>-23366.75</v>
      </c>
      <c r="M808" s="777"/>
      <c r="N808" s="778"/>
      <c r="O808" s="957"/>
      <c r="P808" s="957"/>
      <c r="Q808" s="779"/>
      <c r="R808" s="1022"/>
    </row>
    <row r="809" spans="1:18">
      <c r="A809" s="1020"/>
      <c r="B809" s="1019" t="s">
        <v>1136</v>
      </c>
      <c r="C809" s="1019" t="s">
        <v>1137</v>
      </c>
      <c r="D809" s="1019" t="s">
        <v>38</v>
      </c>
      <c r="E809" s="1021">
        <v>41359</v>
      </c>
      <c r="F809" s="950"/>
      <c r="G809" s="951"/>
      <c r="H809" s="951"/>
      <c r="I809" s="951"/>
      <c r="J809" s="952"/>
      <c r="K809" s="953"/>
      <c r="L809" s="954">
        <v>-26633.25</v>
      </c>
      <c r="M809" s="777"/>
      <c r="N809" s="778"/>
      <c r="O809" s="957"/>
      <c r="P809" s="957"/>
      <c r="Q809" s="779"/>
      <c r="R809" s="1022"/>
    </row>
    <row r="810" spans="1:18">
      <c r="A810" s="1020">
        <v>8</v>
      </c>
      <c r="B810" s="1019" t="s">
        <v>1138</v>
      </c>
      <c r="C810" s="1019" t="s">
        <v>1139</v>
      </c>
      <c r="D810" s="1019" t="s">
        <v>105</v>
      </c>
      <c r="E810" s="1021">
        <v>39885</v>
      </c>
      <c r="F810" s="950" t="s">
        <v>49</v>
      </c>
      <c r="G810" s="951">
        <v>6398000</v>
      </c>
      <c r="H810" s="951">
        <v>0</v>
      </c>
      <c r="I810" s="951">
        <v>4118886.85</v>
      </c>
      <c r="J810" s="952" t="s">
        <v>672</v>
      </c>
      <c r="K810" s="953"/>
      <c r="L810" s="954"/>
      <c r="M810" s="777"/>
      <c r="N810" s="778"/>
      <c r="O810" s="957"/>
      <c r="P810" s="957"/>
      <c r="Q810" s="779"/>
      <c r="R810" s="1022"/>
    </row>
    <row r="811" spans="1:18">
      <c r="A811" s="1020"/>
      <c r="B811" s="1019" t="s">
        <v>1138</v>
      </c>
      <c r="C811" s="1019" t="s">
        <v>1139</v>
      </c>
      <c r="D811" s="1019" t="s">
        <v>105</v>
      </c>
      <c r="E811" s="1021">
        <v>41498</v>
      </c>
      <c r="F811" s="950"/>
      <c r="G811" s="951"/>
      <c r="H811" s="951"/>
      <c r="I811" s="951"/>
      <c r="J811" s="952"/>
      <c r="K811" s="953">
        <v>3247112.96</v>
      </c>
      <c r="L811" s="954"/>
      <c r="M811" s="777">
        <v>6398</v>
      </c>
      <c r="N811" s="778">
        <v>507.5</v>
      </c>
      <c r="O811" s="957">
        <v>-3150887.04</v>
      </c>
      <c r="P811" s="957"/>
      <c r="Q811" s="779">
        <v>139320</v>
      </c>
      <c r="R811" s="1022">
        <v>320</v>
      </c>
    </row>
    <row r="812" spans="1:18">
      <c r="A812" s="1020"/>
      <c r="B812" s="1019" t="s">
        <v>1138</v>
      </c>
      <c r="C812" s="1019" t="s">
        <v>1139</v>
      </c>
      <c r="D812" s="1019" t="s">
        <v>105</v>
      </c>
      <c r="E812" s="1021">
        <v>41529</v>
      </c>
      <c r="F812" s="950"/>
      <c r="G812" s="951"/>
      <c r="H812" s="951"/>
      <c r="I812" s="951"/>
      <c r="J812" s="952"/>
      <c r="K812" s="953"/>
      <c r="L812" s="954">
        <v>-25000</v>
      </c>
      <c r="M812" s="777"/>
      <c r="N812" s="778"/>
      <c r="O812" s="957"/>
      <c r="P812" s="957"/>
      <c r="Q812" s="779"/>
      <c r="R812" s="1022"/>
    </row>
    <row r="813" spans="1:18">
      <c r="A813" s="1020">
        <v>11</v>
      </c>
      <c r="B813" s="1019" t="s">
        <v>1140</v>
      </c>
      <c r="C813" s="1019" t="s">
        <v>1141</v>
      </c>
      <c r="D813" s="1019" t="s">
        <v>116</v>
      </c>
      <c r="E813" s="1021">
        <v>39794</v>
      </c>
      <c r="F813" s="950" t="s">
        <v>26</v>
      </c>
      <c r="G813" s="951">
        <v>10000000</v>
      </c>
      <c r="H813" s="951">
        <v>0</v>
      </c>
      <c r="I813" s="951">
        <v>12147768.630000001</v>
      </c>
      <c r="J813" s="952" t="s">
        <v>656</v>
      </c>
      <c r="K813" s="953"/>
      <c r="L813" s="954"/>
      <c r="M813" s="777"/>
      <c r="N813" s="778"/>
      <c r="O813" s="957"/>
      <c r="P813" s="957"/>
      <c r="Q813" s="779"/>
      <c r="R813" s="1022"/>
    </row>
    <row r="814" spans="1:18">
      <c r="A814" s="1020"/>
      <c r="B814" s="1019" t="s">
        <v>1140</v>
      </c>
      <c r="C814" s="1019" t="s">
        <v>1141</v>
      </c>
      <c r="D814" s="1019" t="s">
        <v>116</v>
      </c>
      <c r="E814" s="1021">
        <v>40275</v>
      </c>
      <c r="F814" s="950"/>
      <c r="G814" s="951"/>
      <c r="H814" s="951"/>
      <c r="I814" s="951"/>
      <c r="J814" s="952"/>
      <c r="K814" s="953">
        <v>10000000</v>
      </c>
      <c r="L814" s="954"/>
      <c r="M814" s="777">
        <v>10000</v>
      </c>
      <c r="N814" s="778">
        <v>1000</v>
      </c>
      <c r="O814" s="957"/>
      <c r="P814" s="957"/>
      <c r="Q814" s="779">
        <v>1488046.41</v>
      </c>
      <c r="R814" s="1022">
        <v>199203</v>
      </c>
    </row>
    <row r="815" spans="1:18">
      <c r="A815" s="1020" t="s">
        <v>2020</v>
      </c>
      <c r="B815" s="1019" t="s">
        <v>1142</v>
      </c>
      <c r="C815" s="1019" t="s">
        <v>1143</v>
      </c>
      <c r="D815" s="1019" t="s">
        <v>89</v>
      </c>
      <c r="E815" s="1021">
        <v>39871</v>
      </c>
      <c r="F815" s="950" t="s">
        <v>26</v>
      </c>
      <c r="G815" s="951">
        <v>30000000</v>
      </c>
      <c r="H815" s="951">
        <v>0</v>
      </c>
      <c r="I815" s="951">
        <v>36472843.939999998</v>
      </c>
      <c r="J815" s="952" t="s">
        <v>656</v>
      </c>
      <c r="K815" s="953"/>
      <c r="L815" s="954"/>
      <c r="M815" s="777"/>
      <c r="N815" s="778"/>
      <c r="O815" s="957"/>
      <c r="P815" s="957"/>
      <c r="Q815" s="779"/>
      <c r="R815" s="1022"/>
    </row>
    <row r="816" spans="1:18">
      <c r="A816" s="1020"/>
      <c r="B816" s="1019" t="s">
        <v>1142</v>
      </c>
      <c r="C816" s="1019" t="s">
        <v>1143</v>
      </c>
      <c r="D816" s="1019" t="s">
        <v>89</v>
      </c>
      <c r="E816" s="1021">
        <v>40450</v>
      </c>
      <c r="F816" s="950"/>
      <c r="G816" s="951"/>
      <c r="H816" s="951"/>
      <c r="I816" s="951"/>
      <c r="J816" s="952"/>
      <c r="K816" s="953">
        <v>30000000</v>
      </c>
      <c r="L816" s="954"/>
      <c r="M816" s="777">
        <v>30000</v>
      </c>
      <c r="N816" s="778">
        <v>1000</v>
      </c>
      <c r="O816" s="957"/>
      <c r="P816" s="957"/>
      <c r="Q816" s="779"/>
      <c r="R816" s="1022"/>
    </row>
    <row r="817" spans="1:18">
      <c r="A817" s="1020"/>
      <c r="B817" s="1019" t="s">
        <v>1142</v>
      </c>
      <c r="C817" s="1019" t="s">
        <v>1143</v>
      </c>
      <c r="D817" s="1019" t="s">
        <v>89</v>
      </c>
      <c r="E817" s="1021">
        <v>41516</v>
      </c>
      <c r="F817" s="950"/>
      <c r="G817" s="951"/>
      <c r="H817" s="951"/>
      <c r="I817" s="951"/>
      <c r="J817" s="952"/>
      <c r="K817" s="953"/>
      <c r="L817" s="954"/>
      <c r="M817" s="777"/>
      <c r="N817" s="778"/>
      <c r="O817" s="957"/>
      <c r="P817" s="957"/>
      <c r="Q817" s="779">
        <v>4089510.61</v>
      </c>
      <c r="R817" s="1022">
        <v>513113</v>
      </c>
    </row>
    <row r="818" spans="1:18">
      <c r="A818" s="1020" t="s">
        <v>1979</v>
      </c>
      <c r="B818" s="1019" t="s">
        <v>1144</v>
      </c>
      <c r="C818" s="1019" t="s">
        <v>1145</v>
      </c>
      <c r="D818" s="1019" t="s">
        <v>88</v>
      </c>
      <c r="E818" s="1021">
        <v>39829</v>
      </c>
      <c r="F818" s="950" t="s">
        <v>49</v>
      </c>
      <c r="G818" s="951">
        <v>12000000</v>
      </c>
      <c r="H818" s="951">
        <v>0</v>
      </c>
      <c r="I818" s="951">
        <v>12837983.33</v>
      </c>
      <c r="J818" s="952" t="s">
        <v>656</v>
      </c>
      <c r="K818" s="953"/>
      <c r="L818" s="954"/>
      <c r="M818" s="777"/>
      <c r="N818" s="778"/>
      <c r="O818" s="957"/>
      <c r="P818" s="957"/>
      <c r="Q818" s="779"/>
      <c r="R818" s="1022"/>
    </row>
    <row r="819" spans="1:18">
      <c r="A819" s="1020"/>
      <c r="B819" s="1019" t="s">
        <v>1144</v>
      </c>
      <c r="C819" s="1019" t="s">
        <v>1145</v>
      </c>
      <c r="D819" s="1019" t="s">
        <v>88</v>
      </c>
      <c r="E819" s="1021">
        <v>39960</v>
      </c>
      <c r="F819" s="950"/>
      <c r="G819" s="951"/>
      <c r="H819" s="951"/>
      <c r="I819" s="951"/>
      <c r="J819" s="952"/>
      <c r="K819" s="953">
        <v>12000000</v>
      </c>
      <c r="L819" s="954"/>
      <c r="M819" s="777">
        <v>12000</v>
      </c>
      <c r="N819" s="778">
        <v>1000</v>
      </c>
      <c r="O819" s="957"/>
      <c r="P819" s="957"/>
      <c r="Q819" s="779">
        <v>600000</v>
      </c>
      <c r="R819" s="1022">
        <v>600</v>
      </c>
    </row>
    <row r="820" spans="1:18">
      <c r="A820" s="1020" t="s">
        <v>2021</v>
      </c>
      <c r="B820" s="1019" t="s">
        <v>1146</v>
      </c>
      <c r="C820" s="1019" t="s">
        <v>1147</v>
      </c>
      <c r="D820" s="1019" t="s">
        <v>131</v>
      </c>
      <c r="E820" s="1021">
        <v>39850</v>
      </c>
      <c r="F820" s="950" t="s">
        <v>26</v>
      </c>
      <c r="G820" s="951">
        <v>33900000</v>
      </c>
      <c r="H820" s="951">
        <v>0</v>
      </c>
      <c r="I820" s="951">
        <v>40834859.350000001</v>
      </c>
      <c r="J820" s="952" t="s">
        <v>656</v>
      </c>
      <c r="K820" s="953"/>
      <c r="L820" s="954"/>
      <c r="M820" s="777"/>
      <c r="N820" s="778"/>
      <c r="O820" s="957"/>
      <c r="P820" s="957"/>
      <c r="Q820" s="779"/>
      <c r="R820" s="1022"/>
    </row>
    <row r="821" spans="1:18">
      <c r="A821" s="1020"/>
      <c r="B821" s="1019" t="s">
        <v>1146</v>
      </c>
      <c r="C821" s="1019" t="s">
        <v>1147</v>
      </c>
      <c r="D821" s="1019" t="s">
        <v>131</v>
      </c>
      <c r="E821" s="1021">
        <v>40884</v>
      </c>
      <c r="F821" s="950"/>
      <c r="G821" s="951"/>
      <c r="H821" s="951"/>
      <c r="I821" s="951"/>
      <c r="J821" s="952"/>
      <c r="K821" s="953">
        <v>33900000</v>
      </c>
      <c r="L821" s="954"/>
      <c r="M821" s="777">
        <v>35595</v>
      </c>
      <c r="N821" s="778">
        <v>1000</v>
      </c>
      <c r="O821" s="957"/>
      <c r="P821" s="957">
        <v>1695000</v>
      </c>
      <c r="Q821" s="779"/>
      <c r="R821" s="1022"/>
    </row>
    <row r="822" spans="1:18">
      <c r="A822" s="1020" t="s">
        <v>1980</v>
      </c>
      <c r="B822" s="1019" t="s">
        <v>1148</v>
      </c>
      <c r="C822" s="1019" t="s">
        <v>1149</v>
      </c>
      <c r="D822" s="1019" t="s">
        <v>88</v>
      </c>
      <c r="E822" s="1021">
        <v>39857</v>
      </c>
      <c r="F822" s="950" t="s">
        <v>49</v>
      </c>
      <c r="G822" s="951">
        <v>4797000</v>
      </c>
      <c r="H822" s="951">
        <v>0</v>
      </c>
      <c r="I822" s="951">
        <v>5713865</v>
      </c>
      <c r="J822" s="952" t="s">
        <v>656</v>
      </c>
      <c r="K822" s="953"/>
      <c r="L822" s="954"/>
      <c r="M822" s="777"/>
      <c r="N822" s="778"/>
      <c r="O822" s="957"/>
      <c r="P822" s="957"/>
      <c r="Q822" s="779"/>
      <c r="R822" s="1022"/>
    </row>
    <row r="823" spans="1:18">
      <c r="A823" s="1020"/>
      <c r="B823" s="1019" t="s">
        <v>1148</v>
      </c>
      <c r="C823" s="1019" t="s">
        <v>1149</v>
      </c>
      <c r="D823" s="1019" t="s">
        <v>88</v>
      </c>
      <c r="E823" s="1021">
        <v>40801</v>
      </c>
      <c r="F823" s="950"/>
      <c r="G823" s="951"/>
      <c r="H823" s="951"/>
      <c r="I823" s="951"/>
      <c r="J823" s="952"/>
      <c r="K823" s="953">
        <v>4797000</v>
      </c>
      <c r="L823" s="954"/>
      <c r="M823" s="777">
        <v>4797</v>
      </c>
      <c r="N823" s="778">
        <v>1000</v>
      </c>
      <c r="O823" s="957"/>
      <c r="P823" s="957"/>
      <c r="Q823" s="779">
        <v>240000</v>
      </c>
      <c r="R823" s="1022">
        <v>240</v>
      </c>
    </row>
    <row r="824" spans="1:18">
      <c r="A824" s="1020" t="s">
        <v>2022</v>
      </c>
      <c r="B824" s="1019" t="s">
        <v>1150</v>
      </c>
      <c r="C824" s="1019" t="s">
        <v>1151</v>
      </c>
      <c r="D824" s="1019" t="s">
        <v>101</v>
      </c>
      <c r="E824" s="1021">
        <v>39864</v>
      </c>
      <c r="F824" s="950" t="s">
        <v>26</v>
      </c>
      <c r="G824" s="951">
        <v>116000000</v>
      </c>
      <c r="H824" s="951">
        <v>0</v>
      </c>
      <c r="I824" s="951">
        <v>131383055.11</v>
      </c>
      <c r="J824" s="952" t="s">
        <v>656</v>
      </c>
      <c r="K824" s="953"/>
      <c r="L824" s="954"/>
      <c r="M824" s="777"/>
      <c r="N824" s="778"/>
      <c r="O824" s="957"/>
      <c r="P824" s="957"/>
      <c r="Q824" s="779"/>
      <c r="R824" s="1022"/>
    </row>
    <row r="825" spans="1:18">
      <c r="A825" s="1020"/>
      <c r="B825" s="1019" t="s">
        <v>1150</v>
      </c>
      <c r="C825" s="1019" t="s">
        <v>1151</v>
      </c>
      <c r="D825" s="1019" t="s">
        <v>101</v>
      </c>
      <c r="E825" s="1021">
        <v>40808</v>
      </c>
      <c r="F825" s="950"/>
      <c r="G825" s="951"/>
      <c r="H825" s="951"/>
      <c r="I825" s="951"/>
      <c r="J825" s="952"/>
      <c r="K825" s="953">
        <v>116000000</v>
      </c>
      <c r="L825" s="954"/>
      <c r="M825" s="777">
        <v>116000</v>
      </c>
      <c r="N825" s="778">
        <v>1000</v>
      </c>
      <c r="O825" s="957"/>
      <c r="P825" s="957"/>
      <c r="Q825" s="779"/>
      <c r="R825" s="1022"/>
    </row>
    <row r="826" spans="1:18">
      <c r="A826" s="1020"/>
      <c r="B826" s="1019" t="s">
        <v>1150</v>
      </c>
      <c r="C826" s="1019" t="s">
        <v>1151</v>
      </c>
      <c r="D826" s="1019" t="s">
        <v>101</v>
      </c>
      <c r="E826" s="1021">
        <v>40870</v>
      </c>
      <c r="F826" s="950"/>
      <c r="G826" s="951"/>
      <c r="H826" s="951"/>
      <c r="I826" s="951"/>
      <c r="J826" s="952"/>
      <c r="K826" s="953"/>
      <c r="L826" s="954"/>
      <c r="M826" s="777"/>
      <c r="N826" s="778"/>
      <c r="O826" s="957"/>
      <c r="P826" s="957"/>
      <c r="Q826" s="779">
        <v>367500</v>
      </c>
      <c r="R826" s="1022">
        <v>991453</v>
      </c>
    </row>
    <row r="827" spans="1:18">
      <c r="A827" s="1020">
        <v>11</v>
      </c>
      <c r="B827" s="1019" t="s">
        <v>1152</v>
      </c>
      <c r="C827" s="1019" t="s">
        <v>1153</v>
      </c>
      <c r="D827" s="1019" t="s">
        <v>80</v>
      </c>
      <c r="E827" s="1021">
        <v>39787</v>
      </c>
      <c r="F827" s="950" t="s">
        <v>26</v>
      </c>
      <c r="G827" s="951">
        <v>193000000</v>
      </c>
      <c r="H827" s="951">
        <v>0</v>
      </c>
      <c r="I827" s="951">
        <v>222528333.33000001</v>
      </c>
      <c r="J827" s="952" t="s">
        <v>656</v>
      </c>
      <c r="K827" s="953"/>
      <c r="L827" s="954"/>
      <c r="M827" s="777"/>
      <c r="N827" s="778"/>
      <c r="O827" s="957"/>
      <c r="P827" s="957"/>
      <c r="Q827" s="779"/>
      <c r="R827" s="1022"/>
    </row>
    <row r="828" spans="1:18" ht="15" customHeight="1">
      <c r="A828" s="1020"/>
      <c r="B828" s="1019" t="s">
        <v>1152</v>
      </c>
      <c r="C828" s="1019" t="s">
        <v>1153</v>
      </c>
      <c r="D828" s="1019" t="s">
        <v>80</v>
      </c>
      <c r="E828" s="1021">
        <v>40870</v>
      </c>
      <c r="F828" s="950"/>
      <c r="G828" s="951"/>
      <c r="H828" s="951"/>
      <c r="I828" s="951"/>
      <c r="J828" s="952"/>
      <c r="K828" s="953">
        <v>193000000</v>
      </c>
      <c r="L828" s="954"/>
      <c r="M828" s="777">
        <v>193000</v>
      </c>
      <c r="N828" s="778">
        <v>1000</v>
      </c>
      <c r="O828" s="957"/>
      <c r="P828" s="957"/>
      <c r="Q828" s="779"/>
      <c r="R828" s="1022"/>
    </row>
    <row r="829" spans="1:18">
      <c r="A829" s="1020"/>
      <c r="B829" s="1019" t="s">
        <v>1152</v>
      </c>
      <c r="C829" s="1019" t="s">
        <v>1153</v>
      </c>
      <c r="D829" s="1019" t="s">
        <v>80</v>
      </c>
      <c r="E829" s="1021">
        <v>40898</v>
      </c>
      <c r="F829" s="950"/>
      <c r="G829" s="951"/>
      <c r="H829" s="951"/>
      <c r="I829" s="951"/>
      <c r="J829" s="952"/>
      <c r="K829" s="953"/>
      <c r="L829" s="954"/>
      <c r="M829" s="777"/>
      <c r="N829" s="778"/>
      <c r="O829" s="957"/>
      <c r="P829" s="957"/>
      <c r="Q829" s="779">
        <v>900000</v>
      </c>
      <c r="R829" s="1022">
        <v>1305230</v>
      </c>
    </row>
    <row r="830" spans="1:18">
      <c r="A830" s="1020" t="s">
        <v>1981</v>
      </c>
      <c r="B830" s="1019" t="s">
        <v>1154</v>
      </c>
      <c r="C830" s="1019" t="s">
        <v>1155</v>
      </c>
      <c r="D830" s="1019" t="s">
        <v>131</v>
      </c>
      <c r="E830" s="1021">
        <v>39885</v>
      </c>
      <c r="F830" s="950" t="s">
        <v>49</v>
      </c>
      <c r="G830" s="951">
        <v>13900000</v>
      </c>
      <c r="H830" s="951">
        <v>0</v>
      </c>
      <c r="I830" s="951">
        <v>15329326.439999999</v>
      </c>
      <c r="J830" s="952" t="s">
        <v>672</v>
      </c>
      <c r="K830" s="953"/>
      <c r="L830" s="954"/>
      <c r="M830" s="777"/>
      <c r="N830" s="778"/>
      <c r="O830" s="957"/>
      <c r="P830" s="957"/>
      <c r="Q830" s="779"/>
      <c r="R830" s="1022"/>
    </row>
    <row r="831" spans="1:18">
      <c r="A831" s="1020"/>
      <c r="B831" s="1019" t="s">
        <v>1154</v>
      </c>
      <c r="C831" s="1019" t="s">
        <v>1155</v>
      </c>
      <c r="D831" s="1019" t="s">
        <v>131</v>
      </c>
      <c r="E831" s="1021">
        <v>41150</v>
      </c>
      <c r="F831" s="950"/>
      <c r="G831" s="951"/>
      <c r="H831" s="951"/>
      <c r="I831" s="951"/>
      <c r="J831" s="952"/>
      <c r="K831" s="953">
        <v>12266750</v>
      </c>
      <c r="L831" s="954">
        <v>-184001.25</v>
      </c>
      <c r="M831" s="777">
        <v>13900</v>
      </c>
      <c r="N831" s="778">
        <v>882.5</v>
      </c>
      <c r="O831" s="957">
        <v>-1633250</v>
      </c>
      <c r="P831" s="957"/>
      <c r="Q831" s="779">
        <v>624674.68999999994</v>
      </c>
      <c r="R831" s="1022">
        <v>695</v>
      </c>
    </row>
    <row r="832" spans="1:18">
      <c r="A832" s="1020" t="s">
        <v>1980</v>
      </c>
      <c r="B832" s="1019" t="s">
        <v>1156</v>
      </c>
      <c r="C832" s="1019" t="s">
        <v>1157</v>
      </c>
      <c r="D832" s="1019" t="s">
        <v>123</v>
      </c>
      <c r="E832" s="1021">
        <v>39892</v>
      </c>
      <c r="F832" s="950" t="s">
        <v>49</v>
      </c>
      <c r="G832" s="951">
        <v>17836000</v>
      </c>
      <c r="H832" s="951">
        <v>0</v>
      </c>
      <c r="I832" s="951">
        <v>21033989.559999999</v>
      </c>
      <c r="J832" s="952" t="s">
        <v>656</v>
      </c>
      <c r="K832" s="953"/>
      <c r="L832" s="954"/>
      <c r="M832" s="777"/>
      <c r="N832" s="778"/>
      <c r="O832" s="957"/>
      <c r="P832" s="957"/>
      <c r="Q832" s="779"/>
      <c r="R832" s="1022"/>
    </row>
    <row r="833" spans="1:18">
      <c r="A833" s="1020"/>
      <c r="B833" s="1019" t="s">
        <v>1156</v>
      </c>
      <c r="C833" s="1019" t="s">
        <v>1157</v>
      </c>
      <c r="D833" s="1019" t="s">
        <v>123</v>
      </c>
      <c r="E833" s="1021">
        <v>40759</v>
      </c>
      <c r="F833" s="950"/>
      <c r="G833" s="951"/>
      <c r="H833" s="951"/>
      <c r="I833" s="951"/>
      <c r="J833" s="952"/>
      <c r="K833" s="953">
        <v>17836000</v>
      </c>
      <c r="L833" s="954"/>
      <c r="M833" s="777">
        <v>17836</v>
      </c>
      <c r="N833" s="778">
        <v>1000</v>
      </c>
      <c r="O833" s="957"/>
      <c r="P833" s="957"/>
      <c r="Q833" s="779">
        <v>892000</v>
      </c>
      <c r="R833" s="1022">
        <v>892</v>
      </c>
    </row>
    <row r="834" spans="1:18">
      <c r="A834" s="1020" t="s">
        <v>1989</v>
      </c>
      <c r="B834" s="1019" t="s">
        <v>1158</v>
      </c>
      <c r="C834" s="1019" t="s">
        <v>1159</v>
      </c>
      <c r="D834" s="1019" t="s">
        <v>16</v>
      </c>
      <c r="E834" s="1021">
        <v>39773</v>
      </c>
      <c r="F834" s="950" t="s">
        <v>26</v>
      </c>
      <c r="G834" s="951">
        <v>184011000</v>
      </c>
      <c r="H834" s="951">
        <v>0</v>
      </c>
      <c r="I834" s="951">
        <v>191464618</v>
      </c>
      <c r="J834" s="952" t="s">
        <v>656</v>
      </c>
      <c r="K834" s="953"/>
      <c r="L834" s="954"/>
      <c r="M834" s="777"/>
      <c r="N834" s="778"/>
      <c r="O834" s="957"/>
      <c r="P834" s="957"/>
      <c r="Q834" s="779"/>
      <c r="R834" s="1022"/>
    </row>
    <row r="835" spans="1:18">
      <c r="A835" s="1020"/>
      <c r="B835" s="1019" t="s">
        <v>1158</v>
      </c>
      <c r="C835" s="1019" t="s">
        <v>1159</v>
      </c>
      <c r="D835" s="1019" t="s">
        <v>16</v>
      </c>
      <c r="E835" s="1021">
        <v>39960</v>
      </c>
      <c r="F835" s="950"/>
      <c r="G835" s="951"/>
      <c r="H835" s="951"/>
      <c r="I835" s="951"/>
      <c r="J835" s="952"/>
      <c r="K835" s="953">
        <v>184011000</v>
      </c>
      <c r="L835" s="954"/>
      <c r="M835" s="777">
        <v>184011</v>
      </c>
      <c r="N835" s="778">
        <v>1000</v>
      </c>
      <c r="O835" s="957"/>
      <c r="P835" s="957"/>
      <c r="Q835" s="779"/>
      <c r="R835" s="1022"/>
    </row>
    <row r="836" spans="1:18">
      <c r="A836" s="1020"/>
      <c r="B836" s="1019" t="s">
        <v>1158</v>
      </c>
      <c r="C836" s="1019" t="s">
        <v>1159</v>
      </c>
      <c r="D836" s="1019" t="s">
        <v>16</v>
      </c>
      <c r="E836" s="1021">
        <v>39988</v>
      </c>
      <c r="F836" s="950"/>
      <c r="G836" s="951"/>
      <c r="H836" s="951"/>
      <c r="I836" s="951"/>
      <c r="J836" s="952"/>
      <c r="K836" s="953"/>
      <c r="L836" s="954"/>
      <c r="M836" s="777"/>
      <c r="N836" s="778"/>
      <c r="O836" s="957"/>
      <c r="P836" s="957"/>
      <c r="Q836" s="779">
        <v>2700000</v>
      </c>
      <c r="R836" s="1022">
        <v>953096</v>
      </c>
    </row>
    <row r="837" spans="1:18">
      <c r="A837" s="1020">
        <v>44</v>
      </c>
      <c r="B837" s="1019" t="s">
        <v>1160</v>
      </c>
      <c r="C837" s="1019" t="s">
        <v>1161</v>
      </c>
      <c r="D837" s="1019" t="s">
        <v>81</v>
      </c>
      <c r="E837" s="1021">
        <v>39885</v>
      </c>
      <c r="F837" s="950" t="s">
        <v>26</v>
      </c>
      <c r="G837" s="951">
        <v>17390000</v>
      </c>
      <c r="H837" s="951">
        <v>0</v>
      </c>
      <c r="I837" s="951">
        <v>19943580.329999998</v>
      </c>
      <c r="J837" s="952" t="s">
        <v>656</v>
      </c>
      <c r="K837" s="953"/>
      <c r="L837" s="954"/>
      <c r="M837" s="777"/>
      <c r="N837" s="778"/>
      <c r="O837" s="957"/>
      <c r="P837" s="957"/>
      <c r="Q837" s="779"/>
      <c r="R837" s="1022"/>
    </row>
    <row r="838" spans="1:18">
      <c r="A838" s="1020"/>
      <c r="B838" s="1019" t="s">
        <v>1160</v>
      </c>
      <c r="C838" s="1019" t="s">
        <v>1161</v>
      </c>
      <c r="D838" s="1019" t="s">
        <v>81</v>
      </c>
      <c r="E838" s="1021">
        <v>40801</v>
      </c>
      <c r="F838" s="950"/>
      <c r="G838" s="951"/>
      <c r="H838" s="951"/>
      <c r="I838" s="951"/>
      <c r="J838" s="952"/>
      <c r="K838" s="953">
        <v>17390000</v>
      </c>
      <c r="L838" s="954"/>
      <c r="M838" s="777">
        <v>17390</v>
      </c>
      <c r="N838" s="778">
        <v>1000</v>
      </c>
      <c r="O838" s="957"/>
      <c r="P838" s="957"/>
      <c r="Q838" s="779"/>
      <c r="R838" s="1022"/>
    </row>
    <row r="839" spans="1:18">
      <c r="A839" s="1020"/>
      <c r="B839" s="1019" t="s">
        <v>1160</v>
      </c>
      <c r="C839" s="1019" t="s">
        <v>1161</v>
      </c>
      <c r="D839" s="1019" t="s">
        <v>81</v>
      </c>
      <c r="E839" s="1021">
        <v>40863</v>
      </c>
      <c r="F839" s="950"/>
      <c r="G839" s="951"/>
      <c r="H839" s="951"/>
      <c r="I839" s="951"/>
      <c r="J839" s="952"/>
      <c r="K839" s="953"/>
      <c r="L839" s="954"/>
      <c r="M839" s="777"/>
      <c r="N839" s="778"/>
      <c r="O839" s="957"/>
      <c r="P839" s="957"/>
      <c r="Q839" s="779">
        <v>375000</v>
      </c>
      <c r="R839" s="1022">
        <v>352977</v>
      </c>
    </row>
    <row r="840" spans="1:18">
      <c r="A840" s="1020">
        <v>11</v>
      </c>
      <c r="B840" s="1019" t="s">
        <v>1162</v>
      </c>
      <c r="C840" s="1019" t="s">
        <v>1163</v>
      </c>
      <c r="D840" s="1019" t="s">
        <v>81</v>
      </c>
      <c r="E840" s="1021">
        <v>39773</v>
      </c>
      <c r="F840" s="950" t="s">
        <v>26</v>
      </c>
      <c r="G840" s="951">
        <v>19300000</v>
      </c>
      <c r="H840" s="951">
        <v>0</v>
      </c>
      <c r="I840" s="951">
        <v>22297560.34</v>
      </c>
      <c r="J840" s="952" t="s">
        <v>656</v>
      </c>
      <c r="K840" s="953"/>
      <c r="L840" s="954"/>
      <c r="M840" s="777"/>
      <c r="N840" s="778"/>
      <c r="O840" s="957"/>
      <c r="P840" s="957"/>
      <c r="Q840" s="779"/>
      <c r="R840" s="1022"/>
    </row>
    <row r="841" spans="1:18">
      <c r="A841" s="1020"/>
      <c r="B841" s="1019" t="s">
        <v>1162</v>
      </c>
      <c r="C841" s="1019" t="s">
        <v>1163</v>
      </c>
      <c r="D841" s="1019" t="s">
        <v>81</v>
      </c>
      <c r="E841" s="1021">
        <v>40527</v>
      </c>
      <c r="F841" s="950"/>
      <c r="G841" s="951"/>
      <c r="H841" s="951"/>
      <c r="I841" s="951"/>
      <c r="J841" s="952"/>
      <c r="K841" s="953">
        <v>19300000</v>
      </c>
      <c r="L841" s="954"/>
      <c r="M841" s="777">
        <v>19300</v>
      </c>
      <c r="N841" s="778">
        <v>1000</v>
      </c>
      <c r="O841" s="957"/>
      <c r="P841" s="957"/>
      <c r="Q841" s="779"/>
      <c r="R841" s="1022"/>
    </row>
    <row r="842" spans="1:18">
      <c r="A842" s="1020"/>
      <c r="B842" s="1019" t="s">
        <v>1162</v>
      </c>
      <c r="C842" s="1019" t="s">
        <v>1163</v>
      </c>
      <c r="D842" s="1019" t="s">
        <v>81</v>
      </c>
      <c r="E842" s="1021">
        <v>40548</v>
      </c>
      <c r="F842" s="950"/>
      <c r="G842" s="951"/>
      <c r="H842" s="951"/>
      <c r="I842" s="951"/>
      <c r="J842" s="952"/>
      <c r="K842" s="953"/>
      <c r="L842" s="954"/>
      <c r="M842" s="777"/>
      <c r="N842" s="778"/>
      <c r="O842" s="957"/>
      <c r="P842" s="957"/>
      <c r="Q842" s="779">
        <v>1003227</v>
      </c>
      <c r="R842" s="1022">
        <v>280795</v>
      </c>
    </row>
    <row r="843" spans="1:18">
      <c r="A843" s="1020" t="s">
        <v>2023</v>
      </c>
      <c r="B843" s="1019" t="s">
        <v>1164</v>
      </c>
      <c r="C843" s="1019" t="s">
        <v>1165</v>
      </c>
      <c r="D843" s="1019" t="s">
        <v>128</v>
      </c>
      <c r="E843" s="1021">
        <v>39885</v>
      </c>
      <c r="F843" s="950" t="s">
        <v>26</v>
      </c>
      <c r="G843" s="951">
        <v>72927000</v>
      </c>
      <c r="H843" s="951">
        <v>0</v>
      </c>
      <c r="I843" s="951">
        <v>7009094.5</v>
      </c>
      <c r="J843" s="952" t="s">
        <v>1968</v>
      </c>
      <c r="K843" s="953"/>
      <c r="L843" s="954"/>
      <c r="M843" s="777"/>
      <c r="N843" s="778"/>
      <c r="O843" s="957"/>
      <c r="P843" s="957"/>
      <c r="Q843" s="779"/>
      <c r="R843" s="1022"/>
    </row>
    <row r="844" spans="1:18">
      <c r="A844" s="1020"/>
      <c r="B844" s="1019" t="s">
        <v>1164</v>
      </c>
      <c r="C844" s="1019" t="s">
        <v>1165</v>
      </c>
      <c r="D844" s="1019" t="s">
        <v>128</v>
      </c>
      <c r="E844" s="1021">
        <v>41211</v>
      </c>
      <c r="F844" s="950"/>
      <c r="G844" s="951"/>
      <c r="H844" s="951"/>
      <c r="I844" s="951"/>
      <c r="J844" s="952"/>
      <c r="K844" s="953"/>
      <c r="L844" s="954"/>
      <c r="M844" s="777"/>
      <c r="N844" s="778"/>
      <c r="O844" s="957">
        <v>-72927000</v>
      </c>
      <c r="P844" s="957"/>
      <c r="Q844" s="779"/>
      <c r="R844" s="1022"/>
    </row>
    <row r="845" spans="1:18">
      <c r="A845" s="1020" t="s">
        <v>2010</v>
      </c>
      <c r="B845" s="1019" t="s">
        <v>1166</v>
      </c>
      <c r="C845" s="1019" t="s">
        <v>1167</v>
      </c>
      <c r="D845" s="1019" t="s">
        <v>98</v>
      </c>
      <c r="E845" s="1021">
        <v>39864</v>
      </c>
      <c r="F845" s="950" t="s">
        <v>49</v>
      </c>
      <c r="G845" s="951">
        <v>4579000</v>
      </c>
      <c r="H845" s="951">
        <v>0</v>
      </c>
      <c r="I845" s="951">
        <v>9948069.5800000001</v>
      </c>
      <c r="J845" s="952" t="s">
        <v>672</v>
      </c>
      <c r="K845" s="953"/>
      <c r="L845" s="954"/>
      <c r="M845" s="777"/>
      <c r="N845" s="778"/>
      <c r="O845" s="957"/>
      <c r="P845" s="957"/>
      <c r="Q845" s="779"/>
      <c r="R845" s="1022"/>
    </row>
    <row r="846" spans="1:18">
      <c r="A846" s="1020"/>
      <c r="B846" s="1019" t="s">
        <v>1166</v>
      </c>
      <c r="C846" s="1019" t="s">
        <v>1167</v>
      </c>
      <c r="D846" s="1019" t="s">
        <v>98</v>
      </c>
      <c r="E846" s="1021">
        <v>40165</v>
      </c>
      <c r="F846" s="950"/>
      <c r="G846" s="951">
        <v>4596000</v>
      </c>
      <c r="H846" s="951"/>
      <c r="I846" s="951"/>
      <c r="J846" s="952"/>
      <c r="K846" s="953"/>
      <c r="L846" s="954"/>
      <c r="M846" s="777"/>
      <c r="N846" s="778"/>
      <c r="O846" s="957"/>
      <c r="P846" s="957"/>
      <c r="Q846" s="779"/>
      <c r="R846" s="1022"/>
    </row>
    <row r="847" spans="1:18">
      <c r="A847" s="1020"/>
      <c r="B847" s="1019" t="s">
        <v>1166</v>
      </c>
      <c r="C847" s="1019" t="s">
        <v>1167</v>
      </c>
      <c r="D847" s="1019" t="s">
        <v>98</v>
      </c>
      <c r="E847" s="1021">
        <v>41312</v>
      </c>
      <c r="F847" s="950"/>
      <c r="G847" s="951"/>
      <c r="H847" s="951"/>
      <c r="I847" s="951"/>
      <c r="J847" s="952"/>
      <c r="K847" s="953">
        <v>6682192.5</v>
      </c>
      <c r="L847" s="954"/>
      <c r="M847" s="777">
        <v>7575</v>
      </c>
      <c r="N847" s="778">
        <v>882.22889999999995</v>
      </c>
      <c r="O847" s="957">
        <v>-892807.5</v>
      </c>
      <c r="P847" s="957"/>
      <c r="Q847" s="779">
        <v>48083.6</v>
      </c>
      <c r="R847" s="1022">
        <v>49</v>
      </c>
    </row>
    <row r="848" spans="1:18">
      <c r="A848" s="1020"/>
      <c r="B848" s="1019" t="s">
        <v>1166</v>
      </c>
      <c r="C848" s="1019" t="s">
        <v>1167</v>
      </c>
      <c r="D848" s="1019" t="s">
        <v>98</v>
      </c>
      <c r="E848" s="1021">
        <v>41313</v>
      </c>
      <c r="F848" s="950"/>
      <c r="G848" s="951"/>
      <c r="H848" s="951"/>
      <c r="I848" s="951"/>
      <c r="J848" s="952"/>
      <c r="K848" s="953">
        <v>1410831.6</v>
      </c>
      <c r="L848" s="954"/>
      <c r="M848" s="777">
        <v>1600</v>
      </c>
      <c r="N848" s="778">
        <v>882.05</v>
      </c>
      <c r="O848" s="957">
        <v>-189168.4</v>
      </c>
      <c r="P848" s="957"/>
      <c r="Q848" s="779">
        <v>176633.62</v>
      </c>
      <c r="R848" s="1022">
        <v>180</v>
      </c>
    </row>
    <row r="849" spans="1:18">
      <c r="A849" s="1020"/>
      <c r="B849" s="1019" t="s">
        <v>1166</v>
      </c>
      <c r="C849" s="1019" t="s">
        <v>1167</v>
      </c>
      <c r="D849" s="1019" t="s">
        <v>98</v>
      </c>
      <c r="E849" s="1021">
        <v>41359</v>
      </c>
      <c r="F849" s="950"/>
      <c r="G849" s="951"/>
      <c r="H849" s="951"/>
      <c r="I849" s="951"/>
      <c r="J849" s="952"/>
      <c r="K849" s="953"/>
      <c r="L849" s="954">
        <v>-80930.240000000005</v>
      </c>
      <c r="M849" s="777"/>
      <c r="N849" s="778"/>
      <c r="O849" s="957"/>
      <c r="P849" s="957"/>
      <c r="Q849" s="779"/>
      <c r="R849" s="1022"/>
    </row>
    <row r="850" spans="1:18">
      <c r="A850" s="1020" t="s">
        <v>1981</v>
      </c>
      <c r="B850" s="1019" t="s">
        <v>1168</v>
      </c>
      <c r="C850" s="1019" t="s">
        <v>1169</v>
      </c>
      <c r="D850" s="1019" t="s">
        <v>92</v>
      </c>
      <c r="E850" s="1021">
        <v>39878</v>
      </c>
      <c r="F850" s="950" t="s">
        <v>49</v>
      </c>
      <c r="G850" s="951">
        <v>15349000</v>
      </c>
      <c r="H850" s="951">
        <v>0</v>
      </c>
      <c r="I850" s="951">
        <v>12994059</v>
      </c>
      <c r="J850" s="952" t="s">
        <v>672</v>
      </c>
      <c r="K850" s="953"/>
      <c r="L850" s="954"/>
      <c r="M850" s="777"/>
      <c r="N850" s="778"/>
      <c r="O850" s="957"/>
      <c r="P850" s="957"/>
      <c r="Q850" s="779"/>
      <c r="R850" s="1022"/>
    </row>
    <row r="851" spans="1:18">
      <c r="A851" s="1020"/>
      <c r="B851" s="1019" t="s">
        <v>1168</v>
      </c>
      <c r="C851" s="1019" t="s">
        <v>1169</v>
      </c>
      <c r="D851" s="1019" t="s">
        <v>92</v>
      </c>
      <c r="E851" s="1021">
        <v>41344</v>
      </c>
      <c r="F851" s="950"/>
      <c r="G851" s="951"/>
      <c r="H851" s="951"/>
      <c r="I851" s="951"/>
      <c r="J851" s="952"/>
      <c r="K851" s="953">
        <v>10431333.890000001</v>
      </c>
      <c r="L851" s="954"/>
      <c r="M851" s="777">
        <v>15349</v>
      </c>
      <c r="N851" s="778">
        <v>679.6</v>
      </c>
      <c r="O851" s="957">
        <v>-4917666.1100000003</v>
      </c>
      <c r="P851" s="957"/>
      <c r="Q851" s="779">
        <v>624632.44999999995</v>
      </c>
      <c r="R851" s="1022">
        <v>767</v>
      </c>
    </row>
    <row r="852" spans="1:18">
      <c r="A852" s="1020"/>
      <c r="B852" s="1019" t="s">
        <v>1168</v>
      </c>
      <c r="C852" s="1019" t="s">
        <v>1169</v>
      </c>
      <c r="D852" s="1019" t="s">
        <v>92</v>
      </c>
      <c r="E852" s="1021">
        <v>41373</v>
      </c>
      <c r="F852" s="950"/>
      <c r="G852" s="951"/>
      <c r="H852" s="951"/>
      <c r="I852" s="951"/>
      <c r="J852" s="952"/>
      <c r="K852" s="953"/>
      <c r="L852" s="954">
        <v>-104313.34</v>
      </c>
      <c r="M852" s="777"/>
      <c r="N852" s="778"/>
      <c r="O852" s="957"/>
      <c r="P852" s="957"/>
      <c r="Q852" s="779"/>
      <c r="R852" s="1022"/>
    </row>
    <row r="853" spans="1:18">
      <c r="A853" s="1020" t="s">
        <v>2024</v>
      </c>
      <c r="B853" s="1019" t="s">
        <v>1170</v>
      </c>
      <c r="C853" s="1019" t="s">
        <v>1171</v>
      </c>
      <c r="D853" s="1019" t="s">
        <v>98</v>
      </c>
      <c r="E853" s="1021">
        <v>39843</v>
      </c>
      <c r="F853" s="950" t="s">
        <v>49</v>
      </c>
      <c r="G853" s="951">
        <v>2600000</v>
      </c>
      <c r="H853" s="951">
        <v>0</v>
      </c>
      <c r="I853" s="951">
        <v>5731793.5999999996</v>
      </c>
      <c r="J853" s="952" t="s">
        <v>656</v>
      </c>
      <c r="K853" s="953"/>
      <c r="L853" s="954"/>
      <c r="M853" s="777"/>
      <c r="N853" s="778"/>
      <c r="O853" s="957"/>
      <c r="P853" s="957"/>
      <c r="Q853" s="779"/>
      <c r="R853" s="1022"/>
    </row>
    <row r="854" spans="1:18">
      <c r="A854" s="1020"/>
      <c r="B854" s="1019" t="s">
        <v>1170</v>
      </c>
      <c r="C854" s="1019" t="s">
        <v>1171</v>
      </c>
      <c r="D854" s="1019" t="s">
        <v>98</v>
      </c>
      <c r="E854" s="1021">
        <v>40158</v>
      </c>
      <c r="F854" s="950"/>
      <c r="G854" s="951">
        <v>2417000</v>
      </c>
      <c r="H854" s="951"/>
      <c r="I854" s="951"/>
      <c r="J854" s="952"/>
      <c r="K854" s="953"/>
      <c r="L854" s="954"/>
      <c r="M854" s="777"/>
      <c r="N854" s="778"/>
      <c r="O854" s="957"/>
      <c r="P854" s="957"/>
      <c r="Q854" s="779"/>
      <c r="R854" s="1022"/>
    </row>
    <row r="855" spans="1:18">
      <c r="A855" s="1020"/>
      <c r="B855" s="1019" t="s">
        <v>1170</v>
      </c>
      <c r="C855" s="1019" t="s">
        <v>1171</v>
      </c>
      <c r="D855" s="1019" t="s">
        <v>98</v>
      </c>
      <c r="E855" s="1021">
        <v>40801</v>
      </c>
      <c r="F855" s="950"/>
      <c r="G855" s="951"/>
      <c r="H855" s="951"/>
      <c r="I855" s="951"/>
      <c r="J855" s="952"/>
      <c r="K855" s="953">
        <v>5017000</v>
      </c>
      <c r="L855" s="954"/>
      <c r="M855" s="777">
        <v>5017</v>
      </c>
      <c r="N855" s="778">
        <v>1000</v>
      </c>
      <c r="O855" s="957"/>
      <c r="P855" s="957"/>
      <c r="Q855" s="779">
        <v>130000</v>
      </c>
      <c r="R855" s="1022">
        <v>130</v>
      </c>
    </row>
    <row r="856" spans="1:18">
      <c r="A856" s="1020">
        <v>87</v>
      </c>
      <c r="B856" s="1019" t="s">
        <v>1172</v>
      </c>
      <c r="C856" s="1019" t="s">
        <v>1173</v>
      </c>
      <c r="D856" s="1019" t="s">
        <v>97</v>
      </c>
      <c r="E856" s="1021">
        <v>39822</v>
      </c>
      <c r="F856" s="950" t="s">
        <v>26</v>
      </c>
      <c r="G856" s="951">
        <v>33000000</v>
      </c>
      <c r="H856" s="951">
        <v>0</v>
      </c>
      <c r="I856" s="951">
        <v>16315362</v>
      </c>
      <c r="J856" s="952" t="s">
        <v>672</v>
      </c>
      <c r="K856" s="953"/>
      <c r="L856" s="954"/>
      <c r="M856" s="777"/>
      <c r="N856" s="778"/>
      <c r="O856" s="957"/>
      <c r="P856" s="957"/>
      <c r="Q856" s="779"/>
      <c r="R856" s="1022"/>
    </row>
    <row r="857" spans="1:18">
      <c r="A857" s="1020"/>
      <c r="B857" s="1019" t="s">
        <v>1172</v>
      </c>
      <c r="C857" s="1019" t="s">
        <v>1173</v>
      </c>
      <c r="D857" s="1019" t="s">
        <v>97</v>
      </c>
      <c r="E857" s="1021">
        <v>41375</v>
      </c>
      <c r="F857" s="950"/>
      <c r="G857" s="951"/>
      <c r="H857" s="951"/>
      <c r="I857" s="951"/>
      <c r="J857" s="952"/>
      <c r="K857" s="953">
        <v>14912862</v>
      </c>
      <c r="L857" s="954"/>
      <c r="M857" s="777">
        <v>9941908</v>
      </c>
      <c r="N857" s="778">
        <v>1.5</v>
      </c>
      <c r="O857" s="957">
        <v>-18087138</v>
      </c>
      <c r="P857" s="957"/>
      <c r="Q857" s="779"/>
      <c r="R857" s="1022"/>
    </row>
    <row r="858" spans="1:18">
      <c r="A858" s="1020">
        <v>79</v>
      </c>
      <c r="B858" s="1019" t="s">
        <v>1174</v>
      </c>
      <c r="C858" s="1019" t="s">
        <v>1175</v>
      </c>
      <c r="D858" s="1019" t="s">
        <v>87</v>
      </c>
      <c r="E858" s="1021">
        <v>39805</v>
      </c>
      <c r="F858" s="950" t="s">
        <v>26</v>
      </c>
      <c r="G858" s="951">
        <v>7400000</v>
      </c>
      <c r="H858" s="951">
        <v>0</v>
      </c>
      <c r="I858" s="951">
        <v>4030944.44</v>
      </c>
      <c r="J858" s="952" t="s">
        <v>672</v>
      </c>
      <c r="K858" s="953"/>
      <c r="L858" s="954"/>
      <c r="M858" s="777"/>
      <c r="N858" s="778"/>
      <c r="O858" s="957"/>
      <c r="P858" s="957"/>
      <c r="Q858" s="779"/>
      <c r="R858" s="1022"/>
    </row>
    <row r="859" spans="1:18">
      <c r="A859" s="1020"/>
      <c r="B859" s="1019" t="s">
        <v>1174</v>
      </c>
      <c r="C859" s="1019" t="s">
        <v>1175</v>
      </c>
      <c r="D859" s="1019" t="s">
        <v>87</v>
      </c>
      <c r="E859" s="1021">
        <v>41325</v>
      </c>
      <c r="F859" s="950"/>
      <c r="G859" s="951"/>
      <c r="H859" s="951"/>
      <c r="I859" s="951"/>
      <c r="J859" s="952"/>
      <c r="K859" s="953">
        <v>3700000</v>
      </c>
      <c r="L859" s="954"/>
      <c r="M859" s="777">
        <v>7400</v>
      </c>
      <c r="N859" s="778">
        <v>500</v>
      </c>
      <c r="O859" s="957">
        <v>-3700000</v>
      </c>
      <c r="P859" s="957"/>
      <c r="Q859" s="779"/>
      <c r="R859" s="1022"/>
    </row>
    <row r="860" spans="1:18">
      <c r="A860" s="1020" t="s">
        <v>2012</v>
      </c>
      <c r="B860" s="1019" t="s">
        <v>1176</v>
      </c>
      <c r="C860" s="1019" t="s">
        <v>1113</v>
      </c>
      <c r="D860" s="1019" t="s">
        <v>97</v>
      </c>
      <c r="E860" s="1021">
        <v>40011</v>
      </c>
      <c r="F860" s="950" t="s">
        <v>160</v>
      </c>
      <c r="G860" s="951">
        <v>50000000</v>
      </c>
      <c r="H860" s="951">
        <v>0</v>
      </c>
      <c r="I860" s="951">
        <v>65432450.939999998</v>
      </c>
      <c r="J860" s="952" t="s">
        <v>656</v>
      </c>
      <c r="K860" s="953"/>
      <c r="L860" s="954"/>
      <c r="M860" s="777"/>
      <c r="N860" s="778"/>
      <c r="O860" s="957"/>
      <c r="P860" s="957"/>
      <c r="Q860" s="779"/>
      <c r="R860" s="1022"/>
    </row>
    <row r="861" spans="1:18">
      <c r="A861" s="1020"/>
      <c r="B861" s="1019" t="s">
        <v>1176</v>
      </c>
      <c r="C861" s="1019" t="s">
        <v>1113</v>
      </c>
      <c r="D861" s="1019" t="s">
        <v>97</v>
      </c>
      <c r="E861" s="1021">
        <v>40814</v>
      </c>
      <c r="F861" s="950"/>
      <c r="G861" s="951"/>
      <c r="H861" s="951"/>
      <c r="I861" s="951"/>
      <c r="J861" s="952"/>
      <c r="K861" s="953">
        <v>13125000</v>
      </c>
      <c r="L861" s="954"/>
      <c r="M861" s="777">
        <v>13125000</v>
      </c>
      <c r="N861" s="778">
        <v>1</v>
      </c>
      <c r="O861" s="957"/>
      <c r="P861" s="957"/>
      <c r="Q861" s="779"/>
      <c r="R861" s="1022"/>
    </row>
    <row r="862" spans="1:18">
      <c r="A862" s="1020"/>
      <c r="B862" s="1019" t="s">
        <v>1176</v>
      </c>
      <c r="C862" s="1019" t="s">
        <v>1113</v>
      </c>
      <c r="D862" s="1019" t="s">
        <v>97</v>
      </c>
      <c r="E862" s="1021">
        <v>41241</v>
      </c>
      <c r="F862" s="950"/>
      <c r="G862" s="951"/>
      <c r="H862" s="951"/>
      <c r="I862" s="951"/>
      <c r="J862" s="952"/>
      <c r="K862" s="953">
        <v>36875000</v>
      </c>
      <c r="L862" s="954"/>
      <c r="M862" s="777">
        <v>36875000</v>
      </c>
      <c r="N862" s="778">
        <v>1</v>
      </c>
      <c r="O862" s="957"/>
      <c r="P862" s="957"/>
      <c r="Q862" s="779">
        <v>2500000</v>
      </c>
      <c r="R862" s="1022">
        <v>2500000</v>
      </c>
    </row>
    <row r="863" spans="1:18">
      <c r="A863" s="1020" t="s">
        <v>1979</v>
      </c>
      <c r="B863" s="1019" t="s">
        <v>1177</v>
      </c>
      <c r="C863" s="1019" t="s">
        <v>665</v>
      </c>
      <c r="D863" s="1019" t="s">
        <v>112</v>
      </c>
      <c r="E863" s="1021">
        <v>39843</v>
      </c>
      <c r="F863" s="950" t="s">
        <v>49</v>
      </c>
      <c r="G863" s="951">
        <v>10900000</v>
      </c>
      <c r="H863" s="951">
        <v>0</v>
      </c>
      <c r="I863" s="951">
        <v>12263468.310000001</v>
      </c>
      <c r="J863" s="952" t="s">
        <v>656</v>
      </c>
      <c r="K863" s="953"/>
      <c r="L863" s="954"/>
      <c r="M863" s="777"/>
      <c r="N863" s="778"/>
      <c r="O863" s="957"/>
      <c r="P863" s="957"/>
      <c r="Q863" s="779"/>
      <c r="R863" s="1022"/>
    </row>
    <row r="864" spans="1:18">
      <c r="A864" s="1020"/>
      <c r="B864" s="1019" t="s">
        <v>1177</v>
      </c>
      <c r="C864" s="1019" t="s">
        <v>665</v>
      </c>
      <c r="D864" s="1019" t="s">
        <v>112</v>
      </c>
      <c r="E864" s="1021">
        <v>40345</v>
      </c>
      <c r="F864" s="950"/>
      <c r="G864" s="951"/>
      <c r="H864" s="951"/>
      <c r="I864" s="951"/>
      <c r="J864" s="952"/>
      <c r="K864" s="953">
        <v>10900000</v>
      </c>
      <c r="L864" s="954"/>
      <c r="M864" s="777">
        <v>10900</v>
      </c>
      <c r="N864" s="778">
        <v>1000</v>
      </c>
      <c r="O864" s="957"/>
      <c r="P864" s="957"/>
      <c r="Q864" s="779">
        <v>545000</v>
      </c>
      <c r="R864" s="1022">
        <v>545</v>
      </c>
    </row>
    <row r="865" spans="1:18">
      <c r="A865" s="1020" t="s">
        <v>1981</v>
      </c>
      <c r="B865" s="1019" t="s">
        <v>1178</v>
      </c>
      <c r="C865" s="1019" t="s">
        <v>1179</v>
      </c>
      <c r="D865" s="1019" t="s">
        <v>94</v>
      </c>
      <c r="E865" s="1021">
        <v>39878</v>
      </c>
      <c r="F865" s="950" t="s">
        <v>49</v>
      </c>
      <c r="G865" s="951">
        <v>5500000</v>
      </c>
      <c r="H865" s="951">
        <v>0</v>
      </c>
      <c r="I865" s="951">
        <v>5359772.59</v>
      </c>
      <c r="J865" s="952" t="s">
        <v>672</v>
      </c>
      <c r="K865" s="953"/>
      <c r="L865" s="954"/>
      <c r="M865" s="777"/>
      <c r="N865" s="778"/>
      <c r="O865" s="957"/>
      <c r="P865" s="957"/>
      <c r="Q865" s="779"/>
      <c r="R865" s="1022"/>
    </row>
    <row r="866" spans="1:18">
      <c r="A866" s="1020"/>
      <c r="B866" s="1019" t="s">
        <v>1178</v>
      </c>
      <c r="C866" s="1019" t="s">
        <v>1179</v>
      </c>
      <c r="D866" s="1019" t="s">
        <v>94</v>
      </c>
      <c r="E866" s="1021">
        <v>41359</v>
      </c>
      <c r="F866" s="950"/>
      <c r="G866" s="951"/>
      <c r="H866" s="951"/>
      <c r="I866" s="951"/>
      <c r="J866" s="952"/>
      <c r="K866" s="953">
        <v>315007</v>
      </c>
      <c r="L866" s="954"/>
      <c r="M866" s="777">
        <v>350</v>
      </c>
      <c r="N866" s="778">
        <v>900</v>
      </c>
      <c r="O866" s="957">
        <v>-34993</v>
      </c>
      <c r="P866" s="957"/>
      <c r="Q866" s="779"/>
      <c r="R866" s="1022"/>
    </row>
    <row r="867" spans="1:18">
      <c r="A867" s="1020"/>
      <c r="B867" s="1019" t="s">
        <v>1178</v>
      </c>
      <c r="C867" s="1019" t="s">
        <v>1179</v>
      </c>
      <c r="D867" s="1019" t="s">
        <v>94</v>
      </c>
      <c r="E867" s="1021">
        <v>41360</v>
      </c>
      <c r="F867" s="950"/>
      <c r="G867" s="951"/>
      <c r="H867" s="951"/>
      <c r="I867" s="951"/>
      <c r="J867" s="952"/>
      <c r="K867" s="953">
        <v>2835063</v>
      </c>
      <c r="L867" s="954"/>
      <c r="M867" s="777">
        <v>3150</v>
      </c>
      <c r="N867" s="778">
        <v>900</v>
      </c>
      <c r="O867" s="957">
        <v>-314937</v>
      </c>
      <c r="P867" s="957"/>
      <c r="Q867" s="779">
        <v>206048.21</v>
      </c>
      <c r="R867" s="1022">
        <v>225</v>
      </c>
    </row>
    <row r="868" spans="1:18">
      <c r="A868" s="1020"/>
      <c r="B868" s="1019" t="s">
        <v>1178</v>
      </c>
      <c r="C868" s="1019" t="s">
        <v>1179</v>
      </c>
      <c r="D868" s="1019" t="s">
        <v>94</v>
      </c>
      <c r="E868" s="1021">
        <v>41361</v>
      </c>
      <c r="F868" s="950"/>
      <c r="G868" s="951"/>
      <c r="H868" s="951"/>
      <c r="I868" s="951"/>
      <c r="J868" s="952"/>
      <c r="K868" s="953">
        <v>1800040</v>
      </c>
      <c r="L868" s="954"/>
      <c r="M868" s="777">
        <v>2000</v>
      </c>
      <c r="N868" s="778">
        <v>900</v>
      </c>
      <c r="O868" s="957">
        <v>-199960</v>
      </c>
      <c r="P868" s="957"/>
      <c r="Q868" s="779">
        <v>45788.480000000003</v>
      </c>
      <c r="R868" s="1022">
        <v>50</v>
      </c>
    </row>
    <row r="869" spans="1:18">
      <c r="A869" s="1020"/>
      <c r="B869" s="1019" t="s">
        <v>1178</v>
      </c>
      <c r="C869" s="1019" t="s">
        <v>1179</v>
      </c>
      <c r="D869" s="1019" t="s">
        <v>94</v>
      </c>
      <c r="E869" s="1021">
        <v>41373</v>
      </c>
      <c r="F869" s="950"/>
      <c r="G869" s="951"/>
      <c r="H869" s="951"/>
      <c r="I869" s="951"/>
      <c r="J869" s="952"/>
      <c r="K869" s="953"/>
      <c r="L869" s="954">
        <v>-49501.1</v>
      </c>
      <c r="M869" s="777"/>
      <c r="N869" s="778"/>
      <c r="O869" s="957"/>
      <c r="P869" s="957"/>
      <c r="Q869" s="779"/>
      <c r="R869" s="1022"/>
    </row>
    <row r="870" spans="1:18">
      <c r="A870" s="1020" t="s">
        <v>1980</v>
      </c>
      <c r="B870" s="1019" t="s">
        <v>1180</v>
      </c>
      <c r="C870" s="1019" t="s">
        <v>1181</v>
      </c>
      <c r="D870" s="1019" t="s">
        <v>111</v>
      </c>
      <c r="E870" s="1021">
        <v>39878</v>
      </c>
      <c r="F870" s="950" t="s">
        <v>49</v>
      </c>
      <c r="G870" s="951">
        <v>13533000</v>
      </c>
      <c r="H870" s="951">
        <v>0</v>
      </c>
      <c r="I870" s="951">
        <v>16072389</v>
      </c>
      <c r="J870" s="952" t="s">
        <v>656</v>
      </c>
      <c r="K870" s="953"/>
      <c r="L870" s="954"/>
      <c r="M870" s="777"/>
      <c r="N870" s="778"/>
      <c r="O870" s="957"/>
      <c r="P870" s="957"/>
      <c r="Q870" s="779"/>
      <c r="R870" s="1022"/>
    </row>
    <row r="871" spans="1:18">
      <c r="A871" s="1020"/>
      <c r="B871" s="1019" t="s">
        <v>1180</v>
      </c>
      <c r="C871" s="1019" t="s">
        <v>1181</v>
      </c>
      <c r="D871" s="1019" t="s">
        <v>111</v>
      </c>
      <c r="E871" s="1021">
        <v>40801</v>
      </c>
      <c r="F871" s="950"/>
      <c r="G871" s="951"/>
      <c r="H871" s="951"/>
      <c r="I871" s="951"/>
      <c r="J871" s="952"/>
      <c r="K871" s="953">
        <v>13533000</v>
      </c>
      <c r="L871" s="954"/>
      <c r="M871" s="777">
        <v>13533</v>
      </c>
      <c r="N871" s="778">
        <v>1000</v>
      </c>
      <c r="O871" s="957"/>
      <c r="P871" s="957"/>
      <c r="Q871" s="779">
        <v>677000</v>
      </c>
      <c r="R871" s="1022">
        <v>677</v>
      </c>
    </row>
    <row r="872" spans="1:18">
      <c r="A872" s="1020" t="s">
        <v>1982</v>
      </c>
      <c r="B872" s="1019" t="s">
        <v>1182</v>
      </c>
      <c r="C872" s="1019" t="s">
        <v>1157</v>
      </c>
      <c r="D872" s="1019" t="s">
        <v>123</v>
      </c>
      <c r="E872" s="1021">
        <v>39969</v>
      </c>
      <c r="F872" s="950" t="s">
        <v>160</v>
      </c>
      <c r="G872" s="951">
        <v>17969000</v>
      </c>
      <c r="H872" s="951">
        <v>0</v>
      </c>
      <c r="I872" s="951">
        <v>15304180.5</v>
      </c>
      <c r="J872" s="952" t="s">
        <v>672</v>
      </c>
      <c r="K872" s="953"/>
      <c r="L872" s="954"/>
      <c r="M872" s="777"/>
      <c r="N872" s="778"/>
      <c r="O872" s="957"/>
      <c r="P872" s="957"/>
      <c r="Q872" s="779"/>
      <c r="R872" s="1022"/>
    </row>
    <row r="873" spans="1:18">
      <c r="A873" s="1020"/>
      <c r="B873" s="1019" t="s">
        <v>1182</v>
      </c>
      <c r="C873" s="1019" t="s">
        <v>1157</v>
      </c>
      <c r="D873" s="1019" t="s">
        <v>123</v>
      </c>
      <c r="E873" s="1021">
        <v>41325</v>
      </c>
      <c r="F873" s="950"/>
      <c r="G873" s="951"/>
      <c r="H873" s="951"/>
      <c r="I873" s="951"/>
      <c r="J873" s="952"/>
      <c r="K873" s="953">
        <v>13750058.49</v>
      </c>
      <c r="L873" s="954"/>
      <c r="M873" s="777">
        <v>17969000</v>
      </c>
      <c r="N873" s="778">
        <v>0.76519999999999999</v>
      </c>
      <c r="O873" s="957">
        <v>-4218941.51</v>
      </c>
      <c r="P873" s="957"/>
      <c r="Q873" s="779">
        <v>644726.18999999994</v>
      </c>
      <c r="R873" s="1022">
        <v>898000</v>
      </c>
    </row>
    <row r="874" spans="1:18">
      <c r="A874" s="1020"/>
      <c r="B874" s="1019" t="s">
        <v>1182</v>
      </c>
      <c r="C874" s="1019" t="s">
        <v>1157</v>
      </c>
      <c r="D874" s="1019" t="s">
        <v>123</v>
      </c>
      <c r="E874" s="1021">
        <v>41359</v>
      </c>
      <c r="F874" s="950"/>
      <c r="G874" s="951"/>
      <c r="H874" s="951"/>
      <c r="I874" s="951"/>
      <c r="J874" s="952"/>
      <c r="K874" s="953"/>
      <c r="L874" s="954">
        <v>-137500.57999999999</v>
      </c>
      <c r="M874" s="777"/>
      <c r="N874" s="778"/>
      <c r="O874" s="957"/>
      <c r="P874" s="957"/>
      <c r="Q874" s="779"/>
      <c r="R874" s="1022"/>
    </row>
    <row r="875" spans="1:18" ht="15" customHeight="1">
      <c r="A875" s="1020" t="s">
        <v>1979</v>
      </c>
      <c r="B875" s="1019" t="s">
        <v>1183</v>
      </c>
      <c r="C875" s="1019" t="s">
        <v>955</v>
      </c>
      <c r="D875" s="1019" t="s">
        <v>81</v>
      </c>
      <c r="E875" s="1021">
        <v>39836</v>
      </c>
      <c r="F875" s="950" t="s">
        <v>49</v>
      </c>
      <c r="G875" s="951">
        <v>4900000</v>
      </c>
      <c r="H875" s="951">
        <v>0</v>
      </c>
      <c r="I875" s="951">
        <v>5211020.6900000004</v>
      </c>
      <c r="J875" s="952" t="s">
        <v>656</v>
      </c>
      <c r="K875" s="953"/>
      <c r="L875" s="954"/>
      <c r="M875" s="777"/>
      <c r="N875" s="778"/>
      <c r="O875" s="957"/>
      <c r="P875" s="957"/>
      <c r="Q875" s="779"/>
      <c r="R875" s="1022"/>
    </row>
    <row r="876" spans="1:18">
      <c r="A876" s="1020"/>
      <c r="B876" s="1019" t="s">
        <v>1183</v>
      </c>
      <c r="C876" s="1019" t="s">
        <v>955</v>
      </c>
      <c r="D876" s="1019" t="s">
        <v>81</v>
      </c>
      <c r="E876" s="1021">
        <v>39925</v>
      </c>
      <c r="F876" s="950"/>
      <c r="G876" s="951"/>
      <c r="H876" s="951"/>
      <c r="I876" s="951"/>
      <c r="J876" s="952"/>
      <c r="K876" s="953">
        <v>4900000</v>
      </c>
      <c r="L876" s="954"/>
      <c r="M876" s="777">
        <v>4900</v>
      </c>
      <c r="N876" s="778">
        <v>1000</v>
      </c>
      <c r="O876" s="957"/>
      <c r="P876" s="957"/>
      <c r="Q876" s="779">
        <v>245000</v>
      </c>
      <c r="R876" s="1022">
        <v>245</v>
      </c>
    </row>
    <row r="877" spans="1:18">
      <c r="A877" s="1020"/>
      <c r="B877" s="1019" t="s">
        <v>1184</v>
      </c>
      <c r="C877" s="1019" t="s">
        <v>955</v>
      </c>
      <c r="D877" s="1019" t="s">
        <v>86</v>
      </c>
      <c r="E877" s="1021">
        <v>39843</v>
      </c>
      <c r="F877" s="950" t="s">
        <v>26</v>
      </c>
      <c r="G877" s="951">
        <v>30000000</v>
      </c>
      <c r="H877" s="951">
        <v>30000000</v>
      </c>
      <c r="I877" s="951">
        <v>9489361.9100000001</v>
      </c>
      <c r="J877" s="952" t="s">
        <v>661</v>
      </c>
      <c r="K877" s="953"/>
      <c r="L877" s="954"/>
      <c r="M877" s="777"/>
      <c r="N877" s="778"/>
      <c r="O877" s="957"/>
      <c r="P877" s="957"/>
      <c r="Q877" s="779"/>
      <c r="R877" s="1022"/>
    </row>
    <row r="878" spans="1:18">
      <c r="A878" s="1020" t="s">
        <v>2025</v>
      </c>
      <c r="B878" s="1019" t="s">
        <v>1185</v>
      </c>
      <c r="C878" s="1019" t="s">
        <v>1186</v>
      </c>
      <c r="D878" s="1019" t="s">
        <v>108</v>
      </c>
      <c r="E878" s="1021">
        <v>39976</v>
      </c>
      <c r="F878" s="950" t="s">
        <v>49</v>
      </c>
      <c r="G878" s="951">
        <v>6000000</v>
      </c>
      <c r="H878" s="951">
        <v>0</v>
      </c>
      <c r="I878" s="951">
        <v>6662770.4199999999</v>
      </c>
      <c r="J878" s="952" t="s">
        <v>656</v>
      </c>
      <c r="K878" s="953"/>
      <c r="L878" s="954"/>
      <c r="M878" s="777"/>
      <c r="N878" s="778"/>
      <c r="O878" s="957"/>
      <c r="P878" s="957"/>
      <c r="Q878" s="779"/>
      <c r="R878" s="1022"/>
    </row>
    <row r="879" spans="1:18">
      <c r="A879" s="1020"/>
      <c r="B879" s="1019" t="s">
        <v>1185</v>
      </c>
      <c r="C879" s="1019" t="s">
        <v>1186</v>
      </c>
      <c r="D879" s="1019" t="s">
        <v>108</v>
      </c>
      <c r="E879" s="1021">
        <v>40450</v>
      </c>
      <c r="F879" s="950"/>
      <c r="G879" s="951"/>
      <c r="H879" s="951"/>
      <c r="I879" s="951"/>
      <c r="J879" s="952"/>
      <c r="K879" s="953">
        <v>6000000</v>
      </c>
      <c r="L879" s="954"/>
      <c r="M879" s="777">
        <v>6000</v>
      </c>
      <c r="N879" s="778">
        <v>1000</v>
      </c>
      <c r="O879" s="957"/>
      <c r="P879" s="957"/>
      <c r="Q879" s="779">
        <v>245000</v>
      </c>
      <c r="R879" s="1022">
        <v>245</v>
      </c>
    </row>
    <row r="880" spans="1:18">
      <c r="A880" s="1020" t="s">
        <v>2010</v>
      </c>
      <c r="B880" s="1019" t="s">
        <v>1187</v>
      </c>
      <c r="C880" s="1019" t="s">
        <v>744</v>
      </c>
      <c r="D880" s="1019" t="s">
        <v>94</v>
      </c>
      <c r="E880" s="1021">
        <v>39850</v>
      </c>
      <c r="F880" s="950" t="s">
        <v>26</v>
      </c>
      <c r="G880" s="951">
        <v>8559000</v>
      </c>
      <c r="H880" s="951">
        <v>0</v>
      </c>
      <c r="I880" s="951">
        <v>21142314.800000001</v>
      </c>
      <c r="J880" s="952" t="s">
        <v>672</v>
      </c>
      <c r="K880" s="953"/>
      <c r="L880" s="954"/>
      <c r="M880" s="777"/>
      <c r="N880" s="778"/>
      <c r="O880" s="957"/>
      <c r="P880" s="957"/>
      <c r="Q880" s="779"/>
      <c r="R880" s="1022"/>
    </row>
    <row r="881" spans="1:18">
      <c r="A881" s="1020"/>
      <c r="B881" s="1019" t="s">
        <v>1187</v>
      </c>
      <c r="C881" s="1019" t="s">
        <v>744</v>
      </c>
      <c r="D881" s="1019" t="s">
        <v>94</v>
      </c>
      <c r="E881" s="1021">
        <v>40158</v>
      </c>
      <c r="F881" s="950"/>
      <c r="G881" s="951">
        <v>11881000</v>
      </c>
      <c r="H881" s="951"/>
      <c r="I881" s="951"/>
      <c r="J881" s="952"/>
      <c r="K881" s="953"/>
      <c r="L881" s="954"/>
      <c r="M881" s="777"/>
      <c r="N881" s="778"/>
      <c r="O881" s="957"/>
      <c r="P881" s="957"/>
      <c r="Q881" s="779"/>
      <c r="R881" s="1022"/>
    </row>
    <row r="882" spans="1:18">
      <c r="A882" s="1020"/>
      <c r="B882" s="1019" t="s">
        <v>1187</v>
      </c>
      <c r="C882" s="1019" t="s">
        <v>744</v>
      </c>
      <c r="D882" s="1019" t="s">
        <v>94</v>
      </c>
      <c r="E882" s="1021">
        <v>41130</v>
      </c>
      <c r="F882" s="950"/>
      <c r="G882" s="951"/>
      <c r="H882" s="951"/>
      <c r="I882" s="951"/>
      <c r="J882" s="952"/>
      <c r="K882" s="953">
        <v>6138000</v>
      </c>
      <c r="L882" s="954"/>
      <c r="M882" s="777">
        <v>7920</v>
      </c>
      <c r="N882" s="778">
        <v>775</v>
      </c>
      <c r="O882" s="957">
        <v>-1782000</v>
      </c>
      <c r="P882" s="957"/>
      <c r="Q882" s="779">
        <v>311681.7</v>
      </c>
      <c r="R882" s="1022">
        <v>380</v>
      </c>
    </row>
    <row r="883" spans="1:18">
      <c r="A883" s="1020"/>
      <c r="B883" s="1019" t="s">
        <v>1187</v>
      </c>
      <c r="C883" s="1019" t="s">
        <v>744</v>
      </c>
      <c r="D883" s="1019" t="s">
        <v>94</v>
      </c>
      <c r="E883" s="1021">
        <v>41131</v>
      </c>
      <c r="F883" s="950"/>
      <c r="G883" s="951"/>
      <c r="H883" s="951"/>
      <c r="I883" s="951"/>
      <c r="J883" s="952"/>
      <c r="K883" s="953">
        <v>62000</v>
      </c>
      <c r="L883" s="954"/>
      <c r="M883" s="777">
        <v>80</v>
      </c>
      <c r="N883" s="778">
        <v>775</v>
      </c>
      <c r="O883" s="957">
        <v>-18000</v>
      </c>
      <c r="P883" s="957"/>
      <c r="Q883" s="779">
        <v>39370.32</v>
      </c>
      <c r="R883" s="1022">
        <v>48</v>
      </c>
    </row>
    <row r="884" spans="1:18">
      <c r="A884" s="1020"/>
      <c r="B884" s="1019" t="s">
        <v>1187</v>
      </c>
      <c r="C884" s="1019" t="s">
        <v>744</v>
      </c>
      <c r="D884" s="1019" t="s">
        <v>94</v>
      </c>
      <c r="E884" s="1021">
        <v>41163</v>
      </c>
      <c r="F884" s="950"/>
      <c r="G884" s="951"/>
      <c r="H884" s="951"/>
      <c r="I884" s="951"/>
      <c r="J884" s="952"/>
      <c r="K884" s="953"/>
      <c r="L884" s="954">
        <v>-62000</v>
      </c>
      <c r="M884" s="777"/>
      <c r="N884" s="778"/>
      <c r="O884" s="957"/>
      <c r="P884" s="957"/>
      <c r="Q884" s="779"/>
      <c r="R884" s="1022"/>
    </row>
    <row r="885" spans="1:18">
      <c r="A885" s="1020"/>
      <c r="B885" s="1019" t="s">
        <v>1187</v>
      </c>
      <c r="C885" s="1019" t="s">
        <v>744</v>
      </c>
      <c r="D885" s="1019" t="s">
        <v>94</v>
      </c>
      <c r="E885" s="1021">
        <v>41449</v>
      </c>
      <c r="F885" s="950"/>
      <c r="G885" s="951"/>
      <c r="H885" s="951"/>
      <c r="I885" s="951"/>
      <c r="J885" s="952"/>
      <c r="K885" s="953">
        <v>10994240</v>
      </c>
      <c r="L885" s="954"/>
      <c r="M885" s="777">
        <v>12440</v>
      </c>
      <c r="N885" s="778">
        <v>874.80769999999995</v>
      </c>
      <c r="O885" s="957">
        <v>-1445760</v>
      </c>
      <c r="P885" s="957"/>
      <c r="Q885" s="779"/>
      <c r="R885" s="1022"/>
    </row>
    <row r="886" spans="1:18">
      <c r="A886" s="1020"/>
      <c r="B886" s="1019" t="s">
        <v>1187</v>
      </c>
      <c r="C886" s="1019" t="s">
        <v>744</v>
      </c>
      <c r="D886" s="1019" t="s">
        <v>94</v>
      </c>
      <c r="E886" s="1021">
        <v>41481</v>
      </c>
      <c r="F886" s="950"/>
      <c r="G886" s="951"/>
      <c r="H886" s="951"/>
      <c r="I886" s="951"/>
      <c r="J886" s="952"/>
      <c r="K886" s="953"/>
      <c r="L886" s="954">
        <v>-109942.41</v>
      </c>
      <c r="M886" s="777"/>
      <c r="N886" s="778"/>
      <c r="O886" s="957"/>
      <c r="P886" s="957"/>
      <c r="Q886" s="779"/>
      <c r="R886" s="1022"/>
    </row>
    <row r="887" spans="1:18">
      <c r="A887" s="1020"/>
      <c r="B887" s="1019" t="s">
        <v>1188</v>
      </c>
      <c r="C887" s="1019" t="s">
        <v>1189</v>
      </c>
      <c r="D887" s="1019" t="s">
        <v>38</v>
      </c>
      <c r="E887" s="1021">
        <v>39843</v>
      </c>
      <c r="F887" s="950" t="s">
        <v>26</v>
      </c>
      <c r="G887" s="951">
        <v>33000000</v>
      </c>
      <c r="H887" s="951">
        <v>0</v>
      </c>
      <c r="I887" s="951">
        <v>38185560.049999997</v>
      </c>
      <c r="J887" s="952" t="s">
        <v>672</v>
      </c>
      <c r="K887" s="953"/>
      <c r="L887" s="954"/>
      <c r="M887" s="777"/>
      <c r="N887" s="778"/>
      <c r="O887" s="957"/>
      <c r="P887" s="957"/>
      <c r="Q887" s="779"/>
      <c r="R887" s="1022"/>
    </row>
    <row r="888" spans="1:18">
      <c r="A888" s="1020"/>
      <c r="B888" s="1019" t="s">
        <v>1188</v>
      </c>
      <c r="C888" s="1019" t="s">
        <v>1189</v>
      </c>
      <c r="D888" s="1019" t="s">
        <v>38</v>
      </c>
      <c r="E888" s="1021">
        <v>41093</v>
      </c>
      <c r="F888" s="950"/>
      <c r="G888" s="951"/>
      <c r="H888" s="951"/>
      <c r="I888" s="951"/>
      <c r="J888" s="952"/>
      <c r="K888" s="953">
        <v>31053330</v>
      </c>
      <c r="L888" s="954">
        <v>-465799.95</v>
      </c>
      <c r="M888" s="777">
        <v>33000</v>
      </c>
      <c r="N888" s="778">
        <v>941</v>
      </c>
      <c r="O888" s="957">
        <v>-1946670</v>
      </c>
      <c r="P888" s="957"/>
      <c r="Q888" s="779"/>
      <c r="R888" s="1022"/>
    </row>
    <row r="889" spans="1:18">
      <c r="A889" s="1020"/>
      <c r="B889" s="1019" t="s">
        <v>1188</v>
      </c>
      <c r="C889" s="1019" t="s">
        <v>1189</v>
      </c>
      <c r="D889" s="1019" t="s">
        <v>38</v>
      </c>
      <c r="E889" s="1021">
        <v>41108</v>
      </c>
      <c r="F889" s="950"/>
      <c r="G889" s="951"/>
      <c r="H889" s="951"/>
      <c r="I889" s="951"/>
      <c r="J889" s="952"/>
      <c r="K889" s="953"/>
      <c r="L889" s="954"/>
      <c r="M889" s="777"/>
      <c r="N889" s="778"/>
      <c r="O889" s="957"/>
      <c r="P889" s="957"/>
      <c r="Q889" s="779">
        <v>1946670</v>
      </c>
      <c r="R889" s="1022">
        <v>578947</v>
      </c>
    </row>
    <row r="890" spans="1:18">
      <c r="A890" s="1020">
        <v>11</v>
      </c>
      <c r="B890" s="1019" t="s">
        <v>1190</v>
      </c>
      <c r="C890" s="1019" t="s">
        <v>1191</v>
      </c>
      <c r="D890" s="1019" t="s">
        <v>128</v>
      </c>
      <c r="E890" s="1021">
        <v>39822</v>
      </c>
      <c r="F890" s="950" t="s">
        <v>26</v>
      </c>
      <c r="G890" s="951">
        <v>125000000</v>
      </c>
      <c r="H890" s="951">
        <v>0</v>
      </c>
      <c r="I890" s="951">
        <v>131813194.44</v>
      </c>
      <c r="J890" s="952" t="s">
        <v>656</v>
      </c>
      <c r="K890" s="953"/>
      <c r="L890" s="954"/>
      <c r="M890" s="777"/>
      <c r="N890" s="778"/>
      <c r="O890" s="957"/>
      <c r="P890" s="957"/>
      <c r="Q890" s="779"/>
      <c r="R890" s="1022"/>
    </row>
    <row r="891" spans="1:18">
      <c r="A891" s="1020"/>
      <c r="B891" s="1019" t="s">
        <v>1190</v>
      </c>
      <c r="C891" s="1019" t="s">
        <v>1191</v>
      </c>
      <c r="D891" s="1019" t="s">
        <v>128</v>
      </c>
      <c r="E891" s="1021">
        <v>39925</v>
      </c>
      <c r="F891" s="950"/>
      <c r="G891" s="951"/>
      <c r="H891" s="951"/>
      <c r="I891" s="951"/>
      <c r="J891" s="952"/>
      <c r="K891" s="953">
        <v>125000000</v>
      </c>
      <c r="L891" s="954"/>
      <c r="M891" s="777">
        <v>125000</v>
      </c>
      <c r="N891" s="778">
        <v>1000</v>
      </c>
      <c r="O891" s="957"/>
      <c r="P891" s="957"/>
      <c r="Q891" s="779"/>
      <c r="R891" s="1022"/>
    </row>
    <row r="892" spans="1:18">
      <c r="A892" s="1020"/>
      <c r="B892" s="1019" t="s">
        <v>1190</v>
      </c>
      <c r="C892" s="1019" t="s">
        <v>1191</v>
      </c>
      <c r="D892" s="1019" t="s">
        <v>128</v>
      </c>
      <c r="E892" s="1021">
        <v>39960</v>
      </c>
      <c r="F892" s="950"/>
      <c r="G892" s="951"/>
      <c r="H892" s="951"/>
      <c r="I892" s="951"/>
      <c r="J892" s="952"/>
      <c r="K892" s="953"/>
      <c r="L892" s="954"/>
      <c r="M892" s="777"/>
      <c r="N892" s="778"/>
      <c r="O892" s="957"/>
      <c r="P892" s="957"/>
      <c r="Q892" s="779">
        <v>5025000</v>
      </c>
      <c r="R892" s="1022">
        <v>952260</v>
      </c>
    </row>
    <row r="893" spans="1:18">
      <c r="A893" s="1020"/>
      <c r="B893" s="1019" t="s">
        <v>1192</v>
      </c>
      <c r="C893" s="1019" t="s">
        <v>1083</v>
      </c>
      <c r="D893" s="1019" t="s">
        <v>38</v>
      </c>
      <c r="E893" s="1021">
        <v>39843</v>
      </c>
      <c r="F893" s="950" t="s">
        <v>26</v>
      </c>
      <c r="G893" s="951">
        <v>266657000</v>
      </c>
      <c r="H893" s="951">
        <v>0</v>
      </c>
      <c r="I893" s="951">
        <v>277861053.94</v>
      </c>
      <c r="J893" s="952" t="s">
        <v>672</v>
      </c>
      <c r="K893" s="953"/>
      <c r="L893" s="954"/>
      <c r="M893" s="777"/>
      <c r="N893" s="778"/>
      <c r="O893" s="957"/>
      <c r="P893" s="957"/>
      <c r="Q893" s="779"/>
      <c r="R893" s="1022"/>
    </row>
    <row r="894" spans="1:18">
      <c r="A894" s="1020"/>
      <c r="B894" s="1019" t="s">
        <v>1192</v>
      </c>
      <c r="C894" s="1019" t="s">
        <v>1083</v>
      </c>
      <c r="D894" s="1019" t="s">
        <v>38</v>
      </c>
      <c r="E894" s="1021">
        <v>41359</v>
      </c>
      <c r="F894" s="950"/>
      <c r="G894" s="951"/>
      <c r="H894" s="951"/>
      <c r="I894" s="951"/>
      <c r="J894" s="952"/>
      <c r="K894" s="953">
        <v>1439258.5</v>
      </c>
      <c r="L894" s="954"/>
      <c r="M894" s="777">
        <v>1579</v>
      </c>
      <c r="N894" s="778">
        <v>911.5</v>
      </c>
      <c r="O894" s="957">
        <v>-139741.5</v>
      </c>
      <c r="P894" s="957"/>
      <c r="Q894" s="779"/>
      <c r="R894" s="1022"/>
    </row>
    <row r="895" spans="1:18">
      <c r="A895" s="1020"/>
      <c r="B895" s="1019" t="s">
        <v>1192</v>
      </c>
      <c r="C895" s="1019" t="s">
        <v>1083</v>
      </c>
      <c r="D895" s="1019" t="s">
        <v>38</v>
      </c>
      <c r="E895" s="1021">
        <v>41360</v>
      </c>
      <c r="F895" s="950"/>
      <c r="G895" s="951"/>
      <c r="H895" s="951"/>
      <c r="I895" s="951"/>
      <c r="J895" s="952"/>
      <c r="K895" s="953">
        <v>228401847</v>
      </c>
      <c r="L895" s="954"/>
      <c r="M895" s="777">
        <v>250578</v>
      </c>
      <c r="N895" s="778">
        <v>911.5</v>
      </c>
      <c r="O895" s="957">
        <v>-22176153</v>
      </c>
      <c r="P895" s="957"/>
      <c r="Q895" s="779"/>
      <c r="R895" s="1022"/>
    </row>
    <row r="896" spans="1:18">
      <c r="A896" s="1020"/>
      <c r="B896" s="1019" t="s">
        <v>1192</v>
      </c>
      <c r="C896" s="1019" t="s">
        <v>1083</v>
      </c>
      <c r="D896" s="1019" t="s">
        <v>38</v>
      </c>
      <c r="E896" s="1021">
        <v>41361</v>
      </c>
      <c r="F896" s="950"/>
      <c r="G896" s="951"/>
      <c r="H896" s="951"/>
      <c r="I896" s="951"/>
      <c r="J896" s="952"/>
      <c r="K896" s="953">
        <v>13216750</v>
      </c>
      <c r="L896" s="954"/>
      <c r="M896" s="777">
        <v>14500</v>
      </c>
      <c r="N896" s="778">
        <v>911.5</v>
      </c>
      <c r="O896" s="957">
        <v>-1283250</v>
      </c>
      <c r="P896" s="957"/>
      <c r="Q896" s="779"/>
      <c r="R896" s="1022"/>
    </row>
    <row r="897" spans="1:18">
      <c r="A897" s="1020"/>
      <c r="B897" s="1019" t="s">
        <v>1192</v>
      </c>
      <c r="C897" s="1019" t="s">
        <v>1083</v>
      </c>
      <c r="D897" s="1019" t="s">
        <v>38</v>
      </c>
      <c r="E897" s="1021">
        <v>41373</v>
      </c>
      <c r="F897" s="950"/>
      <c r="G897" s="951"/>
      <c r="H897" s="951"/>
      <c r="I897" s="951"/>
      <c r="J897" s="952"/>
      <c r="K897" s="953"/>
      <c r="L897" s="954">
        <v>-2430578.56</v>
      </c>
      <c r="M897" s="777"/>
      <c r="N897" s="778"/>
      <c r="O897" s="957"/>
      <c r="P897" s="957"/>
      <c r="Q897" s="779"/>
      <c r="R897" s="1022"/>
    </row>
    <row r="898" spans="1:18">
      <c r="A898" s="1020"/>
      <c r="B898" s="1019" t="s">
        <v>1192</v>
      </c>
      <c r="C898" s="1019" t="s">
        <v>1083</v>
      </c>
      <c r="D898" s="1019" t="s">
        <v>38</v>
      </c>
      <c r="E898" s="1021">
        <v>41437</v>
      </c>
      <c r="F898" s="950"/>
      <c r="G898" s="951"/>
      <c r="H898" s="951"/>
      <c r="I898" s="951"/>
      <c r="J898" s="952"/>
      <c r="K898" s="953"/>
      <c r="L898" s="954"/>
      <c r="M898" s="777"/>
      <c r="N898" s="778"/>
      <c r="O898" s="957"/>
      <c r="P898" s="957"/>
      <c r="Q898" s="779">
        <v>12905</v>
      </c>
      <c r="R898" s="1022">
        <v>645137.9</v>
      </c>
    </row>
    <row r="899" spans="1:18">
      <c r="A899" s="1020" t="s">
        <v>2026</v>
      </c>
      <c r="B899" s="1019" t="s">
        <v>1193</v>
      </c>
      <c r="C899" s="1019" t="s">
        <v>1194</v>
      </c>
      <c r="D899" s="1019" t="s">
        <v>112</v>
      </c>
      <c r="E899" s="1021">
        <v>40018</v>
      </c>
      <c r="F899" s="950" t="s">
        <v>49</v>
      </c>
      <c r="G899" s="951">
        <v>20471000</v>
      </c>
      <c r="H899" s="951">
        <v>0</v>
      </c>
      <c r="I899" s="951">
        <v>9180793.0800000001</v>
      </c>
      <c r="J899" s="952" t="s">
        <v>672</v>
      </c>
      <c r="K899" s="953"/>
      <c r="L899" s="954"/>
      <c r="M899" s="777"/>
      <c r="N899" s="778"/>
      <c r="O899" s="957"/>
      <c r="P899" s="957"/>
      <c r="Q899" s="779"/>
      <c r="R899" s="1022"/>
    </row>
    <row r="900" spans="1:18">
      <c r="A900" s="1020"/>
      <c r="B900" s="1019" t="s">
        <v>1193</v>
      </c>
      <c r="C900" s="1019" t="s">
        <v>1194</v>
      </c>
      <c r="D900" s="1019" t="s">
        <v>112</v>
      </c>
      <c r="E900" s="1021">
        <v>41500</v>
      </c>
      <c r="F900" s="950"/>
      <c r="G900" s="951"/>
      <c r="H900" s="951"/>
      <c r="I900" s="951"/>
      <c r="J900" s="952"/>
      <c r="K900" s="953">
        <v>8000000</v>
      </c>
      <c r="L900" s="954"/>
      <c r="M900" s="777">
        <v>20471</v>
      </c>
      <c r="N900" s="778">
        <v>390.8</v>
      </c>
      <c r="O900" s="957">
        <v>-12471000</v>
      </c>
      <c r="P900" s="957"/>
      <c r="Q900" s="779"/>
      <c r="R900" s="1022"/>
    </row>
    <row r="901" spans="1:18">
      <c r="A901" s="1020" t="s">
        <v>1994</v>
      </c>
      <c r="B901" s="1019" t="s">
        <v>1195</v>
      </c>
      <c r="C901" s="1019" t="s">
        <v>1194</v>
      </c>
      <c r="D901" s="1019" t="s">
        <v>112</v>
      </c>
      <c r="E901" s="1021">
        <v>39864</v>
      </c>
      <c r="F901" s="950" t="s">
        <v>49</v>
      </c>
      <c r="G901" s="951">
        <v>9495000</v>
      </c>
      <c r="H901" s="951">
        <v>0</v>
      </c>
      <c r="I901" s="951">
        <v>11309750.5</v>
      </c>
      <c r="J901" s="952" t="s">
        <v>656</v>
      </c>
      <c r="K901" s="953"/>
      <c r="L901" s="954"/>
      <c r="M901" s="777"/>
      <c r="N901" s="778"/>
      <c r="O901" s="957"/>
      <c r="P901" s="957"/>
      <c r="Q901" s="779"/>
      <c r="R901" s="1022"/>
    </row>
    <row r="902" spans="1:18">
      <c r="A902" s="1020"/>
      <c r="B902" s="1019" t="s">
        <v>1195</v>
      </c>
      <c r="C902" s="1019" t="s">
        <v>1194</v>
      </c>
      <c r="D902" s="1019" t="s">
        <v>112</v>
      </c>
      <c r="E902" s="1021">
        <v>40808</v>
      </c>
      <c r="F902" s="950"/>
      <c r="G902" s="951"/>
      <c r="H902" s="951"/>
      <c r="I902" s="951"/>
      <c r="J902" s="952"/>
      <c r="K902" s="953">
        <v>9495000</v>
      </c>
      <c r="L902" s="954"/>
      <c r="M902" s="777">
        <v>9495</v>
      </c>
      <c r="N902" s="778">
        <v>1000</v>
      </c>
      <c r="O902" s="957"/>
      <c r="P902" s="957"/>
      <c r="Q902" s="779">
        <v>475000</v>
      </c>
      <c r="R902" s="1022">
        <v>475</v>
      </c>
    </row>
    <row r="903" spans="1:18">
      <c r="A903" s="1020" t="s">
        <v>1989</v>
      </c>
      <c r="B903" s="1019" t="s">
        <v>1196</v>
      </c>
      <c r="C903" s="1019" t="s">
        <v>1197</v>
      </c>
      <c r="D903" s="1019" t="s">
        <v>16</v>
      </c>
      <c r="E903" s="1021">
        <v>39801</v>
      </c>
      <c r="F903" s="950" t="s">
        <v>26</v>
      </c>
      <c r="G903" s="951">
        <v>70000000</v>
      </c>
      <c r="H903" s="951">
        <v>0</v>
      </c>
      <c r="I903" s="951">
        <v>73904166.659999996</v>
      </c>
      <c r="J903" s="952" t="s">
        <v>656</v>
      </c>
      <c r="K903" s="953"/>
      <c r="L903" s="954"/>
      <c r="M903" s="777"/>
      <c r="N903" s="778"/>
      <c r="O903" s="957"/>
      <c r="P903" s="957"/>
      <c r="Q903" s="779"/>
      <c r="R903" s="1022"/>
    </row>
    <row r="904" spans="1:18">
      <c r="A904" s="1020"/>
      <c r="B904" s="1019" t="s">
        <v>1196</v>
      </c>
      <c r="C904" s="1019" t="s">
        <v>1197</v>
      </c>
      <c r="D904" s="1019" t="s">
        <v>16</v>
      </c>
      <c r="E904" s="1021">
        <v>40114</v>
      </c>
      <c r="F904" s="950"/>
      <c r="G904" s="951"/>
      <c r="H904" s="951"/>
      <c r="I904" s="951"/>
      <c r="J904" s="952"/>
      <c r="K904" s="953">
        <v>70000000</v>
      </c>
      <c r="L904" s="954"/>
      <c r="M904" s="777">
        <v>70000</v>
      </c>
      <c r="N904" s="778">
        <v>1000</v>
      </c>
      <c r="O904" s="957"/>
      <c r="P904" s="957"/>
      <c r="Q904" s="779"/>
      <c r="R904" s="1022"/>
    </row>
    <row r="905" spans="1:18">
      <c r="A905" s="1020"/>
      <c r="B905" s="1019" t="s">
        <v>1196</v>
      </c>
      <c r="C905" s="1019" t="s">
        <v>1197</v>
      </c>
      <c r="D905" s="1019" t="s">
        <v>16</v>
      </c>
      <c r="E905" s="1021">
        <v>40177</v>
      </c>
      <c r="F905" s="950"/>
      <c r="G905" s="951"/>
      <c r="H905" s="951"/>
      <c r="I905" s="951"/>
      <c r="J905" s="952"/>
      <c r="K905" s="953"/>
      <c r="L905" s="954"/>
      <c r="M905" s="777"/>
      <c r="N905" s="778"/>
      <c r="O905" s="957"/>
      <c r="P905" s="957"/>
      <c r="Q905" s="779">
        <v>900000</v>
      </c>
      <c r="R905" s="1022">
        <v>375806</v>
      </c>
    </row>
    <row r="906" spans="1:18" ht="15" customHeight="1">
      <c r="A906" s="1020" t="s">
        <v>1983</v>
      </c>
      <c r="B906" s="1019" t="s">
        <v>1198</v>
      </c>
      <c r="C906" s="1019" t="s">
        <v>1199</v>
      </c>
      <c r="D906" s="1019" t="s">
        <v>81</v>
      </c>
      <c r="E906" s="1021">
        <v>39871</v>
      </c>
      <c r="F906" s="950" t="s">
        <v>49</v>
      </c>
      <c r="G906" s="951">
        <v>12000000</v>
      </c>
      <c r="H906" s="951">
        <v>0</v>
      </c>
      <c r="I906" s="951">
        <v>14267700</v>
      </c>
      <c r="J906" s="952" t="s">
        <v>656</v>
      </c>
      <c r="K906" s="953"/>
      <c r="L906" s="954"/>
      <c r="M906" s="777"/>
      <c r="N906" s="778"/>
      <c r="O906" s="957"/>
      <c r="P906" s="957"/>
      <c r="Q906" s="779"/>
      <c r="R906" s="1022"/>
    </row>
    <row r="907" spans="1:18">
      <c r="A907" s="1020"/>
      <c r="B907" s="1019" t="s">
        <v>1198</v>
      </c>
      <c r="C907" s="1019" t="s">
        <v>1199</v>
      </c>
      <c r="D907" s="1019" t="s">
        <v>81</v>
      </c>
      <c r="E907" s="1021">
        <v>40801</v>
      </c>
      <c r="F907" s="950"/>
      <c r="G907" s="951"/>
      <c r="H907" s="951"/>
      <c r="I907" s="951"/>
      <c r="J907" s="952"/>
      <c r="K907" s="953">
        <v>12000000</v>
      </c>
      <c r="L907" s="954"/>
      <c r="M907" s="777">
        <v>12000</v>
      </c>
      <c r="N907" s="778">
        <v>1000</v>
      </c>
      <c r="O907" s="957"/>
      <c r="P907" s="957"/>
      <c r="Q907" s="779">
        <v>600000</v>
      </c>
      <c r="R907" s="1022">
        <v>600</v>
      </c>
    </row>
    <row r="908" spans="1:18">
      <c r="A908" s="1020" t="s">
        <v>1979</v>
      </c>
      <c r="B908" s="1019" t="s">
        <v>1200</v>
      </c>
      <c r="C908" s="1019" t="s">
        <v>1201</v>
      </c>
      <c r="D908" s="1019" t="s">
        <v>80</v>
      </c>
      <c r="E908" s="1021">
        <v>39948</v>
      </c>
      <c r="F908" s="950" t="s">
        <v>49</v>
      </c>
      <c r="G908" s="951">
        <v>15000000</v>
      </c>
      <c r="H908" s="951">
        <v>0</v>
      </c>
      <c r="I908" s="951">
        <v>18670291.670000002</v>
      </c>
      <c r="J908" s="952" t="s">
        <v>656</v>
      </c>
      <c r="K908" s="953"/>
      <c r="L908" s="954"/>
      <c r="M908" s="777"/>
      <c r="N908" s="778"/>
      <c r="O908" s="957"/>
      <c r="P908" s="957"/>
      <c r="Q908" s="779"/>
      <c r="R908" s="1022"/>
    </row>
    <row r="909" spans="1:18">
      <c r="A909" s="1020"/>
      <c r="B909" s="1019" t="s">
        <v>1200</v>
      </c>
      <c r="C909" s="1019" t="s">
        <v>1201</v>
      </c>
      <c r="D909" s="1019" t="s">
        <v>80</v>
      </c>
      <c r="E909" s="1021">
        <v>41254</v>
      </c>
      <c r="F909" s="950"/>
      <c r="G909" s="951"/>
      <c r="H909" s="951"/>
      <c r="I909" s="951"/>
      <c r="J909" s="952"/>
      <c r="K909" s="953">
        <v>15000000</v>
      </c>
      <c r="L909" s="954"/>
      <c r="M909" s="777">
        <v>15000</v>
      </c>
      <c r="N909" s="778">
        <v>1000</v>
      </c>
      <c r="O909" s="957"/>
      <c r="P909" s="957"/>
      <c r="Q909" s="779">
        <v>750000</v>
      </c>
      <c r="R909" s="1022">
        <v>750</v>
      </c>
    </row>
    <row r="910" spans="1:18">
      <c r="A910" s="1020" t="s">
        <v>2027</v>
      </c>
      <c r="B910" s="1019" t="s">
        <v>1202</v>
      </c>
      <c r="C910" s="1019" t="s">
        <v>1203</v>
      </c>
      <c r="D910" s="1019" t="s">
        <v>151</v>
      </c>
      <c r="E910" s="1021">
        <v>39955</v>
      </c>
      <c r="F910" s="950" t="s">
        <v>49</v>
      </c>
      <c r="G910" s="951">
        <v>1300000</v>
      </c>
      <c r="H910" s="951">
        <v>0</v>
      </c>
      <c r="I910" s="951">
        <v>87184.85</v>
      </c>
      <c r="J910" s="952" t="s">
        <v>1968</v>
      </c>
      <c r="K910" s="953"/>
      <c r="L910" s="954"/>
      <c r="M910" s="777"/>
      <c r="N910" s="778"/>
      <c r="O910" s="957"/>
      <c r="P910" s="957"/>
      <c r="Q910" s="779"/>
      <c r="R910" s="1022"/>
    </row>
    <row r="911" spans="1:18">
      <c r="A911" s="1020"/>
      <c r="B911" s="1019" t="s">
        <v>1202</v>
      </c>
      <c r="C911" s="1019" t="s">
        <v>1203</v>
      </c>
      <c r="D911" s="1019" t="s">
        <v>151</v>
      </c>
      <c r="E911" s="1021">
        <v>41019</v>
      </c>
      <c r="F911" s="950"/>
      <c r="G911" s="951"/>
      <c r="H911" s="951"/>
      <c r="I911" s="951"/>
      <c r="J911" s="952"/>
      <c r="K911" s="953"/>
      <c r="L911" s="954"/>
      <c r="M911" s="777"/>
      <c r="N911" s="778"/>
      <c r="O911" s="957">
        <v>-1300000</v>
      </c>
      <c r="P911" s="957"/>
      <c r="Q911" s="779"/>
      <c r="R911" s="1022"/>
    </row>
    <row r="912" spans="1:18">
      <c r="A912" s="1020" t="s">
        <v>1983</v>
      </c>
      <c r="B912" s="1019" t="s">
        <v>1204</v>
      </c>
      <c r="C912" s="1019" t="s">
        <v>1205</v>
      </c>
      <c r="D912" s="1019" t="s">
        <v>90</v>
      </c>
      <c r="E912" s="1021">
        <v>39906</v>
      </c>
      <c r="F912" s="950" t="s">
        <v>49</v>
      </c>
      <c r="G912" s="951">
        <v>3100000</v>
      </c>
      <c r="H912" s="951">
        <v>0</v>
      </c>
      <c r="I912" s="951">
        <v>3668927.67</v>
      </c>
      <c r="J912" s="952" t="s">
        <v>656</v>
      </c>
      <c r="K912" s="953"/>
      <c r="L912" s="954"/>
      <c r="M912" s="777"/>
      <c r="N912" s="778"/>
      <c r="O912" s="957"/>
      <c r="P912" s="957"/>
      <c r="Q912" s="779"/>
      <c r="R912" s="1022"/>
    </row>
    <row r="913" spans="1:18">
      <c r="A913" s="1020"/>
      <c r="B913" s="1019" t="s">
        <v>1204</v>
      </c>
      <c r="C913" s="1019" t="s">
        <v>1205</v>
      </c>
      <c r="D913" s="1019" t="s">
        <v>90</v>
      </c>
      <c r="E913" s="1021">
        <v>40801</v>
      </c>
      <c r="F913" s="950"/>
      <c r="G913" s="951"/>
      <c r="H913" s="951"/>
      <c r="I913" s="951"/>
      <c r="J913" s="952"/>
      <c r="K913" s="953">
        <v>3100000</v>
      </c>
      <c r="L913" s="954"/>
      <c r="M913" s="777">
        <v>3100</v>
      </c>
      <c r="N913" s="778">
        <v>1000</v>
      </c>
      <c r="O913" s="957"/>
      <c r="P913" s="957"/>
      <c r="Q913" s="779">
        <v>155000</v>
      </c>
      <c r="R913" s="1022">
        <v>155</v>
      </c>
    </row>
    <row r="914" spans="1:18">
      <c r="A914" s="1020" t="s">
        <v>2028</v>
      </c>
      <c r="B914" s="1019" t="s">
        <v>1206</v>
      </c>
      <c r="C914" s="1019" t="s">
        <v>1207</v>
      </c>
      <c r="D914" s="1019" t="s">
        <v>112</v>
      </c>
      <c r="E914" s="1021">
        <v>39787</v>
      </c>
      <c r="F914" s="950" t="s">
        <v>26</v>
      </c>
      <c r="G914" s="951">
        <v>5800000</v>
      </c>
      <c r="H914" s="951">
        <v>0</v>
      </c>
      <c r="I914" s="951">
        <v>273888.89</v>
      </c>
      <c r="J914" s="952" t="s">
        <v>1969</v>
      </c>
      <c r="K914" s="953"/>
      <c r="L914" s="954"/>
      <c r="M914" s="777"/>
      <c r="N914" s="778"/>
      <c r="O914" s="957"/>
      <c r="P914" s="957"/>
      <c r="Q914" s="779"/>
      <c r="R914" s="1022"/>
    </row>
    <row r="915" spans="1:18">
      <c r="A915" s="1020"/>
      <c r="B915" s="1019" t="s">
        <v>1206</v>
      </c>
      <c r="C915" s="1019" t="s">
        <v>1207</v>
      </c>
      <c r="D915" s="1019" t="s">
        <v>112</v>
      </c>
      <c r="E915" s="1021">
        <v>40739</v>
      </c>
      <c r="F915" s="950"/>
      <c r="G915" s="951"/>
      <c r="H915" s="951"/>
      <c r="I915" s="951"/>
      <c r="J915" s="952"/>
      <c r="K915" s="953"/>
      <c r="L915" s="954"/>
      <c r="M915" s="777"/>
      <c r="N915" s="778"/>
      <c r="O915" s="957">
        <v>-5800000</v>
      </c>
      <c r="P915" s="957"/>
      <c r="Q915" s="779"/>
      <c r="R915" s="1022"/>
    </row>
    <row r="916" spans="1:18">
      <c r="A916" s="1020" t="s">
        <v>1979</v>
      </c>
      <c r="B916" s="1019" t="s">
        <v>1208</v>
      </c>
      <c r="C916" s="1019" t="s">
        <v>1133</v>
      </c>
      <c r="D916" s="1019" t="s">
        <v>123</v>
      </c>
      <c r="E916" s="1021">
        <v>39836</v>
      </c>
      <c r="F916" s="950" t="s">
        <v>49</v>
      </c>
      <c r="G916" s="951">
        <v>3240000</v>
      </c>
      <c r="H916" s="951">
        <v>0</v>
      </c>
      <c r="I916" s="951">
        <v>3623721.5</v>
      </c>
      <c r="J916" s="952" t="s">
        <v>656</v>
      </c>
      <c r="K916" s="953"/>
      <c r="L916" s="954"/>
      <c r="M916" s="777"/>
      <c r="N916" s="778"/>
      <c r="O916" s="957"/>
      <c r="P916" s="957"/>
      <c r="Q916" s="779"/>
      <c r="R916" s="1022"/>
    </row>
    <row r="917" spans="1:18">
      <c r="A917" s="1020"/>
      <c r="B917" s="1019" t="s">
        <v>1208</v>
      </c>
      <c r="C917" s="1019" t="s">
        <v>1133</v>
      </c>
      <c r="D917" s="1019" t="s">
        <v>123</v>
      </c>
      <c r="E917" s="1021">
        <v>40163</v>
      </c>
      <c r="F917" s="950"/>
      <c r="G917" s="951"/>
      <c r="H917" s="951"/>
      <c r="I917" s="951"/>
      <c r="J917" s="952"/>
      <c r="K917" s="953">
        <v>1000000</v>
      </c>
      <c r="L917" s="954"/>
      <c r="M917" s="777">
        <v>1000</v>
      </c>
      <c r="N917" s="778">
        <v>1000</v>
      </c>
      <c r="O917" s="957"/>
      <c r="P917" s="957"/>
      <c r="Q917" s="779"/>
      <c r="R917" s="1022"/>
    </row>
    <row r="918" spans="1:18">
      <c r="A918" s="1020"/>
      <c r="B918" s="1019" t="s">
        <v>1208</v>
      </c>
      <c r="C918" s="1019" t="s">
        <v>1133</v>
      </c>
      <c r="D918" s="1019" t="s">
        <v>123</v>
      </c>
      <c r="E918" s="1021">
        <v>40345</v>
      </c>
      <c r="F918" s="950"/>
      <c r="G918" s="951"/>
      <c r="H918" s="951"/>
      <c r="I918" s="951"/>
      <c r="J918" s="952"/>
      <c r="K918" s="953">
        <v>2240000</v>
      </c>
      <c r="L918" s="954"/>
      <c r="M918" s="777">
        <v>2240</v>
      </c>
      <c r="N918" s="778">
        <v>1000</v>
      </c>
      <c r="O918" s="957"/>
      <c r="P918" s="957"/>
      <c r="Q918" s="779">
        <v>162000</v>
      </c>
      <c r="R918" s="1022">
        <v>162</v>
      </c>
    </row>
    <row r="919" spans="1:18">
      <c r="A919" s="1020" t="s">
        <v>1981</v>
      </c>
      <c r="B919" s="1019" t="s">
        <v>1209</v>
      </c>
      <c r="C919" s="1019" t="s">
        <v>836</v>
      </c>
      <c r="D919" s="1019" t="s">
        <v>90</v>
      </c>
      <c r="E919" s="1021">
        <v>39955</v>
      </c>
      <c r="F919" s="950" t="s">
        <v>49</v>
      </c>
      <c r="G919" s="951">
        <v>5097000</v>
      </c>
      <c r="H919" s="951">
        <v>0</v>
      </c>
      <c r="I919" s="951">
        <v>4336183.67</v>
      </c>
      <c r="J919" s="952" t="s">
        <v>672</v>
      </c>
      <c r="K919" s="953"/>
      <c r="L919" s="954"/>
      <c r="M919" s="777"/>
      <c r="N919" s="778"/>
      <c r="O919" s="957"/>
      <c r="P919" s="957"/>
      <c r="Q919" s="779"/>
      <c r="R919" s="1022"/>
    </row>
    <row r="920" spans="1:18">
      <c r="A920" s="1020"/>
      <c r="B920" s="1019" t="s">
        <v>1209</v>
      </c>
      <c r="C920" s="1019" t="s">
        <v>836</v>
      </c>
      <c r="D920" s="1019" t="s">
        <v>90</v>
      </c>
      <c r="E920" s="1021">
        <v>41222</v>
      </c>
      <c r="F920" s="950"/>
      <c r="G920" s="951"/>
      <c r="H920" s="951"/>
      <c r="I920" s="951"/>
      <c r="J920" s="952"/>
      <c r="K920" s="953">
        <v>594550</v>
      </c>
      <c r="L920" s="954"/>
      <c r="M920" s="777">
        <v>940</v>
      </c>
      <c r="N920" s="778">
        <v>632.5</v>
      </c>
      <c r="O920" s="957">
        <v>-345450</v>
      </c>
      <c r="P920" s="957"/>
      <c r="Q920" s="779">
        <v>126798.62</v>
      </c>
      <c r="R920" s="1022">
        <v>188</v>
      </c>
    </row>
    <row r="921" spans="1:18">
      <c r="A921" s="1020"/>
      <c r="B921" s="1019" t="s">
        <v>1209</v>
      </c>
      <c r="C921" s="1019" t="s">
        <v>836</v>
      </c>
      <c r="D921" s="1019" t="s">
        <v>90</v>
      </c>
      <c r="E921" s="1021">
        <v>41226</v>
      </c>
      <c r="F921" s="950"/>
      <c r="G921" s="951"/>
      <c r="H921" s="951"/>
      <c r="I921" s="951"/>
      <c r="J921" s="952"/>
      <c r="K921" s="953">
        <v>2629302.5</v>
      </c>
      <c r="L921" s="954"/>
      <c r="M921" s="777">
        <v>4157</v>
      </c>
      <c r="N921" s="778">
        <v>632.5</v>
      </c>
      <c r="O921" s="957">
        <v>-1527697.5</v>
      </c>
      <c r="P921" s="957"/>
      <c r="Q921" s="779">
        <v>45188.88</v>
      </c>
      <c r="R921" s="1022">
        <v>67</v>
      </c>
    </row>
    <row r="922" spans="1:18">
      <c r="A922" s="1020"/>
      <c r="B922" s="1019" t="s">
        <v>1209</v>
      </c>
      <c r="C922" s="1019" t="s">
        <v>836</v>
      </c>
      <c r="D922" s="1019" t="s">
        <v>90</v>
      </c>
      <c r="E922" s="1021">
        <v>41285</v>
      </c>
      <c r="F922" s="950"/>
      <c r="G922" s="951"/>
      <c r="H922" s="951"/>
      <c r="I922" s="951"/>
      <c r="J922" s="952"/>
      <c r="K922" s="953"/>
      <c r="L922" s="954">
        <v>-25000</v>
      </c>
      <c r="M922" s="777"/>
      <c r="N922" s="778"/>
      <c r="O922" s="957"/>
      <c r="P922" s="957"/>
      <c r="Q922" s="779"/>
      <c r="R922" s="1022"/>
    </row>
    <row r="923" spans="1:18">
      <c r="A923" s="1020">
        <v>15</v>
      </c>
      <c r="B923" s="1019" t="s">
        <v>1210</v>
      </c>
      <c r="C923" s="1019" t="s">
        <v>1211</v>
      </c>
      <c r="D923" s="1019" t="s">
        <v>80</v>
      </c>
      <c r="E923" s="1021">
        <v>39941</v>
      </c>
      <c r="F923" s="950" t="s">
        <v>160</v>
      </c>
      <c r="G923" s="951">
        <v>3000000</v>
      </c>
      <c r="H923" s="951">
        <v>0</v>
      </c>
      <c r="I923" s="951">
        <v>4363022.95</v>
      </c>
      <c r="J923" s="952" t="s">
        <v>672</v>
      </c>
      <c r="K923" s="953"/>
      <c r="L923" s="954"/>
      <c r="M923" s="777"/>
      <c r="N923" s="778"/>
      <c r="O923" s="957"/>
      <c r="P923" s="957"/>
      <c r="Q923" s="779"/>
      <c r="R923" s="1022"/>
    </row>
    <row r="924" spans="1:18">
      <c r="A924" s="1020"/>
      <c r="B924" s="1019" t="s">
        <v>1210</v>
      </c>
      <c r="C924" s="1019" t="s">
        <v>1211</v>
      </c>
      <c r="D924" s="1019" t="s">
        <v>80</v>
      </c>
      <c r="E924" s="1021">
        <v>41740</v>
      </c>
      <c r="F924" s="950"/>
      <c r="G924" s="951"/>
      <c r="H924" s="951"/>
      <c r="I924" s="951"/>
      <c r="J924" s="952"/>
      <c r="K924" s="953">
        <v>2800000</v>
      </c>
      <c r="L924" s="954"/>
      <c r="M924" s="777">
        <v>2800000</v>
      </c>
      <c r="N924" s="778">
        <v>1.0065</v>
      </c>
      <c r="O924" s="957"/>
      <c r="P924" s="957">
        <v>18228</v>
      </c>
      <c r="Q924" s="779">
        <v>84514.33</v>
      </c>
      <c r="R924" s="1022">
        <v>100000</v>
      </c>
    </row>
    <row r="925" spans="1:18">
      <c r="A925" s="1020"/>
      <c r="B925" s="1019" t="s">
        <v>1210</v>
      </c>
      <c r="C925" s="1019" t="s">
        <v>1211</v>
      </c>
      <c r="D925" s="1019" t="s">
        <v>80</v>
      </c>
      <c r="E925" s="1021">
        <v>41743</v>
      </c>
      <c r="F925" s="950"/>
      <c r="G925" s="951"/>
      <c r="H925" s="951"/>
      <c r="I925" s="951"/>
      <c r="J925" s="952"/>
      <c r="K925" s="953">
        <v>200000</v>
      </c>
      <c r="L925" s="954"/>
      <c r="M925" s="777">
        <v>200000</v>
      </c>
      <c r="N925" s="778">
        <v>1.0065</v>
      </c>
      <c r="O925" s="957"/>
      <c r="P925" s="957">
        <v>1302</v>
      </c>
      <c r="Q925" s="779">
        <v>42257.17</v>
      </c>
      <c r="R925" s="1022">
        <v>50000</v>
      </c>
    </row>
    <row r="926" spans="1:18">
      <c r="A926" s="1020"/>
      <c r="B926" s="1019" t="s">
        <v>1210</v>
      </c>
      <c r="C926" s="1019" t="s">
        <v>1211</v>
      </c>
      <c r="D926" s="1019" t="s">
        <v>80</v>
      </c>
      <c r="E926" s="1021">
        <v>41838</v>
      </c>
      <c r="F926" s="950"/>
      <c r="G926" s="951"/>
      <c r="H926" s="951"/>
      <c r="I926" s="951"/>
      <c r="J926" s="952"/>
      <c r="K926" s="953"/>
      <c r="L926" s="954">
        <v>-25000</v>
      </c>
      <c r="M926" s="777"/>
      <c r="N926" s="778"/>
      <c r="O926" s="957"/>
      <c r="P926" s="957"/>
      <c r="Q926" s="779"/>
      <c r="R926" s="1022"/>
    </row>
    <row r="927" spans="1:18">
      <c r="A927" s="1025" t="s">
        <v>2012</v>
      </c>
      <c r="B927" s="1019" t="s">
        <v>1212</v>
      </c>
      <c r="C927" s="1019" t="s">
        <v>1213</v>
      </c>
      <c r="D927" s="1019" t="s">
        <v>81</v>
      </c>
      <c r="E927" s="1021">
        <v>39990</v>
      </c>
      <c r="F927" s="950" t="s">
        <v>160</v>
      </c>
      <c r="G927" s="951">
        <v>35000000</v>
      </c>
      <c r="H927" s="951">
        <v>0</v>
      </c>
      <c r="I927" s="951">
        <v>45796066.359999999</v>
      </c>
      <c r="J927" s="952" t="s">
        <v>656</v>
      </c>
      <c r="K927" s="953"/>
      <c r="L927" s="954"/>
      <c r="M927" s="777"/>
      <c r="N927" s="778"/>
      <c r="O927" s="957"/>
      <c r="P927" s="957"/>
      <c r="Q927" s="779"/>
      <c r="R927" s="1022"/>
    </row>
    <row r="928" spans="1:18">
      <c r="A928" s="1020"/>
      <c r="B928" s="1019" t="s">
        <v>1212</v>
      </c>
      <c r="C928" s="1019" t="s">
        <v>1213</v>
      </c>
      <c r="D928" s="1019" t="s">
        <v>81</v>
      </c>
      <c r="E928" s="1021">
        <v>41115</v>
      </c>
      <c r="F928" s="950"/>
      <c r="G928" s="951"/>
      <c r="H928" s="951"/>
      <c r="I928" s="951"/>
      <c r="J928" s="952"/>
      <c r="K928" s="953">
        <v>35000000</v>
      </c>
      <c r="L928" s="954"/>
      <c r="M928" s="777">
        <v>35000000</v>
      </c>
      <c r="N928" s="778">
        <v>1</v>
      </c>
      <c r="O928" s="957"/>
      <c r="P928" s="957"/>
      <c r="Q928" s="779">
        <v>1750000</v>
      </c>
      <c r="R928" s="1022">
        <v>1750000</v>
      </c>
    </row>
    <row r="929" spans="1:18">
      <c r="A929" s="1025" t="s">
        <v>1980</v>
      </c>
      <c r="B929" s="1019" t="s">
        <v>1214</v>
      </c>
      <c r="C929" s="1019" t="s">
        <v>882</v>
      </c>
      <c r="D929" s="1019" t="s">
        <v>81</v>
      </c>
      <c r="E929" s="1021">
        <v>39836</v>
      </c>
      <c r="F929" s="950" t="s">
        <v>49</v>
      </c>
      <c r="G929" s="951">
        <v>1968000</v>
      </c>
      <c r="H929" s="951">
        <v>0</v>
      </c>
      <c r="I929" s="951">
        <v>2437100.33</v>
      </c>
      <c r="J929" s="952" t="s">
        <v>656</v>
      </c>
      <c r="K929" s="953"/>
      <c r="L929" s="954"/>
      <c r="M929" s="777"/>
      <c r="N929" s="778"/>
      <c r="O929" s="957"/>
      <c r="P929" s="957"/>
      <c r="Q929" s="779"/>
      <c r="R929" s="1022"/>
    </row>
    <row r="930" spans="1:18">
      <c r="A930" s="1020"/>
      <c r="B930" s="1019" t="s">
        <v>1214</v>
      </c>
      <c r="C930" s="1019" t="s">
        <v>882</v>
      </c>
      <c r="D930" s="1019" t="s">
        <v>81</v>
      </c>
      <c r="E930" s="1021">
        <v>41214</v>
      </c>
      <c r="F930" s="950"/>
      <c r="G930" s="951"/>
      <c r="H930" s="951"/>
      <c r="I930" s="951"/>
      <c r="J930" s="952"/>
      <c r="K930" s="953">
        <v>1968000</v>
      </c>
      <c r="L930" s="954"/>
      <c r="M930" s="777">
        <v>1968</v>
      </c>
      <c r="N930" s="778">
        <v>1000</v>
      </c>
      <c r="O930" s="957"/>
      <c r="P930" s="957"/>
      <c r="Q930" s="779">
        <v>98000</v>
      </c>
      <c r="R930" s="1022">
        <v>98</v>
      </c>
    </row>
    <row r="931" spans="1:18">
      <c r="A931" s="1020" t="s">
        <v>2012</v>
      </c>
      <c r="B931" s="1019" t="s">
        <v>1215</v>
      </c>
      <c r="C931" s="1019" t="s">
        <v>1216</v>
      </c>
      <c r="D931" s="1019" t="s">
        <v>111</v>
      </c>
      <c r="E931" s="1021">
        <v>39927</v>
      </c>
      <c r="F931" s="950" t="s">
        <v>160</v>
      </c>
      <c r="G931" s="951">
        <v>3000000</v>
      </c>
      <c r="H931" s="951">
        <v>0</v>
      </c>
      <c r="I931" s="951">
        <v>3408191.65</v>
      </c>
      <c r="J931" s="952" t="s">
        <v>656</v>
      </c>
      <c r="K931" s="953"/>
      <c r="L931" s="954"/>
      <c r="M931" s="777"/>
      <c r="N931" s="778"/>
      <c r="O931" s="957"/>
      <c r="P931" s="957"/>
      <c r="Q931" s="779"/>
      <c r="R931" s="1022"/>
    </row>
    <row r="932" spans="1:18">
      <c r="A932" s="1020"/>
      <c r="B932" s="1019" t="s">
        <v>1215</v>
      </c>
      <c r="C932" s="1019" t="s">
        <v>1216</v>
      </c>
      <c r="D932" s="1019" t="s">
        <v>111</v>
      </c>
      <c r="E932" s="1021">
        <v>40141</v>
      </c>
      <c r="F932" s="950"/>
      <c r="G932" s="951"/>
      <c r="H932" s="951"/>
      <c r="I932" s="951"/>
      <c r="J932" s="952"/>
      <c r="K932" s="953">
        <v>1600000</v>
      </c>
      <c r="L932" s="954"/>
      <c r="M932" s="777">
        <v>1600000</v>
      </c>
      <c r="N932" s="778">
        <v>1</v>
      </c>
      <c r="O932" s="957"/>
      <c r="P932" s="957"/>
      <c r="Q932" s="779"/>
      <c r="R932" s="1022"/>
    </row>
    <row r="933" spans="1:18">
      <c r="A933" s="1020"/>
      <c r="B933" s="1019" t="s">
        <v>1215</v>
      </c>
      <c r="C933" s="1019" t="s">
        <v>1216</v>
      </c>
      <c r="D933" s="1019" t="s">
        <v>111</v>
      </c>
      <c r="E933" s="1021">
        <v>40457</v>
      </c>
      <c r="F933" s="950"/>
      <c r="G933" s="951"/>
      <c r="H933" s="951"/>
      <c r="I933" s="951"/>
      <c r="J933" s="952"/>
      <c r="K933" s="953">
        <v>1400000</v>
      </c>
      <c r="L933" s="954"/>
      <c r="M933" s="777">
        <v>1400000</v>
      </c>
      <c r="N933" s="778">
        <v>1</v>
      </c>
      <c r="O933" s="957"/>
      <c r="P933" s="957"/>
      <c r="Q933" s="779">
        <v>150000</v>
      </c>
      <c r="R933" s="1022">
        <v>150000</v>
      </c>
    </row>
    <row r="934" spans="1:18">
      <c r="A934" s="1025">
        <v>11</v>
      </c>
      <c r="B934" s="1019" t="s">
        <v>1217</v>
      </c>
      <c r="C934" s="1019" t="s">
        <v>1218</v>
      </c>
      <c r="D934" s="1019" t="s">
        <v>98</v>
      </c>
      <c r="E934" s="1021">
        <v>39805</v>
      </c>
      <c r="F934" s="950" t="s">
        <v>26</v>
      </c>
      <c r="G934" s="951">
        <v>376500000</v>
      </c>
      <c r="H934" s="951">
        <v>0</v>
      </c>
      <c r="I934" s="951">
        <v>416635625</v>
      </c>
      <c r="J934" s="952" t="s">
        <v>656</v>
      </c>
      <c r="K934" s="953"/>
      <c r="L934" s="954"/>
      <c r="M934" s="777"/>
      <c r="N934" s="778"/>
      <c r="O934" s="957"/>
      <c r="P934" s="957"/>
      <c r="Q934" s="779"/>
      <c r="R934" s="1022"/>
    </row>
    <row r="935" spans="1:18">
      <c r="A935" s="1020"/>
      <c r="B935" s="1019" t="s">
        <v>1217</v>
      </c>
      <c r="C935" s="1019" t="s">
        <v>1218</v>
      </c>
      <c r="D935" s="1019" t="s">
        <v>98</v>
      </c>
      <c r="E935" s="1021">
        <v>40373</v>
      </c>
      <c r="F935" s="950"/>
      <c r="G935" s="951"/>
      <c r="H935" s="951"/>
      <c r="I935" s="951"/>
      <c r="J935" s="952"/>
      <c r="K935" s="953">
        <v>376500000</v>
      </c>
      <c r="L935" s="954"/>
      <c r="M935" s="777">
        <v>376500</v>
      </c>
      <c r="N935" s="778">
        <v>1000</v>
      </c>
      <c r="O935" s="957"/>
      <c r="P935" s="957"/>
      <c r="Q935" s="779"/>
      <c r="R935" s="1022"/>
    </row>
    <row r="936" spans="1:18">
      <c r="A936" s="1025"/>
      <c r="B936" s="1019" t="s">
        <v>1217</v>
      </c>
      <c r="C936" s="1019" t="s">
        <v>1218</v>
      </c>
      <c r="D936" s="1019" t="s">
        <v>98</v>
      </c>
      <c r="E936" s="1021">
        <v>40429</v>
      </c>
      <c r="F936" s="950"/>
      <c r="G936" s="951"/>
      <c r="H936" s="951"/>
      <c r="I936" s="951"/>
      <c r="J936" s="952"/>
      <c r="K936" s="953"/>
      <c r="L936" s="954"/>
      <c r="M936" s="777"/>
      <c r="N936" s="778"/>
      <c r="O936" s="957"/>
      <c r="P936" s="957"/>
      <c r="Q936" s="779">
        <v>10800000</v>
      </c>
      <c r="R936" s="1022">
        <v>5509756</v>
      </c>
    </row>
    <row r="937" spans="1:18">
      <c r="A937" s="1025" t="s">
        <v>1981</v>
      </c>
      <c r="B937" s="1019" t="s">
        <v>1219</v>
      </c>
      <c r="C937" s="1019" t="s">
        <v>1220</v>
      </c>
      <c r="D937" s="1019" t="s">
        <v>105</v>
      </c>
      <c r="E937" s="1021">
        <v>39941</v>
      </c>
      <c r="F937" s="950" t="s">
        <v>49</v>
      </c>
      <c r="G937" s="951">
        <v>6000000</v>
      </c>
      <c r="H937" s="951">
        <v>0</v>
      </c>
      <c r="I937" s="951">
        <v>7260794.8700000001</v>
      </c>
      <c r="J937" s="952" t="s">
        <v>656</v>
      </c>
      <c r="K937" s="953"/>
      <c r="L937" s="954"/>
      <c r="M937" s="777"/>
      <c r="N937" s="778"/>
      <c r="O937" s="957"/>
      <c r="P937" s="957"/>
      <c r="Q937" s="779"/>
      <c r="R937" s="1022"/>
    </row>
    <row r="938" spans="1:18">
      <c r="A938" s="1020"/>
      <c r="B938" s="1019" t="s">
        <v>1219</v>
      </c>
      <c r="C938" s="1019" t="s">
        <v>1220</v>
      </c>
      <c r="D938" s="1019" t="s">
        <v>105</v>
      </c>
      <c r="E938" s="1021">
        <v>41012</v>
      </c>
      <c r="F938" s="950"/>
      <c r="G938" s="951"/>
      <c r="H938" s="951"/>
      <c r="I938" s="951"/>
      <c r="J938" s="952"/>
      <c r="K938" s="953">
        <v>6000000</v>
      </c>
      <c r="L938" s="954"/>
      <c r="M938" s="777">
        <v>6000</v>
      </c>
      <c r="N938" s="778">
        <v>1000</v>
      </c>
      <c r="O938" s="957"/>
      <c r="P938" s="957"/>
      <c r="Q938" s="779">
        <v>300000</v>
      </c>
      <c r="R938" s="1022">
        <v>300</v>
      </c>
    </row>
    <row r="939" spans="1:18">
      <c r="A939" s="1020" t="s">
        <v>1979</v>
      </c>
      <c r="B939" s="1019" t="s">
        <v>1221</v>
      </c>
      <c r="C939" s="1019" t="s">
        <v>905</v>
      </c>
      <c r="D939" s="1019" t="s">
        <v>105</v>
      </c>
      <c r="E939" s="1021">
        <v>39850</v>
      </c>
      <c r="F939" s="950" t="s">
        <v>49</v>
      </c>
      <c r="G939" s="951">
        <v>8700000</v>
      </c>
      <c r="H939" s="951">
        <v>0</v>
      </c>
      <c r="I939" s="951">
        <v>10096470.83</v>
      </c>
      <c r="J939" s="952" t="s">
        <v>656</v>
      </c>
      <c r="K939" s="953"/>
      <c r="L939" s="954"/>
      <c r="M939" s="777"/>
      <c r="N939" s="778"/>
      <c r="O939" s="957"/>
      <c r="P939" s="957"/>
      <c r="Q939" s="779"/>
      <c r="R939" s="1022"/>
    </row>
    <row r="940" spans="1:18">
      <c r="A940" s="1020"/>
      <c r="B940" s="1019" t="s">
        <v>1221</v>
      </c>
      <c r="C940" s="1019" t="s">
        <v>905</v>
      </c>
      <c r="D940" s="1019" t="s">
        <v>105</v>
      </c>
      <c r="E940" s="1021">
        <v>40590</v>
      </c>
      <c r="F940" s="950"/>
      <c r="G940" s="951"/>
      <c r="H940" s="951"/>
      <c r="I940" s="951"/>
      <c r="J940" s="952"/>
      <c r="K940" s="953">
        <v>8700000</v>
      </c>
      <c r="L940" s="954"/>
      <c r="M940" s="777">
        <v>8700</v>
      </c>
      <c r="N940" s="778">
        <v>1000</v>
      </c>
      <c r="O940" s="957"/>
      <c r="P940" s="957"/>
      <c r="Q940" s="779">
        <v>435000</v>
      </c>
      <c r="R940" s="1022">
        <v>435</v>
      </c>
    </row>
    <row r="941" spans="1:18">
      <c r="A941" s="1025">
        <v>8</v>
      </c>
      <c r="B941" s="1019" t="s">
        <v>1222</v>
      </c>
      <c r="C941" s="1019" t="s">
        <v>905</v>
      </c>
      <c r="D941" s="1019" t="s">
        <v>105</v>
      </c>
      <c r="E941" s="1021">
        <v>39934</v>
      </c>
      <c r="F941" s="950" t="s">
        <v>49</v>
      </c>
      <c r="G941" s="951">
        <v>4500000</v>
      </c>
      <c r="H941" s="951">
        <v>0</v>
      </c>
      <c r="I941" s="951">
        <v>1576457.5</v>
      </c>
      <c r="J941" s="952" t="s">
        <v>672</v>
      </c>
      <c r="K941" s="953"/>
      <c r="L941" s="954"/>
      <c r="M941" s="777"/>
      <c r="N941" s="778"/>
      <c r="O941" s="957"/>
      <c r="P941" s="957"/>
      <c r="Q941" s="779"/>
      <c r="R941" s="1022"/>
    </row>
    <row r="942" spans="1:18">
      <c r="A942" s="1020"/>
      <c r="B942" s="1019" t="s">
        <v>1222</v>
      </c>
      <c r="C942" s="1019" t="s">
        <v>905</v>
      </c>
      <c r="D942" s="1019" t="s">
        <v>105</v>
      </c>
      <c r="E942" s="1021">
        <v>41680</v>
      </c>
      <c r="F942" s="950"/>
      <c r="G942" s="951"/>
      <c r="H942" s="951"/>
      <c r="I942" s="951"/>
      <c r="J942" s="952"/>
      <c r="K942" s="953">
        <v>1556145</v>
      </c>
      <c r="L942" s="954"/>
      <c r="M942" s="777">
        <v>4500</v>
      </c>
      <c r="N942" s="778">
        <v>345.8</v>
      </c>
      <c r="O942" s="957">
        <v>-2943855</v>
      </c>
      <c r="P942" s="957"/>
      <c r="Q942" s="779">
        <v>45312.5</v>
      </c>
      <c r="R942" s="1022">
        <v>225</v>
      </c>
    </row>
    <row r="943" spans="1:18">
      <c r="A943" s="1020"/>
      <c r="B943" s="1019" t="s">
        <v>1222</v>
      </c>
      <c r="C943" s="1019" t="s">
        <v>905</v>
      </c>
      <c r="D943" s="1019" t="s">
        <v>105</v>
      </c>
      <c r="E943" s="1021">
        <v>41717</v>
      </c>
      <c r="F943" s="950"/>
      <c r="G943" s="951"/>
      <c r="H943" s="951"/>
      <c r="I943" s="951"/>
      <c r="J943" s="952"/>
      <c r="K943" s="953"/>
      <c r="L943" s="954">
        <v>-25000</v>
      </c>
      <c r="M943" s="777"/>
      <c r="N943" s="778"/>
      <c r="O943" s="957"/>
      <c r="P943" s="957"/>
      <c r="Q943" s="779"/>
      <c r="R943" s="1022"/>
    </row>
    <row r="944" spans="1:18">
      <c r="A944" s="1020" t="s">
        <v>1981</v>
      </c>
      <c r="B944" s="1019" t="s">
        <v>1223</v>
      </c>
      <c r="C944" s="1019" t="s">
        <v>1224</v>
      </c>
      <c r="D944" s="1019" t="s">
        <v>97</v>
      </c>
      <c r="E944" s="1021">
        <v>39878</v>
      </c>
      <c r="F944" s="950" t="s">
        <v>49</v>
      </c>
      <c r="G944" s="951">
        <v>4967000</v>
      </c>
      <c r="H944" s="951">
        <v>0</v>
      </c>
      <c r="I944" s="951">
        <v>5699100.75</v>
      </c>
      <c r="J944" s="952" t="s">
        <v>672</v>
      </c>
      <c r="K944" s="953"/>
      <c r="L944" s="954"/>
      <c r="M944" s="777"/>
      <c r="N944" s="778"/>
      <c r="O944" s="957"/>
      <c r="P944" s="957"/>
      <c r="Q944" s="779"/>
      <c r="R944" s="1022"/>
    </row>
    <row r="945" spans="1:18">
      <c r="A945" s="1020"/>
      <c r="B945" s="1019" t="s">
        <v>1223</v>
      </c>
      <c r="C945" s="1019" t="s">
        <v>1224</v>
      </c>
      <c r="D945" s="1019" t="s">
        <v>97</v>
      </c>
      <c r="E945" s="1021">
        <v>41211</v>
      </c>
      <c r="F945" s="950"/>
      <c r="G945" s="951"/>
      <c r="H945" s="951"/>
      <c r="I945" s="951"/>
      <c r="J945" s="952"/>
      <c r="K945" s="953">
        <v>26393.77</v>
      </c>
      <c r="L945" s="954"/>
      <c r="M945" s="777">
        <v>29</v>
      </c>
      <c r="N945" s="778">
        <v>910.1</v>
      </c>
      <c r="O945" s="957">
        <v>-2606.23</v>
      </c>
      <c r="P945" s="957"/>
      <c r="Q945" s="779"/>
      <c r="R945" s="1022"/>
    </row>
    <row r="946" spans="1:18">
      <c r="A946" s="1020"/>
      <c r="B946" s="1019" t="s">
        <v>1223</v>
      </c>
      <c r="C946" s="1019" t="s">
        <v>1224</v>
      </c>
      <c r="D946" s="1019" t="s">
        <v>97</v>
      </c>
      <c r="E946" s="1021">
        <v>41213</v>
      </c>
      <c r="F946" s="950"/>
      <c r="G946" s="951"/>
      <c r="H946" s="951"/>
      <c r="I946" s="951"/>
      <c r="J946" s="952"/>
      <c r="K946" s="953">
        <v>4494221.9400000004</v>
      </c>
      <c r="L946" s="954"/>
      <c r="M946" s="777">
        <v>4938</v>
      </c>
      <c r="N946" s="778">
        <v>910.1</v>
      </c>
      <c r="O946" s="957">
        <v>-443778.06</v>
      </c>
      <c r="P946" s="957"/>
      <c r="Q946" s="779">
        <v>214595.28</v>
      </c>
      <c r="R946" s="1022">
        <v>248</v>
      </c>
    </row>
    <row r="947" spans="1:18">
      <c r="A947" s="1025"/>
      <c r="B947" s="1019" t="s">
        <v>1223</v>
      </c>
      <c r="C947" s="1019" t="s">
        <v>1224</v>
      </c>
      <c r="D947" s="1019" t="s">
        <v>97</v>
      </c>
      <c r="E947" s="1021">
        <v>41285</v>
      </c>
      <c r="F947" s="950"/>
      <c r="G947" s="951"/>
      <c r="H947" s="951"/>
      <c r="I947" s="951"/>
      <c r="J947" s="952"/>
      <c r="K947" s="953"/>
      <c r="L947" s="954">
        <v>-25000</v>
      </c>
      <c r="M947" s="777"/>
      <c r="N947" s="778"/>
      <c r="O947" s="957"/>
      <c r="P947" s="957"/>
      <c r="Q947" s="779"/>
      <c r="R947" s="1022"/>
    </row>
    <row r="948" spans="1:18">
      <c r="A948" s="1020" t="s">
        <v>2029</v>
      </c>
      <c r="B948" s="1019" t="s">
        <v>1225</v>
      </c>
      <c r="C948" s="1019" t="s">
        <v>1226</v>
      </c>
      <c r="D948" s="1019" t="s">
        <v>69</v>
      </c>
      <c r="E948" s="1021">
        <v>39990</v>
      </c>
      <c r="F948" s="950" t="s">
        <v>49</v>
      </c>
      <c r="G948" s="951">
        <v>1607000</v>
      </c>
      <c r="H948" s="951">
        <v>0</v>
      </c>
      <c r="I948" s="951">
        <v>53859.519999999997</v>
      </c>
      <c r="J948" s="952" t="s">
        <v>1968</v>
      </c>
      <c r="K948" s="953"/>
      <c r="L948" s="954"/>
      <c r="M948" s="777"/>
      <c r="N948" s="778"/>
      <c r="O948" s="957"/>
      <c r="P948" s="957"/>
      <c r="Q948" s="779"/>
      <c r="R948" s="1022"/>
    </row>
    <row r="949" spans="1:18">
      <c r="A949" s="1025"/>
      <c r="B949" s="1019" t="s">
        <v>1225</v>
      </c>
      <c r="C949" s="1019" t="s">
        <v>1226</v>
      </c>
      <c r="D949" s="1019" t="s">
        <v>69</v>
      </c>
      <c r="E949" s="1021">
        <v>41369</v>
      </c>
      <c r="F949" s="950"/>
      <c r="G949" s="951"/>
      <c r="H949" s="951"/>
      <c r="I949" s="951"/>
      <c r="J949" s="952"/>
      <c r="K949" s="953"/>
      <c r="L949" s="954"/>
      <c r="M949" s="777"/>
      <c r="N949" s="778"/>
      <c r="O949" s="957">
        <v>-1607000</v>
      </c>
      <c r="P949" s="957"/>
      <c r="Q949" s="779"/>
      <c r="R949" s="1022"/>
    </row>
    <row r="950" spans="1:18">
      <c r="A950" s="1020">
        <v>11</v>
      </c>
      <c r="B950" s="1019" t="s">
        <v>1227</v>
      </c>
      <c r="C950" s="1019" t="s">
        <v>691</v>
      </c>
      <c r="D950" s="1019" t="s">
        <v>16</v>
      </c>
      <c r="E950" s="1021">
        <v>39749</v>
      </c>
      <c r="F950" s="950" t="s">
        <v>26</v>
      </c>
      <c r="G950" s="951">
        <v>10000000000</v>
      </c>
      <c r="H950" s="951">
        <v>0</v>
      </c>
      <c r="I950" s="951">
        <v>11418055555.440001</v>
      </c>
      <c r="J950" s="952" t="s">
        <v>656</v>
      </c>
      <c r="K950" s="953"/>
      <c r="L950" s="954"/>
      <c r="M950" s="777"/>
      <c r="N950" s="778"/>
      <c r="O950" s="957"/>
      <c r="P950" s="957"/>
      <c r="Q950" s="779"/>
      <c r="R950" s="1022"/>
    </row>
    <row r="951" spans="1:18">
      <c r="A951" s="1025"/>
      <c r="B951" s="1019" t="s">
        <v>1227</v>
      </c>
      <c r="C951" s="1019" t="s">
        <v>691</v>
      </c>
      <c r="D951" s="1019" t="s">
        <v>16</v>
      </c>
      <c r="E951" s="1021">
        <v>39981</v>
      </c>
      <c r="F951" s="950"/>
      <c r="G951" s="951"/>
      <c r="H951" s="951"/>
      <c r="I951" s="951"/>
      <c r="J951" s="952"/>
      <c r="K951" s="953">
        <v>10000000000</v>
      </c>
      <c r="L951" s="954"/>
      <c r="M951" s="777">
        <v>10000000</v>
      </c>
      <c r="N951" s="778">
        <v>1000</v>
      </c>
      <c r="O951" s="957"/>
      <c r="P951" s="957"/>
      <c r="Q951" s="779"/>
      <c r="R951" s="1022"/>
    </row>
    <row r="952" spans="1:18">
      <c r="A952" s="1025"/>
      <c r="B952" s="1019" t="s">
        <v>1227</v>
      </c>
      <c r="C952" s="1019" t="s">
        <v>691</v>
      </c>
      <c r="D952" s="1019" t="s">
        <v>16</v>
      </c>
      <c r="E952" s="1021">
        <v>40016</v>
      </c>
      <c r="F952" s="950"/>
      <c r="G952" s="951"/>
      <c r="H952" s="951"/>
      <c r="I952" s="951"/>
      <c r="J952" s="952"/>
      <c r="K952" s="953"/>
      <c r="L952" s="954"/>
      <c r="M952" s="777"/>
      <c r="N952" s="778"/>
      <c r="O952" s="957"/>
      <c r="P952" s="957"/>
      <c r="Q952" s="779">
        <v>1100000000</v>
      </c>
      <c r="R952" s="1022">
        <v>12205045</v>
      </c>
    </row>
    <row r="953" spans="1:18">
      <c r="A953" s="1020">
        <v>8</v>
      </c>
      <c r="B953" s="1019" t="s">
        <v>1228</v>
      </c>
      <c r="C953" s="1019" t="s">
        <v>1229</v>
      </c>
      <c r="D953" s="1019" t="s">
        <v>69</v>
      </c>
      <c r="E953" s="1021">
        <v>39843</v>
      </c>
      <c r="F953" s="950" t="s">
        <v>49</v>
      </c>
      <c r="G953" s="951">
        <v>2568000</v>
      </c>
      <c r="H953" s="951">
        <v>2568000</v>
      </c>
      <c r="I953" s="951">
        <v>145750</v>
      </c>
      <c r="J953" s="952" t="s">
        <v>661</v>
      </c>
      <c r="K953" s="953"/>
      <c r="L953" s="954"/>
      <c r="M953" s="777"/>
      <c r="N953" s="778"/>
      <c r="O953" s="957"/>
      <c r="P953" s="957"/>
      <c r="Q953" s="779"/>
      <c r="R953" s="1022"/>
    </row>
    <row r="954" spans="1:18">
      <c r="A954" s="1025" t="s">
        <v>1980</v>
      </c>
      <c r="B954" s="1019" t="s">
        <v>1230</v>
      </c>
      <c r="C954" s="1019" t="s">
        <v>1231</v>
      </c>
      <c r="D954" s="1019" t="s">
        <v>120</v>
      </c>
      <c r="E954" s="1021">
        <v>39927</v>
      </c>
      <c r="F954" s="950" t="s">
        <v>49</v>
      </c>
      <c r="G954" s="951">
        <v>4000000</v>
      </c>
      <c r="H954" s="951">
        <v>0</v>
      </c>
      <c r="I954" s="951">
        <v>4717144.78</v>
      </c>
      <c r="J954" s="952" t="s">
        <v>656</v>
      </c>
      <c r="K954" s="953"/>
      <c r="L954" s="954"/>
      <c r="M954" s="777"/>
      <c r="N954" s="778"/>
      <c r="O954" s="957"/>
      <c r="P954" s="957"/>
      <c r="Q954" s="779"/>
      <c r="R954" s="1022"/>
    </row>
    <row r="955" spans="1:18">
      <c r="A955" s="1020"/>
      <c r="B955" s="1019" t="s">
        <v>1230</v>
      </c>
      <c r="C955" s="1019" t="s">
        <v>1231</v>
      </c>
      <c r="D955" s="1019" t="s">
        <v>120</v>
      </c>
      <c r="E955" s="1021">
        <v>40794</v>
      </c>
      <c r="F955" s="950"/>
      <c r="G955" s="951"/>
      <c r="H955" s="951"/>
      <c r="I955" s="951"/>
      <c r="J955" s="952"/>
      <c r="K955" s="953">
        <v>4000000</v>
      </c>
      <c r="L955" s="954"/>
      <c r="M955" s="777">
        <v>4000</v>
      </c>
      <c r="N955" s="778">
        <v>1000</v>
      </c>
      <c r="O955" s="957"/>
      <c r="P955" s="957"/>
      <c r="Q955" s="779">
        <v>200000</v>
      </c>
      <c r="R955" s="1022">
        <v>200</v>
      </c>
    </row>
    <row r="956" spans="1:18">
      <c r="A956" s="1025">
        <v>15</v>
      </c>
      <c r="B956" s="1019" t="s">
        <v>1232</v>
      </c>
      <c r="C956" s="1019" t="s">
        <v>1233</v>
      </c>
      <c r="D956" s="1019" t="s">
        <v>89</v>
      </c>
      <c r="E956" s="1021">
        <v>40081</v>
      </c>
      <c r="F956" s="950" t="s">
        <v>160</v>
      </c>
      <c r="G956" s="951">
        <v>2443320</v>
      </c>
      <c r="H956" s="951">
        <v>2443320</v>
      </c>
      <c r="I956" s="951">
        <v>1002082.52</v>
      </c>
      <c r="J956" s="952" t="s">
        <v>661</v>
      </c>
      <c r="K956" s="953"/>
      <c r="L956" s="954"/>
      <c r="M956" s="777"/>
      <c r="N956" s="778"/>
      <c r="O956" s="957"/>
      <c r="P956" s="957"/>
      <c r="Q956" s="779"/>
      <c r="R956" s="1022"/>
    </row>
    <row r="957" spans="1:18">
      <c r="A957" s="1020">
        <v>8</v>
      </c>
      <c r="B957" s="1019" t="s">
        <v>1234</v>
      </c>
      <c r="C957" s="1019" t="s">
        <v>1235</v>
      </c>
      <c r="D957" s="1019" t="s">
        <v>94</v>
      </c>
      <c r="E957" s="1021">
        <v>39962</v>
      </c>
      <c r="F957" s="950" t="s">
        <v>49</v>
      </c>
      <c r="G957" s="951">
        <v>3076000</v>
      </c>
      <c r="H957" s="951">
        <v>3076000</v>
      </c>
      <c r="I957" s="951">
        <v>0</v>
      </c>
      <c r="J957" s="952" t="s">
        <v>661</v>
      </c>
      <c r="K957" s="953"/>
      <c r="L957" s="954"/>
      <c r="M957" s="777"/>
      <c r="N957" s="778"/>
      <c r="O957" s="957"/>
      <c r="P957" s="957"/>
      <c r="Q957" s="779"/>
      <c r="R957" s="1022"/>
    </row>
    <row r="958" spans="1:18">
      <c r="A958" s="1020" t="s">
        <v>1978</v>
      </c>
      <c r="B958" s="1019" t="s">
        <v>1236</v>
      </c>
      <c r="C958" s="1019" t="s">
        <v>748</v>
      </c>
      <c r="D958" s="1019" t="s">
        <v>92</v>
      </c>
      <c r="E958" s="1021">
        <v>39822</v>
      </c>
      <c r="F958" s="950" t="s">
        <v>26</v>
      </c>
      <c r="G958" s="951">
        <v>9000000</v>
      </c>
      <c r="H958" s="951">
        <v>0</v>
      </c>
      <c r="I958" s="951">
        <v>17625917.079999998</v>
      </c>
      <c r="J958" s="952" t="s">
        <v>656</v>
      </c>
      <c r="K958" s="953"/>
      <c r="L958" s="954"/>
      <c r="M958" s="777"/>
      <c r="N958" s="778"/>
      <c r="O958" s="957"/>
      <c r="P958" s="957"/>
      <c r="Q958" s="779"/>
      <c r="R958" s="1022"/>
    </row>
    <row r="959" spans="1:18">
      <c r="A959" s="1020"/>
      <c r="B959" s="1019" t="s">
        <v>1236</v>
      </c>
      <c r="C959" s="1019" t="s">
        <v>748</v>
      </c>
      <c r="D959" s="1019" t="s">
        <v>92</v>
      </c>
      <c r="E959" s="1021">
        <v>40158</v>
      </c>
      <c r="F959" s="950"/>
      <c r="G959" s="951">
        <v>6319000</v>
      </c>
      <c r="H959" s="951"/>
      <c r="I959" s="951"/>
      <c r="J959" s="952"/>
      <c r="K959" s="953"/>
      <c r="L959" s="954"/>
      <c r="M959" s="777"/>
      <c r="N959" s="778"/>
      <c r="O959" s="957"/>
      <c r="P959" s="957"/>
      <c r="Q959" s="779"/>
      <c r="R959" s="1022"/>
    </row>
    <row r="960" spans="1:18">
      <c r="A960" s="1020"/>
      <c r="B960" s="1019" t="s">
        <v>1236</v>
      </c>
      <c r="C960" s="1019" t="s">
        <v>748</v>
      </c>
      <c r="D960" s="1019" t="s">
        <v>92</v>
      </c>
      <c r="E960" s="1021">
        <v>40794</v>
      </c>
      <c r="F960" s="950"/>
      <c r="G960" s="951"/>
      <c r="H960" s="951"/>
      <c r="I960" s="951"/>
      <c r="J960" s="952"/>
      <c r="K960" s="953">
        <v>15319000</v>
      </c>
      <c r="L960" s="954"/>
      <c r="M960" s="777">
        <v>15319</v>
      </c>
      <c r="N960" s="778">
        <v>1000</v>
      </c>
      <c r="O960" s="957"/>
      <c r="P960" s="957"/>
      <c r="Q960" s="779">
        <v>450000</v>
      </c>
      <c r="R960" s="1022">
        <v>450</v>
      </c>
    </row>
    <row r="961" spans="1:18">
      <c r="A961" s="1020">
        <v>15</v>
      </c>
      <c r="B961" s="1019" t="s">
        <v>1237</v>
      </c>
      <c r="C961" s="1019" t="s">
        <v>1238</v>
      </c>
      <c r="D961" s="1019" t="s">
        <v>107</v>
      </c>
      <c r="E961" s="1021">
        <v>40011</v>
      </c>
      <c r="F961" s="950" t="s">
        <v>160</v>
      </c>
      <c r="G961" s="951">
        <v>8400000</v>
      </c>
      <c r="H961" s="951">
        <v>0</v>
      </c>
      <c r="I961" s="951">
        <v>11306571.15</v>
      </c>
      <c r="J961" s="952" t="s">
        <v>672</v>
      </c>
      <c r="K961" s="953"/>
      <c r="L961" s="954"/>
      <c r="M961" s="777"/>
      <c r="N961" s="778"/>
      <c r="O961" s="957"/>
      <c r="P961" s="957"/>
      <c r="Q961" s="779"/>
      <c r="R961" s="1022"/>
    </row>
    <row r="962" spans="1:18">
      <c r="A962" s="1020"/>
      <c r="B962" s="1019" t="s">
        <v>1237</v>
      </c>
      <c r="C962" s="1019" t="s">
        <v>1238</v>
      </c>
      <c r="D962" s="1019" t="s">
        <v>107</v>
      </c>
      <c r="E962" s="1021">
        <v>41740</v>
      </c>
      <c r="F962" s="950"/>
      <c r="G962" s="951"/>
      <c r="H962" s="951"/>
      <c r="I962" s="951"/>
      <c r="J962" s="952"/>
      <c r="K962" s="953">
        <v>4800000</v>
      </c>
      <c r="L962" s="954"/>
      <c r="M962" s="777">
        <v>4800000</v>
      </c>
      <c r="N962" s="778">
        <v>1.1930000000000001</v>
      </c>
      <c r="O962" s="957"/>
      <c r="P962" s="957">
        <v>926400</v>
      </c>
      <c r="Q962" s="779"/>
      <c r="R962" s="1022"/>
    </row>
    <row r="963" spans="1:18">
      <c r="A963" s="1020"/>
      <c r="B963" s="1019" t="s">
        <v>1237</v>
      </c>
      <c r="C963" s="1019" t="s">
        <v>1238</v>
      </c>
      <c r="D963" s="1019" t="s">
        <v>107</v>
      </c>
      <c r="E963" s="1021">
        <v>41743</v>
      </c>
      <c r="F963" s="950"/>
      <c r="G963" s="951"/>
      <c r="H963" s="951"/>
      <c r="I963" s="951"/>
      <c r="J963" s="952"/>
      <c r="K963" s="953">
        <v>3600000</v>
      </c>
      <c r="L963" s="954"/>
      <c r="M963" s="777">
        <v>3600000</v>
      </c>
      <c r="N963" s="778">
        <v>1.1930000000000001</v>
      </c>
      <c r="O963" s="957"/>
      <c r="P963" s="957">
        <v>694800</v>
      </c>
      <c r="Q963" s="779">
        <v>626007.68999999994</v>
      </c>
      <c r="R963" s="1022">
        <v>420000</v>
      </c>
    </row>
    <row r="964" spans="1:18">
      <c r="A964" s="1020"/>
      <c r="B964" s="1019" t="s">
        <v>1237</v>
      </c>
      <c r="C964" s="1019" t="s">
        <v>1238</v>
      </c>
      <c r="D964" s="1019" t="s">
        <v>107</v>
      </c>
      <c r="E964" s="1021">
        <v>41838</v>
      </c>
      <c r="F964" s="950"/>
      <c r="G964" s="951"/>
      <c r="H964" s="951"/>
      <c r="I964" s="951"/>
      <c r="J964" s="952"/>
      <c r="K964" s="953"/>
      <c r="L964" s="954">
        <v>-100212</v>
      </c>
      <c r="M964" s="777"/>
      <c r="N964" s="778"/>
      <c r="O964" s="957"/>
      <c r="P964" s="957"/>
      <c r="Q964" s="779"/>
      <c r="R964" s="1022"/>
    </row>
    <row r="965" spans="1:18">
      <c r="A965" s="1020">
        <v>45</v>
      </c>
      <c r="B965" s="1019" t="s">
        <v>1239</v>
      </c>
      <c r="C965" s="1019" t="s">
        <v>1240</v>
      </c>
      <c r="D965" s="1019" t="s">
        <v>90</v>
      </c>
      <c r="E965" s="1021">
        <v>39787</v>
      </c>
      <c r="F965" s="950" t="s">
        <v>26</v>
      </c>
      <c r="G965" s="951">
        <v>58000000</v>
      </c>
      <c r="H965" s="951">
        <v>0</v>
      </c>
      <c r="I965" s="951">
        <v>72274419.560000002</v>
      </c>
      <c r="J965" s="952" t="s">
        <v>656</v>
      </c>
      <c r="K965" s="953"/>
      <c r="L965" s="954"/>
      <c r="M965" s="777"/>
      <c r="N965" s="778"/>
      <c r="O965" s="957"/>
      <c r="P965" s="957"/>
      <c r="Q965" s="779"/>
      <c r="R965" s="1022"/>
    </row>
    <row r="966" spans="1:18">
      <c r="A966" s="1020"/>
      <c r="B966" s="1019" t="s">
        <v>1239</v>
      </c>
      <c r="C966" s="1019" t="s">
        <v>1240</v>
      </c>
      <c r="D966" s="1019" t="s">
        <v>90</v>
      </c>
      <c r="E966" s="1021">
        <v>40773</v>
      </c>
      <c r="F966" s="950"/>
      <c r="G966" s="951"/>
      <c r="H966" s="951"/>
      <c r="I966" s="951"/>
      <c r="J966" s="952"/>
      <c r="K966" s="953">
        <v>58000000</v>
      </c>
      <c r="L966" s="954"/>
      <c r="M966" s="777">
        <v>58000</v>
      </c>
      <c r="N966" s="778">
        <v>1000</v>
      </c>
      <c r="O966" s="957"/>
      <c r="P966" s="957"/>
      <c r="Q966" s="779"/>
      <c r="R966" s="1022"/>
    </row>
    <row r="967" spans="1:18">
      <c r="A967" s="1020"/>
      <c r="B967" s="1019" t="s">
        <v>1239</v>
      </c>
      <c r="C967" s="1019" t="s">
        <v>1240</v>
      </c>
      <c r="D967" s="1019" t="s">
        <v>90</v>
      </c>
      <c r="E967" s="1021">
        <v>40807</v>
      </c>
      <c r="F967" s="950"/>
      <c r="G967" s="951"/>
      <c r="H967" s="951"/>
      <c r="I967" s="951"/>
      <c r="J967" s="952"/>
      <c r="K967" s="953"/>
      <c r="L967" s="954"/>
      <c r="M967" s="777"/>
      <c r="N967" s="778"/>
      <c r="O967" s="957"/>
      <c r="P967" s="957"/>
      <c r="Q967" s="779">
        <v>6436364</v>
      </c>
      <c r="R967" s="1022">
        <v>909091</v>
      </c>
    </row>
    <row r="968" spans="1:18">
      <c r="A968" s="1020"/>
      <c r="B968" s="1019" t="s">
        <v>1241</v>
      </c>
      <c r="C968" s="1019" t="s">
        <v>1242</v>
      </c>
      <c r="D968" s="1019" t="s">
        <v>97</v>
      </c>
      <c r="E968" s="1021">
        <v>39805</v>
      </c>
      <c r="F968" s="950" t="s">
        <v>26</v>
      </c>
      <c r="G968" s="951">
        <v>72278000</v>
      </c>
      <c r="H968" s="951">
        <v>0</v>
      </c>
      <c r="I968" s="951">
        <v>74642857.780000001</v>
      </c>
      <c r="J968" s="952" t="s">
        <v>672</v>
      </c>
      <c r="K968" s="953"/>
      <c r="L968" s="954"/>
      <c r="M968" s="777"/>
      <c r="N968" s="778"/>
      <c r="O968" s="957"/>
      <c r="P968" s="957"/>
      <c r="Q968" s="779"/>
      <c r="R968" s="1022"/>
    </row>
    <row r="969" spans="1:18">
      <c r="A969" s="1020"/>
      <c r="B969" s="1019" t="s">
        <v>1241</v>
      </c>
      <c r="C969" s="1019" t="s">
        <v>1242</v>
      </c>
      <c r="D969" s="1019" t="s">
        <v>97</v>
      </c>
      <c r="E969" s="1021">
        <v>40793</v>
      </c>
      <c r="F969" s="950"/>
      <c r="G969" s="951"/>
      <c r="H969" s="951"/>
      <c r="I969" s="951"/>
      <c r="J969" s="952"/>
      <c r="K969" s="953">
        <v>68700000</v>
      </c>
      <c r="L969" s="954"/>
      <c r="M969" s="777">
        <v>72278</v>
      </c>
      <c r="N969" s="778">
        <v>950.5</v>
      </c>
      <c r="O969" s="957">
        <v>-3578000</v>
      </c>
      <c r="P969" s="957"/>
      <c r="Q969" s="779"/>
      <c r="R969" s="1022"/>
    </row>
    <row r="970" spans="1:18">
      <c r="A970" s="1025" t="s">
        <v>1979</v>
      </c>
      <c r="B970" s="1019" t="s">
        <v>1243</v>
      </c>
      <c r="C970" s="1019" t="s">
        <v>1244</v>
      </c>
      <c r="D970" s="1019" t="s">
        <v>117</v>
      </c>
      <c r="E970" s="1021">
        <v>39871</v>
      </c>
      <c r="F970" s="950" t="s">
        <v>49</v>
      </c>
      <c r="G970" s="951">
        <v>2400000</v>
      </c>
      <c r="H970" s="951">
        <v>0</v>
      </c>
      <c r="I970" s="951">
        <v>3036021.12</v>
      </c>
      <c r="J970" s="952" t="s">
        <v>656</v>
      </c>
      <c r="K970" s="953"/>
      <c r="L970" s="954"/>
      <c r="M970" s="777"/>
      <c r="N970" s="778"/>
      <c r="O970" s="957"/>
      <c r="P970" s="957"/>
      <c r="Q970" s="779"/>
      <c r="R970" s="1022"/>
    </row>
    <row r="971" spans="1:18">
      <c r="A971" s="1020"/>
      <c r="B971" s="1019" t="s">
        <v>1243</v>
      </c>
      <c r="C971" s="1019" t="s">
        <v>1244</v>
      </c>
      <c r="D971" s="1019" t="s">
        <v>117</v>
      </c>
      <c r="E971" s="1021">
        <v>41227</v>
      </c>
      <c r="F971" s="950"/>
      <c r="G971" s="951"/>
      <c r="H971" s="951"/>
      <c r="I971" s="951"/>
      <c r="J971" s="952"/>
      <c r="K971" s="953">
        <v>800000</v>
      </c>
      <c r="L971" s="954"/>
      <c r="M971" s="777">
        <v>800</v>
      </c>
      <c r="N971" s="778">
        <v>1000</v>
      </c>
      <c r="O971" s="957"/>
      <c r="P971" s="957"/>
      <c r="Q971" s="779"/>
      <c r="R971" s="1022"/>
    </row>
    <row r="972" spans="1:18">
      <c r="A972" s="1020"/>
      <c r="B972" s="1019" t="s">
        <v>1243</v>
      </c>
      <c r="C972" s="1019" t="s">
        <v>1244</v>
      </c>
      <c r="D972" s="1019" t="s">
        <v>117</v>
      </c>
      <c r="E972" s="1021">
        <v>41297</v>
      </c>
      <c r="F972" s="950"/>
      <c r="G972" s="951"/>
      <c r="H972" s="951"/>
      <c r="I972" s="951"/>
      <c r="J972" s="952"/>
      <c r="K972" s="953">
        <v>800000</v>
      </c>
      <c r="L972" s="954"/>
      <c r="M972" s="777">
        <v>800</v>
      </c>
      <c r="N972" s="778">
        <v>1000</v>
      </c>
      <c r="O972" s="957"/>
      <c r="P972" s="957"/>
      <c r="Q972" s="779"/>
      <c r="R972" s="1022"/>
    </row>
    <row r="973" spans="1:18">
      <c r="A973" s="1020"/>
      <c r="B973" s="1019" t="s">
        <v>1243</v>
      </c>
      <c r="C973" s="1019" t="s">
        <v>1244</v>
      </c>
      <c r="D973" s="1019" t="s">
        <v>117</v>
      </c>
      <c r="E973" s="1021">
        <v>41388</v>
      </c>
      <c r="F973" s="950"/>
      <c r="G973" s="951"/>
      <c r="H973" s="951"/>
      <c r="I973" s="951"/>
      <c r="J973" s="952"/>
      <c r="K973" s="953">
        <v>800000</v>
      </c>
      <c r="L973" s="954"/>
      <c r="M973" s="777">
        <v>800</v>
      </c>
      <c r="N973" s="778">
        <v>1000</v>
      </c>
      <c r="O973" s="957"/>
      <c r="P973" s="957"/>
      <c r="Q973" s="779">
        <v>120000</v>
      </c>
      <c r="R973" s="1022">
        <v>120</v>
      </c>
    </row>
    <row r="974" spans="1:18">
      <c r="A974" s="1020" t="s">
        <v>1979</v>
      </c>
      <c r="B974" s="1019" t="s">
        <v>1245</v>
      </c>
      <c r="C974" s="1019" t="s">
        <v>1246</v>
      </c>
      <c r="D974" s="1019" t="s">
        <v>90</v>
      </c>
      <c r="E974" s="1021">
        <v>39871</v>
      </c>
      <c r="F974" s="950" t="s">
        <v>49</v>
      </c>
      <c r="G974" s="951">
        <v>651000</v>
      </c>
      <c r="H974" s="951">
        <v>0</v>
      </c>
      <c r="I974" s="951">
        <v>733037.33</v>
      </c>
      <c r="J974" s="952" t="s">
        <v>656</v>
      </c>
      <c r="K974" s="953"/>
      <c r="L974" s="954"/>
      <c r="M974" s="777"/>
      <c r="N974" s="778"/>
      <c r="O974" s="957"/>
      <c r="P974" s="957"/>
      <c r="Q974" s="779"/>
      <c r="R974" s="1022"/>
    </row>
    <row r="975" spans="1:18">
      <c r="A975" s="1025"/>
      <c r="B975" s="1019" t="s">
        <v>1245</v>
      </c>
      <c r="C975" s="1019" t="s">
        <v>1246</v>
      </c>
      <c r="D975" s="1019" t="s">
        <v>90</v>
      </c>
      <c r="E975" s="1021">
        <v>40373</v>
      </c>
      <c r="F975" s="950"/>
      <c r="G975" s="951"/>
      <c r="H975" s="951"/>
      <c r="I975" s="951"/>
      <c r="J975" s="952"/>
      <c r="K975" s="953">
        <v>651000</v>
      </c>
      <c r="L975" s="954"/>
      <c r="M975" s="777">
        <v>651</v>
      </c>
      <c r="N975" s="778">
        <v>1000</v>
      </c>
      <c r="O975" s="957"/>
      <c r="P975" s="957"/>
      <c r="Q975" s="779">
        <v>33000</v>
      </c>
      <c r="R975" s="1022">
        <v>33</v>
      </c>
    </row>
    <row r="976" spans="1:18">
      <c r="A976" s="1020">
        <v>8</v>
      </c>
      <c r="B976" s="1019" t="s">
        <v>1247</v>
      </c>
      <c r="C976" s="1019" t="s">
        <v>1248</v>
      </c>
      <c r="D976" s="1019" t="s">
        <v>92</v>
      </c>
      <c r="E976" s="1021">
        <v>39843</v>
      </c>
      <c r="F976" s="950" t="s">
        <v>49</v>
      </c>
      <c r="G976" s="951">
        <v>9993000</v>
      </c>
      <c r="H976" s="951">
        <v>0</v>
      </c>
      <c r="I976" s="951">
        <v>13693111.07</v>
      </c>
      <c r="J976" s="952" t="s">
        <v>656</v>
      </c>
      <c r="K976" s="953"/>
      <c r="L976" s="954"/>
      <c r="M976" s="777"/>
      <c r="N976" s="778"/>
      <c r="O976" s="957"/>
      <c r="P976" s="957"/>
      <c r="Q976" s="779"/>
      <c r="R976" s="1022"/>
    </row>
    <row r="977" spans="1:18">
      <c r="A977" s="1020"/>
      <c r="B977" s="1019" t="s">
        <v>1247</v>
      </c>
      <c r="C977" s="1019" t="s">
        <v>1248</v>
      </c>
      <c r="D977" s="1019" t="s">
        <v>92</v>
      </c>
      <c r="E977" s="1021">
        <v>41717</v>
      </c>
      <c r="F977" s="950"/>
      <c r="G977" s="951"/>
      <c r="H977" s="951"/>
      <c r="I977" s="951"/>
      <c r="J977" s="952"/>
      <c r="K977" s="953">
        <v>3150000</v>
      </c>
      <c r="L977" s="954"/>
      <c r="M977" s="777">
        <v>3150</v>
      </c>
      <c r="N977" s="778">
        <v>1000</v>
      </c>
      <c r="O977" s="957"/>
      <c r="P977" s="957"/>
      <c r="Q977" s="779"/>
      <c r="R977" s="1022"/>
    </row>
    <row r="978" spans="1:18">
      <c r="A978" s="1025"/>
      <c r="B978" s="1019" t="s">
        <v>1247</v>
      </c>
      <c r="C978" s="1019" t="s">
        <v>1248</v>
      </c>
      <c r="D978" s="1019" t="s">
        <v>92</v>
      </c>
      <c r="E978" s="1021">
        <v>41801</v>
      </c>
      <c r="F978" s="950"/>
      <c r="G978" s="951"/>
      <c r="H978" s="951"/>
      <c r="I978" s="951"/>
      <c r="J978" s="952"/>
      <c r="K978" s="953">
        <v>1980000</v>
      </c>
      <c r="L978" s="954"/>
      <c r="M978" s="777">
        <v>1980</v>
      </c>
      <c r="N978" s="778">
        <v>1000</v>
      </c>
      <c r="O978" s="957"/>
      <c r="P978" s="957"/>
      <c r="Q978" s="779"/>
      <c r="R978" s="1022"/>
    </row>
    <row r="979" spans="1:18">
      <c r="A979" s="1020"/>
      <c r="B979" s="1019" t="s">
        <v>1247</v>
      </c>
      <c r="C979" s="1019" t="s">
        <v>1248</v>
      </c>
      <c r="D979" s="1019" t="s">
        <v>92</v>
      </c>
      <c r="E979" s="1021">
        <v>41843</v>
      </c>
      <c r="F979" s="950"/>
      <c r="G979" s="951"/>
      <c r="H979" s="951"/>
      <c r="I979" s="951"/>
      <c r="J979" s="952"/>
      <c r="K979" s="953">
        <v>4863000</v>
      </c>
      <c r="L979" s="954"/>
      <c r="M979" s="777">
        <v>4863</v>
      </c>
      <c r="N979" s="778">
        <v>1000</v>
      </c>
      <c r="O979" s="957"/>
      <c r="P979" s="957"/>
      <c r="Q979" s="779">
        <v>500000</v>
      </c>
      <c r="R979" s="1022">
        <v>500</v>
      </c>
    </row>
    <row r="980" spans="1:18">
      <c r="A980" s="1020" t="s">
        <v>2030</v>
      </c>
      <c r="B980" s="1019" t="s">
        <v>1249</v>
      </c>
      <c r="C980" s="1019" t="s">
        <v>1250</v>
      </c>
      <c r="D980" s="1019" t="s">
        <v>90</v>
      </c>
      <c r="E980" s="1021">
        <v>39857</v>
      </c>
      <c r="F980" s="950" t="s">
        <v>49</v>
      </c>
      <c r="G980" s="951">
        <v>825000</v>
      </c>
      <c r="H980" s="951">
        <v>0</v>
      </c>
      <c r="I980" s="951">
        <v>45190</v>
      </c>
      <c r="J980" s="952" t="s">
        <v>1969</v>
      </c>
      <c r="K980" s="953"/>
      <c r="L980" s="954"/>
      <c r="M980" s="777"/>
      <c r="N980" s="778"/>
      <c r="O980" s="957"/>
      <c r="P980" s="957"/>
      <c r="Q980" s="779"/>
      <c r="R980" s="1022"/>
    </row>
    <row r="981" spans="1:18">
      <c r="A981" s="1025"/>
      <c r="B981" s="1019" t="s">
        <v>1249</v>
      </c>
      <c r="C981" s="1019" t="s">
        <v>1250</v>
      </c>
      <c r="D981" s="1019" t="s">
        <v>90</v>
      </c>
      <c r="E981" s="1021">
        <v>41103</v>
      </c>
      <c r="F981" s="950"/>
      <c r="G981" s="951"/>
      <c r="H981" s="951"/>
      <c r="I981" s="951"/>
      <c r="J981" s="952"/>
      <c r="K981" s="953"/>
      <c r="L981" s="954"/>
      <c r="M981" s="777"/>
      <c r="N981" s="778"/>
      <c r="O981" s="957">
        <v>-825000</v>
      </c>
      <c r="P981" s="957"/>
      <c r="Q981" s="779"/>
      <c r="R981" s="1022"/>
    </row>
    <row r="982" spans="1:18">
      <c r="A982" s="1020" t="s">
        <v>1983</v>
      </c>
      <c r="B982" s="1019" t="s">
        <v>1251</v>
      </c>
      <c r="C982" s="1019" t="s">
        <v>1252</v>
      </c>
      <c r="D982" s="1019" t="s">
        <v>102</v>
      </c>
      <c r="E982" s="1021">
        <v>39864</v>
      </c>
      <c r="F982" s="950" t="s">
        <v>49</v>
      </c>
      <c r="G982" s="951">
        <v>6920000</v>
      </c>
      <c r="H982" s="951">
        <v>0</v>
      </c>
      <c r="I982" s="951">
        <v>8235040.3300000001</v>
      </c>
      <c r="J982" s="952" t="s">
        <v>656</v>
      </c>
      <c r="K982" s="953"/>
      <c r="L982" s="954"/>
      <c r="M982" s="777"/>
      <c r="N982" s="778"/>
      <c r="O982" s="957"/>
      <c r="P982" s="957"/>
      <c r="Q982" s="779"/>
      <c r="R982" s="1022"/>
    </row>
    <row r="983" spans="1:18">
      <c r="A983" s="1025"/>
      <c r="B983" s="1019" t="s">
        <v>1251</v>
      </c>
      <c r="C983" s="1019" t="s">
        <v>1252</v>
      </c>
      <c r="D983" s="1019" t="s">
        <v>102</v>
      </c>
      <c r="E983" s="1021">
        <v>40801</v>
      </c>
      <c r="F983" s="950"/>
      <c r="G983" s="951"/>
      <c r="H983" s="951"/>
      <c r="I983" s="951"/>
      <c r="J983" s="952"/>
      <c r="K983" s="953">
        <v>6920000</v>
      </c>
      <c r="L983" s="954"/>
      <c r="M983" s="777">
        <v>6920</v>
      </c>
      <c r="N983" s="778">
        <v>1000</v>
      </c>
      <c r="O983" s="957"/>
      <c r="P983" s="957"/>
      <c r="Q983" s="779">
        <v>346000</v>
      </c>
      <c r="R983" s="1022">
        <v>346</v>
      </c>
    </row>
    <row r="984" spans="1:18">
      <c r="A984" s="1020" t="s">
        <v>2031</v>
      </c>
      <c r="B984" s="1019" t="s">
        <v>1253</v>
      </c>
      <c r="C984" s="1019" t="s">
        <v>1254</v>
      </c>
      <c r="D984" s="1019" t="s">
        <v>89</v>
      </c>
      <c r="E984" s="1021">
        <v>40081</v>
      </c>
      <c r="F984" s="950" t="s">
        <v>159</v>
      </c>
      <c r="G984" s="951">
        <v>14000000</v>
      </c>
      <c r="H984" s="951">
        <v>0</v>
      </c>
      <c r="I984" s="951">
        <v>14913299.33</v>
      </c>
      <c r="J984" s="952" t="s">
        <v>656</v>
      </c>
      <c r="K984" s="953"/>
      <c r="L984" s="954"/>
      <c r="M984" s="777"/>
      <c r="N984" s="778"/>
      <c r="O984" s="957"/>
      <c r="P984" s="957"/>
      <c r="Q984" s="779"/>
      <c r="R984" s="1022"/>
    </row>
    <row r="985" spans="1:18">
      <c r="A985" s="1020"/>
      <c r="B985" s="1019" t="s">
        <v>1253</v>
      </c>
      <c r="C985" s="1019" t="s">
        <v>1254</v>
      </c>
      <c r="D985" s="1019" t="s">
        <v>89</v>
      </c>
      <c r="E985" s="1021">
        <v>40389</v>
      </c>
      <c r="F985" s="950"/>
      <c r="G985" s="951"/>
      <c r="H985" s="951"/>
      <c r="I985" s="951"/>
      <c r="J985" s="952"/>
      <c r="K985" s="953">
        <v>14000000</v>
      </c>
      <c r="L985" s="954"/>
      <c r="M985" s="777">
        <v>14000000</v>
      </c>
      <c r="N985" s="778">
        <v>1</v>
      </c>
      <c r="O985" s="957"/>
      <c r="P985" s="957"/>
      <c r="Q985" s="779"/>
      <c r="R985" s="1022"/>
    </row>
    <row r="986" spans="1:18">
      <c r="A986" s="1020">
        <v>11</v>
      </c>
      <c r="B986" s="1019" t="s">
        <v>1255</v>
      </c>
      <c r="C986" s="1019" t="s">
        <v>1240</v>
      </c>
      <c r="D986" s="1019" t="s">
        <v>90</v>
      </c>
      <c r="E986" s="1021">
        <v>39843</v>
      </c>
      <c r="F986" s="950" t="s">
        <v>26</v>
      </c>
      <c r="G986" s="951">
        <v>17000000</v>
      </c>
      <c r="H986" s="951">
        <v>0</v>
      </c>
      <c r="I986" s="951">
        <v>21887871.440000001</v>
      </c>
      <c r="J986" s="952" t="s">
        <v>672</v>
      </c>
      <c r="K986" s="953"/>
      <c r="L986" s="954"/>
      <c r="M986" s="777"/>
      <c r="N986" s="778"/>
      <c r="O986" s="957"/>
      <c r="P986" s="957"/>
      <c r="Q986" s="779"/>
      <c r="R986" s="1022"/>
    </row>
    <row r="987" spans="1:18">
      <c r="A987" s="1020"/>
      <c r="B987" s="1019" t="s">
        <v>1255</v>
      </c>
      <c r="C987" s="1019" t="s">
        <v>1240</v>
      </c>
      <c r="D987" s="1019" t="s">
        <v>90</v>
      </c>
      <c r="E987" s="1021">
        <v>41073</v>
      </c>
      <c r="F987" s="950"/>
      <c r="G987" s="951"/>
      <c r="H987" s="951"/>
      <c r="I987" s="951"/>
      <c r="J987" s="952"/>
      <c r="K987" s="953">
        <v>5000000</v>
      </c>
      <c r="L987" s="954"/>
      <c r="M987" s="777">
        <v>5000</v>
      </c>
      <c r="N987" s="778">
        <v>1000</v>
      </c>
      <c r="O987" s="957"/>
      <c r="P987" s="957"/>
      <c r="Q987" s="779"/>
      <c r="R987" s="1022"/>
    </row>
    <row r="988" spans="1:18">
      <c r="A988" s="1025"/>
      <c r="B988" s="1019" t="s">
        <v>1255</v>
      </c>
      <c r="C988" s="1019" t="s">
        <v>1240</v>
      </c>
      <c r="D988" s="1019" t="s">
        <v>90</v>
      </c>
      <c r="E988" s="1021">
        <v>41390</v>
      </c>
      <c r="F988" s="950"/>
      <c r="G988" s="951"/>
      <c r="H988" s="951"/>
      <c r="I988" s="951"/>
      <c r="J988" s="952"/>
      <c r="K988" s="953">
        <v>96750</v>
      </c>
      <c r="L988" s="954"/>
      <c r="M988" s="777">
        <v>100</v>
      </c>
      <c r="N988" s="778">
        <v>967.5</v>
      </c>
      <c r="O988" s="957">
        <v>-3250</v>
      </c>
      <c r="P988" s="957"/>
      <c r="Q988" s="779"/>
      <c r="R988" s="1022"/>
    </row>
    <row r="989" spans="1:18">
      <c r="A989" s="1020"/>
      <c r="B989" s="1019" t="s">
        <v>1255</v>
      </c>
      <c r="C989" s="1019" t="s">
        <v>1240</v>
      </c>
      <c r="D989" s="1019" t="s">
        <v>90</v>
      </c>
      <c r="E989" s="1021">
        <v>41393</v>
      </c>
      <c r="F989" s="950"/>
      <c r="G989" s="951"/>
      <c r="H989" s="951"/>
      <c r="I989" s="951"/>
      <c r="J989" s="952"/>
      <c r="K989" s="953">
        <v>11513250</v>
      </c>
      <c r="L989" s="954"/>
      <c r="M989" s="777">
        <v>11900</v>
      </c>
      <c r="N989" s="778">
        <v>967.5</v>
      </c>
      <c r="O989" s="957">
        <v>-386750</v>
      </c>
      <c r="P989" s="957"/>
      <c r="Q989" s="779"/>
      <c r="R989" s="1022"/>
    </row>
    <row r="990" spans="1:18">
      <c r="A990" s="1025"/>
      <c r="B990" s="1019" t="s">
        <v>1255</v>
      </c>
      <c r="C990" s="1019" t="s">
        <v>1240</v>
      </c>
      <c r="D990" s="1019" t="s">
        <v>90</v>
      </c>
      <c r="E990" s="1021">
        <v>41409</v>
      </c>
      <c r="F990" s="950"/>
      <c r="G990" s="951"/>
      <c r="H990" s="951"/>
      <c r="I990" s="951"/>
      <c r="J990" s="952"/>
      <c r="K990" s="953"/>
      <c r="L990" s="954"/>
      <c r="M990" s="777"/>
      <c r="N990" s="778"/>
      <c r="O990" s="957"/>
      <c r="P990" s="957"/>
      <c r="Q990" s="779">
        <v>2003250</v>
      </c>
      <c r="R990" s="1022">
        <v>459459</v>
      </c>
    </row>
    <row r="991" spans="1:18">
      <c r="A991" s="1025"/>
      <c r="B991" s="1019" t="s">
        <v>1255</v>
      </c>
      <c r="C991" s="1019" t="s">
        <v>1240</v>
      </c>
      <c r="D991" s="1019" t="s">
        <v>90</v>
      </c>
      <c r="E991" s="1021">
        <v>41425</v>
      </c>
      <c r="F991" s="950"/>
      <c r="G991" s="951"/>
      <c r="H991" s="951"/>
      <c r="I991" s="951"/>
      <c r="J991" s="952"/>
      <c r="K991" s="953"/>
      <c r="L991" s="954">
        <v>-116100</v>
      </c>
      <c r="M991" s="777"/>
      <c r="N991" s="778"/>
      <c r="O991" s="957"/>
      <c r="P991" s="957"/>
      <c r="Q991" s="779"/>
      <c r="R991" s="1022"/>
    </row>
    <row r="992" spans="1:18">
      <c r="A992" s="1020" t="s">
        <v>2032</v>
      </c>
      <c r="B992" s="1019" t="s">
        <v>1256</v>
      </c>
      <c r="C992" s="1019" t="s">
        <v>1257</v>
      </c>
      <c r="D992" s="1019" t="s">
        <v>112</v>
      </c>
      <c r="E992" s="1021">
        <v>40081</v>
      </c>
      <c r="F992" s="950" t="s">
        <v>49</v>
      </c>
      <c r="G992" s="951">
        <v>7500000</v>
      </c>
      <c r="H992" s="951">
        <v>0</v>
      </c>
      <c r="I992" s="951">
        <v>757380.08</v>
      </c>
      <c r="J992" s="952" t="s">
        <v>1968</v>
      </c>
      <c r="K992" s="953"/>
      <c r="L992" s="954"/>
      <c r="M992" s="777"/>
      <c r="N992" s="778"/>
      <c r="O992" s="957"/>
      <c r="P992" s="957"/>
      <c r="Q992" s="779"/>
      <c r="R992" s="1022"/>
    </row>
    <row r="993" spans="1:18">
      <c r="A993" s="1020"/>
      <c r="B993" s="1019" t="s">
        <v>1256</v>
      </c>
      <c r="C993" s="1019" t="s">
        <v>1257</v>
      </c>
      <c r="D993" s="1019" t="s">
        <v>112</v>
      </c>
      <c r="E993" s="1021">
        <v>41201</v>
      </c>
      <c r="F993" s="950"/>
      <c r="G993" s="951"/>
      <c r="H993" s="951"/>
      <c r="I993" s="951"/>
      <c r="J993" s="952"/>
      <c r="K993" s="953"/>
      <c r="L993" s="954"/>
      <c r="M993" s="777"/>
      <c r="N993" s="778"/>
      <c r="O993" s="957">
        <v>-7500000</v>
      </c>
      <c r="P993" s="957"/>
      <c r="Q993" s="779"/>
      <c r="R993" s="1022"/>
    </row>
    <row r="994" spans="1:18">
      <c r="A994" s="1020" t="s">
        <v>1983</v>
      </c>
      <c r="B994" s="1019" t="s">
        <v>1258</v>
      </c>
      <c r="C994" s="1019" t="s">
        <v>1259</v>
      </c>
      <c r="D994" s="1019" t="s">
        <v>112</v>
      </c>
      <c r="E994" s="1021">
        <v>39990</v>
      </c>
      <c r="F994" s="950" t="s">
        <v>49</v>
      </c>
      <c r="G994" s="951">
        <v>7500000</v>
      </c>
      <c r="H994" s="951">
        <v>0</v>
      </c>
      <c r="I994" s="951">
        <v>8751541.6300000008</v>
      </c>
      <c r="J994" s="952" t="s">
        <v>656</v>
      </c>
      <c r="K994" s="953"/>
      <c r="L994" s="954"/>
      <c r="M994" s="777"/>
      <c r="N994" s="778"/>
      <c r="O994" s="957"/>
      <c r="P994" s="957"/>
      <c r="Q994" s="779"/>
      <c r="R994" s="1022"/>
    </row>
    <row r="995" spans="1:18">
      <c r="A995" s="1025"/>
      <c r="B995" s="1019" t="s">
        <v>1258</v>
      </c>
      <c r="C995" s="1019" t="s">
        <v>1259</v>
      </c>
      <c r="D995" s="1019" t="s">
        <v>112</v>
      </c>
      <c r="E995" s="1021">
        <v>40773</v>
      </c>
      <c r="F995" s="950"/>
      <c r="G995" s="951"/>
      <c r="H995" s="951"/>
      <c r="I995" s="951"/>
      <c r="J995" s="952"/>
      <c r="K995" s="953">
        <v>7500000</v>
      </c>
      <c r="L995" s="954"/>
      <c r="M995" s="777">
        <v>7500</v>
      </c>
      <c r="N995" s="778">
        <v>1000</v>
      </c>
      <c r="O995" s="957"/>
      <c r="P995" s="957"/>
      <c r="Q995" s="779">
        <v>375000</v>
      </c>
      <c r="R995" s="1022">
        <v>375</v>
      </c>
    </row>
    <row r="996" spans="1:18">
      <c r="A996" s="1253" t="s">
        <v>1979</v>
      </c>
      <c r="B996" s="1019" t="s">
        <v>1260</v>
      </c>
      <c r="C996" s="1019" t="s">
        <v>1261</v>
      </c>
      <c r="D996" s="1019" t="s">
        <v>105</v>
      </c>
      <c r="E996" s="1249">
        <v>39864</v>
      </c>
      <c r="F996" s="1226" t="s">
        <v>49</v>
      </c>
      <c r="G996" s="1227">
        <v>7000000</v>
      </c>
      <c r="H996" s="1227">
        <v>0</v>
      </c>
      <c r="I996" s="1227">
        <v>8169165.8899999997</v>
      </c>
      <c r="J996" s="1228" t="s">
        <v>656</v>
      </c>
      <c r="K996" s="1229"/>
      <c r="L996" s="1230"/>
      <c r="M996" s="1231"/>
      <c r="N996" s="1232"/>
      <c r="O996" s="1233"/>
      <c r="P996" s="1233"/>
      <c r="Q996" s="1234"/>
      <c r="R996" s="1250"/>
    </row>
    <row r="997" spans="1:18">
      <c r="A997" s="1020"/>
      <c r="B997" s="1019" t="s">
        <v>1260</v>
      </c>
      <c r="C997" s="1019" t="s">
        <v>1261</v>
      </c>
      <c r="D997" s="1019" t="s">
        <v>105</v>
      </c>
      <c r="E997" s="1021">
        <v>40646</v>
      </c>
      <c r="F997" s="950"/>
      <c r="G997" s="951"/>
      <c r="H997" s="951"/>
      <c r="I997" s="951"/>
      <c r="J997" s="952"/>
      <c r="K997" s="953">
        <v>7000000</v>
      </c>
      <c r="L997" s="954"/>
      <c r="M997" s="777">
        <v>280</v>
      </c>
      <c r="N997" s="778">
        <v>25000</v>
      </c>
      <c r="O997" s="957"/>
      <c r="P997" s="957"/>
      <c r="Q997" s="779">
        <v>350000</v>
      </c>
      <c r="R997" s="1022">
        <v>35</v>
      </c>
    </row>
    <row r="998" spans="1:18">
      <c r="A998" s="1020">
        <v>38</v>
      </c>
      <c r="B998" s="1019" t="s">
        <v>1262</v>
      </c>
      <c r="C998" s="1019" t="s">
        <v>1263</v>
      </c>
      <c r="D998" s="1019" t="s">
        <v>131</v>
      </c>
      <c r="E998" s="1021">
        <v>39813</v>
      </c>
      <c r="F998" s="950" t="s">
        <v>26</v>
      </c>
      <c r="G998" s="951">
        <v>80347000</v>
      </c>
      <c r="H998" s="951">
        <v>0</v>
      </c>
      <c r="I998" s="951">
        <v>5790608.79</v>
      </c>
      <c r="J998" s="952" t="s">
        <v>675</v>
      </c>
      <c r="K998" s="953"/>
      <c r="L998" s="954"/>
      <c r="M998" s="777"/>
      <c r="N998" s="778"/>
      <c r="O998" s="957"/>
      <c r="P998" s="957"/>
      <c r="Q998" s="779"/>
      <c r="R998" s="1022"/>
    </row>
    <row r="999" spans="1:18">
      <c r="A999" s="1020"/>
      <c r="B999" s="1019" t="s">
        <v>1262</v>
      </c>
      <c r="C999" s="1019" t="s">
        <v>1263</v>
      </c>
      <c r="D999" s="1019" t="s">
        <v>131</v>
      </c>
      <c r="E999" s="1021">
        <v>41743</v>
      </c>
      <c r="F999" s="950"/>
      <c r="G999" s="951"/>
      <c r="H999" s="951"/>
      <c r="I999" s="951"/>
      <c r="J999" s="952"/>
      <c r="K999" s="953">
        <v>3279764.54</v>
      </c>
      <c r="L999" s="954"/>
      <c r="M999" s="777">
        <v>2089022</v>
      </c>
      <c r="N999" s="778">
        <v>1.57</v>
      </c>
      <c r="O999" s="957">
        <v>-77067235.459999993</v>
      </c>
      <c r="P999" s="957"/>
      <c r="Q999" s="779"/>
      <c r="R999" s="1022"/>
    </row>
    <row r="1000" spans="1:18" ht="30">
      <c r="A1000" s="1020" t="s">
        <v>2002</v>
      </c>
      <c r="B1000" s="1019" t="s">
        <v>1264</v>
      </c>
      <c r="C1000" s="1019" t="s">
        <v>761</v>
      </c>
      <c r="D1000" s="1019" t="s">
        <v>86</v>
      </c>
      <c r="E1000" s="1021">
        <v>40011</v>
      </c>
      <c r="F1000" s="950" t="s">
        <v>53</v>
      </c>
      <c r="G1000" s="951">
        <v>6800000</v>
      </c>
      <c r="H1000" s="951">
        <v>6800000</v>
      </c>
      <c r="I1000" s="951">
        <v>282744.46999999997</v>
      </c>
      <c r="J1000" s="952" t="s">
        <v>802</v>
      </c>
      <c r="K1000" s="953"/>
      <c r="L1000" s="954"/>
      <c r="M1000" s="777"/>
      <c r="N1000" s="778"/>
      <c r="O1000" s="957"/>
      <c r="P1000" s="957"/>
      <c r="Q1000" s="779"/>
      <c r="R1000" s="1022"/>
    </row>
    <row r="1001" spans="1:18">
      <c r="A1001" s="1020" t="s">
        <v>1979</v>
      </c>
      <c r="B1001" s="1019" t="s">
        <v>1265</v>
      </c>
      <c r="C1001" s="1019" t="s">
        <v>1266</v>
      </c>
      <c r="D1001" s="1019" t="s">
        <v>96</v>
      </c>
      <c r="E1001" s="1021">
        <v>39885</v>
      </c>
      <c r="F1001" s="950" t="s">
        <v>49</v>
      </c>
      <c r="G1001" s="951">
        <v>425000</v>
      </c>
      <c r="H1001" s="951">
        <v>0</v>
      </c>
      <c r="I1001" s="951">
        <v>487524.22</v>
      </c>
      <c r="J1001" s="952" t="s">
        <v>656</v>
      </c>
      <c r="K1001" s="953"/>
      <c r="L1001" s="954"/>
      <c r="M1001" s="777"/>
      <c r="N1001" s="778"/>
      <c r="O1001" s="957"/>
      <c r="P1001" s="957"/>
      <c r="Q1001" s="779"/>
      <c r="R1001" s="1022"/>
    </row>
    <row r="1002" spans="1:18">
      <c r="A1002" s="1025"/>
      <c r="B1002" s="1019" t="s">
        <v>1265</v>
      </c>
      <c r="C1002" s="1019" t="s">
        <v>1266</v>
      </c>
      <c r="D1002" s="1019" t="s">
        <v>96</v>
      </c>
      <c r="E1002" s="1021">
        <v>40541</v>
      </c>
      <c r="F1002" s="950"/>
      <c r="G1002" s="951"/>
      <c r="H1002" s="951"/>
      <c r="I1002" s="951"/>
      <c r="J1002" s="952"/>
      <c r="K1002" s="953">
        <v>425000</v>
      </c>
      <c r="L1002" s="954"/>
      <c r="M1002" s="777">
        <v>425</v>
      </c>
      <c r="N1002" s="778">
        <v>1000</v>
      </c>
      <c r="O1002" s="957"/>
      <c r="P1002" s="957"/>
      <c r="Q1002" s="779">
        <v>21000</v>
      </c>
      <c r="R1002" s="1022">
        <v>21</v>
      </c>
    </row>
    <row r="1003" spans="1:18">
      <c r="A1003" s="1020">
        <v>11</v>
      </c>
      <c r="B1003" s="1019" t="s">
        <v>1267</v>
      </c>
      <c r="C1003" s="1019" t="s">
        <v>1268</v>
      </c>
      <c r="D1003" s="1019" t="s">
        <v>90</v>
      </c>
      <c r="E1003" s="1021">
        <v>39801</v>
      </c>
      <c r="F1003" s="950" t="s">
        <v>26</v>
      </c>
      <c r="G1003" s="951">
        <v>30255000</v>
      </c>
      <c r="H1003" s="951">
        <v>0</v>
      </c>
      <c r="I1003" s="951">
        <v>36849504.670000002</v>
      </c>
      <c r="J1003" s="952" t="s">
        <v>656</v>
      </c>
      <c r="K1003" s="953"/>
      <c r="L1003" s="954"/>
      <c r="M1003" s="777"/>
      <c r="N1003" s="778"/>
      <c r="O1003" s="957"/>
      <c r="P1003" s="957"/>
      <c r="Q1003" s="779"/>
      <c r="R1003" s="1022"/>
    </row>
    <row r="1004" spans="1:18">
      <c r="A1004" s="1025"/>
      <c r="B1004" s="1019" t="s">
        <v>1267</v>
      </c>
      <c r="C1004" s="1019" t="s">
        <v>1268</v>
      </c>
      <c r="D1004" s="1019" t="s">
        <v>90</v>
      </c>
      <c r="E1004" s="1021">
        <v>41038</v>
      </c>
      <c r="F1004" s="950"/>
      <c r="G1004" s="951"/>
      <c r="H1004" s="951"/>
      <c r="I1004" s="951"/>
      <c r="J1004" s="952"/>
      <c r="K1004" s="953">
        <v>12000000</v>
      </c>
      <c r="L1004" s="954"/>
      <c r="M1004" s="777">
        <v>12000</v>
      </c>
      <c r="N1004" s="778">
        <v>1000</v>
      </c>
      <c r="O1004" s="957"/>
      <c r="P1004" s="957"/>
      <c r="Q1004" s="779"/>
      <c r="R1004" s="1022"/>
    </row>
    <row r="1005" spans="1:18">
      <c r="A1005" s="1020"/>
      <c r="B1005" s="1019" t="s">
        <v>1267</v>
      </c>
      <c r="C1005" s="1019" t="s">
        <v>1268</v>
      </c>
      <c r="D1005" s="1019" t="s">
        <v>90</v>
      </c>
      <c r="E1005" s="1021">
        <v>41409</v>
      </c>
      <c r="F1005" s="950"/>
      <c r="G1005" s="951"/>
      <c r="H1005" s="951"/>
      <c r="I1005" s="951"/>
      <c r="J1005" s="952"/>
      <c r="K1005" s="953">
        <v>18255000</v>
      </c>
      <c r="L1005" s="954"/>
      <c r="M1005" s="777">
        <v>18255</v>
      </c>
      <c r="N1005" s="778">
        <v>1000</v>
      </c>
      <c r="O1005" s="957"/>
      <c r="P1005" s="957"/>
      <c r="Q1005" s="779"/>
      <c r="R1005" s="1022"/>
    </row>
    <row r="1006" spans="1:18">
      <c r="A1006" s="1025"/>
      <c r="B1006" s="1019" t="s">
        <v>1267</v>
      </c>
      <c r="C1006" s="1019" t="s">
        <v>1268</v>
      </c>
      <c r="D1006" s="1019" t="s">
        <v>90</v>
      </c>
      <c r="E1006" s="1021">
        <v>41437</v>
      </c>
      <c r="F1006" s="950"/>
      <c r="G1006" s="951"/>
      <c r="H1006" s="951"/>
      <c r="I1006" s="951"/>
      <c r="J1006" s="952"/>
      <c r="K1006" s="953"/>
      <c r="L1006" s="954"/>
      <c r="M1006" s="777"/>
      <c r="N1006" s="778"/>
      <c r="O1006" s="957"/>
      <c r="P1006" s="957"/>
      <c r="Q1006" s="779">
        <v>540000</v>
      </c>
      <c r="R1006" s="1022">
        <v>287133.59999999998</v>
      </c>
    </row>
    <row r="1007" spans="1:18">
      <c r="A1007" s="1025"/>
      <c r="B1007" s="1019" t="s">
        <v>1269</v>
      </c>
      <c r="C1007" s="1019" t="s">
        <v>1270</v>
      </c>
      <c r="D1007" s="1019" t="s">
        <v>92</v>
      </c>
      <c r="E1007" s="1021">
        <v>39878</v>
      </c>
      <c r="F1007" s="950" t="s">
        <v>26</v>
      </c>
      <c r="G1007" s="951">
        <v>12895000</v>
      </c>
      <c r="H1007" s="951">
        <v>12895000</v>
      </c>
      <c r="I1007" s="951">
        <v>1090702</v>
      </c>
      <c r="J1007" s="952" t="s">
        <v>661</v>
      </c>
      <c r="K1007" s="953"/>
      <c r="L1007" s="954"/>
      <c r="M1007" s="777"/>
      <c r="N1007" s="778"/>
      <c r="O1007" s="957"/>
      <c r="P1007" s="957"/>
      <c r="Q1007" s="779"/>
      <c r="R1007" s="1022"/>
    </row>
    <row r="1008" spans="1:18">
      <c r="A1008" s="1020" t="s">
        <v>1985</v>
      </c>
      <c r="B1008" s="1019" t="s">
        <v>1271</v>
      </c>
      <c r="C1008" s="1019" t="s">
        <v>1272</v>
      </c>
      <c r="D1008" s="1019" t="s">
        <v>101</v>
      </c>
      <c r="E1008" s="1021">
        <v>40067</v>
      </c>
      <c r="F1008" s="950" t="s">
        <v>49</v>
      </c>
      <c r="G1008" s="951">
        <v>7000000</v>
      </c>
      <c r="H1008" s="951">
        <v>0</v>
      </c>
      <c r="I1008" s="951">
        <v>8321471.0800000001</v>
      </c>
      <c r="J1008" s="952" t="s">
        <v>656</v>
      </c>
      <c r="K1008" s="953"/>
      <c r="L1008" s="954"/>
      <c r="M1008" s="777"/>
      <c r="N1008" s="778"/>
      <c r="O1008" s="957"/>
      <c r="P1008" s="957"/>
      <c r="Q1008" s="779"/>
      <c r="R1008" s="1022"/>
    </row>
    <row r="1009" spans="1:18">
      <c r="A1009" s="1025"/>
      <c r="B1009" s="1019" t="s">
        <v>1271</v>
      </c>
      <c r="C1009" s="1019" t="s">
        <v>1272</v>
      </c>
      <c r="D1009" s="1019" t="s">
        <v>101</v>
      </c>
      <c r="E1009" s="1021">
        <v>41107</v>
      </c>
      <c r="F1009" s="950"/>
      <c r="G1009" s="951"/>
      <c r="H1009" s="951"/>
      <c r="I1009" s="951"/>
      <c r="J1009" s="952"/>
      <c r="K1009" s="953">
        <v>7000000</v>
      </c>
      <c r="L1009" s="954"/>
      <c r="M1009" s="777">
        <v>7000</v>
      </c>
      <c r="N1009" s="778">
        <v>1000</v>
      </c>
      <c r="O1009" s="957"/>
      <c r="P1009" s="957"/>
      <c r="Q1009" s="779">
        <v>248000</v>
      </c>
      <c r="R1009" s="1022">
        <v>248</v>
      </c>
    </row>
    <row r="1010" spans="1:18">
      <c r="A1010" s="1020">
        <v>45</v>
      </c>
      <c r="B1010" s="1019" t="s">
        <v>1273</v>
      </c>
      <c r="C1010" s="1019" t="s">
        <v>1274</v>
      </c>
      <c r="D1010" s="1019" t="s">
        <v>117</v>
      </c>
      <c r="E1010" s="1021">
        <v>39801</v>
      </c>
      <c r="F1010" s="950" t="s">
        <v>26</v>
      </c>
      <c r="G1010" s="951">
        <v>81698000</v>
      </c>
      <c r="H1010" s="951">
        <v>0</v>
      </c>
      <c r="I1010" s="951">
        <v>94686087.219999999</v>
      </c>
      <c r="J1010" s="952" t="s">
        <v>656</v>
      </c>
      <c r="K1010" s="953"/>
      <c r="L1010" s="954"/>
      <c r="M1010" s="777"/>
      <c r="N1010" s="778"/>
      <c r="O1010" s="957"/>
      <c r="P1010" s="957"/>
      <c r="Q1010" s="779"/>
      <c r="R1010" s="1022"/>
    </row>
    <row r="1011" spans="1:18">
      <c r="A1011" s="1025"/>
      <c r="B1011" s="1019" t="s">
        <v>1273</v>
      </c>
      <c r="C1011" s="1019" t="s">
        <v>1274</v>
      </c>
      <c r="D1011" s="1019" t="s">
        <v>117</v>
      </c>
      <c r="E1011" s="1021">
        <v>40801</v>
      </c>
      <c r="F1011" s="950"/>
      <c r="G1011" s="951"/>
      <c r="H1011" s="951"/>
      <c r="I1011" s="951"/>
      <c r="J1011" s="952"/>
      <c r="K1011" s="953">
        <v>81698000</v>
      </c>
      <c r="L1011" s="954"/>
      <c r="M1011" s="777">
        <v>81698</v>
      </c>
      <c r="N1011" s="778">
        <v>1000</v>
      </c>
      <c r="O1011" s="957"/>
      <c r="P1011" s="957"/>
      <c r="Q1011" s="779"/>
      <c r="R1011" s="1022"/>
    </row>
    <row r="1012" spans="1:18">
      <c r="A1012" s="1020"/>
      <c r="B1012" s="1019" t="s">
        <v>1273</v>
      </c>
      <c r="C1012" s="1019" t="s">
        <v>1274</v>
      </c>
      <c r="D1012" s="1019" t="s">
        <v>117</v>
      </c>
      <c r="E1012" s="1021">
        <v>40814</v>
      </c>
      <c r="F1012" s="950"/>
      <c r="G1012" s="951"/>
      <c r="H1012" s="951"/>
      <c r="I1012" s="951"/>
      <c r="J1012" s="952"/>
      <c r="K1012" s="953"/>
      <c r="L1012" s="954"/>
      <c r="M1012" s="777"/>
      <c r="N1012" s="778"/>
      <c r="O1012" s="957"/>
      <c r="P1012" s="957"/>
      <c r="Q1012" s="779">
        <v>1800000</v>
      </c>
      <c r="R1012" s="1022">
        <v>609687</v>
      </c>
    </row>
    <row r="1013" spans="1:18">
      <c r="A1013" s="1020" t="s">
        <v>2033</v>
      </c>
      <c r="B1013" s="1019" t="s">
        <v>1275</v>
      </c>
      <c r="C1013" s="1019" t="s">
        <v>1263</v>
      </c>
      <c r="D1013" s="1019" t="s">
        <v>131</v>
      </c>
      <c r="E1013" s="1021">
        <v>40081</v>
      </c>
      <c r="F1013" s="950" t="s">
        <v>49</v>
      </c>
      <c r="G1013" s="951">
        <v>10103000</v>
      </c>
      <c r="H1013" s="951">
        <v>0</v>
      </c>
      <c r="I1013" s="951">
        <v>11353284.460000001</v>
      </c>
      <c r="J1013" s="952" t="s">
        <v>656</v>
      </c>
      <c r="K1013" s="953"/>
      <c r="L1013" s="954"/>
      <c r="M1013" s="777"/>
      <c r="N1013" s="778"/>
      <c r="O1013" s="957"/>
      <c r="P1013" s="957"/>
      <c r="Q1013" s="779"/>
      <c r="R1013" s="1022"/>
    </row>
    <row r="1014" spans="1:18">
      <c r="A1014" s="1020"/>
      <c r="B1014" s="1019" t="s">
        <v>1275</v>
      </c>
      <c r="C1014" s="1019" t="s">
        <v>1263</v>
      </c>
      <c r="D1014" s="1019" t="s">
        <v>131</v>
      </c>
      <c r="E1014" s="1021">
        <v>40618</v>
      </c>
      <c r="F1014" s="950"/>
      <c r="G1014" s="951"/>
      <c r="H1014" s="951"/>
      <c r="I1014" s="951"/>
      <c r="J1014" s="952"/>
      <c r="K1014" s="953">
        <v>2606000</v>
      </c>
      <c r="L1014" s="954"/>
      <c r="M1014" s="777">
        <v>2606</v>
      </c>
      <c r="N1014" s="778">
        <v>1000</v>
      </c>
      <c r="O1014" s="957"/>
      <c r="P1014" s="957"/>
      <c r="Q1014" s="779"/>
      <c r="R1014" s="1022"/>
    </row>
    <row r="1015" spans="1:18">
      <c r="A1015" s="1020"/>
      <c r="B1015" s="1019" t="s">
        <v>1275</v>
      </c>
      <c r="C1015" s="1019" t="s">
        <v>1263</v>
      </c>
      <c r="D1015" s="1019" t="s">
        <v>131</v>
      </c>
      <c r="E1015" s="1021">
        <v>40766</v>
      </c>
      <c r="F1015" s="950"/>
      <c r="G1015" s="951"/>
      <c r="H1015" s="951"/>
      <c r="I1015" s="951"/>
      <c r="J1015" s="952"/>
      <c r="K1015" s="953">
        <v>7497000</v>
      </c>
      <c r="L1015" s="954"/>
      <c r="M1015" s="777">
        <v>7497</v>
      </c>
      <c r="N1015" s="778">
        <v>1000</v>
      </c>
      <c r="O1015" s="957"/>
      <c r="P1015" s="957"/>
      <c r="Q1015" s="779">
        <v>303000</v>
      </c>
      <c r="R1015" s="1022">
        <v>303</v>
      </c>
    </row>
    <row r="1016" spans="1:18">
      <c r="A1016" s="1020">
        <v>11</v>
      </c>
      <c r="B1016" s="1019" t="s">
        <v>1276</v>
      </c>
      <c r="C1016" s="1019" t="s">
        <v>798</v>
      </c>
      <c r="D1016" s="1019" t="s">
        <v>81</v>
      </c>
      <c r="E1016" s="1021">
        <v>39773</v>
      </c>
      <c r="F1016" s="950" t="s">
        <v>26</v>
      </c>
      <c r="G1016" s="951">
        <v>40000000</v>
      </c>
      <c r="H1016" s="951">
        <v>0</v>
      </c>
      <c r="I1016" s="951">
        <v>46901266.799999997</v>
      </c>
      <c r="J1016" s="952" t="s">
        <v>656</v>
      </c>
      <c r="K1016" s="953"/>
      <c r="L1016" s="954"/>
      <c r="M1016" s="777"/>
      <c r="N1016" s="778"/>
      <c r="O1016" s="957"/>
      <c r="P1016" s="957"/>
      <c r="Q1016" s="779"/>
      <c r="R1016" s="1022"/>
    </row>
    <row r="1017" spans="1:18">
      <c r="A1017" s="1020"/>
      <c r="B1017" s="1019" t="s">
        <v>1276</v>
      </c>
      <c r="C1017" s="1019" t="s">
        <v>798</v>
      </c>
      <c r="D1017" s="1019" t="s">
        <v>81</v>
      </c>
      <c r="E1017" s="1021">
        <v>40975</v>
      </c>
      <c r="F1017" s="950"/>
      <c r="G1017" s="951"/>
      <c r="H1017" s="951"/>
      <c r="I1017" s="951"/>
      <c r="J1017" s="952"/>
      <c r="K1017" s="953">
        <v>40000000</v>
      </c>
      <c r="L1017" s="954"/>
      <c r="M1017" s="777">
        <v>40000</v>
      </c>
      <c r="N1017" s="778">
        <v>1000</v>
      </c>
      <c r="O1017" s="957"/>
      <c r="P1017" s="957"/>
      <c r="Q1017" s="779"/>
      <c r="R1017" s="1022"/>
    </row>
    <row r="1018" spans="1:18">
      <c r="A1018" s="1020"/>
      <c r="B1018" s="1019" t="s">
        <v>1276</v>
      </c>
      <c r="C1018" s="1019" t="s">
        <v>798</v>
      </c>
      <c r="D1018" s="1019" t="s">
        <v>81</v>
      </c>
      <c r="E1018" s="1021">
        <v>41435</v>
      </c>
      <c r="F1018" s="950"/>
      <c r="G1018" s="951"/>
      <c r="H1018" s="951"/>
      <c r="I1018" s="951"/>
      <c r="J1018" s="952"/>
      <c r="K1018" s="953"/>
      <c r="L1018" s="954"/>
      <c r="M1018" s="777"/>
      <c r="N1018" s="778"/>
      <c r="O1018" s="957"/>
      <c r="P1018" s="957"/>
      <c r="Q1018" s="779">
        <v>140000</v>
      </c>
      <c r="R1018" s="1022">
        <v>462963</v>
      </c>
    </row>
    <row r="1019" spans="1:18">
      <c r="A1019" s="1020" t="s">
        <v>2003</v>
      </c>
      <c r="B1019" s="1019" t="s">
        <v>1277</v>
      </c>
      <c r="C1019" s="1019" t="s">
        <v>1278</v>
      </c>
      <c r="D1019" s="1019" t="s">
        <v>87</v>
      </c>
      <c r="E1019" s="1021">
        <v>39773</v>
      </c>
      <c r="F1019" s="950" t="s">
        <v>26</v>
      </c>
      <c r="G1019" s="951">
        <v>24000000</v>
      </c>
      <c r="H1019" s="951">
        <v>0</v>
      </c>
      <c r="I1019" s="951">
        <v>26953333.329999998</v>
      </c>
      <c r="J1019" s="952" t="s">
        <v>656</v>
      </c>
      <c r="K1019" s="953"/>
      <c r="L1019" s="954"/>
      <c r="M1019" s="777"/>
      <c r="N1019" s="778"/>
      <c r="O1019" s="957"/>
      <c r="P1019" s="957"/>
      <c r="Q1019" s="779"/>
      <c r="R1019" s="1022"/>
    </row>
    <row r="1020" spans="1:18">
      <c r="A1020" s="1020"/>
      <c r="B1020" s="1019" t="s">
        <v>1277</v>
      </c>
      <c r="C1020" s="1019" t="s">
        <v>1278</v>
      </c>
      <c r="D1020" s="1019" t="s">
        <v>87</v>
      </c>
      <c r="E1020" s="1021">
        <v>40534</v>
      </c>
      <c r="F1020" s="950"/>
      <c r="G1020" s="951"/>
      <c r="H1020" s="951"/>
      <c r="I1020" s="951"/>
      <c r="J1020" s="952"/>
      <c r="K1020" s="953">
        <v>24000000</v>
      </c>
      <c r="L1020" s="954"/>
      <c r="M1020" s="777">
        <v>24000</v>
      </c>
      <c r="N1020" s="778">
        <v>1000</v>
      </c>
      <c r="O1020" s="957"/>
      <c r="P1020" s="957"/>
      <c r="Q1020" s="779"/>
      <c r="R1020" s="1022"/>
    </row>
    <row r="1021" spans="1:18">
      <c r="A1021" s="1020"/>
      <c r="B1021" s="1019" t="s">
        <v>1277</v>
      </c>
      <c r="C1021" s="1019" t="s">
        <v>1278</v>
      </c>
      <c r="D1021" s="1019" t="s">
        <v>87</v>
      </c>
      <c r="E1021" s="1021">
        <v>40772</v>
      </c>
      <c r="F1021" s="950"/>
      <c r="G1021" s="951"/>
      <c r="H1021" s="951"/>
      <c r="I1021" s="951"/>
      <c r="J1021" s="952"/>
      <c r="K1021" s="953"/>
      <c r="L1021" s="954"/>
      <c r="M1021" s="777"/>
      <c r="N1021" s="778"/>
      <c r="O1021" s="957"/>
      <c r="P1021" s="957"/>
      <c r="Q1021" s="779">
        <v>450000</v>
      </c>
      <c r="R1021" s="1022">
        <v>138037</v>
      </c>
    </row>
    <row r="1022" spans="1:18">
      <c r="A1022" s="1020">
        <v>11</v>
      </c>
      <c r="B1022" s="1019" t="s">
        <v>1279</v>
      </c>
      <c r="C1022" s="1019" t="s">
        <v>1280</v>
      </c>
      <c r="D1022" s="1019" t="s">
        <v>81</v>
      </c>
      <c r="E1022" s="1021">
        <v>39892</v>
      </c>
      <c r="F1022" s="950" t="s">
        <v>26</v>
      </c>
      <c r="G1022" s="951">
        <v>21000000</v>
      </c>
      <c r="H1022" s="951">
        <v>0</v>
      </c>
      <c r="I1022" s="951">
        <v>27241335.260000002</v>
      </c>
      <c r="J1022" s="952" t="s">
        <v>656</v>
      </c>
      <c r="K1022" s="953"/>
      <c r="L1022" s="954"/>
      <c r="M1022" s="777"/>
      <c r="N1022" s="778"/>
      <c r="O1022" s="957"/>
      <c r="P1022" s="957"/>
      <c r="Q1022" s="779"/>
      <c r="R1022" s="1022"/>
    </row>
    <row r="1023" spans="1:18">
      <c r="A1023" s="1020"/>
      <c r="B1023" s="1019" t="s">
        <v>1279</v>
      </c>
      <c r="C1023" s="1019" t="s">
        <v>1280</v>
      </c>
      <c r="D1023" s="1019" t="s">
        <v>81</v>
      </c>
      <c r="E1023" s="1021">
        <v>41472</v>
      </c>
      <c r="F1023" s="950"/>
      <c r="G1023" s="951"/>
      <c r="H1023" s="951"/>
      <c r="I1023" s="951"/>
      <c r="J1023" s="952"/>
      <c r="K1023" s="953">
        <v>21000000</v>
      </c>
      <c r="L1023" s="954"/>
      <c r="M1023" s="777">
        <v>21000</v>
      </c>
      <c r="N1023" s="778">
        <v>1000</v>
      </c>
      <c r="O1023" s="957"/>
      <c r="P1023" s="957"/>
      <c r="Q1023" s="779"/>
      <c r="R1023" s="1022"/>
    </row>
    <row r="1024" spans="1:18">
      <c r="A1024" s="1020"/>
      <c r="B1024" s="1019" t="s">
        <v>1279</v>
      </c>
      <c r="C1024" s="1019" t="s">
        <v>1280</v>
      </c>
      <c r="D1024" s="1019" t="s">
        <v>81</v>
      </c>
      <c r="E1024" s="1021">
        <v>41493</v>
      </c>
      <c r="F1024" s="950"/>
      <c r="G1024" s="951"/>
      <c r="H1024" s="951"/>
      <c r="I1024" s="951"/>
      <c r="J1024" s="952"/>
      <c r="K1024" s="953"/>
      <c r="L1024" s="954"/>
      <c r="M1024" s="777"/>
      <c r="N1024" s="778"/>
      <c r="O1024" s="957"/>
      <c r="P1024" s="957"/>
      <c r="Q1024" s="779">
        <v>1575000</v>
      </c>
      <c r="R1024" s="1022">
        <v>611650</v>
      </c>
    </row>
    <row r="1025" spans="1:18">
      <c r="A1025" s="1025">
        <v>11</v>
      </c>
      <c r="B1025" s="1019" t="s">
        <v>1281</v>
      </c>
      <c r="C1025" s="1019" t="s">
        <v>1282</v>
      </c>
      <c r="D1025" s="1019" t="s">
        <v>1283</v>
      </c>
      <c r="E1025" s="1021">
        <v>39773</v>
      </c>
      <c r="F1025" s="950" t="s">
        <v>26</v>
      </c>
      <c r="G1025" s="951">
        <v>25000000</v>
      </c>
      <c r="H1025" s="951">
        <v>0</v>
      </c>
      <c r="I1025" s="951">
        <v>26316666.670000002</v>
      </c>
      <c r="J1025" s="952" t="s">
        <v>656</v>
      </c>
      <c r="K1025" s="953"/>
      <c r="L1025" s="954"/>
      <c r="M1025" s="777"/>
      <c r="N1025" s="778"/>
      <c r="O1025" s="957"/>
      <c r="P1025" s="957"/>
      <c r="Q1025" s="779"/>
      <c r="R1025" s="1022"/>
    </row>
    <row r="1026" spans="1:18">
      <c r="A1026" s="1020"/>
      <c r="B1026" s="1019" t="s">
        <v>1281</v>
      </c>
      <c r="C1026" s="1019" t="s">
        <v>1282</v>
      </c>
      <c r="D1026" s="1019" t="s">
        <v>1283</v>
      </c>
      <c r="E1026" s="1021">
        <v>39967</v>
      </c>
      <c r="F1026" s="950"/>
      <c r="G1026" s="951"/>
      <c r="H1026" s="951"/>
      <c r="I1026" s="951"/>
      <c r="J1026" s="952"/>
      <c r="K1026" s="953">
        <v>25000000</v>
      </c>
      <c r="L1026" s="954"/>
      <c r="M1026" s="777">
        <v>25000</v>
      </c>
      <c r="N1026" s="778">
        <v>1000</v>
      </c>
      <c r="O1026" s="957"/>
      <c r="P1026" s="957"/>
      <c r="Q1026" s="779"/>
      <c r="R1026" s="1022"/>
    </row>
    <row r="1027" spans="1:18">
      <c r="A1027" s="1020"/>
      <c r="B1027" s="1019" t="s">
        <v>1281</v>
      </c>
      <c r="C1027" s="1019" t="s">
        <v>1282</v>
      </c>
      <c r="D1027" s="1019" t="s">
        <v>1283</v>
      </c>
      <c r="E1027" s="1021">
        <v>39994</v>
      </c>
      <c r="F1027" s="950"/>
      <c r="G1027" s="951"/>
      <c r="H1027" s="951"/>
      <c r="I1027" s="951"/>
      <c r="J1027" s="952"/>
      <c r="K1027" s="953"/>
      <c r="L1027" s="954"/>
      <c r="M1027" s="777"/>
      <c r="N1027" s="778"/>
      <c r="O1027" s="957"/>
      <c r="P1027" s="957"/>
      <c r="Q1027" s="779">
        <v>650000</v>
      </c>
      <c r="R1027" s="1022">
        <v>302419</v>
      </c>
    </row>
    <row r="1028" spans="1:18">
      <c r="A1028" s="1020" t="s">
        <v>2034</v>
      </c>
      <c r="B1028" s="1019" t="s">
        <v>1284</v>
      </c>
      <c r="C1028" s="1019" t="s">
        <v>1186</v>
      </c>
      <c r="D1028" s="1019" t="s">
        <v>151</v>
      </c>
      <c r="E1028" s="1021">
        <v>39941</v>
      </c>
      <c r="F1028" s="950" t="s">
        <v>49</v>
      </c>
      <c r="G1028" s="951">
        <v>3091000</v>
      </c>
      <c r="H1028" s="951">
        <v>0</v>
      </c>
      <c r="I1028" s="951">
        <v>6211926.79</v>
      </c>
      <c r="J1028" s="952" t="s">
        <v>656</v>
      </c>
      <c r="K1028" s="953"/>
      <c r="L1028" s="954"/>
      <c r="M1028" s="777"/>
      <c r="N1028" s="778"/>
      <c r="O1028" s="957"/>
      <c r="P1028" s="957"/>
      <c r="Q1028" s="779"/>
      <c r="R1028" s="1022"/>
    </row>
    <row r="1029" spans="1:18">
      <c r="A1029" s="1020"/>
      <c r="B1029" s="1019" t="s">
        <v>1284</v>
      </c>
      <c r="C1029" s="1019" t="s">
        <v>1186</v>
      </c>
      <c r="D1029" s="1019" t="s">
        <v>151</v>
      </c>
      <c r="E1029" s="1021">
        <v>40169</v>
      </c>
      <c r="F1029" s="950"/>
      <c r="G1029" s="951">
        <v>2359000</v>
      </c>
      <c r="H1029" s="951"/>
      <c r="I1029" s="951"/>
      <c r="J1029" s="952"/>
      <c r="K1029" s="953"/>
      <c r="L1029" s="954"/>
      <c r="M1029" s="777"/>
      <c r="N1029" s="778"/>
      <c r="O1029" s="957"/>
      <c r="P1029" s="957"/>
      <c r="Q1029" s="779"/>
      <c r="R1029" s="1022"/>
    </row>
    <row r="1030" spans="1:18">
      <c r="A1030" s="1020"/>
      <c r="B1030" s="1019" t="s">
        <v>1284</v>
      </c>
      <c r="C1030" s="1019" t="s">
        <v>1186</v>
      </c>
      <c r="D1030" s="1019" t="s">
        <v>151</v>
      </c>
      <c r="E1030" s="1021">
        <v>40808</v>
      </c>
      <c r="F1030" s="950"/>
      <c r="G1030" s="951"/>
      <c r="H1030" s="951"/>
      <c r="I1030" s="951"/>
      <c r="J1030" s="952"/>
      <c r="K1030" s="953">
        <v>5450000</v>
      </c>
      <c r="L1030" s="954"/>
      <c r="M1030" s="777">
        <v>5450</v>
      </c>
      <c r="N1030" s="778">
        <v>1000</v>
      </c>
      <c r="O1030" s="957"/>
      <c r="P1030" s="957"/>
      <c r="Q1030" s="779">
        <v>155000</v>
      </c>
      <c r="R1030" s="1022">
        <v>155</v>
      </c>
    </row>
    <row r="1031" spans="1:18">
      <c r="A1031" s="1025">
        <v>8111</v>
      </c>
      <c r="B1031" s="1019" t="s">
        <v>1285</v>
      </c>
      <c r="C1031" s="1019" t="s">
        <v>1286</v>
      </c>
      <c r="D1031" s="1019" t="s">
        <v>112</v>
      </c>
      <c r="E1031" s="1021">
        <v>39878</v>
      </c>
      <c r="F1031" s="950" t="s">
        <v>49</v>
      </c>
      <c r="G1031" s="951">
        <v>6700000</v>
      </c>
      <c r="H1031" s="951">
        <v>0</v>
      </c>
      <c r="I1031" s="951">
        <v>6165312</v>
      </c>
      <c r="J1031" s="952" t="s">
        <v>672</v>
      </c>
      <c r="K1031" s="953"/>
      <c r="L1031" s="954"/>
      <c r="M1031" s="777"/>
      <c r="N1031" s="778"/>
      <c r="O1031" s="957"/>
      <c r="P1031" s="957"/>
      <c r="Q1031" s="779"/>
      <c r="R1031" s="1022"/>
    </row>
    <row r="1032" spans="1:18">
      <c r="A1032" s="1020"/>
      <c r="B1032" s="1019" t="s">
        <v>1285</v>
      </c>
      <c r="C1032" s="1019" t="s">
        <v>1286</v>
      </c>
      <c r="D1032" s="1019" t="s">
        <v>112</v>
      </c>
      <c r="E1032" s="1021">
        <v>41936</v>
      </c>
      <c r="F1032" s="950"/>
      <c r="G1032" s="951"/>
      <c r="H1032" s="951"/>
      <c r="I1032" s="951"/>
      <c r="J1032" s="952"/>
      <c r="K1032" s="953">
        <v>5547600</v>
      </c>
      <c r="L1032" s="954"/>
      <c r="M1032" s="777">
        <v>6700</v>
      </c>
      <c r="N1032" s="778">
        <v>828</v>
      </c>
      <c r="O1032" s="957">
        <v>-1152400</v>
      </c>
      <c r="P1032" s="957"/>
      <c r="Q1032" s="779"/>
      <c r="R1032" s="1022"/>
    </row>
    <row r="1033" spans="1:18">
      <c r="A1033" s="1020" t="s">
        <v>1979</v>
      </c>
      <c r="B1033" s="1019" t="s">
        <v>1287</v>
      </c>
      <c r="C1033" s="1019" t="s">
        <v>1288</v>
      </c>
      <c r="D1033" s="1019" t="s">
        <v>151</v>
      </c>
      <c r="E1033" s="1021">
        <v>39843</v>
      </c>
      <c r="F1033" s="950" t="s">
        <v>49</v>
      </c>
      <c r="G1033" s="951">
        <v>4000000</v>
      </c>
      <c r="H1033" s="951">
        <v>0</v>
      </c>
      <c r="I1033" s="951">
        <v>4467049.67</v>
      </c>
      <c r="J1033" s="952" t="s">
        <v>656</v>
      </c>
      <c r="K1033" s="953"/>
      <c r="L1033" s="954"/>
      <c r="M1033" s="777"/>
      <c r="N1033" s="778"/>
      <c r="O1033" s="957"/>
      <c r="P1033" s="957"/>
      <c r="Q1033" s="779"/>
      <c r="R1033" s="1022"/>
    </row>
    <row r="1034" spans="1:18">
      <c r="A1034" s="1020"/>
      <c r="B1034" s="1019" t="s">
        <v>1287</v>
      </c>
      <c r="C1034" s="1019" t="s">
        <v>1288</v>
      </c>
      <c r="D1034" s="1019" t="s">
        <v>151</v>
      </c>
      <c r="E1034" s="1021">
        <v>40289</v>
      </c>
      <c r="F1034" s="950"/>
      <c r="G1034" s="951"/>
      <c r="H1034" s="951"/>
      <c r="I1034" s="951"/>
      <c r="J1034" s="952"/>
      <c r="K1034" s="953">
        <v>4000000</v>
      </c>
      <c r="L1034" s="954"/>
      <c r="M1034" s="777">
        <v>4000</v>
      </c>
      <c r="N1034" s="778">
        <v>1000</v>
      </c>
      <c r="O1034" s="957"/>
      <c r="P1034" s="957"/>
      <c r="Q1034" s="779">
        <v>200000</v>
      </c>
      <c r="R1034" s="1022">
        <v>200</v>
      </c>
    </row>
    <row r="1035" spans="1:18">
      <c r="A1035" s="1020"/>
      <c r="B1035" s="1019" t="s">
        <v>1289</v>
      </c>
      <c r="C1035" s="1019" t="s">
        <v>1290</v>
      </c>
      <c r="D1035" s="1019" t="s">
        <v>107</v>
      </c>
      <c r="E1035" s="1021">
        <v>39805</v>
      </c>
      <c r="F1035" s="950" t="s">
        <v>26</v>
      </c>
      <c r="G1035" s="951">
        <v>26000000</v>
      </c>
      <c r="H1035" s="951">
        <v>0</v>
      </c>
      <c r="I1035" s="951">
        <v>21034187.780000001</v>
      </c>
      <c r="J1035" s="952" t="s">
        <v>675</v>
      </c>
      <c r="K1035" s="953"/>
      <c r="L1035" s="954"/>
      <c r="M1035" s="777"/>
      <c r="N1035" s="778"/>
      <c r="O1035" s="957"/>
      <c r="P1035" s="957"/>
      <c r="Q1035" s="779"/>
      <c r="R1035" s="1022"/>
    </row>
    <row r="1036" spans="1:18">
      <c r="A1036" s="1020"/>
      <c r="B1036" s="1019" t="s">
        <v>1289</v>
      </c>
      <c r="C1036" s="1019" t="s">
        <v>1290</v>
      </c>
      <c r="D1036" s="1019" t="s">
        <v>107</v>
      </c>
      <c r="E1036" s="1021">
        <v>41312</v>
      </c>
      <c r="F1036" s="950"/>
      <c r="G1036" s="951"/>
      <c r="H1036" s="951"/>
      <c r="I1036" s="951"/>
      <c r="J1036" s="952"/>
      <c r="K1036" s="953">
        <v>2561325</v>
      </c>
      <c r="L1036" s="954"/>
      <c r="M1036" s="777">
        <v>3550</v>
      </c>
      <c r="N1036" s="778">
        <v>721.5</v>
      </c>
      <c r="O1036" s="957">
        <v>-988675</v>
      </c>
      <c r="P1036" s="957"/>
      <c r="Q1036" s="779"/>
      <c r="R1036" s="1022"/>
    </row>
    <row r="1037" spans="1:18">
      <c r="A1037" s="1020"/>
      <c r="B1037" s="1019" t="s">
        <v>1289</v>
      </c>
      <c r="C1037" s="1019" t="s">
        <v>1290</v>
      </c>
      <c r="D1037" s="1019" t="s">
        <v>107</v>
      </c>
      <c r="E1037" s="1021">
        <v>41313</v>
      </c>
      <c r="F1037" s="950"/>
      <c r="G1037" s="951"/>
      <c r="H1037" s="951"/>
      <c r="I1037" s="951"/>
      <c r="J1037" s="952"/>
      <c r="K1037" s="953">
        <v>16197675</v>
      </c>
      <c r="L1037" s="954"/>
      <c r="M1037" s="777">
        <v>22450</v>
      </c>
      <c r="N1037" s="778">
        <v>721.5</v>
      </c>
      <c r="O1037" s="957">
        <v>-6252325</v>
      </c>
      <c r="P1037" s="957"/>
      <c r="Q1037" s="779"/>
      <c r="R1037" s="1022"/>
    </row>
    <row r="1038" spans="1:18">
      <c r="A1038" s="1020"/>
      <c r="B1038" s="1019" t="s">
        <v>1289</v>
      </c>
      <c r="C1038" s="1019" t="s">
        <v>1290</v>
      </c>
      <c r="D1038" s="1019" t="s">
        <v>107</v>
      </c>
      <c r="E1038" s="1021">
        <v>41359</v>
      </c>
      <c r="F1038" s="950"/>
      <c r="G1038" s="951"/>
      <c r="H1038" s="951"/>
      <c r="I1038" s="951"/>
      <c r="J1038" s="952"/>
      <c r="K1038" s="953"/>
      <c r="L1038" s="954">
        <v>-187590</v>
      </c>
      <c r="M1038" s="777"/>
      <c r="N1038" s="778"/>
      <c r="O1038" s="957"/>
      <c r="P1038" s="957"/>
      <c r="Q1038" s="779"/>
      <c r="R1038" s="1022"/>
    </row>
    <row r="1039" spans="1:18">
      <c r="A1039" s="1020">
        <v>11</v>
      </c>
      <c r="B1039" s="1019" t="s">
        <v>1291</v>
      </c>
      <c r="C1039" s="1019" t="s">
        <v>1292</v>
      </c>
      <c r="D1039" s="1019" t="s">
        <v>84</v>
      </c>
      <c r="E1039" s="1021">
        <v>39829</v>
      </c>
      <c r="F1039" s="950" t="s">
        <v>26</v>
      </c>
      <c r="G1039" s="951">
        <v>50000000</v>
      </c>
      <c r="H1039" s="951">
        <v>0</v>
      </c>
      <c r="I1039" s="951">
        <v>57480555.560000002</v>
      </c>
      <c r="J1039" s="952" t="s">
        <v>656</v>
      </c>
      <c r="K1039" s="953"/>
      <c r="L1039" s="954"/>
      <c r="M1039" s="777"/>
      <c r="N1039" s="778"/>
      <c r="O1039" s="957"/>
      <c r="P1039" s="957"/>
      <c r="Q1039" s="779"/>
      <c r="R1039" s="1022"/>
    </row>
    <row r="1040" spans="1:18">
      <c r="A1040" s="1020"/>
      <c r="B1040" s="1019" t="s">
        <v>1291</v>
      </c>
      <c r="C1040" s="1019" t="s">
        <v>1292</v>
      </c>
      <c r="D1040" s="1019" t="s">
        <v>84</v>
      </c>
      <c r="E1040" s="1021">
        <v>40730</v>
      </c>
      <c r="F1040" s="950"/>
      <c r="G1040" s="951"/>
      <c r="H1040" s="951"/>
      <c r="I1040" s="951"/>
      <c r="J1040" s="952"/>
      <c r="K1040" s="953">
        <v>50000000</v>
      </c>
      <c r="L1040" s="954"/>
      <c r="M1040" s="777">
        <v>50000</v>
      </c>
      <c r="N1040" s="778">
        <v>1000</v>
      </c>
      <c r="O1040" s="957"/>
      <c r="P1040" s="957"/>
      <c r="Q1040" s="779"/>
      <c r="R1040" s="1022"/>
    </row>
    <row r="1041" spans="1:18">
      <c r="A1041" s="1020"/>
      <c r="B1041" s="1019" t="s">
        <v>1291</v>
      </c>
      <c r="C1041" s="1019" t="s">
        <v>1292</v>
      </c>
      <c r="D1041" s="1019" t="s">
        <v>84</v>
      </c>
      <c r="E1041" s="1021">
        <v>40751</v>
      </c>
      <c r="F1041" s="950"/>
      <c r="G1041" s="951"/>
      <c r="H1041" s="951"/>
      <c r="I1041" s="951"/>
      <c r="J1041" s="952"/>
      <c r="K1041" s="953"/>
      <c r="L1041" s="954"/>
      <c r="M1041" s="777"/>
      <c r="N1041" s="778"/>
      <c r="O1041" s="957"/>
      <c r="P1041" s="957"/>
      <c r="Q1041" s="779">
        <v>1300000</v>
      </c>
      <c r="R1041" s="1022">
        <v>158471.5</v>
      </c>
    </row>
    <row r="1042" spans="1:18">
      <c r="A1042" s="1020">
        <v>8</v>
      </c>
      <c r="B1042" s="1019" t="s">
        <v>1293</v>
      </c>
      <c r="C1042" s="1019" t="s">
        <v>1294</v>
      </c>
      <c r="D1042" s="1019" t="s">
        <v>108</v>
      </c>
      <c r="E1042" s="1021">
        <v>39864</v>
      </c>
      <c r="F1042" s="950" t="s">
        <v>49</v>
      </c>
      <c r="G1042" s="951">
        <v>3250000</v>
      </c>
      <c r="H1042" s="951">
        <v>0</v>
      </c>
      <c r="I1042" s="951">
        <v>4214202.3099999996</v>
      </c>
      <c r="J1042" s="952" t="s">
        <v>656</v>
      </c>
      <c r="K1042" s="953"/>
      <c r="L1042" s="954"/>
      <c r="M1042" s="777"/>
      <c r="N1042" s="778"/>
      <c r="O1042" s="957"/>
      <c r="P1042" s="957"/>
      <c r="Q1042" s="779"/>
      <c r="R1042" s="1022"/>
    </row>
    <row r="1043" spans="1:18">
      <c r="A1043" s="1020"/>
      <c r="B1043" s="1019" t="s">
        <v>1293</v>
      </c>
      <c r="C1043" s="1019" t="s">
        <v>1294</v>
      </c>
      <c r="D1043" s="1019" t="s">
        <v>108</v>
      </c>
      <c r="E1043" s="1021">
        <v>41514</v>
      </c>
      <c r="F1043" s="950"/>
      <c r="G1043" s="951"/>
      <c r="H1043" s="951"/>
      <c r="I1043" s="951"/>
      <c r="J1043" s="952"/>
      <c r="K1043" s="953">
        <v>3250000</v>
      </c>
      <c r="L1043" s="954"/>
      <c r="M1043" s="777">
        <v>3250</v>
      </c>
      <c r="N1043" s="778">
        <v>1000</v>
      </c>
      <c r="O1043" s="957"/>
      <c r="P1043" s="957"/>
      <c r="Q1043" s="779">
        <v>163000</v>
      </c>
      <c r="R1043" s="1022">
        <v>163</v>
      </c>
    </row>
    <row r="1044" spans="1:18">
      <c r="A1044" s="1020" t="s">
        <v>1981</v>
      </c>
      <c r="B1044" s="1019" t="s">
        <v>1295</v>
      </c>
      <c r="C1044" s="1019" t="s">
        <v>1296</v>
      </c>
      <c r="D1044" s="1019" t="s">
        <v>82</v>
      </c>
      <c r="E1044" s="1021">
        <v>39857</v>
      </c>
      <c r="F1044" s="950" t="s">
        <v>49</v>
      </c>
      <c r="G1044" s="951">
        <v>1900000</v>
      </c>
      <c r="H1044" s="951">
        <v>0</v>
      </c>
      <c r="I1044" s="951">
        <v>2229801.0299999998</v>
      </c>
      <c r="J1044" s="952" t="s">
        <v>672</v>
      </c>
      <c r="K1044" s="953"/>
      <c r="L1044" s="954"/>
      <c r="M1044" s="777"/>
      <c r="N1044" s="778"/>
      <c r="O1044" s="957"/>
      <c r="P1044" s="957"/>
      <c r="Q1044" s="779"/>
      <c r="R1044" s="1022"/>
    </row>
    <row r="1045" spans="1:18">
      <c r="A1045" s="1020"/>
      <c r="B1045" s="1019" t="s">
        <v>1295</v>
      </c>
      <c r="C1045" s="1019" t="s">
        <v>1296</v>
      </c>
      <c r="D1045" s="1019" t="s">
        <v>82</v>
      </c>
      <c r="E1045" s="1021">
        <v>41241</v>
      </c>
      <c r="F1045" s="950"/>
      <c r="G1045" s="951"/>
      <c r="H1045" s="951"/>
      <c r="I1045" s="951"/>
      <c r="J1045" s="952"/>
      <c r="K1045" s="953">
        <v>608170.5</v>
      </c>
      <c r="L1045" s="954"/>
      <c r="M1045" s="777">
        <v>645</v>
      </c>
      <c r="N1045" s="778">
        <v>942.9</v>
      </c>
      <c r="O1045" s="957">
        <v>-36829.5</v>
      </c>
      <c r="P1045" s="957"/>
      <c r="Q1045" s="779"/>
      <c r="R1045" s="1022"/>
    </row>
    <row r="1046" spans="1:18">
      <c r="A1046" s="1020"/>
      <c r="B1046" s="1019" t="s">
        <v>1295</v>
      </c>
      <c r="C1046" s="1019" t="s">
        <v>1296</v>
      </c>
      <c r="D1046" s="1019" t="s">
        <v>82</v>
      </c>
      <c r="E1046" s="1021">
        <v>41243</v>
      </c>
      <c r="F1046" s="950"/>
      <c r="G1046" s="951"/>
      <c r="H1046" s="951"/>
      <c r="I1046" s="951"/>
      <c r="J1046" s="952"/>
      <c r="K1046" s="953">
        <v>1183339.5</v>
      </c>
      <c r="L1046" s="954"/>
      <c r="M1046" s="777">
        <v>1255</v>
      </c>
      <c r="N1046" s="778">
        <v>942.9</v>
      </c>
      <c r="O1046" s="957">
        <v>-71660.5</v>
      </c>
      <c r="P1046" s="957"/>
      <c r="Q1046" s="779">
        <v>70095</v>
      </c>
      <c r="R1046" s="1022">
        <v>95</v>
      </c>
    </row>
    <row r="1047" spans="1:18">
      <c r="A1047" s="1020"/>
      <c r="B1047" s="1019" t="s">
        <v>1295</v>
      </c>
      <c r="C1047" s="1019" t="s">
        <v>1296</v>
      </c>
      <c r="D1047" s="1019" t="s">
        <v>82</v>
      </c>
      <c r="E1047" s="1021">
        <v>41285</v>
      </c>
      <c r="F1047" s="950"/>
      <c r="G1047" s="951"/>
      <c r="H1047" s="951"/>
      <c r="I1047" s="951"/>
      <c r="J1047" s="952"/>
      <c r="K1047" s="953"/>
      <c r="L1047" s="954">
        <v>-17915.11</v>
      </c>
      <c r="M1047" s="777"/>
      <c r="N1047" s="778"/>
      <c r="O1047" s="957"/>
      <c r="P1047" s="957"/>
      <c r="Q1047" s="779"/>
      <c r="R1047" s="1022"/>
    </row>
    <row r="1048" spans="1:18">
      <c r="A1048" s="1020"/>
      <c r="B1048" s="1019" t="s">
        <v>1295</v>
      </c>
      <c r="C1048" s="1019" t="s">
        <v>1296</v>
      </c>
      <c r="D1048" s="1019" t="s">
        <v>82</v>
      </c>
      <c r="E1048" s="1021">
        <v>41359</v>
      </c>
      <c r="F1048" s="950"/>
      <c r="G1048" s="951"/>
      <c r="H1048" s="951"/>
      <c r="I1048" s="951"/>
      <c r="J1048" s="952"/>
      <c r="K1048" s="953"/>
      <c r="L1048" s="954">
        <v>-7084.89</v>
      </c>
      <c r="M1048" s="777"/>
      <c r="N1048" s="778"/>
      <c r="O1048" s="957"/>
      <c r="P1048" s="957"/>
      <c r="Q1048" s="779"/>
      <c r="R1048" s="1022"/>
    </row>
    <row r="1049" spans="1:18">
      <c r="A1049" s="1020" t="s">
        <v>1985</v>
      </c>
      <c r="B1049" s="1019" t="s">
        <v>1297</v>
      </c>
      <c r="C1049" s="1019" t="s">
        <v>1298</v>
      </c>
      <c r="D1049" s="1019" t="s">
        <v>131</v>
      </c>
      <c r="E1049" s="1021">
        <v>40074</v>
      </c>
      <c r="F1049" s="950" t="s">
        <v>49</v>
      </c>
      <c r="G1049" s="951">
        <v>10000000</v>
      </c>
      <c r="H1049" s="951">
        <v>0</v>
      </c>
      <c r="I1049" s="951">
        <v>11111011.939999999</v>
      </c>
      <c r="J1049" s="952" t="s">
        <v>672</v>
      </c>
      <c r="K1049" s="953"/>
      <c r="L1049" s="954"/>
      <c r="M1049" s="777"/>
      <c r="N1049" s="778"/>
      <c r="O1049" s="957"/>
      <c r="P1049" s="957"/>
      <c r="Q1049" s="779"/>
      <c r="R1049" s="1022"/>
    </row>
    <row r="1050" spans="1:18">
      <c r="A1050" s="1025"/>
      <c r="B1050" s="1019" t="s">
        <v>1297</v>
      </c>
      <c r="C1050" s="1019" t="s">
        <v>1298</v>
      </c>
      <c r="D1050" s="1019" t="s">
        <v>131</v>
      </c>
      <c r="E1050" s="1021">
        <v>41213</v>
      </c>
      <c r="F1050" s="950"/>
      <c r="G1050" s="951"/>
      <c r="H1050" s="951"/>
      <c r="I1050" s="951"/>
      <c r="J1050" s="952"/>
      <c r="K1050" s="953">
        <v>9185000</v>
      </c>
      <c r="L1050" s="954"/>
      <c r="M1050" s="777">
        <v>10000</v>
      </c>
      <c r="N1050" s="778">
        <v>918.5</v>
      </c>
      <c r="O1050" s="957">
        <v>-815000</v>
      </c>
      <c r="P1050" s="957"/>
      <c r="Q1050" s="779">
        <v>315461.52</v>
      </c>
      <c r="R1050" s="1022">
        <v>374</v>
      </c>
    </row>
    <row r="1051" spans="1:18">
      <c r="A1051" s="1020"/>
      <c r="B1051" s="1019" t="s">
        <v>1297</v>
      </c>
      <c r="C1051" s="1019" t="s">
        <v>1298</v>
      </c>
      <c r="D1051" s="1019" t="s">
        <v>131</v>
      </c>
      <c r="E1051" s="1021">
        <v>41285</v>
      </c>
      <c r="F1051" s="950"/>
      <c r="G1051" s="951"/>
      <c r="H1051" s="951"/>
      <c r="I1051" s="951"/>
      <c r="J1051" s="952"/>
      <c r="K1051" s="953"/>
      <c r="L1051" s="954">
        <v>-91850</v>
      </c>
      <c r="M1051" s="777"/>
      <c r="N1051" s="778"/>
      <c r="O1051" s="957"/>
      <c r="P1051" s="957"/>
      <c r="Q1051" s="779"/>
      <c r="R1051" s="1022"/>
    </row>
    <row r="1052" spans="1:18">
      <c r="A1052" s="1020">
        <v>11</v>
      </c>
      <c r="B1052" s="1019" t="s">
        <v>1299</v>
      </c>
      <c r="C1052" s="1019" t="s">
        <v>1300</v>
      </c>
      <c r="D1052" s="1019" t="s">
        <v>82</v>
      </c>
      <c r="E1052" s="1021">
        <v>39794</v>
      </c>
      <c r="F1052" s="950" t="s">
        <v>26</v>
      </c>
      <c r="G1052" s="951">
        <v>18400000</v>
      </c>
      <c r="H1052" s="951">
        <v>0</v>
      </c>
      <c r="I1052" s="951">
        <v>22354145.890000001</v>
      </c>
      <c r="J1052" s="952" t="s">
        <v>656</v>
      </c>
      <c r="K1052" s="953"/>
      <c r="L1052" s="954"/>
      <c r="M1052" s="777"/>
      <c r="N1052" s="778"/>
      <c r="O1052" s="957"/>
      <c r="P1052" s="957"/>
      <c r="Q1052" s="779"/>
      <c r="R1052" s="1022"/>
    </row>
    <row r="1053" spans="1:18">
      <c r="A1053" s="1020"/>
      <c r="B1053" s="1019" t="s">
        <v>1299</v>
      </c>
      <c r="C1053" s="1019" t="s">
        <v>1300</v>
      </c>
      <c r="D1053" s="1019" t="s">
        <v>82</v>
      </c>
      <c r="E1053" s="1021">
        <v>41262</v>
      </c>
      <c r="F1053" s="950"/>
      <c r="G1053" s="951"/>
      <c r="H1053" s="951"/>
      <c r="I1053" s="951"/>
      <c r="J1053" s="952"/>
      <c r="K1053" s="953">
        <v>18400000</v>
      </c>
      <c r="L1053" s="954"/>
      <c r="M1053" s="777">
        <v>18400</v>
      </c>
      <c r="N1053" s="778">
        <v>1000</v>
      </c>
      <c r="O1053" s="957"/>
      <c r="P1053" s="957"/>
      <c r="Q1053" s="779"/>
      <c r="R1053" s="1022"/>
    </row>
    <row r="1054" spans="1:18">
      <c r="A1054" s="1028"/>
      <c r="B1054" s="1027" t="s">
        <v>1299</v>
      </c>
      <c r="C1054" s="1027" t="s">
        <v>1300</v>
      </c>
      <c r="D1054" s="1027" t="s">
        <v>82</v>
      </c>
      <c r="E1054" s="1029">
        <v>41290</v>
      </c>
      <c r="F1054" s="950"/>
      <c r="G1054" s="951"/>
      <c r="H1054" s="951"/>
      <c r="I1054" s="951"/>
      <c r="J1054" s="952"/>
      <c r="K1054" s="953"/>
      <c r="L1054" s="954"/>
      <c r="M1054" s="955"/>
      <c r="N1054" s="956"/>
      <c r="O1054" s="957"/>
      <c r="P1054" s="957"/>
      <c r="Q1054" s="954">
        <v>256257</v>
      </c>
      <c r="R1054" s="1030">
        <v>253666.17</v>
      </c>
    </row>
    <row r="1055" spans="1:18">
      <c r="A1055" s="1028" t="s">
        <v>2035</v>
      </c>
      <c r="B1055" s="1027" t="s">
        <v>1301</v>
      </c>
      <c r="C1055" s="1027" t="s">
        <v>1302</v>
      </c>
      <c r="D1055" s="1027" t="s">
        <v>101</v>
      </c>
      <c r="E1055" s="1029">
        <v>39801</v>
      </c>
      <c r="F1055" s="950" t="s">
        <v>26</v>
      </c>
      <c r="G1055" s="951">
        <v>25000000</v>
      </c>
      <c r="H1055" s="951">
        <v>0</v>
      </c>
      <c r="I1055" s="951">
        <v>29857321.829999998</v>
      </c>
      <c r="J1055" s="952" t="s">
        <v>656</v>
      </c>
      <c r="K1055" s="953"/>
      <c r="L1055" s="954"/>
      <c r="M1055" s="955"/>
      <c r="N1055" s="956"/>
      <c r="O1055" s="957"/>
      <c r="P1055" s="957"/>
      <c r="Q1055" s="954"/>
      <c r="R1055" s="1030"/>
    </row>
    <row r="1056" spans="1:18">
      <c r="A1056" s="1020"/>
      <c r="B1056" s="1019" t="s">
        <v>1301</v>
      </c>
      <c r="C1056" s="1019" t="s">
        <v>1302</v>
      </c>
      <c r="D1056" s="1019" t="s">
        <v>101</v>
      </c>
      <c r="E1056" s="1021">
        <v>40492</v>
      </c>
      <c r="F1056" s="950"/>
      <c r="G1056" s="951"/>
      <c r="H1056" s="951"/>
      <c r="I1056" s="951"/>
      <c r="J1056" s="952"/>
      <c r="K1056" s="953">
        <v>6250000</v>
      </c>
      <c r="L1056" s="954"/>
      <c r="M1056" s="777">
        <v>6250</v>
      </c>
      <c r="N1056" s="778">
        <v>1000</v>
      </c>
      <c r="O1056" s="957"/>
      <c r="P1056" s="957"/>
      <c r="Q1056" s="779"/>
      <c r="R1056" s="1022"/>
    </row>
    <row r="1057" spans="1:18">
      <c r="A1057" s="1020"/>
      <c r="B1057" s="1019" t="s">
        <v>1301</v>
      </c>
      <c r="C1057" s="1019" t="s">
        <v>1302</v>
      </c>
      <c r="D1057" s="1019" t="s">
        <v>101</v>
      </c>
      <c r="E1057" s="1021">
        <v>40780</v>
      </c>
      <c r="F1057" s="950"/>
      <c r="G1057" s="951"/>
      <c r="H1057" s="951"/>
      <c r="I1057" s="951"/>
      <c r="J1057" s="952"/>
      <c r="K1057" s="953">
        <v>18750000</v>
      </c>
      <c r="L1057" s="954"/>
      <c r="M1057" s="777">
        <v>18750</v>
      </c>
      <c r="N1057" s="778">
        <v>1000</v>
      </c>
      <c r="O1057" s="957"/>
      <c r="P1057" s="957"/>
      <c r="Q1057" s="779"/>
      <c r="R1057" s="1022"/>
    </row>
    <row r="1058" spans="1:18">
      <c r="A1058" s="1020"/>
      <c r="B1058" s="1019" t="s">
        <v>1301</v>
      </c>
      <c r="C1058" s="1019" t="s">
        <v>1302</v>
      </c>
      <c r="D1058" s="1019" t="s">
        <v>101</v>
      </c>
      <c r="E1058" s="1021">
        <v>40870</v>
      </c>
      <c r="F1058" s="950"/>
      <c r="G1058" s="951"/>
      <c r="H1058" s="951"/>
      <c r="I1058" s="951"/>
      <c r="J1058" s="952"/>
      <c r="K1058" s="953"/>
      <c r="L1058" s="954"/>
      <c r="M1058" s="777"/>
      <c r="N1058" s="778"/>
      <c r="O1058" s="957"/>
      <c r="P1058" s="957"/>
      <c r="Q1058" s="779">
        <v>1750551</v>
      </c>
      <c r="R1058" s="1022">
        <v>212188.01</v>
      </c>
    </row>
    <row r="1059" spans="1:18">
      <c r="A1059" s="1020" t="s">
        <v>1980</v>
      </c>
      <c r="B1059" s="1019" t="s">
        <v>1303</v>
      </c>
      <c r="C1059" s="1019" t="s">
        <v>1304</v>
      </c>
      <c r="D1059" s="1019" t="s">
        <v>86</v>
      </c>
      <c r="E1059" s="1021">
        <v>39871</v>
      </c>
      <c r="F1059" s="950" t="s">
        <v>49</v>
      </c>
      <c r="G1059" s="951">
        <v>5983000</v>
      </c>
      <c r="H1059" s="951">
        <v>0</v>
      </c>
      <c r="I1059" s="951">
        <v>7119793.0499999998</v>
      </c>
      <c r="J1059" s="952" t="s">
        <v>656</v>
      </c>
      <c r="K1059" s="953"/>
      <c r="L1059" s="954"/>
      <c r="M1059" s="777"/>
      <c r="N1059" s="778"/>
      <c r="O1059" s="957"/>
      <c r="P1059" s="957"/>
      <c r="Q1059" s="779"/>
      <c r="R1059" s="1022"/>
    </row>
    <row r="1060" spans="1:18">
      <c r="A1060" s="1020"/>
      <c r="B1060" s="1019" t="s">
        <v>1303</v>
      </c>
      <c r="C1060" s="1019" t="s">
        <v>1304</v>
      </c>
      <c r="D1060" s="1019" t="s">
        <v>86</v>
      </c>
      <c r="E1060" s="1021">
        <v>40808</v>
      </c>
      <c r="F1060" s="950"/>
      <c r="G1060" s="951"/>
      <c r="H1060" s="951"/>
      <c r="I1060" s="951"/>
      <c r="J1060" s="952"/>
      <c r="K1060" s="953">
        <v>5983000</v>
      </c>
      <c r="L1060" s="954"/>
      <c r="M1060" s="777">
        <v>5983</v>
      </c>
      <c r="N1060" s="778">
        <v>1000</v>
      </c>
      <c r="O1060" s="957"/>
      <c r="P1060" s="957"/>
      <c r="Q1060" s="779">
        <v>299000</v>
      </c>
      <c r="R1060" s="1022">
        <v>299</v>
      </c>
    </row>
    <row r="1061" spans="1:18">
      <c r="A1061" s="1020" t="s">
        <v>2036</v>
      </c>
      <c r="B1061" s="1019" t="s">
        <v>1305</v>
      </c>
      <c r="C1061" s="1019" t="s">
        <v>895</v>
      </c>
      <c r="D1061" s="1019" t="s">
        <v>80</v>
      </c>
      <c r="E1061" s="1021">
        <v>39934</v>
      </c>
      <c r="F1061" s="950" t="s">
        <v>49</v>
      </c>
      <c r="G1061" s="951">
        <v>4000000</v>
      </c>
      <c r="H1061" s="951">
        <v>0</v>
      </c>
      <c r="I1061" s="951">
        <v>10940554.65</v>
      </c>
      <c r="J1061" s="952" t="s">
        <v>656</v>
      </c>
      <c r="K1061" s="953"/>
      <c r="L1061" s="954"/>
      <c r="M1061" s="777"/>
      <c r="N1061" s="778"/>
      <c r="O1061" s="957"/>
      <c r="P1061" s="957"/>
      <c r="Q1061" s="779"/>
      <c r="R1061" s="1022"/>
    </row>
    <row r="1062" spans="1:18">
      <c r="A1062" s="1020"/>
      <c r="B1062" s="1019" t="s">
        <v>1305</v>
      </c>
      <c r="C1062" s="1019" t="s">
        <v>895</v>
      </c>
      <c r="D1062" s="1019" t="s">
        <v>80</v>
      </c>
      <c r="E1062" s="1021">
        <v>40130</v>
      </c>
      <c r="F1062" s="950"/>
      <c r="G1062" s="951">
        <v>5000000</v>
      </c>
      <c r="H1062" s="951"/>
      <c r="I1062" s="951"/>
      <c r="J1062" s="952"/>
      <c r="K1062" s="953"/>
      <c r="L1062" s="954"/>
      <c r="M1062" s="777"/>
      <c r="N1062" s="778"/>
      <c r="O1062" s="957"/>
      <c r="P1062" s="957"/>
      <c r="Q1062" s="779"/>
      <c r="R1062" s="1022"/>
    </row>
    <row r="1063" spans="1:18">
      <c r="A1063" s="1020"/>
      <c r="B1063" s="1019" t="s">
        <v>1305</v>
      </c>
      <c r="C1063" s="1019" t="s">
        <v>895</v>
      </c>
      <c r="D1063" s="1019" t="s">
        <v>80</v>
      </c>
      <c r="E1063" s="1021">
        <v>41254</v>
      </c>
      <c r="F1063" s="950"/>
      <c r="G1063" s="951"/>
      <c r="H1063" s="951"/>
      <c r="I1063" s="951"/>
      <c r="J1063" s="952"/>
      <c r="K1063" s="953">
        <v>9000000</v>
      </c>
      <c r="L1063" s="954"/>
      <c r="M1063" s="777">
        <v>9000</v>
      </c>
      <c r="N1063" s="778">
        <v>1000</v>
      </c>
      <c r="O1063" s="957"/>
      <c r="P1063" s="957"/>
      <c r="Q1063" s="779">
        <v>344000</v>
      </c>
      <c r="R1063" s="1022">
        <v>344</v>
      </c>
    </row>
    <row r="1064" spans="1:18">
      <c r="A1064" s="1020">
        <v>11</v>
      </c>
      <c r="B1064" s="1019" t="s">
        <v>1306</v>
      </c>
      <c r="C1064" s="1019" t="s">
        <v>1307</v>
      </c>
      <c r="D1064" s="1019" t="s">
        <v>128</v>
      </c>
      <c r="E1064" s="1021">
        <v>39766</v>
      </c>
      <c r="F1064" s="950" t="s">
        <v>26</v>
      </c>
      <c r="G1064" s="951">
        <v>1398071000</v>
      </c>
      <c r="H1064" s="951">
        <v>0</v>
      </c>
      <c r="I1064" s="951">
        <v>1594356808.5599999</v>
      </c>
      <c r="J1064" s="952" t="s">
        <v>656</v>
      </c>
      <c r="K1064" s="953"/>
      <c r="L1064" s="954"/>
      <c r="M1064" s="777"/>
      <c r="N1064" s="778"/>
      <c r="O1064" s="957"/>
      <c r="P1064" s="957"/>
      <c r="Q1064" s="779"/>
      <c r="R1064" s="1022"/>
    </row>
    <row r="1065" spans="1:18">
      <c r="A1065" s="1020"/>
      <c r="B1065" s="1019" t="s">
        <v>1306</v>
      </c>
      <c r="C1065" s="1019" t="s">
        <v>1307</v>
      </c>
      <c r="D1065" s="1019" t="s">
        <v>128</v>
      </c>
      <c r="E1065" s="1021">
        <v>40534</v>
      </c>
      <c r="F1065" s="950"/>
      <c r="G1065" s="951"/>
      <c r="H1065" s="951"/>
      <c r="I1065" s="951"/>
      <c r="J1065" s="952"/>
      <c r="K1065" s="953">
        <v>1398071000</v>
      </c>
      <c r="L1065" s="954"/>
      <c r="M1065" s="777">
        <v>1398071</v>
      </c>
      <c r="N1065" s="778">
        <v>1000</v>
      </c>
      <c r="O1065" s="957"/>
      <c r="P1065" s="957"/>
      <c r="Q1065" s="779"/>
      <c r="R1065" s="1022"/>
    </row>
    <row r="1066" spans="1:18">
      <c r="A1066" s="1020"/>
      <c r="B1066" s="1019" t="s">
        <v>1306</v>
      </c>
      <c r="C1066" s="1019" t="s">
        <v>1307</v>
      </c>
      <c r="D1066" s="1019" t="s">
        <v>128</v>
      </c>
      <c r="E1066" s="1021">
        <v>40562</v>
      </c>
      <c r="F1066" s="950"/>
      <c r="G1066" s="951"/>
      <c r="H1066" s="951"/>
      <c r="I1066" s="951"/>
      <c r="J1066" s="952"/>
      <c r="K1066" s="953"/>
      <c r="L1066" s="954"/>
      <c r="M1066" s="777"/>
      <c r="N1066" s="778"/>
      <c r="O1066" s="957"/>
      <c r="P1066" s="957"/>
      <c r="Q1066" s="779">
        <v>49100000</v>
      </c>
      <c r="R1066" s="1022">
        <v>23562994</v>
      </c>
    </row>
    <row r="1067" spans="1:18">
      <c r="A1067" s="1020" t="s">
        <v>1981</v>
      </c>
      <c r="B1067" s="1019" t="s">
        <v>1308</v>
      </c>
      <c r="C1067" s="1019" t="s">
        <v>1309</v>
      </c>
      <c r="D1067" s="1019" t="s">
        <v>98</v>
      </c>
      <c r="E1067" s="1021">
        <v>39850</v>
      </c>
      <c r="F1067" s="950" t="s">
        <v>49</v>
      </c>
      <c r="G1067" s="951">
        <v>1552000</v>
      </c>
      <c r="H1067" s="951">
        <v>0</v>
      </c>
      <c r="I1067" s="951">
        <v>1337166.22</v>
      </c>
      <c r="J1067" s="952" t="s">
        <v>672</v>
      </c>
      <c r="K1067" s="953"/>
      <c r="L1067" s="954"/>
      <c r="M1067" s="777"/>
      <c r="N1067" s="778"/>
      <c r="O1067" s="957"/>
      <c r="P1067" s="957"/>
      <c r="Q1067" s="779"/>
      <c r="R1067" s="1022"/>
    </row>
    <row r="1068" spans="1:18">
      <c r="A1068" s="1020"/>
      <c r="B1068" s="1019" t="s">
        <v>1308</v>
      </c>
      <c r="C1068" s="1019" t="s">
        <v>1309</v>
      </c>
      <c r="D1068" s="1019" t="s">
        <v>98</v>
      </c>
      <c r="E1068" s="1021">
        <v>41263</v>
      </c>
      <c r="F1068" s="950"/>
      <c r="G1068" s="951"/>
      <c r="H1068" s="951"/>
      <c r="I1068" s="951"/>
      <c r="J1068" s="952"/>
      <c r="K1068" s="953">
        <v>1008800</v>
      </c>
      <c r="L1068" s="954"/>
      <c r="M1068" s="777">
        <v>1552</v>
      </c>
      <c r="N1068" s="778">
        <v>650</v>
      </c>
      <c r="O1068" s="957">
        <v>-543200</v>
      </c>
      <c r="P1068" s="957"/>
      <c r="Q1068" s="779">
        <v>25700</v>
      </c>
      <c r="R1068" s="1022">
        <v>78</v>
      </c>
    </row>
    <row r="1069" spans="1:18">
      <c r="A1069" s="1020"/>
      <c r="B1069" s="1019" t="s">
        <v>1308</v>
      </c>
      <c r="C1069" s="1019" t="s">
        <v>1309</v>
      </c>
      <c r="D1069" s="1019" t="s">
        <v>98</v>
      </c>
      <c r="E1069" s="1021">
        <v>41285</v>
      </c>
      <c r="F1069" s="950"/>
      <c r="G1069" s="951"/>
      <c r="H1069" s="951"/>
      <c r="I1069" s="951"/>
      <c r="J1069" s="952"/>
      <c r="K1069" s="953"/>
      <c r="L1069" s="954">
        <v>-10088</v>
      </c>
      <c r="M1069" s="777"/>
      <c r="N1069" s="778"/>
      <c r="O1069" s="957"/>
      <c r="P1069" s="957"/>
      <c r="Q1069" s="779"/>
      <c r="R1069" s="1022"/>
    </row>
    <row r="1070" spans="1:18">
      <c r="A1070" s="1020"/>
      <c r="B1070" s="1019" t="s">
        <v>1308</v>
      </c>
      <c r="C1070" s="1019" t="s">
        <v>1309</v>
      </c>
      <c r="D1070" s="1019" t="s">
        <v>98</v>
      </c>
      <c r="E1070" s="1021">
        <v>41359</v>
      </c>
      <c r="F1070" s="950"/>
      <c r="G1070" s="951"/>
      <c r="H1070" s="951"/>
      <c r="I1070" s="951"/>
      <c r="J1070" s="952"/>
      <c r="K1070" s="953"/>
      <c r="L1070" s="954">
        <v>-14912</v>
      </c>
      <c r="M1070" s="777"/>
      <c r="N1070" s="778"/>
      <c r="O1070" s="957"/>
      <c r="P1070" s="957"/>
      <c r="Q1070" s="779"/>
      <c r="R1070" s="1022"/>
    </row>
    <row r="1071" spans="1:18">
      <c r="A1071" s="1020" t="s">
        <v>1985</v>
      </c>
      <c r="B1071" s="1019" t="s">
        <v>1310</v>
      </c>
      <c r="C1071" s="1019" t="s">
        <v>1311</v>
      </c>
      <c r="D1071" s="1019" t="s">
        <v>151</v>
      </c>
      <c r="E1071" s="1021">
        <v>40074</v>
      </c>
      <c r="F1071" s="950" t="s">
        <v>49</v>
      </c>
      <c r="G1071" s="951">
        <v>5976000</v>
      </c>
      <c r="H1071" s="951">
        <v>0</v>
      </c>
      <c r="I1071" s="951">
        <v>6907223.2199999997</v>
      </c>
      <c r="J1071" s="952" t="s">
        <v>672</v>
      </c>
      <c r="K1071" s="953"/>
      <c r="L1071" s="954"/>
      <c r="M1071" s="777"/>
      <c r="N1071" s="778"/>
      <c r="O1071" s="957"/>
      <c r="P1071" s="957"/>
      <c r="Q1071" s="779"/>
      <c r="R1071" s="1022"/>
    </row>
    <row r="1072" spans="1:18">
      <c r="A1072" s="1020"/>
      <c r="B1072" s="1019" t="s">
        <v>1310</v>
      </c>
      <c r="C1072" s="1019" t="s">
        <v>1311</v>
      </c>
      <c r="D1072" s="1019" t="s">
        <v>151</v>
      </c>
      <c r="E1072" s="1021">
        <v>41712</v>
      </c>
      <c r="F1072" s="950"/>
      <c r="G1072" s="951"/>
      <c r="H1072" s="951"/>
      <c r="I1072" s="951"/>
      <c r="J1072" s="952"/>
      <c r="K1072" s="953">
        <v>2717674.7</v>
      </c>
      <c r="L1072" s="954"/>
      <c r="M1072" s="777">
        <v>2770</v>
      </c>
      <c r="N1072" s="778">
        <v>981.1</v>
      </c>
      <c r="O1072" s="957">
        <v>-52325.3</v>
      </c>
      <c r="P1072" s="957"/>
      <c r="Q1072" s="779"/>
      <c r="R1072" s="1022"/>
    </row>
    <row r="1073" spans="1:18">
      <c r="A1073" s="1020"/>
      <c r="B1073" s="1019" t="s">
        <v>1310</v>
      </c>
      <c r="C1073" s="1019" t="s">
        <v>1311</v>
      </c>
      <c r="D1073" s="1019" t="s">
        <v>151</v>
      </c>
      <c r="E1073" s="1021">
        <v>41715</v>
      </c>
      <c r="F1073" s="950"/>
      <c r="G1073" s="951"/>
      <c r="H1073" s="951"/>
      <c r="I1073" s="951"/>
      <c r="J1073" s="952"/>
      <c r="K1073" s="953">
        <v>3145438.66</v>
      </c>
      <c r="L1073" s="954"/>
      <c r="M1073" s="777">
        <v>3206</v>
      </c>
      <c r="N1073" s="778">
        <v>981.1</v>
      </c>
      <c r="O1073" s="957">
        <v>-60561.34</v>
      </c>
      <c r="P1073" s="957"/>
      <c r="Q1073" s="779">
        <v>186513.52</v>
      </c>
      <c r="R1073" s="1022">
        <v>179</v>
      </c>
    </row>
    <row r="1074" spans="1:18">
      <c r="A1074" s="1020"/>
      <c r="B1074" s="1019" t="s">
        <v>1310</v>
      </c>
      <c r="C1074" s="1019" t="s">
        <v>1311</v>
      </c>
      <c r="D1074" s="1019" t="s">
        <v>151</v>
      </c>
      <c r="E1074" s="1021">
        <v>41754</v>
      </c>
      <c r="F1074" s="950"/>
      <c r="G1074" s="951"/>
      <c r="H1074" s="951"/>
      <c r="I1074" s="951"/>
      <c r="J1074" s="952"/>
      <c r="K1074" s="953"/>
      <c r="L1074" s="954">
        <v>-58631.13</v>
      </c>
      <c r="M1074" s="777"/>
      <c r="N1074" s="778"/>
      <c r="O1074" s="957"/>
      <c r="P1074" s="957"/>
      <c r="Q1074" s="779"/>
      <c r="R1074" s="1022"/>
    </row>
    <row r="1075" spans="1:18">
      <c r="A1075" s="1020" t="s">
        <v>2031</v>
      </c>
      <c r="B1075" s="1019" t="s">
        <v>1312</v>
      </c>
      <c r="C1075" s="1019" t="s">
        <v>895</v>
      </c>
      <c r="D1075" s="1019" t="s">
        <v>80</v>
      </c>
      <c r="E1075" s="1021">
        <v>39948</v>
      </c>
      <c r="F1075" s="950" t="s">
        <v>159</v>
      </c>
      <c r="G1075" s="951">
        <v>4205000</v>
      </c>
      <c r="H1075" s="951">
        <v>0</v>
      </c>
      <c r="I1075" s="951">
        <v>4632216.32</v>
      </c>
      <c r="J1075" s="952" t="s">
        <v>656</v>
      </c>
      <c r="K1075" s="953"/>
      <c r="L1075" s="954"/>
      <c r="M1075" s="777"/>
      <c r="N1075" s="778"/>
      <c r="O1075" s="957"/>
      <c r="P1075" s="957"/>
      <c r="Q1075" s="779"/>
      <c r="R1075" s="1022"/>
    </row>
    <row r="1076" spans="1:18">
      <c r="A1076" s="1020"/>
      <c r="B1076" s="1019" t="s">
        <v>1312</v>
      </c>
      <c r="C1076" s="1019" t="s">
        <v>895</v>
      </c>
      <c r="D1076" s="1019" t="s">
        <v>80</v>
      </c>
      <c r="E1076" s="1021">
        <v>40431</v>
      </c>
      <c r="F1076" s="950"/>
      <c r="G1076" s="951"/>
      <c r="H1076" s="951"/>
      <c r="I1076" s="951"/>
      <c r="J1076" s="952"/>
      <c r="K1076" s="953">
        <v>4205000</v>
      </c>
      <c r="L1076" s="954"/>
      <c r="M1076" s="777">
        <v>4205000</v>
      </c>
      <c r="N1076" s="778">
        <v>1</v>
      </c>
      <c r="O1076" s="957"/>
      <c r="P1076" s="957"/>
      <c r="Q1076" s="779"/>
      <c r="R1076" s="1022"/>
    </row>
    <row r="1077" spans="1:18">
      <c r="A1077" s="1020" t="s">
        <v>1989</v>
      </c>
      <c r="B1077" s="1019" t="s">
        <v>1313</v>
      </c>
      <c r="C1077" s="1019" t="s">
        <v>818</v>
      </c>
      <c r="D1077" s="1019" t="s">
        <v>123</v>
      </c>
      <c r="E1077" s="1021">
        <v>39787</v>
      </c>
      <c r="F1077" s="950" t="s">
        <v>26</v>
      </c>
      <c r="G1077" s="951">
        <v>90000000</v>
      </c>
      <c r="H1077" s="951">
        <v>0</v>
      </c>
      <c r="I1077" s="951">
        <v>92650000</v>
      </c>
      <c r="J1077" s="952" t="s">
        <v>656</v>
      </c>
      <c r="K1077" s="953"/>
      <c r="L1077" s="954"/>
      <c r="M1077" s="777"/>
      <c r="N1077" s="778"/>
      <c r="O1077" s="957"/>
      <c r="P1077" s="957"/>
      <c r="Q1077" s="779"/>
      <c r="R1077" s="1022"/>
    </row>
    <row r="1078" spans="1:18">
      <c r="A1078" s="1020"/>
      <c r="B1078" s="1019" t="s">
        <v>1313</v>
      </c>
      <c r="C1078" s="1019" t="s">
        <v>818</v>
      </c>
      <c r="D1078" s="1019" t="s">
        <v>123</v>
      </c>
      <c r="E1078" s="1021">
        <v>39903</v>
      </c>
      <c r="F1078" s="950"/>
      <c r="G1078" s="951"/>
      <c r="H1078" s="951"/>
      <c r="I1078" s="951"/>
      <c r="J1078" s="952"/>
      <c r="K1078" s="953">
        <v>90000000</v>
      </c>
      <c r="L1078" s="954"/>
      <c r="M1078" s="777">
        <v>90000</v>
      </c>
      <c r="N1078" s="778">
        <v>1000</v>
      </c>
      <c r="O1078" s="957"/>
      <c r="P1078" s="957"/>
      <c r="Q1078" s="779"/>
      <c r="R1078" s="1022"/>
    </row>
    <row r="1079" spans="1:18">
      <c r="A1079" s="1020"/>
      <c r="B1079" s="1019" t="s">
        <v>1313</v>
      </c>
      <c r="C1079" s="1019" t="s">
        <v>818</v>
      </c>
      <c r="D1079" s="1019" t="s">
        <v>123</v>
      </c>
      <c r="E1079" s="1021">
        <v>39953</v>
      </c>
      <c r="F1079" s="950"/>
      <c r="G1079" s="951"/>
      <c r="H1079" s="951"/>
      <c r="I1079" s="951"/>
      <c r="J1079" s="952"/>
      <c r="K1079" s="953"/>
      <c r="L1079" s="954"/>
      <c r="M1079" s="777"/>
      <c r="N1079" s="778"/>
      <c r="O1079" s="957"/>
      <c r="P1079" s="957"/>
      <c r="Q1079" s="779">
        <v>1200000</v>
      </c>
      <c r="R1079" s="1022">
        <v>138490</v>
      </c>
    </row>
    <row r="1080" spans="1:18">
      <c r="A1080" s="1020" t="s">
        <v>1981</v>
      </c>
      <c r="B1080" s="1019" t="s">
        <v>1314</v>
      </c>
      <c r="C1080" s="1019" t="s">
        <v>1315</v>
      </c>
      <c r="D1080" s="1019" t="s">
        <v>111</v>
      </c>
      <c r="E1080" s="1021">
        <v>39899</v>
      </c>
      <c r="F1080" s="950" t="s">
        <v>49</v>
      </c>
      <c r="G1080" s="951">
        <v>2295000</v>
      </c>
      <c r="H1080" s="951">
        <v>0</v>
      </c>
      <c r="I1080" s="951">
        <v>2936462.5</v>
      </c>
      <c r="J1080" s="952" t="s">
        <v>656</v>
      </c>
      <c r="K1080" s="953"/>
      <c r="L1080" s="954"/>
      <c r="M1080" s="777"/>
      <c r="N1080" s="778"/>
      <c r="O1080" s="957"/>
      <c r="P1080" s="957"/>
      <c r="Q1080" s="779"/>
      <c r="R1080" s="1022"/>
    </row>
    <row r="1081" spans="1:18">
      <c r="A1081" s="1020"/>
      <c r="B1081" s="1019" t="s">
        <v>1314</v>
      </c>
      <c r="C1081" s="1019" t="s">
        <v>1315</v>
      </c>
      <c r="D1081" s="1019" t="s">
        <v>111</v>
      </c>
      <c r="E1081" s="1021">
        <v>41437</v>
      </c>
      <c r="F1081" s="950"/>
      <c r="G1081" s="951"/>
      <c r="H1081" s="951"/>
      <c r="I1081" s="951"/>
      <c r="J1081" s="952"/>
      <c r="K1081" s="953">
        <v>2295000</v>
      </c>
      <c r="L1081" s="954"/>
      <c r="M1081" s="777">
        <v>2295</v>
      </c>
      <c r="N1081" s="778">
        <v>1000</v>
      </c>
      <c r="O1081" s="957"/>
      <c r="P1081" s="957"/>
      <c r="Q1081" s="779">
        <v>115000</v>
      </c>
      <c r="R1081" s="1022">
        <v>115</v>
      </c>
    </row>
    <row r="1082" spans="1:18">
      <c r="A1082" s="1020" t="s">
        <v>2037</v>
      </c>
      <c r="B1082" s="1019" t="s">
        <v>1316</v>
      </c>
      <c r="C1082" s="1019" t="s">
        <v>836</v>
      </c>
      <c r="D1082" s="1019" t="s">
        <v>133</v>
      </c>
      <c r="E1082" s="1021">
        <v>39885</v>
      </c>
      <c r="F1082" s="950" t="s">
        <v>26</v>
      </c>
      <c r="G1082" s="951">
        <v>6000000</v>
      </c>
      <c r="H1082" s="951">
        <v>0</v>
      </c>
      <c r="I1082" s="951">
        <v>6453067</v>
      </c>
      <c r="J1082" s="952" t="s">
        <v>656</v>
      </c>
      <c r="K1082" s="953"/>
      <c r="L1082" s="954"/>
      <c r="M1082" s="777"/>
      <c r="N1082" s="778"/>
      <c r="O1082" s="957"/>
      <c r="P1082" s="957"/>
      <c r="Q1082" s="779"/>
      <c r="R1082" s="1022"/>
    </row>
    <row r="1083" spans="1:18">
      <c r="A1083" s="1020"/>
      <c r="B1083" s="1019" t="s">
        <v>1316</v>
      </c>
      <c r="C1083" s="1019" t="s">
        <v>836</v>
      </c>
      <c r="D1083" s="1019" t="s">
        <v>133</v>
      </c>
      <c r="E1083" s="1021">
        <v>40424</v>
      </c>
      <c r="F1083" s="950"/>
      <c r="G1083" s="951"/>
      <c r="H1083" s="951"/>
      <c r="I1083" s="951"/>
      <c r="J1083" s="952"/>
      <c r="K1083" s="953">
        <v>6000000</v>
      </c>
      <c r="L1083" s="954"/>
      <c r="M1083" s="777">
        <v>6000</v>
      </c>
      <c r="N1083" s="778">
        <v>1000</v>
      </c>
      <c r="O1083" s="957"/>
      <c r="P1083" s="957"/>
      <c r="Q1083" s="779"/>
      <c r="R1083" s="1022"/>
    </row>
    <row r="1084" spans="1:18">
      <c r="A1084" s="1020" t="s">
        <v>1980</v>
      </c>
      <c r="B1084" s="1019" t="s">
        <v>1317</v>
      </c>
      <c r="C1084" s="1019" t="s">
        <v>998</v>
      </c>
      <c r="D1084" s="1019" t="s">
        <v>81</v>
      </c>
      <c r="E1084" s="1021">
        <v>39878</v>
      </c>
      <c r="F1084" s="950" t="s">
        <v>49</v>
      </c>
      <c r="G1084" s="951">
        <v>6000000</v>
      </c>
      <c r="H1084" s="951">
        <v>0</v>
      </c>
      <c r="I1084" s="951">
        <v>7494458.3300000001</v>
      </c>
      <c r="J1084" s="952" t="s">
        <v>656</v>
      </c>
      <c r="K1084" s="953"/>
      <c r="L1084" s="954"/>
      <c r="M1084" s="777"/>
      <c r="N1084" s="778"/>
      <c r="O1084" s="957"/>
      <c r="P1084" s="957"/>
      <c r="Q1084" s="779"/>
      <c r="R1084" s="1022"/>
    </row>
    <row r="1085" spans="1:18">
      <c r="A1085" s="1020"/>
      <c r="B1085" s="1019" t="s">
        <v>1317</v>
      </c>
      <c r="C1085" s="1019" t="s">
        <v>998</v>
      </c>
      <c r="D1085" s="1019" t="s">
        <v>81</v>
      </c>
      <c r="E1085" s="1021">
        <v>41214</v>
      </c>
      <c r="F1085" s="950"/>
      <c r="G1085" s="951"/>
      <c r="H1085" s="951"/>
      <c r="I1085" s="951"/>
      <c r="J1085" s="952"/>
      <c r="K1085" s="953">
        <v>6000000</v>
      </c>
      <c r="L1085" s="954"/>
      <c r="M1085" s="777">
        <v>6000</v>
      </c>
      <c r="N1085" s="778">
        <v>1000</v>
      </c>
      <c r="O1085" s="957"/>
      <c r="P1085" s="957"/>
      <c r="Q1085" s="779">
        <v>300000</v>
      </c>
      <c r="R1085" s="1022">
        <v>300</v>
      </c>
    </row>
    <row r="1086" spans="1:18">
      <c r="A1086" s="1025">
        <v>8108</v>
      </c>
      <c r="B1086" s="1019" t="s">
        <v>1318</v>
      </c>
      <c r="C1086" s="1019" t="s">
        <v>1319</v>
      </c>
      <c r="D1086" s="1019" t="s">
        <v>118</v>
      </c>
      <c r="E1086" s="1021">
        <v>39829</v>
      </c>
      <c r="F1086" s="950" t="s">
        <v>49</v>
      </c>
      <c r="G1086" s="951">
        <v>6900000</v>
      </c>
      <c r="H1086" s="951">
        <v>0</v>
      </c>
      <c r="I1086" s="951">
        <v>124305.92</v>
      </c>
      <c r="J1086" s="952" t="s">
        <v>1969</v>
      </c>
      <c r="K1086" s="953"/>
      <c r="L1086" s="954"/>
      <c r="M1086" s="777"/>
      <c r="N1086" s="778"/>
      <c r="O1086" s="957"/>
      <c r="P1086" s="957"/>
      <c r="Q1086" s="779"/>
      <c r="R1086" s="1022"/>
    </row>
    <row r="1087" spans="1:18">
      <c r="A1087" s="1020"/>
      <c r="B1087" s="1019" t="s">
        <v>1318</v>
      </c>
      <c r="C1087" s="1019" t="s">
        <v>1319</v>
      </c>
      <c r="D1087" s="1019" t="s">
        <v>118</v>
      </c>
      <c r="E1087" s="1021">
        <v>41753</v>
      </c>
      <c r="F1087" s="950"/>
      <c r="G1087" s="951"/>
      <c r="H1087" s="951"/>
      <c r="I1087" s="951"/>
      <c r="J1087" s="952"/>
      <c r="K1087" s="953"/>
      <c r="L1087" s="954"/>
      <c r="M1087" s="777"/>
      <c r="N1087" s="778"/>
      <c r="O1087" s="957">
        <v>-6900000</v>
      </c>
      <c r="P1087" s="957"/>
      <c r="Q1087" s="779"/>
      <c r="R1087" s="1022"/>
    </row>
    <row r="1088" spans="1:18">
      <c r="A1088" s="1020" t="s">
        <v>1978</v>
      </c>
      <c r="B1088" s="1019" t="s">
        <v>1320</v>
      </c>
      <c r="C1088" s="1019" t="s">
        <v>895</v>
      </c>
      <c r="D1088" s="1019" t="s">
        <v>80</v>
      </c>
      <c r="E1088" s="1021">
        <v>39955</v>
      </c>
      <c r="F1088" s="950" t="s">
        <v>49</v>
      </c>
      <c r="G1088" s="951">
        <v>6272000</v>
      </c>
      <c r="H1088" s="951">
        <v>0</v>
      </c>
      <c r="I1088" s="951">
        <v>11836113.4</v>
      </c>
      <c r="J1088" s="952" t="s">
        <v>656</v>
      </c>
      <c r="K1088" s="953"/>
      <c r="L1088" s="954"/>
      <c r="M1088" s="777"/>
      <c r="N1088" s="778"/>
      <c r="O1088" s="957"/>
      <c r="P1088" s="957"/>
      <c r="Q1088" s="779"/>
      <c r="R1088" s="1022"/>
    </row>
    <row r="1089" spans="1:18">
      <c r="A1089" s="1020"/>
      <c r="B1089" s="1019" t="s">
        <v>1320</v>
      </c>
      <c r="C1089" s="1019" t="s">
        <v>895</v>
      </c>
      <c r="D1089" s="1019" t="s">
        <v>80</v>
      </c>
      <c r="E1089" s="1021">
        <v>40176</v>
      </c>
      <c r="F1089" s="950"/>
      <c r="G1089" s="951">
        <v>4000000</v>
      </c>
      <c r="H1089" s="951"/>
      <c r="I1089" s="951"/>
      <c r="J1089" s="952"/>
      <c r="K1089" s="953"/>
      <c r="L1089" s="954"/>
      <c r="M1089" s="777"/>
      <c r="N1089" s="778"/>
      <c r="O1089" s="957"/>
      <c r="P1089" s="957"/>
      <c r="Q1089" s="779"/>
      <c r="R1089" s="1022"/>
    </row>
    <row r="1090" spans="1:18">
      <c r="A1090" s="1020"/>
      <c r="B1090" s="1019" t="s">
        <v>1320</v>
      </c>
      <c r="C1090" s="1019" t="s">
        <v>895</v>
      </c>
      <c r="D1090" s="1019" t="s">
        <v>80</v>
      </c>
      <c r="E1090" s="1021">
        <v>40808</v>
      </c>
      <c r="F1090" s="950"/>
      <c r="G1090" s="951"/>
      <c r="H1090" s="951"/>
      <c r="I1090" s="951"/>
      <c r="J1090" s="952"/>
      <c r="K1090" s="953">
        <v>10272000</v>
      </c>
      <c r="L1090" s="954"/>
      <c r="M1090" s="777">
        <v>10272</v>
      </c>
      <c r="N1090" s="778">
        <v>1000</v>
      </c>
      <c r="O1090" s="957"/>
      <c r="P1090" s="957"/>
      <c r="Q1090" s="779">
        <v>406000</v>
      </c>
      <c r="R1090" s="1022">
        <v>406</v>
      </c>
    </row>
    <row r="1091" spans="1:18">
      <c r="A1091" s="1020">
        <v>8</v>
      </c>
      <c r="B1091" s="1019" t="s">
        <v>1321</v>
      </c>
      <c r="C1091" s="1019" t="s">
        <v>1322</v>
      </c>
      <c r="D1091" s="1019" t="s">
        <v>720</v>
      </c>
      <c r="E1091" s="1021">
        <v>39822</v>
      </c>
      <c r="F1091" s="950" t="s">
        <v>49</v>
      </c>
      <c r="G1091" s="951">
        <v>1065000</v>
      </c>
      <c r="H1091" s="951">
        <v>0</v>
      </c>
      <c r="I1091" s="951">
        <v>1394723.17</v>
      </c>
      <c r="J1091" s="952" t="s">
        <v>656</v>
      </c>
      <c r="K1091" s="953"/>
      <c r="L1091" s="954"/>
      <c r="M1091" s="777"/>
      <c r="N1091" s="778"/>
      <c r="O1091" s="957"/>
      <c r="P1091" s="957"/>
      <c r="Q1091" s="779"/>
      <c r="R1091" s="1022"/>
    </row>
    <row r="1092" spans="1:18">
      <c r="A1092" s="1020"/>
      <c r="B1092" s="1019" t="s">
        <v>1321</v>
      </c>
      <c r="C1092" s="1019" t="s">
        <v>1322</v>
      </c>
      <c r="D1092" s="1019" t="s">
        <v>720</v>
      </c>
      <c r="E1092" s="1021">
        <v>41563</v>
      </c>
      <c r="F1092" s="950"/>
      <c r="G1092" s="951"/>
      <c r="H1092" s="951"/>
      <c r="I1092" s="951"/>
      <c r="J1092" s="952"/>
      <c r="K1092" s="953">
        <v>1065000</v>
      </c>
      <c r="L1092" s="954"/>
      <c r="M1092" s="777">
        <v>1065</v>
      </c>
      <c r="N1092" s="778">
        <v>1000</v>
      </c>
      <c r="O1092" s="957"/>
      <c r="P1092" s="957"/>
      <c r="Q1092" s="779">
        <v>53000</v>
      </c>
      <c r="R1092" s="1022">
        <v>53</v>
      </c>
    </row>
    <row r="1093" spans="1:18">
      <c r="A1093" s="1020">
        <v>11</v>
      </c>
      <c r="B1093" s="1019" t="s">
        <v>1323</v>
      </c>
      <c r="C1093" s="1019" t="s">
        <v>1324</v>
      </c>
      <c r="D1093" s="1019" t="s">
        <v>177</v>
      </c>
      <c r="E1093" s="1021">
        <v>39822</v>
      </c>
      <c r="F1093" s="950" t="s">
        <v>26</v>
      </c>
      <c r="G1093" s="951">
        <v>78158000</v>
      </c>
      <c r="H1093" s="951">
        <v>0</v>
      </c>
      <c r="I1093" s="951">
        <v>81476093.609999999</v>
      </c>
      <c r="J1093" s="952" t="s">
        <v>656</v>
      </c>
      <c r="K1093" s="953"/>
      <c r="L1093" s="954"/>
      <c r="M1093" s="777"/>
      <c r="N1093" s="778"/>
      <c r="O1093" s="957"/>
      <c r="P1093" s="957"/>
      <c r="Q1093" s="779"/>
      <c r="R1093" s="1022"/>
    </row>
    <row r="1094" spans="1:18">
      <c r="A1094" s="1020"/>
      <c r="B1094" s="1019" t="s">
        <v>1323</v>
      </c>
      <c r="C1094" s="1019" t="s">
        <v>1324</v>
      </c>
      <c r="D1094" s="1019" t="s">
        <v>177</v>
      </c>
      <c r="E1094" s="1021">
        <v>39925</v>
      </c>
      <c r="F1094" s="950"/>
      <c r="G1094" s="951"/>
      <c r="H1094" s="951"/>
      <c r="I1094" s="951"/>
      <c r="J1094" s="952"/>
      <c r="K1094" s="953">
        <v>78158000</v>
      </c>
      <c r="L1094" s="954"/>
      <c r="M1094" s="777">
        <v>78158</v>
      </c>
      <c r="N1094" s="778">
        <v>1000</v>
      </c>
      <c r="O1094" s="957"/>
      <c r="P1094" s="957"/>
      <c r="Q1094" s="779"/>
      <c r="R1094" s="1022"/>
    </row>
    <row r="1095" spans="1:18">
      <c r="A1095" s="1020"/>
      <c r="B1095" s="1019" t="s">
        <v>1323</v>
      </c>
      <c r="C1095" s="1019" t="s">
        <v>1324</v>
      </c>
      <c r="D1095" s="1019" t="s">
        <v>177</v>
      </c>
      <c r="E1095" s="1021">
        <v>39960</v>
      </c>
      <c r="F1095" s="950"/>
      <c r="G1095" s="951"/>
      <c r="H1095" s="951"/>
      <c r="I1095" s="951"/>
      <c r="J1095" s="952"/>
      <c r="K1095" s="953"/>
      <c r="L1095" s="954"/>
      <c r="M1095" s="777"/>
      <c r="N1095" s="778"/>
      <c r="O1095" s="957"/>
      <c r="P1095" s="957"/>
      <c r="Q1095" s="779">
        <v>2200000</v>
      </c>
      <c r="R1095" s="1022">
        <v>481664</v>
      </c>
    </row>
    <row r="1096" spans="1:18">
      <c r="A1096" s="1020">
        <v>29</v>
      </c>
      <c r="B1096" s="1019" t="s">
        <v>1325</v>
      </c>
      <c r="C1096" s="1019" t="s">
        <v>1326</v>
      </c>
      <c r="D1096" s="1019" t="s">
        <v>38</v>
      </c>
      <c r="E1096" s="1021">
        <v>39794</v>
      </c>
      <c r="F1096" s="950" t="s">
        <v>26</v>
      </c>
      <c r="G1096" s="951">
        <v>72000000</v>
      </c>
      <c r="H1096" s="951">
        <v>0</v>
      </c>
      <c r="I1096" s="951">
        <v>83430000</v>
      </c>
      <c r="J1096" s="952" t="s">
        <v>656</v>
      </c>
      <c r="K1096" s="953"/>
      <c r="L1096" s="954"/>
      <c r="M1096" s="777"/>
      <c r="N1096" s="778"/>
      <c r="O1096" s="957"/>
      <c r="P1096" s="957"/>
      <c r="Q1096" s="779"/>
      <c r="R1096" s="1022"/>
    </row>
    <row r="1097" spans="1:18">
      <c r="A1097" s="1020"/>
      <c r="B1097" s="1019" t="s">
        <v>1325</v>
      </c>
      <c r="C1097" s="1019" t="s">
        <v>1326</v>
      </c>
      <c r="D1097" s="1019" t="s">
        <v>38</v>
      </c>
      <c r="E1097" s="1021">
        <v>41516</v>
      </c>
      <c r="F1097" s="950"/>
      <c r="G1097" s="951"/>
      <c r="H1097" s="951"/>
      <c r="I1097" s="951"/>
      <c r="J1097" s="952"/>
      <c r="K1097" s="953">
        <v>72000000</v>
      </c>
      <c r="L1097" s="954"/>
      <c r="M1097" s="777">
        <v>72000</v>
      </c>
      <c r="N1097" s="778">
        <v>1000</v>
      </c>
      <c r="O1097" s="957"/>
      <c r="P1097" s="957">
        <v>2426000</v>
      </c>
      <c r="Q1097" s="779"/>
      <c r="R1097" s="1022"/>
    </row>
    <row r="1098" spans="1:18">
      <c r="A1098" s="1020" t="s">
        <v>2038</v>
      </c>
      <c r="B1098" s="1019" t="s">
        <v>1327</v>
      </c>
      <c r="C1098" s="1019" t="s">
        <v>1328</v>
      </c>
      <c r="D1098" s="1019" t="s">
        <v>101</v>
      </c>
      <c r="E1098" s="1021">
        <v>39927</v>
      </c>
      <c r="F1098" s="950" t="s">
        <v>49</v>
      </c>
      <c r="G1098" s="951">
        <v>1312000</v>
      </c>
      <c r="H1098" s="951">
        <v>0</v>
      </c>
      <c r="I1098" s="951">
        <v>165139</v>
      </c>
      <c r="J1098" s="952" t="s">
        <v>1969</v>
      </c>
      <c r="K1098" s="953"/>
      <c r="L1098" s="954"/>
      <c r="M1098" s="777"/>
      <c r="N1098" s="778"/>
      <c r="O1098" s="957"/>
      <c r="P1098" s="957"/>
      <c r="Q1098" s="779"/>
      <c r="R1098" s="1022"/>
    </row>
    <row r="1099" spans="1:18">
      <c r="A1099" s="1020"/>
      <c r="B1099" s="1019" t="s">
        <v>1327</v>
      </c>
      <c r="C1099" s="1019" t="s">
        <v>1328</v>
      </c>
      <c r="D1099" s="1019" t="s">
        <v>101</v>
      </c>
      <c r="E1099" s="1021">
        <v>41373</v>
      </c>
      <c r="F1099" s="950"/>
      <c r="G1099" s="951"/>
      <c r="H1099" s="951"/>
      <c r="I1099" s="951"/>
      <c r="J1099" s="952"/>
      <c r="K1099" s="953"/>
      <c r="L1099" s="954"/>
      <c r="M1099" s="777"/>
      <c r="N1099" s="778"/>
      <c r="O1099" s="957">
        <v>-1312000</v>
      </c>
      <c r="P1099" s="957"/>
      <c r="Q1099" s="779"/>
      <c r="R1099" s="1022"/>
    </row>
    <row r="1100" spans="1:18">
      <c r="A1100" s="1020">
        <v>11</v>
      </c>
      <c r="B1100" s="1019" t="s">
        <v>1329</v>
      </c>
      <c r="C1100" s="1019" t="s">
        <v>1307</v>
      </c>
      <c r="D1100" s="1019" t="s">
        <v>101</v>
      </c>
      <c r="E1100" s="1021">
        <v>39794</v>
      </c>
      <c r="F1100" s="950" t="s">
        <v>26</v>
      </c>
      <c r="G1100" s="951">
        <v>21500000</v>
      </c>
      <c r="H1100" s="951">
        <v>0</v>
      </c>
      <c r="I1100" s="951">
        <v>27331250</v>
      </c>
      <c r="J1100" s="952" t="s">
        <v>656</v>
      </c>
      <c r="K1100" s="953"/>
      <c r="L1100" s="954"/>
      <c r="M1100" s="777"/>
      <c r="N1100" s="778"/>
      <c r="O1100" s="957"/>
      <c r="P1100" s="957"/>
      <c r="Q1100" s="779"/>
      <c r="R1100" s="1022"/>
    </row>
    <row r="1101" spans="1:18">
      <c r="A1101" s="1020"/>
      <c r="B1101" s="1019" t="s">
        <v>1329</v>
      </c>
      <c r="C1101" s="1019" t="s">
        <v>1307</v>
      </c>
      <c r="D1101" s="1019" t="s">
        <v>101</v>
      </c>
      <c r="E1101" s="1021">
        <v>41164</v>
      </c>
      <c r="F1101" s="950"/>
      <c r="G1101" s="951"/>
      <c r="H1101" s="951"/>
      <c r="I1101" s="951"/>
      <c r="J1101" s="952"/>
      <c r="K1101" s="953">
        <v>21500000</v>
      </c>
      <c r="L1101" s="954"/>
      <c r="M1101" s="777">
        <v>21500</v>
      </c>
      <c r="N1101" s="778">
        <v>1000</v>
      </c>
      <c r="O1101" s="957"/>
      <c r="P1101" s="957"/>
      <c r="Q1101" s="779">
        <v>1800000</v>
      </c>
      <c r="R1101" s="1022">
        <v>188707</v>
      </c>
    </row>
    <row r="1102" spans="1:18">
      <c r="A1102" s="1020" t="s">
        <v>2039</v>
      </c>
      <c r="B1102" s="1019" t="s">
        <v>1330</v>
      </c>
      <c r="C1102" s="1019" t="s">
        <v>1063</v>
      </c>
      <c r="D1102" s="1019" t="s">
        <v>101</v>
      </c>
      <c r="E1102" s="1021">
        <v>39871</v>
      </c>
      <c r="F1102" s="950" t="s">
        <v>26</v>
      </c>
      <c r="G1102" s="951">
        <v>83586000</v>
      </c>
      <c r="H1102" s="951">
        <v>0</v>
      </c>
      <c r="I1102" s="951">
        <v>1950340</v>
      </c>
      <c r="J1102" s="952" t="s">
        <v>1969</v>
      </c>
      <c r="K1102" s="953"/>
      <c r="L1102" s="954"/>
      <c r="M1102" s="777"/>
      <c r="N1102" s="778"/>
      <c r="O1102" s="957"/>
      <c r="P1102" s="957"/>
      <c r="Q1102" s="779"/>
      <c r="R1102" s="1022"/>
    </row>
    <row r="1103" spans="1:18">
      <c r="A1103" s="1020"/>
      <c r="B1103" s="1019" t="s">
        <v>1330</v>
      </c>
      <c r="C1103" s="1019" t="s">
        <v>1063</v>
      </c>
      <c r="D1103" s="1019" t="s">
        <v>101</v>
      </c>
      <c r="E1103" s="1021">
        <v>40753</v>
      </c>
      <c r="F1103" s="950"/>
      <c r="G1103" s="951"/>
      <c r="H1103" s="951"/>
      <c r="I1103" s="951"/>
      <c r="J1103" s="952"/>
      <c r="K1103" s="953"/>
      <c r="L1103" s="954"/>
      <c r="M1103" s="777"/>
      <c r="N1103" s="778"/>
      <c r="O1103" s="957">
        <v>-83586000</v>
      </c>
      <c r="P1103" s="957"/>
      <c r="Q1103" s="779"/>
      <c r="R1103" s="1022"/>
    </row>
    <row r="1104" spans="1:18">
      <c r="A1104" s="1020">
        <v>115</v>
      </c>
      <c r="B1104" s="1019" t="s">
        <v>1331</v>
      </c>
      <c r="C1104" s="1019" t="s">
        <v>1332</v>
      </c>
      <c r="D1104" s="1019" t="s">
        <v>118</v>
      </c>
      <c r="E1104" s="1021">
        <v>39801</v>
      </c>
      <c r="F1104" s="950" t="s">
        <v>26</v>
      </c>
      <c r="G1104" s="951">
        <v>27000000</v>
      </c>
      <c r="H1104" s="951">
        <v>0</v>
      </c>
      <c r="I1104" s="951">
        <v>33955519.229999997</v>
      </c>
      <c r="J1104" s="952" t="s">
        <v>656</v>
      </c>
      <c r="K1104" s="953"/>
      <c r="L1104" s="954"/>
      <c r="M1104" s="777"/>
      <c r="N1104" s="778"/>
      <c r="O1104" s="957"/>
      <c r="P1104" s="957"/>
      <c r="Q1104" s="779"/>
      <c r="R1104" s="1022"/>
    </row>
    <row r="1105" spans="1:18">
      <c r="A1105" s="1020"/>
      <c r="B1105" s="1019" t="s">
        <v>1331</v>
      </c>
      <c r="C1105" s="1019" t="s">
        <v>1332</v>
      </c>
      <c r="D1105" s="1019" t="s">
        <v>118</v>
      </c>
      <c r="E1105" s="1021">
        <v>41598</v>
      </c>
      <c r="F1105" s="950"/>
      <c r="G1105" s="951"/>
      <c r="H1105" s="951"/>
      <c r="I1105" s="951"/>
      <c r="J1105" s="952"/>
      <c r="K1105" s="953">
        <v>27000000</v>
      </c>
      <c r="L1105" s="954"/>
      <c r="M1105" s="777">
        <v>27000</v>
      </c>
      <c r="N1105" s="778">
        <v>1000</v>
      </c>
      <c r="O1105" s="957"/>
      <c r="P1105" s="957"/>
      <c r="Q1105" s="779"/>
      <c r="R1105" s="1022"/>
    </row>
    <row r="1106" spans="1:18">
      <c r="A1106" s="1020"/>
      <c r="B1106" s="1019" t="s">
        <v>1331</v>
      </c>
      <c r="C1106" s="1019" t="s">
        <v>1332</v>
      </c>
      <c r="D1106" s="1019" t="s">
        <v>118</v>
      </c>
      <c r="E1106" s="1021">
        <v>41943</v>
      </c>
      <c r="F1106" s="950"/>
      <c r="G1106" s="951"/>
      <c r="H1106" s="951"/>
      <c r="I1106" s="951"/>
      <c r="J1106" s="952"/>
      <c r="K1106" s="953"/>
      <c r="L1106" s="954"/>
      <c r="M1106" s="777"/>
      <c r="N1106" s="778"/>
      <c r="O1106" s="957"/>
      <c r="P1106" s="957"/>
      <c r="Q1106" s="779">
        <v>10635</v>
      </c>
      <c r="R1106" s="1022">
        <v>65322.6</v>
      </c>
    </row>
    <row r="1107" spans="1:18">
      <c r="A1107" s="1020">
        <v>11</v>
      </c>
      <c r="B1107" s="1019" t="s">
        <v>1333</v>
      </c>
      <c r="C1107" s="1019" t="s">
        <v>1334</v>
      </c>
      <c r="D1107" s="1019" t="s">
        <v>111</v>
      </c>
      <c r="E1107" s="1021">
        <v>39805</v>
      </c>
      <c r="F1107" s="950" t="s">
        <v>26</v>
      </c>
      <c r="G1107" s="951">
        <v>216000000</v>
      </c>
      <c r="H1107" s="951">
        <v>0</v>
      </c>
      <c r="I1107" s="951">
        <v>261538649.88999999</v>
      </c>
      <c r="J1107" s="952" t="s">
        <v>656</v>
      </c>
      <c r="K1107" s="953"/>
      <c r="L1107" s="954"/>
      <c r="M1107" s="777"/>
      <c r="N1107" s="778"/>
      <c r="O1107" s="957"/>
      <c r="P1107" s="957"/>
      <c r="Q1107" s="779"/>
      <c r="R1107" s="1022"/>
    </row>
    <row r="1108" spans="1:18">
      <c r="A1108" s="1020"/>
      <c r="B1108" s="1019" t="s">
        <v>1333</v>
      </c>
      <c r="C1108" s="1019" t="s">
        <v>1334</v>
      </c>
      <c r="D1108" s="1019" t="s">
        <v>111</v>
      </c>
      <c r="E1108" s="1021">
        <v>41101</v>
      </c>
      <c r="F1108" s="950"/>
      <c r="G1108" s="951"/>
      <c r="H1108" s="951"/>
      <c r="I1108" s="951"/>
      <c r="J1108" s="952"/>
      <c r="K1108" s="953">
        <v>40000000</v>
      </c>
      <c r="L1108" s="954"/>
      <c r="M1108" s="777">
        <v>40000</v>
      </c>
      <c r="N1108" s="778">
        <v>1000</v>
      </c>
      <c r="O1108" s="957"/>
      <c r="P1108" s="957"/>
      <c r="Q1108" s="779"/>
      <c r="R1108" s="1022"/>
    </row>
    <row r="1109" spans="1:18">
      <c r="A1109" s="1020"/>
      <c r="B1109" s="1019" t="s">
        <v>1333</v>
      </c>
      <c r="C1109" s="1019" t="s">
        <v>1334</v>
      </c>
      <c r="D1109" s="1019" t="s">
        <v>111</v>
      </c>
      <c r="E1109" s="1021">
        <v>41214</v>
      </c>
      <c r="F1109" s="950"/>
      <c r="G1109" s="951"/>
      <c r="H1109" s="951"/>
      <c r="I1109" s="951"/>
      <c r="J1109" s="952"/>
      <c r="K1109" s="953">
        <v>45000000</v>
      </c>
      <c r="L1109" s="954"/>
      <c r="M1109" s="777">
        <v>45000</v>
      </c>
      <c r="N1109" s="778">
        <v>1000</v>
      </c>
      <c r="O1109" s="957"/>
      <c r="P1109" s="957"/>
      <c r="Q1109" s="779"/>
      <c r="R1109" s="1022"/>
    </row>
    <row r="1110" spans="1:18">
      <c r="A1110" s="1020"/>
      <c r="B1110" s="1019" t="s">
        <v>1333</v>
      </c>
      <c r="C1110" s="1019" t="s">
        <v>1334</v>
      </c>
      <c r="D1110" s="1019" t="s">
        <v>111</v>
      </c>
      <c r="E1110" s="1021">
        <v>41241</v>
      </c>
      <c r="F1110" s="950"/>
      <c r="G1110" s="951"/>
      <c r="H1110" s="951"/>
      <c r="I1110" s="951"/>
      <c r="J1110" s="952"/>
      <c r="K1110" s="953">
        <v>131000000</v>
      </c>
      <c r="L1110" s="954"/>
      <c r="M1110" s="777">
        <v>131000</v>
      </c>
      <c r="N1110" s="778">
        <v>1000</v>
      </c>
      <c r="O1110" s="957"/>
      <c r="P1110" s="957"/>
      <c r="Q1110" s="779"/>
      <c r="R1110" s="1022"/>
    </row>
    <row r="1111" spans="1:18">
      <c r="A1111" s="1020"/>
      <c r="B1111" s="1019" t="s">
        <v>1333</v>
      </c>
      <c r="C1111" s="1019" t="s">
        <v>1334</v>
      </c>
      <c r="D1111" s="1019" t="s">
        <v>111</v>
      </c>
      <c r="E1111" s="1021">
        <v>41436</v>
      </c>
      <c r="F1111" s="950"/>
      <c r="G1111" s="951"/>
      <c r="H1111" s="951"/>
      <c r="I1111" s="951"/>
      <c r="J1111" s="952"/>
      <c r="K1111" s="953"/>
      <c r="L1111" s="954"/>
      <c r="M1111" s="777"/>
      <c r="N1111" s="778"/>
      <c r="O1111" s="957"/>
      <c r="P1111" s="957"/>
      <c r="Q1111" s="779">
        <v>4018511</v>
      </c>
      <c r="R1111" s="1022">
        <v>1326238</v>
      </c>
    </row>
    <row r="1112" spans="1:18">
      <c r="A1112" s="1020"/>
      <c r="B1112" s="1019" t="s">
        <v>1335</v>
      </c>
      <c r="C1112" s="1019" t="s">
        <v>691</v>
      </c>
      <c r="D1112" s="1019" t="s">
        <v>16</v>
      </c>
      <c r="E1112" s="1021">
        <v>39805</v>
      </c>
      <c r="F1112" s="950" t="s">
        <v>26</v>
      </c>
      <c r="G1112" s="951">
        <v>25000000</v>
      </c>
      <c r="H1112" s="951">
        <v>0</v>
      </c>
      <c r="I1112" s="951">
        <v>32927621.559999999</v>
      </c>
      <c r="J1112" s="952" t="s">
        <v>672</v>
      </c>
      <c r="K1112" s="953"/>
      <c r="L1112" s="954"/>
      <c r="M1112" s="777"/>
      <c r="N1112" s="778"/>
      <c r="O1112" s="957"/>
      <c r="P1112" s="957"/>
      <c r="Q1112" s="779"/>
      <c r="R1112" s="1022"/>
    </row>
    <row r="1113" spans="1:18">
      <c r="A1113" s="1020"/>
      <c r="B1113" s="1019" t="s">
        <v>1335</v>
      </c>
      <c r="C1113" s="1019" t="s">
        <v>691</v>
      </c>
      <c r="D1113" s="1019" t="s">
        <v>16</v>
      </c>
      <c r="E1113" s="1021">
        <v>41449</v>
      </c>
      <c r="F1113" s="950"/>
      <c r="G1113" s="951"/>
      <c r="H1113" s="951"/>
      <c r="I1113" s="951"/>
      <c r="J1113" s="952"/>
      <c r="K1113" s="953">
        <v>24250000</v>
      </c>
      <c r="L1113" s="954"/>
      <c r="M1113" s="777">
        <v>25000</v>
      </c>
      <c r="N1113" s="778">
        <v>970</v>
      </c>
      <c r="O1113" s="957">
        <v>-750000</v>
      </c>
      <c r="P1113" s="957"/>
      <c r="Q1113" s="779"/>
      <c r="R1113" s="1022"/>
    </row>
    <row r="1114" spans="1:18">
      <c r="A1114" s="1020"/>
      <c r="B1114" s="1019" t="s">
        <v>1335</v>
      </c>
      <c r="C1114" s="1019" t="s">
        <v>691</v>
      </c>
      <c r="D1114" s="1019" t="s">
        <v>16</v>
      </c>
      <c r="E1114" s="1021">
        <v>41481</v>
      </c>
      <c r="F1114" s="950"/>
      <c r="G1114" s="951"/>
      <c r="H1114" s="951"/>
      <c r="I1114" s="951"/>
      <c r="J1114" s="952"/>
      <c r="K1114" s="953"/>
      <c r="L1114" s="954">
        <v>-242500</v>
      </c>
      <c r="M1114" s="777"/>
      <c r="N1114" s="778"/>
      <c r="O1114" s="957"/>
      <c r="P1114" s="957"/>
      <c r="Q1114" s="779"/>
      <c r="R1114" s="1022"/>
    </row>
    <row r="1115" spans="1:18">
      <c r="A1115" s="1020"/>
      <c r="B1115" s="1019" t="s">
        <v>1335</v>
      </c>
      <c r="C1115" s="1019" t="s">
        <v>691</v>
      </c>
      <c r="D1115" s="1019" t="s">
        <v>16</v>
      </c>
      <c r="E1115" s="1021">
        <v>41885</v>
      </c>
      <c r="F1115" s="950"/>
      <c r="G1115" s="951"/>
      <c r="H1115" s="951"/>
      <c r="I1115" s="951"/>
      <c r="J1115" s="952"/>
      <c r="K1115" s="953"/>
      <c r="L1115" s="954"/>
      <c r="M1115" s="777"/>
      <c r="N1115" s="778"/>
      <c r="O1115" s="957"/>
      <c r="P1115" s="957"/>
      <c r="Q1115" s="779">
        <v>2892066</v>
      </c>
      <c r="R1115" s="1022">
        <v>691882</v>
      </c>
    </row>
    <row r="1116" spans="1:18">
      <c r="A1116" s="1020" t="s">
        <v>2040</v>
      </c>
      <c r="B1116" s="1019" t="s">
        <v>1336</v>
      </c>
      <c r="C1116" s="1019" t="s">
        <v>1337</v>
      </c>
      <c r="D1116" s="1019" t="s">
        <v>90</v>
      </c>
      <c r="E1116" s="1021">
        <v>39941</v>
      </c>
      <c r="F1116" s="950" t="s">
        <v>160</v>
      </c>
      <c r="G1116" s="951">
        <v>4000000</v>
      </c>
      <c r="H1116" s="951">
        <v>0</v>
      </c>
      <c r="I1116" s="951">
        <v>174324.6</v>
      </c>
      <c r="J1116" s="952" t="s">
        <v>1969</v>
      </c>
      <c r="K1116" s="953"/>
      <c r="L1116" s="954"/>
      <c r="M1116" s="777"/>
      <c r="N1116" s="778"/>
      <c r="O1116" s="957"/>
      <c r="P1116" s="957"/>
      <c r="Q1116" s="779"/>
      <c r="R1116" s="1022"/>
    </row>
    <row r="1117" spans="1:18">
      <c r="A1117" s="1020"/>
      <c r="B1117" s="1019" t="s">
        <v>1336</v>
      </c>
      <c r="C1117" s="1019" t="s">
        <v>1337</v>
      </c>
      <c r="D1117" s="1019" t="s">
        <v>90</v>
      </c>
      <c r="E1117" s="1021">
        <v>41201</v>
      </c>
      <c r="F1117" s="950"/>
      <c r="G1117" s="951"/>
      <c r="H1117" s="951"/>
      <c r="I1117" s="951"/>
      <c r="J1117" s="952"/>
      <c r="K1117" s="953"/>
      <c r="L1117" s="954"/>
      <c r="M1117" s="777"/>
      <c r="N1117" s="778"/>
      <c r="O1117" s="957">
        <v>-4000000</v>
      </c>
      <c r="P1117" s="957"/>
      <c r="Q1117" s="779"/>
      <c r="R1117" s="1022"/>
    </row>
    <row r="1118" spans="1:18">
      <c r="A1118" s="1020">
        <v>11</v>
      </c>
      <c r="B1118" s="1019" t="s">
        <v>1338</v>
      </c>
      <c r="C1118" s="1019" t="s">
        <v>691</v>
      </c>
      <c r="D1118" s="1019" t="s">
        <v>16</v>
      </c>
      <c r="E1118" s="1021">
        <v>39749</v>
      </c>
      <c r="F1118" s="950" t="s">
        <v>26</v>
      </c>
      <c r="G1118" s="951">
        <v>25000000000</v>
      </c>
      <c r="H1118" s="951">
        <v>0</v>
      </c>
      <c r="I1118" s="951">
        <v>26731202358</v>
      </c>
      <c r="J1118" s="952" t="s">
        <v>656</v>
      </c>
      <c r="K1118" s="953"/>
      <c r="L1118" s="954"/>
      <c r="M1118" s="777"/>
      <c r="N1118" s="778"/>
      <c r="O1118" s="957"/>
      <c r="P1118" s="957"/>
      <c r="Q1118" s="779"/>
      <c r="R1118" s="1022"/>
    </row>
    <row r="1119" spans="1:18">
      <c r="A1119" s="1020"/>
      <c r="B1119" s="1019" t="s">
        <v>1338</v>
      </c>
      <c r="C1119" s="1019" t="s">
        <v>691</v>
      </c>
      <c r="D1119" s="1019" t="s">
        <v>16</v>
      </c>
      <c r="E1119" s="1021">
        <v>39981</v>
      </c>
      <c r="F1119" s="950"/>
      <c r="G1119" s="951"/>
      <c r="H1119" s="951"/>
      <c r="I1119" s="951"/>
      <c r="J1119" s="952"/>
      <c r="K1119" s="953">
        <v>25000000000</v>
      </c>
      <c r="L1119" s="954"/>
      <c r="M1119" s="777">
        <v>2500000</v>
      </c>
      <c r="N1119" s="778">
        <v>10000</v>
      </c>
      <c r="O1119" s="957"/>
      <c r="P1119" s="957"/>
      <c r="Q1119" s="779"/>
      <c r="R1119" s="1022"/>
    </row>
    <row r="1120" spans="1:18">
      <c r="A1120" s="1020"/>
      <c r="B1120" s="1019" t="s">
        <v>1338</v>
      </c>
      <c r="C1120" s="1019" t="s">
        <v>691</v>
      </c>
      <c r="D1120" s="1019" t="s">
        <v>16</v>
      </c>
      <c r="E1120" s="1021">
        <v>40163</v>
      </c>
      <c r="F1120" s="950"/>
      <c r="G1120" s="951"/>
      <c r="H1120" s="951"/>
      <c r="I1120" s="951"/>
      <c r="J1120" s="952"/>
      <c r="K1120" s="953"/>
      <c r="L1120" s="954"/>
      <c r="M1120" s="777"/>
      <c r="N1120" s="778"/>
      <c r="O1120" s="957"/>
      <c r="P1120" s="957"/>
      <c r="Q1120" s="779">
        <v>936063469.11000001</v>
      </c>
      <c r="R1120" s="1022">
        <v>88401697</v>
      </c>
    </row>
    <row r="1121" spans="1:18">
      <c r="A1121" s="1020" t="s">
        <v>1980</v>
      </c>
      <c r="B1121" s="1019" t="s">
        <v>1339</v>
      </c>
      <c r="C1121" s="1019" t="s">
        <v>1340</v>
      </c>
      <c r="D1121" s="1019" t="s">
        <v>755</v>
      </c>
      <c r="E1121" s="1021">
        <v>39843</v>
      </c>
      <c r="F1121" s="950" t="s">
        <v>49</v>
      </c>
      <c r="G1121" s="951">
        <v>10449000</v>
      </c>
      <c r="H1121" s="951">
        <v>0</v>
      </c>
      <c r="I1121" s="951">
        <v>12423046.75</v>
      </c>
      <c r="J1121" s="952" t="s">
        <v>656</v>
      </c>
      <c r="K1121" s="953"/>
      <c r="L1121" s="954"/>
      <c r="M1121" s="777"/>
      <c r="N1121" s="778"/>
      <c r="O1121" s="957"/>
      <c r="P1121" s="957"/>
      <c r="Q1121" s="779"/>
      <c r="R1121" s="1022"/>
    </row>
    <row r="1122" spans="1:18">
      <c r="A1122" s="1020"/>
      <c r="B1122" s="1019" t="s">
        <v>1339</v>
      </c>
      <c r="C1122" s="1019" t="s">
        <v>1340</v>
      </c>
      <c r="D1122" s="1019" t="s">
        <v>755</v>
      </c>
      <c r="E1122" s="1021">
        <v>40773</v>
      </c>
      <c r="F1122" s="950"/>
      <c r="G1122" s="951"/>
      <c r="H1122" s="951"/>
      <c r="I1122" s="951"/>
      <c r="J1122" s="952"/>
      <c r="K1122" s="953">
        <v>10449000</v>
      </c>
      <c r="L1122" s="954"/>
      <c r="M1122" s="777">
        <v>10449</v>
      </c>
      <c r="N1122" s="778">
        <v>1000</v>
      </c>
      <c r="O1122" s="957"/>
      <c r="P1122" s="957"/>
      <c r="Q1122" s="779">
        <v>522000</v>
      </c>
      <c r="R1122" s="1022">
        <v>522</v>
      </c>
    </row>
    <row r="1123" spans="1:18">
      <c r="A1123" s="1020">
        <v>11</v>
      </c>
      <c r="B1123" s="1019" t="s">
        <v>1341</v>
      </c>
      <c r="C1123" s="1019" t="s">
        <v>1342</v>
      </c>
      <c r="D1123" s="1019" t="s">
        <v>128</v>
      </c>
      <c r="E1123" s="1021">
        <v>39766</v>
      </c>
      <c r="F1123" s="950" t="s">
        <v>26</v>
      </c>
      <c r="G1123" s="951">
        <v>2500000000</v>
      </c>
      <c r="H1123" s="951">
        <v>0</v>
      </c>
      <c r="I1123" s="951">
        <v>2867222222.2199998</v>
      </c>
      <c r="J1123" s="952" t="s">
        <v>656</v>
      </c>
      <c r="K1123" s="953"/>
      <c r="L1123" s="954"/>
      <c r="M1123" s="777"/>
      <c r="N1123" s="778"/>
      <c r="O1123" s="957"/>
      <c r="P1123" s="957"/>
      <c r="Q1123" s="779"/>
      <c r="R1123" s="1022"/>
    </row>
    <row r="1124" spans="1:18">
      <c r="A1124" s="1020"/>
      <c r="B1124" s="1019" t="s">
        <v>1341</v>
      </c>
      <c r="C1124" s="1019" t="s">
        <v>1342</v>
      </c>
      <c r="D1124" s="1019" t="s">
        <v>128</v>
      </c>
      <c r="E1124" s="1021">
        <v>40632</v>
      </c>
      <c r="F1124" s="950"/>
      <c r="G1124" s="951"/>
      <c r="H1124" s="951"/>
      <c r="I1124" s="951"/>
      <c r="J1124" s="952"/>
      <c r="K1124" s="953">
        <v>2500000000</v>
      </c>
      <c r="L1124" s="954"/>
      <c r="M1124" s="777">
        <v>25000</v>
      </c>
      <c r="N1124" s="778">
        <v>100000</v>
      </c>
      <c r="O1124" s="957"/>
      <c r="P1124" s="957"/>
      <c r="Q1124" s="779"/>
      <c r="R1124" s="1022"/>
    </row>
    <row r="1125" spans="1:18">
      <c r="A1125" s="1020"/>
      <c r="B1125" s="1019" t="s">
        <v>1341</v>
      </c>
      <c r="C1125" s="1019" t="s">
        <v>1342</v>
      </c>
      <c r="D1125" s="1019" t="s">
        <v>128</v>
      </c>
      <c r="E1125" s="1021">
        <v>40653</v>
      </c>
      <c r="F1125" s="950"/>
      <c r="G1125" s="951"/>
      <c r="H1125" s="951"/>
      <c r="I1125" s="951"/>
      <c r="J1125" s="952"/>
      <c r="K1125" s="953"/>
      <c r="L1125" s="954"/>
      <c r="M1125" s="777"/>
      <c r="N1125" s="778"/>
      <c r="O1125" s="957"/>
      <c r="P1125" s="957"/>
      <c r="Q1125" s="779">
        <v>70000000</v>
      </c>
      <c r="R1125" s="1022">
        <v>35244361</v>
      </c>
    </row>
    <row r="1126" spans="1:18">
      <c r="A1126" s="1020">
        <v>8</v>
      </c>
      <c r="B1126" s="1019" t="s">
        <v>1343</v>
      </c>
      <c r="C1126" s="1019" t="s">
        <v>1344</v>
      </c>
      <c r="D1126" s="1019" t="s">
        <v>90</v>
      </c>
      <c r="E1126" s="1021">
        <v>39892</v>
      </c>
      <c r="F1126" s="950" t="s">
        <v>49</v>
      </c>
      <c r="G1126" s="951">
        <v>470000</v>
      </c>
      <c r="H1126" s="951">
        <v>0</v>
      </c>
      <c r="I1126" s="951">
        <v>622228.43999999994</v>
      </c>
      <c r="J1126" s="952" t="s">
        <v>656</v>
      </c>
      <c r="K1126" s="953"/>
      <c r="L1126" s="954"/>
      <c r="M1126" s="777"/>
      <c r="N1126" s="778"/>
      <c r="O1126" s="957"/>
      <c r="P1126" s="957"/>
      <c r="Q1126" s="779"/>
      <c r="R1126" s="1022"/>
    </row>
    <row r="1127" spans="1:18">
      <c r="A1127" s="1020"/>
      <c r="B1127" s="1019" t="s">
        <v>1343</v>
      </c>
      <c r="C1127" s="1019" t="s">
        <v>1344</v>
      </c>
      <c r="D1127" s="1019" t="s">
        <v>90</v>
      </c>
      <c r="E1127" s="1021">
        <v>41717</v>
      </c>
      <c r="F1127" s="950"/>
      <c r="G1127" s="951"/>
      <c r="H1127" s="951"/>
      <c r="I1127" s="951"/>
      <c r="J1127" s="952"/>
      <c r="K1127" s="953">
        <v>470000</v>
      </c>
      <c r="L1127" s="954"/>
      <c r="M1127" s="777">
        <v>470</v>
      </c>
      <c r="N1127" s="778">
        <v>1000</v>
      </c>
      <c r="O1127" s="957"/>
      <c r="P1127" s="957"/>
      <c r="Q1127" s="779">
        <v>24000</v>
      </c>
      <c r="R1127" s="1022">
        <v>24</v>
      </c>
    </row>
    <row r="1128" spans="1:18">
      <c r="A1128" s="1020" t="s">
        <v>1981</v>
      </c>
      <c r="B1128" s="1019" t="s">
        <v>1345</v>
      </c>
      <c r="C1128" s="1019" t="s">
        <v>1346</v>
      </c>
      <c r="D1128" s="1019" t="s">
        <v>55</v>
      </c>
      <c r="E1128" s="1021">
        <v>40046</v>
      </c>
      <c r="F1128" s="950" t="s">
        <v>49</v>
      </c>
      <c r="G1128" s="951">
        <v>4000000</v>
      </c>
      <c r="H1128" s="951">
        <v>0</v>
      </c>
      <c r="I1128" s="951">
        <v>4137336.64</v>
      </c>
      <c r="J1128" s="952" t="s">
        <v>672</v>
      </c>
      <c r="K1128" s="953"/>
      <c r="L1128" s="954"/>
      <c r="M1128" s="777"/>
      <c r="N1128" s="778"/>
      <c r="O1128" s="957"/>
      <c r="P1128" s="957"/>
      <c r="Q1128" s="779"/>
      <c r="R1128" s="1022"/>
    </row>
    <row r="1129" spans="1:18">
      <c r="A1129" s="1020"/>
      <c r="B1129" s="1019" t="s">
        <v>1345</v>
      </c>
      <c r="C1129" s="1019" t="s">
        <v>1346</v>
      </c>
      <c r="D1129" s="1019" t="s">
        <v>55</v>
      </c>
      <c r="E1129" s="1021">
        <v>41243</v>
      </c>
      <c r="F1129" s="950"/>
      <c r="G1129" s="951"/>
      <c r="H1129" s="951"/>
      <c r="I1129" s="951"/>
      <c r="J1129" s="952"/>
      <c r="K1129" s="953">
        <v>3308000</v>
      </c>
      <c r="L1129" s="954"/>
      <c r="M1129" s="777">
        <v>4000</v>
      </c>
      <c r="N1129" s="778">
        <v>827</v>
      </c>
      <c r="O1129" s="957">
        <v>-692000</v>
      </c>
      <c r="P1129" s="957"/>
      <c r="Q1129" s="779">
        <v>140400</v>
      </c>
      <c r="R1129" s="1022">
        <v>200</v>
      </c>
    </row>
    <row r="1130" spans="1:18">
      <c r="A1130" s="1020"/>
      <c r="B1130" s="1019" t="s">
        <v>1345</v>
      </c>
      <c r="C1130" s="1019" t="s">
        <v>1346</v>
      </c>
      <c r="D1130" s="1019" t="s">
        <v>55</v>
      </c>
      <c r="E1130" s="1021">
        <v>41285</v>
      </c>
      <c r="F1130" s="950"/>
      <c r="G1130" s="951"/>
      <c r="H1130" s="951"/>
      <c r="I1130" s="951"/>
      <c r="J1130" s="952"/>
      <c r="K1130" s="953"/>
      <c r="L1130" s="954">
        <v>-25000</v>
      </c>
      <c r="M1130" s="777"/>
      <c r="N1130" s="778"/>
      <c r="O1130" s="957"/>
      <c r="P1130" s="957"/>
      <c r="Q1130" s="779"/>
      <c r="R1130" s="1022"/>
    </row>
    <row r="1131" spans="1:18">
      <c r="A1131" s="1020" t="s">
        <v>2015</v>
      </c>
      <c r="B1131" s="1019" t="s">
        <v>1347</v>
      </c>
      <c r="C1131" s="1019" t="s">
        <v>1348</v>
      </c>
      <c r="D1131" s="1019" t="s">
        <v>89</v>
      </c>
      <c r="E1131" s="1021">
        <v>39864</v>
      </c>
      <c r="F1131" s="950" t="s">
        <v>49</v>
      </c>
      <c r="G1131" s="951">
        <v>1998000</v>
      </c>
      <c r="H1131" s="951">
        <v>0</v>
      </c>
      <c r="I1131" s="951">
        <v>4818134.5</v>
      </c>
      <c r="J1131" s="952" t="s">
        <v>656</v>
      </c>
      <c r="K1131" s="953"/>
      <c r="L1131" s="954"/>
      <c r="M1131" s="777"/>
      <c r="N1131" s="778"/>
      <c r="O1131" s="957"/>
      <c r="P1131" s="957"/>
      <c r="Q1131" s="779"/>
      <c r="R1131" s="1022"/>
    </row>
    <row r="1132" spans="1:18">
      <c r="A1132" s="1020"/>
      <c r="B1132" s="1019" t="s">
        <v>1347</v>
      </c>
      <c r="C1132" s="1019" t="s">
        <v>1348</v>
      </c>
      <c r="D1132" s="1019" t="s">
        <v>89</v>
      </c>
      <c r="E1132" s="1021">
        <v>40176</v>
      </c>
      <c r="F1132" s="950"/>
      <c r="G1132" s="951">
        <v>2453000</v>
      </c>
      <c r="H1132" s="951"/>
      <c r="I1132" s="951"/>
      <c r="J1132" s="952"/>
      <c r="K1132" s="953"/>
      <c r="L1132" s="954"/>
      <c r="M1132" s="777"/>
      <c r="N1132" s="778"/>
      <c r="O1132" s="957"/>
      <c r="P1132" s="957"/>
      <c r="Q1132" s="779"/>
      <c r="R1132" s="1022"/>
    </row>
    <row r="1133" spans="1:18">
      <c r="A1133" s="1020"/>
      <c r="B1133" s="1019" t="s">
        <v>1347</v>
      </c>
      <c r="C1133" s="1019" t="s">
        <v>1348</v>
      </c>
      <c r="D1133" s="1019" t="s">
        <v>89</v>
      </c>
      <c r="E1133" s="1021">
        <v>40450</v>
      </c>
      <c r="F1133" s="950"/>
      <c r="G1133" s="951"/>
      <c r="H1133" s="951"/>
      <c r="I1133" s="951"/>
      <c r="J1133" s="952"/>
      <c r="K1133" s="953">
        <v>4451000</v>
      </c>
      <c r="L1133" s="954"/>
      <c r="M1133" s="777">
        <v>4451</v>
      </c>
      <c r="N1133" s="778">
        <v>1000</v>
      </c>
      <c r="O1133" s="957"/>
      <c r="P1133" s="957"/>
      <c r="Q1133" s="779">
        <v>100000</v>
      </c>
      <c r="R1133" s="1022">
        <v>100</v>
      </c>
    </row>
    <row r="1134" spans="1:18">
      <c r="A1134" s="1020">
        <v>11</v>
      </c>
      <c r="B1134" s="1019" t="s">
        <v>1349</v>
      </c>
      <c r="C1134" s="1019" t="s">
        <v>1350</v>
      </c>
      <c r="D1134" s="1019" t="s">
        <v>151</v>
      </c>
      <c r="E1134" s="1021">
        <v>39850</v>
      </c>
      <c r="F1134" s="950" t="s">
        <v>26</v>
      </c>
      <c r="G1134" s="951">
        <v>59000000</v>
      </c>
      <c r="H1134" s="951">
        <v>0</v>
      </c>
      <c r="I1134" s="951">
        <v>68260833.329999998</v>
      </c>
      <c r="J1134" s="952" t="s">
        <v>656</v>
      </c>
      <c r="K1134" s="953"/>
      <c r="L1134" s="954"/>
      <c r="M1134" s="777"/>
      <c r="N1134" s="778"/>
      <c r="O1134" s="957"/>
      <c r="P1134" s="957"/>
      <c r="Q1134" s="779"/>
      <c r="R1134" s="1022"/>
    </row>
    <row r="1135" spans="1:18">
      <c r="A1135" s="1020"/>
      <c r="B1135" s="1019" t="s">
        <v>1349</v>
      </c>
      <c r="C1135" s="1019" t="s">
        <v>1350</v>
      </c>
      <c r="D1135" s="1019" t="s">
        <v>151</v>
      </c>
      <c r="E1135" s="1021">
        <v>40394</v>
      </c>
      <c r="F1135" s="950"/>
      <c r="G1135" s="951"/>
      <c r="H1135" s="951"/>
      <c r="I1135" s="951"/>
      <c r="J1135" s="952"/>
      <c r="K1135" s="953">
        <v>20000000</v>
      </c>
      <c r="L1135" s="954"/>
      <c r="M1135" s="777">
        <v>20000</v>
      </c>
      <c r="N1135" s="778">
        <v>1000</v>
      </c>
      <c r="O1135" s="957"/>
      <c r="P1135" s="957"/>
      <c r="Q1135" s="779"/>
      <c r="R1135" s="1022"/>
    </row>
    <row r="1136" spans="1:18">
      <c r="A1136" s="1020"/>
      <c r="B1136" s="1019" t="s">
        <v>1349</v>
      </c>
      <c r="C1136" s="1019" t="s">
        <v>1350</v>
      </c>
      <c r="D1136" s="1019" t="s">
        <v>151</v>
      </c>
      <c r="E1136" s="1021">
        <v>40618</v>
      </c>
      <c r="F1136" s="950"/>
      <c r="G1136" s="951"/>
      <c r="H1136" s="951"/>
      <c r="I1136" s="951"/>
      <c r="J1136" s="952"/>
      <c r="K1136" s="953">
        <v>20000000</v>
      </c>
      <c r="L1136" s="954"/>
      <c r="M1136" s="777">
        <v>20000</v>
      </c>
      <c r="N1136" s="778">
        <v>1000</v>
      </c>
      <c r="O1136" s="957"/>
      <c r="P1136" s="957"/>
      <c r="Q1136" s="779"/>
      <c r="R1136" s="1022"/>
    </row>
    <row r="1137" spans="1:18">
      <c r="A1137" s="1020"/>
      <c r="B1137" s="1019" t="s">
        <v>1349</v>
      </c>
      <c r="C1137" s="1019" t="s">
        <v>1350</v>
      </c>
      <c r="D1137" s="1019" t="s">
        <v>151</v>
      </c>
      <c r="E1137" s="1021">
        <v>40947</v>
      </c>
      <c r="F1137" s="950"/>
      <c r="G1137" s="951"/>
      <c r="H1137" s="951"/>
      <c r="I1137" s="951"/>
      <c r="J1137" s="952"/>
      <c r="K1137" s="953">
        <v>19000000</v>
      </c>
      <c r="L1137" s="954"/>
      <c r="M1137" s="777">
        <v>19000</v>
      </c>
      <c r="N1137" s="778">
        <v>1000</v>
      </c>
      <c r="O1137" s="957"/>
      <c r="P1137" s="957"/>
      <c r="Q1137" s="779"/>
      <c r="R1137" s="1022"/>
    </row>
    <row r="1138" spans="1:18">
      <c r="A1138" s="1020"/>
      <c r="B1138" s="1019" t="s">
        <v>1349</v>
      </c>
      <c r="C1138" s="1019" t="s">
        <v>1350</v>
      </c>
      <c r="D1138" s="1019" t="s">
        <v>151</v>
      </c>
      <c r="E1138" s="1021">
        <v>40968</v>
      </c>
      <c r="F1138" s="950"/>
      <c r="G1138" s="951"/>
      <c r="H1138" s="951"/>
      <c r="I1138" s="951"/>
      <c r="J1138" s="952"/>
      <c r="K1138" s="953"/>
      <c r="L1138" s="954"/>
      <c r="M1138" s="777"/>
      <c r="N1138" s="778"/>
      <c r="O1138" s="957"/>
      <c r="P1138" s="957"/>
      <c r="Q1138" s="779">
        <v>2800000</v>
      </c>
      <c r="R1138" s="1022">
        <v>997049.55</v>
      </c>
    </row>
    <row r="1139" spans="1:18">
      <c r="A1139" s="1020">
        <v>12</v>
      </c>
      <c r="B1139" s="1019" t="s">
        <v>1351</v>
      </c>
      <c r="C1139" s="1019" t="s">
        <v>1069</v>
      </c>
      <c r="D1139" s="1019" t="s">
        <v>101</v>
      </c>
      <c r="E1139" s="1021">
        <v>39871</v>
      </c>
      <c r="F1139" s="950" t="s">
        <v>26</v>
      </c>
      <c r="G1139" s="951">
        <v>56044000</v>
      </c>
      <c r="H1139" s="951">
        <v>0</v>
      </c>
      <c r="I1139" s="951">
        <v>60517713.329999998</v>
      </c>
      <c r="J1139" s="952" t="s">
        <v>656</v>
      </c>
      <c r="K1139" s="953"/>
      <c r="L1139" s="954"/>
      <c r="M1139" s="777"/>
      <c r="N1139" s="778"/>
      <c r="O1139" s="957"/>
      <c r="P1139" s="957"/>
      <c r="Q1139" s="779"/>
      <c r="R1139" s="1022"/>
    </row>
    <row r="1140" spans="1:18">
      <c r="A1140" s="1020"/>
      <c r="B1140" s="1019" t="s">
        <v>1351</v>
      </c>
      <c r="C1140" s="1019" t="s">
        <v>1069</v>
      </c>
      <c r="D1140" s="1019" t="s">
        <v>101</v>
      </c>
      <c r="E1140" s="1021">
        <v>40338</v>
      </c>
      <c r="F1140" s="950"/>
      <c r="G1140" s="951"/>
      <c r="H1140" s="951"/>
      <c r="I1140" s="951"/>
      <c r="J1140" s="952"/>
      <c r="K1140" s="953">
        <v>56044000</v>
      </c>
      <c r="L1140" s="954"/>
      <c r="M1140" s="777">
        <v>56044</v>
      </c>
      <c r="N1140" s="778">
        <v>1000</v>
      </c>
      <c r="O1140" s="957"/>
      <c r="P1140" s="957"/>
      <c r="Q1140" s="779"/>
      <c r="R1140" s="1022"/>
    </row>
    <row r="1141" spans="1:18">
      <c r="A1141" s="1020"/>
      <c r="B1141" s="1019" t="s">
        <v>1351</v>
      </c>
      <c r="C1141" s="1019" t="s">
        <v>1069</v>
      </c>
      <c r="D1141" s="1019" t="s">
        <v>101</v>
      </c>
      <c r="E1141" s="1021">
        <v>40869</v>
      </c>
      <c r="F1141" s="950"/>
      <c r="G1141" s="951"/>
      <c r="H1141" s="951"/>
      <c r="I1141" s="951"/>
      <c r="J1141" s="952"/>
      <c r="K1141" s="953"/>
      <c r="L1141" s="954"/>
      <c r="M1141" s="777"/>
      <c r="N1141" s="778"/>
      <c r="O1141" s="957"/>
      <c r="P1141" s="957"/>
      <c r="Q1141" s="779">
        <v>877557</v>
      </c>
      <c r="R1141" s="1022">
        <v>198269</v>
      </c>
    </row>
    <row r="1142" spans="1:18">
      <c r="A1142" s="1020" t="s">
        <v>1981</v>
      </c>
      <c r="B1142" s="1019" t="s">
        <v>1352</v>
      </c>
      <c r="C1142" s="1019" t="s">
        <v>830</v>
      </c>
      <c r="D1142" s="1019" t="s">
        <v>88</v>
      </c>
      <c r="E1142" s="1021">
        <v>40165</v>
      </c>
      <c r="F1142" s="950" t="s">
        <v>49</v>
      </c>
      <c r="G1142" s="951">
        <v>3000000</v>
      </c>
      <c r="H1142" s="951">
        <v>0</v>
      </c>
      <c r="I1142" s="951">
        <v>2932162.5</v>
      </c>
      <c r="J1142" s="952" t="s">
        <v>672</v>
      </c>
      <c r="K1142" s="953"/>
      <c r="L1142" s="954"/>
      <c r="M1142" s="777"/>
      <c r="N1142" s="778"/>
      <c r="O1142" s="957"/>
      <c r="P1142" s="957"/>
      <c r="Q1142" s="779"/>
      <c r="R1142" s="1022"/>
    </row>
    <row r="1143" spans="1:18">
      <c r="A1143" s="1020"/>
      <c r="B1143" s="1019" t="s">
        <v>1352</v>
      </c>
      <c r="C1143" s="1019" t="s">
        <v>830</v>
      </c>
      <c r="D1143" s="1019" t="s">
        <v>88</v>
      </c>
      <c r="E1143" s="1021">
        <v>41242</v>
      </c>
      <c r="F1143" s="950"/>
      <c r="G1143" s="951"/>
      <c r="H1143" s="951"/>
      <c r="I1143" s="951"/>
      <c r="J1143" s="952"/>
      <c r="K1143" s="953">
        <v>2370930</v>
      </c>
      <c r="L1143" s="954"/>
      <c r="M1143" s="777">
        <v>3000</v>
      </c>
      <c r="N1143" s="778">
        <v>790.3</v>
      </c>
      <c r="O1143" s="957">
        <v>-629070</v>
      </c>
      <c r="P1143" s="957"/>
      <c r="Q1143" s="779">
        <v>104375</v>
      </c>
      <c r="R1143" s="1022">
        <v>150</v>
      </c>
    </row>
    <row r="1144" spans="1:18">
      <c r="A1144" s="1020"/>
      <c r="B1144" s="1019" t="s">
        <v>1352</v>
      </c>
      <c r="C1144" s="1019" t="s">
        <v>830</v>
      </c>
      <c r="D1144" s="1019" t="s">
        <v>88</v>
      </c>
      <c r="E1144" s="1021">
        <v>41285</v>
      </c>
      <c r="F1144" s="950"/>
      <c r="G1144" s="951"/>
      <c r="H1144" s="951"/>
      <c r="I1144" s="951"/>
      <c r="J1144" s="952"/>
      <c r="K1144" s="953"/>
      <c r="L1144" s="954">
        <v>-23709.29</v>
      </c>
      <c r="M1144" s="777"/>
      <c r="N1144" s="778"/>
      <c r="O1144" s="957"/>
      <c r="P1144" s="957"/>
      <c r="Q1144" s="779"/>
      <c r="R1144" s="1022"/>
    </row>
    <row r="1145" spans="1:18">
      <c r="A1145" s="1020"/>
      <c r="B1145" s="1019" t="s">
        <v>1352</v>
      </c>
      <c r="C1145" s="1019" t="s">
        <v>830</v>
      </c>
      <c r="D1145" s="1019" t="s">
        <v>88</v>
      </c>
      <c r="E1145" s="1021">
        <v>41359</v>
      </c>
      <c r="F1145" s="950"/>
      <c r="G1145" s="951"/>
      <c r="H1145" s="951"/>
      <c r="I1145" s="951"/>
      <c r="J1145" s="952"/>
      <c r="K1145" s="953"/>
      <c r="L1145" s="954">
        <v>-1290.71</v>
      </c>
      <c r="M1145" s="777"/>
      <c r="N1145" s="778"/>
      <c r="O1145" s="957"/>
      <c r="P1145" s="957"/>
      <c r="Q1145" s="779"/>
      <c r="R1145" s="1022"/>
    </row>
    <row r="1146" spans="1:18">
      <c r="A1146" s="1020">
        <v>11</v>
      </c>
      <c r="B1146" s="1019" t="s">
        <v>1353</v>
      </c>
      <c r="C1146" s="1019" t="s">
        <v>858</v>
      </c>
      <c r="D1146" s="1019" t="s">
        <v>128</v>
      </c>
      <c r="E1146" s="1021">
        <v>39822</v>
      </c>
      <c r="F1146" s="950" t="s">
        <v>26</v>
      </c>
      <c r="G1146" s="951">
        <v>13400000</v>
      </c>
      <c r="H1146" s="951">
        <v>0</v>
      </c>
      <c r="I1146" s="951">
        <v>14527390.33</v>
      </c>
      <c r="J1146" s="952" t="s">
        <v>656</v>
      </c>
      <c r="K1146" s="953"/>
      <c r="L1146" s="954"/>
      <c r="M1146" s="777"/>
      <c r="N1146" s="778"/>
      <c r="O1146" s="957"/>
      <c r="P1146" s="957"/>
      <c r="Q1146" s="779"/>
      <c r="R1146" s="1022"/>
    </row>
    <row r="1147" spans="1:18">
      <c r="A1147" s="1020"/>
      <c r="B1147" s="1019" t="s">
        <v>1353</v>
      </c>
      <c r="C1147" s="1019" t="s">
        <v>858</v>
      </c>
      <c r="D1147" s="1019" t="s">
        <v>128</v>
      </c>
      <c r="E1147" s="1021">
        <v>40107</v>
      </c>
      <c r="F1147" s="950"/>
      <c r="G1147" s="951"/>
      <c r="H1147" s="951"/>
      <c r="I1147" s="951"/>
      <c r="J1147" s="952"/>
      <c r="K1147" s="953">
        <v>13400000</v>
      </c>
      <c r="L1147" s="954"/>
      <c r="M1147" s="777">
        <v>13400</v>
      </c>
      <c r="N1147" s="778">
        <v>1000</v>
      </c>
      <c r="O1147" s="957"/>
      <c r="P1147" s="957"/>
      <c r="Q1147" s="779"/>
      <c r="R1147" s="1022"/>
    </row>
    <row r="1148" spans="1:18">
      <c r="A1148" s="1020"/>
      <c r="B1148" s="1019" t="s">
        <v>1353</v>
      </c>
      <c r="C1148" s="1019" t="s">
        <v>858</v>
      </c>
      <c r="D1148" s="1019" t="s">
        <v>128</v>
      </c>
      <c r="E1148" s="1021">
        <v>40869</v>
      </c>
      <c r="F1148" s="950"/>
      <c r="G1148" s="951"/>
      <c r="H1148" s="951"/>
      <c r="I1148" s="951"/>
      <c r="J1148" s="952"/>
      <c r="K1148" s="953"/>
      <c r="L1148" s="954"/>
      <c r="M1148" s="777"/>
      <c r="N1148" s="778"/>
      <c r="O1148" s="957"/>
      <c r="P1148" s="957"/>
      <c r="Q1148" s="779">
        <v>602557</v>
      </c>
      <c r="R1148" s="1022">
        <v>217063</v>
      </c>
    </row>
    <row r="1149" spans="1:18">
      <c r="A1149" s="1020" t="s">
        <v>1979</v>
      </c>
      <c r="B1149" s="1019" t="s">
        <v>1354</v>
      </c>
      <c r="C1149" s="1019" t="s">
        <v>1355</v>
      </c>
      <c r="D1149" s="1019" t="s">
        <v>177</v>
      </c>
      <c r="E1149" s="1021">
        <v>39805</v>
      </c>
      <c r="F1149" s="950" t="s">
        <v>49</v>
      </c>
      <c r="G1149" s="951">
        <v>5830000</v>
      </c>
      <c r="H1149" s="951">
        <v>0</v>
      </c>
      <c r="I1149" s="951">
        <v>6731961.0599999996</v>
      </c>
      <c r="J1149" s="952" t="s">
        <v>656</v>
      </c>
      <c r="K1149" s="953"/>
      <c r="L1149" s="954"/>
      <c r="M1149" s="777"/>
      <c r="N1149" s="778"/>
      <c r="O1149" s="957"/>
      <c r="P1149" s="957"/>
      <c r="Q1149" s="779"/>
      <c r="R1149" s="1022"/>
    </row>
    <row r="1150" spans="1:18">
      <c r="A1150" s="1020"/>
      <c r="B1150" s="1019" t="s">
        <v>1354</v>
      </c>
      <c r="C1150" s="1019" t="s">
        <v>1355</v>
      </c>
      <c r="D1150" s="1019" t="s">
        <v>177</v>
      </c>
      <c r="E1150" s="1021">
        <v>40506</v>
      </c>
      <c r="F1150" s="950"/>
      <c r="G1150" s="951"/>
      <c r="H1150" s="951"/>
      <c r="I1150" s="951"/>
      <c r="J1150" s="952"/>
      <c r="K1150" s="953">
        <v>5830000</v>
      </c>
      <c r="L1150" s="954"/>
      <c r="M1150" s="777">
        <v>5830</v>
      </c>
      <c r="N1150" s="778">
        <v>1000</v>
      </c>
      <c r="O1150" s="957"/>
      <c r="P1150" s="957"/>
      <c r="Q1150" s="779">
        <v>292000</v>
      </c>
      <c r="R1150" s="1022">
        <v>292</v>
      </c>
    </row>
    <row r="1151" spans="1:18">
      <c r="A1151" s="1020" t="s">
        <v>2041</v>
      </c>
      <c r="B1151" s="1019" t="s">
        <v>1356</v>
      </c>
      <c r="C1151" s="1019" t="s">
        <v>830</v>
      </c>
      <c r="D1151" s="1019" t="s">
        <v>88</v>
      </c>
      <c r="E1151" s="1021">
        <v>39843</v>
      </c>
      <c r="F1151" s="950" t="s">
        <v>53</v>
      </c>
      <c r="G1151" s="951">
        <v>5498000</v>
      </c>
      <c r="H1151" s="951">
        <v>0</v>
      </c>
      <c r="I1151" s="951">
        <v>355079</v>
      </c>
      <c r="J1151" s="952" t="s">
        <v>1969</v>
      </c>
      <c r="K1151" s="953"/>
      <c r="L1151" s="954"/>
      <c r="M1151" s="777"/>
      <c r="N1151" s="778"/>
      <c r="O1151" s="957"/>
      <c r="P1151" s="957"/>
      <c r="Q1151" s="779"/>
      <c r="R1151" s="1022"/>
    </row>
    <row r="1152" spans="1:18">
      <c r="A1152" s="1020"/>
      <c r="B1152" s="1019" t="s">
        <v>1356</v>
      </c>
      <c r="C1152" s="1019" t="s">
        <v>830</v>
      </c>
      <c r="D1152" s="1019" t="s">
        <v>88</v>
      </c>
      <c r="E1152" s="1021">
        <v>40613</v>
      </c>
      <c r="F1152" s="950"/>
      <c r="G1152" s="951"/>
      <c r="H1152" s="951"/>
      <c r="I1152" s="951"/>
      <c r="J1152" s="952"/>
      <c r="K1152" s="953"/>
      <c r="L1152" s="954"/>
      <c r="M1152" s="777"/>
      <c r="N1152" s="778"/>
      <c r="O1152" s="957">
        <v>-5498000</v>
      </c>
      <c r="P1152" s="957"/>
      <c r="Q1152" s="779"/>
      <c r="R1152" s="1022"/>
    </row>
    <row r="1153" spans="1:18">
      <c r="A1153" s="1020" t="s">
        <v>1983</v>
      </c>
      <c r="B1153" s="1019" t="s">
        <v>1357</v>
      </c>
      <c r="C1153" s="1019" t="s">
        <v>1358</v>
      </c>
      <c r="D1153" s="1019" t="s">
        <v>84</v>
      </c>
      <c r="E1153" s="1021">
        <v>39836</v>
      </c>
      <c r="F1153" s="950" t="s">
        <v>49</v>
      </c>
      <c r="G1153" s="951">
        <v>57500000</v>
      </c>
      <c r="H1153" s="951">
        <v>0</v>
      </c>
      <c r="I1153" s="951">
        <v>68191965.769999996</v>
      </c>
      <c r="J1153" s="952" t="s">
        <v>656</v>
      </c>
      <c r="K1153" s="953"/>
      <c r="L1153" s="954"/>
      <c r="M1153" s="777"/>
      <c r="N1153" s="778"/>
      <c r="O1153" s="957"/>
      <c r="P1153" s="957"/>
      <c r="Q1153" s="779"/>
      <c r="R1153" s="1022"/>
    </row>
    <row r="1154" spans="1:18">
      <c r="A1154" s="1020"/>
      <c r="B1154" s="1019" t="s">
        <v>1357</v>
      </c>
      <c r="C1154" s="1019" t="s">
        <v>1358</v>
      </c>
      <c r="D1154" s="1019" t="s">
        <v>84</v>
      </c>
      <c r="E1154" s="1021">
        <v>40745</v>
      </c>
      <c r="F1154" s="950"/>
      <c r="G1154" s="951"/>
      <c r="H1154" s="951"/>
      <c r="I1154" s="951"/>
      <c r="J1154" s="952"/>
      <c r="K1154" s="953">
        <v>57500000</v>
      </c>
      <c r="L1154" s="954"/>
      <c r="M1154" s="777">
        <v>57500</v>
      </c>
      <c r="N1154" s="778">
        <v>1000</v>
      </c>
      <c r="O1154" s="957"/>
      <c r="P1154" s="957"/>
      <c r="Q1154" s="779">
        <v>2875000</v>
      </c>
      <c r="R1154" s="1022">
        <v>2875</v>
      </c>
    </row>
    <row r="1155" spans="1:18">
      <c r="A1155" s="1020" t="s">
        <v>1983</v>
      </c>
      <c r="B1155" s="1019" t="s">
        <v>1359</v>
      </c>
      <c r="C1155" s="1019" t="s">
        <v>1240</v>
      </c>
      <c r="D1155" s="1019" t="s">
        <v>90</v>
      </c>
      <c r="E1155" s="1021">
        <v>39857</v>
      </c>
      <c r="F1155" s="950" t="s">
        <v>49</v>
      </c>
      <c r="G1155" s="951">
        <v>21900000</v>
      </c>
      <c r="H1155" s="951">
        <v>0</v>
      </c>
      <c r="I1155" s="951">
        <v>25995452.079999998</v>
      </c>
      <c r="J1155" s="952" t="s">
        <v>656</v>
      </c>
      <c r="K1155" s="953"/>
      <c r="L1155" s="954"/>
      <c r="M1155" s="777"/>
      <c r="N1155" s="778"/>
      <c r="O1155" s="957"/>
      <c r="P1155" s="957"/>
      <c r="Q1155" s="779"/>
      <c r="R1155" s="1022"/>
    </row>
    <row r="1156" spans="1:18">
      <c r="A1156" s="1020"/>
      <c r="B1156" s="1019" t="s">
        <v>1359</v>
      </c>
      <c r="C1156" s="1019" t="s">
        <v>1240</v>
      </c>
      <c r="D1156" s="1019" t="s">
        <v>90</v>
      </c>
      <c r="E1156" s="1021">
        <v>40773</v>
      </c>
      <c r="F1156" s="950"/>
      <c r="G1156" s="951"/>
      <c r="H1156" s="951"/>
      <c r="I1156" s="951"/>
      <c r="J1156" s="952"/>
      <c r="K1156" s="953">
        <v>21900000</v>
      </c>
      <c r="L1156" s="954"/>
      <c r="M1156" s="777">
        <v>21900</v>
      </c>
      <c r="N1156" s="778">
        <v>1000</v>
      </c>
      <c r="O1156" s="957"/>
      <c r="P1156" s="957"/>
      <c r="Q1156" s="779">
        <v>1095000</v>
      </c>
      <c r="R1156" s="1022">
        <v>1095</v>
      </c>
    </row>
    <row r="1157" spans="1:18">
      <c r="A1157" s="1020" t="s">
        <v>1985</v>
      </c>
      <c r="B1157" s="1019" t="s">
        <v>1360</v>
      </c>
      <c r="C1157" s="1019" t="s">
        <v>1181</v>
      </c>
      <c r="D1157" s="1019" t="s">
        <v>111</v>
      </c>
      <c r="E1157" s="1021">
        <v>40151</v>
      </c>
      <c r="F1157" s="950" t="s">
        <v>49</v>
      </c>
      <c r="G1157" s="951">
        <v>6500000</v>
      </c>
      <c r="H1157" s="951">
        <v>6500000</v>
      </c>
      <c r="I1157" s="951">
        <v>1609456.22</v>
      </c>
      <c r="J1157" s="952" t="s">
        <v>661</v>
      </c>
      <c r="K1157" s="953"/>
      <c r="L1157" s="954"/>
      <c r="M1157" s="777"/>
      <c r="N1157" s="778"/>
      <c r="O1157" s="957"/>
      <c r="P1157" s="957"/>
      <c r="Q1157" s="779"/>
      <c r="R1157" s="1022"/>
    </row>
    <row r="1158" spans="1:18">
      <c r="A1158" s="1020" t="s">
        <v>1996</v>
      </c>
      <c r="B1158" s="1019" t="s">
        <v>1361</v>
      </c>
      <c r="C1158" s="1019" t="s">
        <v>1157</v>
      </c>
      <c r="D1158" s="1019" t="s">
        <v>123</v>
      </c>
      <c r="E1158" s="1021">
        <v>39850</v>
      </c>
      <c r="F1158" s="950" t="s">
        <v>53</v>
      </c>
      <c r="G1158" s="951">
        <v>5645000</v>
      </c>
      <c r="H1158" s="951">
        <v>0</v>
      </c>
      <c r="I1158" s="951">
        <v>6106008.5800000001</v>
      </c>
      <c r="J1158" s="952" t="s">
        <v>656</v>
      </c>
      <c r="K1158" s="953"/>
      <c r="L1158" s="954"/>
      <c r="M1158" s="777"/>
      <c r="N1158" s="778"/>
      <c r="O1158" s="957"/>
      <c r="P1158" s="957"/>
      <c r="Q1158" s="779"/>
      <c r="R1158" s="1022"/>
    </row>
    <row r="1159" spans="1:18">
      <c r="A1159" s="1020"/>
      <c r="B1159" s="1019" t="s">
        <v>1361</v>
      </c>
      <c r="C1159" s="1019" t="s">
        <v>1157</v>
      </c>
      <c r="D1159" s="1019" t="s">
        <v>123</v>
      </c>
      <c r="E1159" s="1021">
        <v>40445</v>
      </c>
      <c r="F1159" s="950"/>
      <c r="G1159" s="951"/>
      <c r="H1159" s="951"/>
      <c r="I1159" s="951"/>
      <c r="J1159" s="952"/>
      <c r="K1159" s="953">
        <v>5645000</v>
      </c>
      <c r="L1159" s="954"/>
      <c r="M1159" s="777">
        <v>5645</v>
      </c>
      <c r="N1159" s="778">
        <v>1000</v>
      </c>
      <c r="O1159" s="957"/>
      <c r="P1159" s="957"/>
      <c r="Q1159" s="779"/>
      <c r="R1159" s="1022"/>
    </row>
    <row r="1160" spans="1:18">
      <c r="A1160" s="1020">
        <v>8</v>
      </c>
      <c r="B1160" s="1019" t="s">
        <v>1362</v>
      </c>
      <c r="C1160" s="1019" t="s">
        <v>1363</v>
      </c>
      <c r="D1160" s="1019" t="s">
        <v>105</v>
      </c>
      <c r="E1160" s="1021">
        <v>39864</v>
      </c>
      <c r="F1160" s="950" t="s">
        <v>49</v>
      </c>
      <c r="G1160" s="951">
        <v>17280000</v>
      </c>
      <c r="H1160" s="951">
        <v>17280000</v>
      </c>
      <c r="I1160" s="951">
        <v>1399560</v>
      </c>
      <c r="J1160" s="952" t="s">
        <v>661</v>
      </c>
      <c r="K1160" s="953"/>
      <c r="L1160" s="954"/>
      <c r="M1160" s="777"/>
      <c r="N1160" s="778"/>
      <c r="O1160" s="957"/>
      <c r="P1160" s="957"/>
      <c r="Q1160" s="779"/>
      <c r="R1160" s="1022"/>
    </row>
    <row r="1161" spans="1:18">
      <c r="A1161" s="1020">
        <v>11</v>
      </c>
      <c r="B1161" s="1019" t="s">
        <v>1364</v>
      </c>
      <c r="C1161" s="1019" t="s">
        <v>1365</v>
      </c>
      <c r="D1161" s="1019" t="s">
        <v>98</v>
      </c>
      <c r="E1161" s="1021">
        <v>40004</v>
      </c>
      <c r="F1161" s="950" t="s">
        <v>26</v>
      </c>
      <c r="G1161" s="951">
        <v>950000000</v>
      </c>
      <c r="H1161" s="951">
        <v>0</v>
      </c>
      <c r="I1161" s="951">
        <v>1209851873.7</v>
      </c>
      <c r="J1161" s="952" t="s">
        <v>656</v>
      </c>
      <c r="K1161" s="953"/>
      <c r="L1161" s="954"/>
      <c r="M1161" s="777"/>
      <c r="N1161" s="778"/>
      <c r="O1161" s="957"/>
      <c r="P1161" s="957"/>
      <c r="Q1161" s="779"/>
      <c r="R1161" s="1022"/>
    </row>
    <row r="1162" spans="1:18">
      <c r="A1162" s="1020"/>
      <c r="B1162" s="1019" t="s">
        <v>1364</v>
      </c>
      <c r="C1162" s="1019" t="s">
        <v>1365</v>
      </c>
      <c r="D1162" s="1019" t="s">
        <v>98</v>
      </c>
      <c r="E1162" s="1021">
        <v>40359</v>
      </c>
      <c r="F1162" s="950"/>
      <c r="G1162" s="951"/>
      <c r="H1162" s="951"/>
      <c r="I1162" s="951"/>
      <c r="J1162" s="952"/>
      <c r="K1162" s="953">
        <v>950000000</v>
      </c>
      <c r="L1162" s="954"/>
      <c r="M1162" s="777">
        <v>950000</v>
      </c>
      <c r="N1162" s="778">
        <v>1000</v>
      </c>
      <c r="O1162" s="957"/>
      <c r="P1162" s="957"/>
      <c r="Q1162" s="779"/>
      <c r="R1162" s="1022"/>
    </row>
    <row r="1163" spans="1:18">
      <c r="A1163" s="1020"/>
      <c r="B1163" s="1019" t="s">
        <v>1364</v>
      </c>
      <c r="C1163" s="1019" t="s">
        <v>1365</v>
      </c>
      <c r="D1163" s="1019" t="s">
        <v>98</v>
      </c>
      <c r="E1163" s="1021">
        <v>40443</v>
      </c>
      <c r="F1163" s="950"/>
      <c r="G1163" s="951"/>
      <c r="H1163" s="951"/>
      <c r="I1163" s="951"/>
      <c r="J1163" s="952"/>
      <c r="K1163" s="953"/>
      <c r="L1163" s="954"/>
      <c r="M1163" s="777"/>
      <c r="N1163" s="778"/>
      <c r="O1163" s="957"/>
      <c r="P1163" s="957"/>
      <c r="Q1163" s="779">
        <v>213671319.19999999</v>
      </c>
      <c r="R1163" s="1022">
        <v>13049451</v>
      </c>
    </row>
    <row r="1164" spans="1:18">
      <c r="A1164" s="1020"/>
      <c r="B1164" s="1019" t="s">
        <v>1366</v>
      </c>
      <c r="C1164" s="1019" t="s">
        <v>1367</v>
      </c>
      <c r="D1164" s="1019" t="s">
        <v>128</v>
      </c>
      <c r="E1164" s="1021">
        <v>39794</v>
      </c>
      <c r="F1164" s="950" t="s">
        <v>26</v>
      </c>
      <c r="G1164" s="951">
        <v>25223000</v>
      </c>
      <c r="H1164" s="951">
        <v>0</v>
      </c>
      <c r="I1164" s="951">
        <v>26893046.600000001</v>
      </c>
      <c r="J1164" s="952" t="s">
        <v>672</v>
      </c>
      <c r="K1164" s="953"/>
      <c r="L1164" s="954"/>
      <c r="M1164" s="777"/>
      <c r="N1164" s="778"/>
      <c r="O1164" s="957"/>
      <c r="P1164" s="957"/>
      <c r="Q1164" s="779"/>
      <c r="R1164" s="1022"/>
    </row>
    <row r="1165" spans="1:18">
      <c r="A1165" s="1020"/>
      <c r="B1165" s="1019" t="s">
        <v>1366</v>
      </c>
      <c r="C1165" s="1019" t="s">
        <v>1367</v>
      </c>
      <c r="D1165" s="1019" t="s">
        <v>128</v>
      </c>
      <c r="E1165" s="1021">
        <v>41079</v>
      </c>
      <c r="F1165" s="950"/>
      <c r="G1165" s="951"/>
      <c r="H1165" s="951"/>
      <c r="I1165" s="951"/>
      <c r="J1165" s="952"/>
      <c r="K1165" s="953">
        <v>21923074.91</v>
      </c>
      <c r="L1165" s="954">
        <v>-328846.12</v>
      </c>
      <c r="M1165" s="777">
        <v>25223</v>
      </c>
      <c r="N1165" s="778">
        <v>869.2</v>
      </c>
      <c r="O1165" s="957">
        <v>-3299925.09</v>
      </c>
      <c r="P1165" s="957"/>
      <c r="Q1165" s="779"/>
      <c r="R1165" s="1022"/>
    </row>
    <row r="1166" spans="1:18">
      <c r="A1166" s="1020"/>
      <c r="B1166" s="1019" t="s">
        <v>1366</v>
      </c>
      <c r="C1166" s="1019" t="s">
        <v>1367</v>
      </c>
      <c r="D1166" s="1019" t="s">
        <v>128</v>
      </c>
      <c r="E1166" s="1021">
        <v>41108</v>
      </c>
      <c r="F1166" s="950"/>
      <c r="G1166" s="951"/>
      <c r="H1166" s="951"/>
      <c r="I1166" s="951"/>
      <c r="J1166" s="952"/>
      <c r="K1166" s="953"/>
      <c r="L1166" s="954"/>
      <c r="M1166" s="777"/>
      <c r="N1166" s="778"/>
      <c r="O1166" s="957"/>
      <c r="P1166" s="957"/>
      <c r="Q1166" s="779">
        <v>860326</v>
      </c>
      <c r="R1166" s="1022">
        <v>561343</v>
      </c>
    </row>
    <row r="1167" spans="1:18">
      <c r="A1167" s="1020">
        <v>8</v>
      </c>
      <c r="B1167" s="1019" t="s">
        <v>1368</v>
      </c>
      <c r="C1167" s="1019" t="s">
        <v>792</v>
      </c>
      <c r="D1167" s="1019" t="s">
        <v>111</v>
      </c>
      <c r="E1167" s="1021">
        <v>39850</v>
      </c>
      <c r="F1167" s="950" t="s">
        <v>49</v>
      </c>
      <c r="G1167" s="951">
        <v>3072000</v>
      </c>
      <c r="H1167" s="951">
        <v>3072000</v>
      </c>
      <c r="I1167" s="951">
        <v>0</v>
      </c>
      <c r="J1167" s="952" t="s">
        <v>661</v>
      </c>
      <c r="K1167" s="953"/>
      <c r="L1167" s="954"/>
      <c r="M1167" s="777"/>
      <c r="N1167" s="778"/>
      <c r="O1167" s="957"/>
      <c r="P1167" s="957"/>
      <c r="Q1167" s="779"/>
      <c r="R1167" s="1022"/>
    </row>
    <row r="1168" spans="1:18">
      <c r="A1168" s="1020">
        <v>11</v>
      </c>
      <c r="B1168" s="1019" t="s">
        <v>1369</v>
      </c>
      <c r="C1168" s="1019" t="s">
        <v>1370</v>
      </c>
      <c r="D1168" s="1019" t="s">
        <v>177</v>
      </c>
      <c r="E1168" s="1021">
        <v>39794</v>
      </c>
      <c r="F1168" s="950" t="s">
        <v>26</v>
      </c>
      <c r="G1168" s="951">
        <v>15000000</v>
      </c>
      <c r="H1168" s="951">
        <v>0</v>
      </c>
      <c r="I1168" s="951">
        <v>16260000</v>
      </c>
      <c r="J1168" s="952" t="s">
        <v>656</v>
      </c>
      <c r="K1168" s="953"/>
      <c r="L1168" s="954"/>
      <c r="M1168" s="777"/>
      <c r="N1168" s="778"/>
      <c r="O1168" s="957"/>
      <c r="P1168" s="957"/>
      <c r="Q1168" s="779"/>
      <c r="R1168" s="1022"/>
    </row>
    <row r="1169" spans="1:18">
      <c r="A1169" s="1020"/>
      <c r="B1169" s="1019" t="s">
        <v>1369</v>
      </c>
      <c r="C1169" s="1019" t="s">
        <v>1370</v>
      </c>
      <c r="D1169" s="1019" t="s">
        <v>177</v>
      </c>
      <c r="E1169" s="1021">
        <v>40135</v>
      </c>
      <c r="F1169" s="950"/>
      <c r="G1169" s="951"/>
      <c r="H1169" s="951"/>
      <c r="I1169" s="951"/>
      <c r="J1169" s="952"/>
      <c r="K1169" s="953">
        <v>15000000</v>
      </c>
      <c r="L1169" s="954"/>
      <c r="M1169" s="777">
        <v>15000</v>
      </c>
      <c r="N1169" s="778">
        <v>1000</v>
      </c>
      <c r="O1169" s="957"/>
      <c r="P1169" s="957"/>
      <c r="Q1169" s="779"/>
      <c r="R1169" s="1022"/>
    </row>
    <row r="1170" spans="1:18">
      <c r="A1170" s="1020"/>
      <c r="B1170" s="1019" t="s">
        <v>1369</v>
      </c>
      <c r="C1170" s="1019" t="s">
        <v>1370</v>
      </c>
      <c r="D1170" s="1019" t="s">
        <v>177</v>
      </c>
      <c r="E1170" s="1021">
        <v>40163</v>
      </c>
      <c r="F1170" s="950"/>
      <c r="G1170" s="951"/>
      <c r="H1170" s="951"/>
      <c r="I1170" s="951"/>
      <c r="J1170" s="952"/>
      <c r="K1170" s="953"/>
      <c r="L1170" s="954"/>
      <c r="M1170" s="777"/>
      <c r="N1170" s="778"/>
      <c r="O1170" s="957"/>
      <c r="P1170" s="957"/>
      <c r="Q1170" s="779">
        <v>560000</v>
      </c>
      <c r="R1170" s="1022">
        <v>209497</v>
      </c>
    </row>
    <row r="1171" spans="1:18">
      <c r="A1171" s="1020" t="s">
        <v>2042</v>
      </c>
      <c r="B1171" s="1019" t="s">
        <v>1371</v>
      </c>
      <c r="C1171" s="1019" t="s">
        <v>1372</v>
      </c>
      <c r="D1171" s="1019" t="s">
        <v>55</v>
      </c>
      <c r="E1171" s="1021">
        <v>39990</v>
      </c>
      <c r="F1171" s="950" t="s">
        <v>53</v>
      </c>
      <c r="G1171" s="951">
        <v>11735000</v>
      </c>
      <c r="H1171" s="951">
        <v>0</v>
      </c>
      <c r="I1171" s="951">
        <v>12409762.5</v>
      </c>
      <c r="J1171" s="952" t="s">
        <v>656</v>
      </c>
      <c r="K1171" s="953"/>
      <c r="L1171" s="954"/>
      <c r="M1171" s="777"/>
      <c r="N1171" s="778"/>
      <c r="O1171" s="957"/>
      <c r="P1171" s="957"/>
      <c r="Q1171" s="779"/>
      <c r="R1171" s="1022"/>
    </row>
    <row r="1172" spans="1:18">
      <c r="A1172" s="1020"/>
      <c r="B1172" s="1019" t="s">
        <v>1371</v>
      </c>
      <c r="C1172" s="1019" t="s">
        <v>1372</v>
      </c>
      <c r="D1172" s="1019" t="s">
        <v>55</v>
      </c>
      <c r="E1172" s="1021">
        <v>40410</v>
      </c>
      <c r="F1172" s="950"/>
      <c r="G1172" s="951"/>
      <c r="H1172" s="951"/>
      <c r="I1172" s="951"/>
      <c r="J1172" s="952"/>
      <c r="K1172" s="953">
        <v>11735000</v>
      </c>
      <c r="L1172" s="954"/>
      <c r="M1172" s="777">
        <v>11735</v>
      </c>
      <c r="N1172" s="778">
        <v>1000</v>
      </c>
      <c r="O1172" s="957"/>
      <c r="P1172" s="957"/>
      <c r="Q1172" s="779"/>
      <c r="R1172" s="1022"/>
    </row>
    <row r="1173" spans="1:18">
      <c r="A1173" s="1020">
        <v>11</v>
      </c>
      <c r="B1173" s="1019" t="s">
        <v>1373</v>
      </c>
      <c r="C1173" s="1019" t="s">
        <v>992</v>
      </c>
      <c r="D1173" s="1019" t="s">
        <v>16</v>
      </c>
      <c r="E1173" s="1021">
        <v>39805</v>
      </c>
      <c r="F1173" s="950" t="s">
        <v>26</v>
      </c>
      <c r="G1173" s="951">
        <v>600000000</v>
      </c>
      <c r="H1173" s="951">
        <v>0</v>
      </c>
      <c r="I1173" s="951">
        <v>718392161.34000003</v>
      </c>
      <c r="J1173" s="952" t="s">
        <v>656</v>
      </c>
      <c r="K1173" s="953"/>
      <c r="L1173" s="954"/>
      <c r="M1173" s="777"/>
      <c r="N1173" s="778"/>
      <c r="O1173" s="957"/>
      <c r="P1173" s="957"/>
      <c r="Q1173" s="779"/>
      <c r="R1173" s="1022"/>
    </row>
    <row r="1174" spans="1:18">
      <c r="A1174" s="1020"/>
      <c r="B1174" s="1019" t="s">
        <v>1373</v>
      </c>
      <c r="C1174" s="1019" t="s">
        <v>992</v>
      </c>
      <c r="D1174" s="1019" t="s">
        <v>16</v>
      </c>
      <c r="E1174" s="1021">
        <v>40681</v>
      </c>
      <c r="F1174" s="950"/>
      <c r="G1174" s="951"/>
      <c r="H1174" s="951"/>
      <c r="I1174" s="951"/>
      <c r="J1174" s="952"/>
      <c r="K1174" s="953">
        <v>370000000</v>
      </c>
      <c r="L1174" s="954"/>
      <c r="M1174" s="777">
        <v>370000</v>
      </c>
      <c r="N1174" s="778">
        <v>1000</v>
      </c>
      <c r="O1174" s="957"/>
      <c r="P1174" s="957"/>
      <c r="Q1174" s="779"/>
      <c r="R1174" s="1022"/>
    </row>
    <row r="1175" spans="1:18">
      <c r="A1175" s="1020"/>
      <c r="B1175" s="1019" t="s">
        <v>1373</v>
      </c>
      <c r="C1175" s="1019" t="s">
        <v>992</v>
      </c>
      <c r="D1175" s="1019" t="s">
        <v>16</v>
      </c>
      <c r="E1175" s="1021">
        <v>41142</v>
      </c>
      <c r="F1175" s="950"/>
      <c r="G1175" s="951"/>
      <c r="H1175" s="951"/>
      <c r="I1175" s="951"/>
      <c r="J1175" s="952"/>
      <c r="K1175" s="953">
        <v>230000000</v>
      </c>
      <c r="L1175" s="954"/>
      <c r="M1175" s="777">
        <v>230000</v>
      </c>
      <c r="N1175" s="778">
        <v>1000</v>
      </c>
      <c r="O1175" s="957"/>
      <c r="P1175" s="957"/>
      <c r="Q1175" s="779"/>
      <c r="R1175" s="1022"/>
    </row>
    <row r="1176" spans="1:18">
      <c r="A1176" s="1020"/>
      <c r="B1176" s="1019" t="s">
        <v>1373</v>
      </c>
      <c r="C1176" s="1019" t="s">
        <v>992</v>
      </c>
      <c r="D1176" s="1019" t="s">
        <v>16</v>
      </c>
      <c r="E1176" s="1021">
        <v>41260</v>
      </c>
      <c r="F1176" s="950"/>
      <c r="G1176" s="951"/>
      <c r="H1176" s="951"/>
      <c r="I1176" s="951"/>
      <c r="J1176" s="952"/>
      <c r="K1176" s="953"/>
      <c r="L1176" s="954"/>
      <c r="M1176" s="777"/>
      <c r="N1176" s="778"/>
      <c r="O1176" s="957"/>
      <c r="P1176" s="957"/>
      <c r="Q1176" s="779">
        <v>31838761.34</v>
      </c>
      <c r="R1176" s="1022">
        <v>1218522</v>
      </c>
    </row>
    <row r="1177" spans="1:18">
      <c r="A1177" s="1020"/>
      <c r="B1177" s="1019" t="s">
        <v>1374</v>
      </c>
      <c r="C1177" s="1019" t="s">
        <v>1375</v>
      </c>
      <c r="D1177" s="1019" t="s">
        <v>38</v>
      </c>
      <c r="E1177" s="1021">
        <v>39927</v>
      </c>
      <c r="F1177" s="950" t="s">
        <v>26</v>
      </c>
      <c r="G1177" s="951">
        <v>11000000</v>
      </c>
      <c r="H1177" s="951">
        <v>0</v>
      </c>
      <c r="I1177" s="951">
        <v>13521828.15</v>
      </c>
      <c r="J1177" s="952" t="s">
        <v>672</v>
      </c>
      <c r="K1177" s="953"/>
      <c r="L1177" s="954"/>
      <c r="M1177" s="777"/>
      <c r="N1177" s="778"/>
      <c r="O1177" s="957"/>
      <c r="P1177" s="957"/>
      <c r="Q1177" s="779"/>
      <c r="R1177" s="1022"/>
    </row>
    <row r="1178" spans="1:18">
      <c r="A1178" s="1020"/>
      <c r="B1178" s="1019" t="s">
        <v>1374</v>
      </c>
      <c r="C1178" s="1019" t="s">
        <v>1375</v>
      </c>
      <c r="D1178" s="1019" t="s">
        <v>38</v>
      </c>
      <c r="E1178" s="1021">
        <v>41150</v>
      </c>
      <c r="F1178" s="950"/>
      <c r="G1178" s="951"/>
      <c r="H1178" s="951"/>
      <c r="I1178" s="951"/>
      <c r="J1178" s="952"/>
      <c r="K1178" s="953">
        <v>10538990</v>
      </c>
      <c r="L1178" s="954">
        <v>-158084.85</v>
      </c>
      <c r="M1178" s="777">
        <v>11000</v>
      </c>
      <c r="N1178" s="778">
        <v>958.1</v>
      </c>
      <c r="O1178" s="957">
        <v>-461010</v>
      </c>
      <c r="P1178" s="957"/>
      <c r="Q1178" s="779"/>
      <c r="R1178" s="1022"/>
    </row>
    <row r="1179" spans="1:18" ht="15" customHeight="1">
      <c r="A1179" s="1020"/>
      <c r="B1179" s="1019" t="s">
        <v>1374</v>
      </c>
      <c r="C1179" s="1019" t="s">
        <v>1375</v>
      </c>
      <c r="D1179" s="1019" t="s">
        <v>38</v>
      </c>
      <c r="E1179" s="1021">
        <v>41262</v>
      </c>
      <c r="F1179" s="950"/>
      <c r="G1179" s="951"/>
      <c r="H1179" s="951"/>
      <c r="I1179" s="951"/>
      <c r="J1179" s="952"/>
      <c r="K1179" s="953"/>
      <c r="L1179" s="954"/>
      <c r="M1179" s="777"/>
      <c r="N1179" s="778"/>
      <c r="O1179" s="957"/>
      <c r="P1179" s="957"/>
      <c r="Q1179" s="779">
        <v>1300000</v>
      </c>
      <c r="R1179" s="1022">
        <v>398734</v>
      </c>
    </row>
    <row r="1180" spans="1:18">
      <c r="A1180" s="1020">
        <v>8</v>
      </c>
      <c r="B1180" s="1019" t="s">
        <v>1376</v>
      </c>
      <c r="C1180" s="1019" t="s">
        <v>1147</v>
      </c>
      <c r="D1180" s="1019" t="s">
        <v>82</v>
      </c>
      <c r="E1180" s="1021">
        <v>39885</v>
      </c>
      <c r="F1180" s="950" t="s">
        <v>49</v>
      </c>
      <c r="G1180" s="951">
        <v>3370000</v>
      </c>
      <c r="H1180" s="951">
        <v>0</v>
      </c>
      <c r="I1180" s="951">
        <v>3773495.65</v>
      </c>
      <c r="J1180" s="952" t="s">
        <v>672</v>
      </c>
      <c r="K1180" s="953"/>
      <c r="L1180" s="954"/>
      <c r="M1180" s="777"/>
      <c r="N1180" s="778"/>
      <c r="O1180" s="957"/>
      <c r="P1180" s="957"/>
      <c r="Q1180" s="779"/>
      <c r="R1180" s="1022"/>
    </row>
    <row r="1181" spans="1:18">
      <c r="A1181" s="1020"/>
      <c r="B1181" s="1019" t="s">
        <v>1376</v>
      </c>
      <c r="C1181" s="1019" t="s">
        <v>1147</v>
      </c>
      <c r="D1181" s="1019" t="s">
        <v>82</v>
      </c>
      <c r="E1181" s="1021">
        <v>41597</v>
      </c>
      <c r="F1181" s="950"/>
      <c r="G1181" s="951"/>
      <c r="H1181" s="951"/>
      <c r="I1181" s="951"/>
      <c r="J1181" s="952"/>
      <c r="K1181" s="953">
        <v>3370000</v>
      </c>
      <c r="L1181" s="954"/>
      <c r="M1181" s="777">
        <v>3370</v>
      </c>
      <c r="N1181" s="778">
        <v>1022.6</v>
      </c>
      <c r="O1181" s="957"/>
      <c r="P1181" s="957">
        <v>76195.7</v>
      </c>
      <c r="Q1181" s="779">
        <v>182878.45</v>
      </c>
      <c r="R1181" s="1022">
        <v>169</v>
      </c>
    </row>
    <row r="1182" spans="1:18">
      <c r="A1182" s="1020"/>
      <c r="B1182" s="1019" t="s">
        <v>1376</v>
      </c>
      <c r="C1182" s="1019" t="s">
        <v>1147</v>
      </c>
      <c r="D1182" s="1019" t="s">
        <v>82</v>
      </c>
      <c r="E1182" s="1021">
        <v>41645</v>
      </c>
      <c r="F1182" s="950"/>
      <c r="G1182" s="951"/>
      <c r="H1182" s="951"/>
      <c r="I1182" s="951"/>
      <c r="J1182" s="952"/>
      <c r="K1182" s="953"/>
      <c r="L1182" s="954">
        <v>-25000</v>
      </c>
      <c r="M1182" s="777"/>
      <c r="N1182" s="778"/>
      <c r="O1182" s="957"/>
      <c r="P1182" s="957"/>
      <c r="Q1182" s="779"/>
      <c r="R1182" s="1022"/>
    </row>
    <row r="1183" spans="1:18">
      <c r="A1183" s="1020" t="s">
        <v>2043</v>
      </c>
      <c r="B1183" s="1019" t="s">
        <v>1377</v>
      </c>
      <c r="C1183" s="1019" t="s">
        <v>1135</v>
      </c>
      <c r="D1183" s="1019" t="s">
        <v>97</v>
      </c>
      <c r="E1183" s="1021">
        <v>39805</v>
      </c>
      <c r="F1183" s="950" t="s">
        <v>49</v>
      </c>
      <c r="G1183" s="951">
        <v>13795000</v>
      </c>
      <c r="H1183" s="951">
        <v>0</v>
      </c>
      <c r="I1183" s="951">
        <v>16146467.869999999</v>
      </c>
      <c r="J1183" s="952" t="s">
        <v>656</v>
      </c>
      <c r="K1183" s="953"/>
      <c r="L1183" s="954"/>
      <c r="M1183" s="777"/>
      <c r="N1183" s="778"/>
      <c r="O1183" s="957"/>
      <c r="P1183" s="957"/>
      <c r="Q1183" s="779"/>
      <c r="R1183" s="1022"/>
    </row>
    <row r="1184" spans="1:18">
      <c r="A1184" s="1020"/>
      <c r="B1184" s="1019" t="s">
        <v>1377</v>
      </c>
      <c r="C1184" s="1019" t="s">
        <v>1135</v>
      </c>
      <c r="D1184" s="1019" t="s">
        <v>97</v>
      </c>
      <c r="E1184" s="1021">
        <v>40141</v>
      </c>
      <c r="F1184" s="950"/>
      <c r="G1184" s="951"/>
      <c r="H1184" s="951"/>
      <c r="I1184" s="951"/>
      <c r="J1184" s="952"/>
      <c r="K1184" s="953">
        <v>3455000</v>
      </c>
      <c r="L1184" s="954"/>
      <c r="M1184" s="777">
        <v>3455</v>
      </c>
      <c r="N1184" s="778">
        <v>1000</v>
      </c>
      <c r="O1184" s="957"/>
      <c r="P1184" s="957"/>
      <c r="Q1184" s="779"/>
      <c r="R1184" s="1022"/>
    </row>
    <row r="1185" spans="1:18">
      <c r="A1185" s="1020"/>
      <c r="B1185" s="1019" t="s">
        <v>1377</v>
      </c>
      <c r="C1185" s="1019" t="s">
        <v>1135</v>
      </c>
      <c r="D1185" s="1019" t="s">
        <v>97</v>
      </c>
      <c r="E1185" s="1021">
        <v>40702</v>
      </c>
      <c r="F1185" s="950"/>
      <c r="G1185" s="951"/>
      <c r="H1185" s="951"/>
      <c r="I1185" s="951"/>
      <c r="J1185" s="952"/>
      <c r="K1185" s="953">
        <v>3455000</v>
      </c>
      <c r="L1185" s="954"/>
      <c r="M1185" s="777">
        <v>3455</v>
      </c>
      <c r="N1185" s="778">
        <v>1000</v>
      </c>
      <c r="O1185" s="957"/>
      <c r="P1185" s="957"/>
      <c r="Q1185" s="779"/>
      <c r="R1185" s="1022"/>
    </row>
    <row r="1186" spans="1:18">
      <c r="A1186" s="1020"/>
      <c r="B1186" s="1019" t="s">
        <v>1377</v>
      </c>
      <c r="C1186" s="1019" t="s">
        <v>1135</v>
      </c>
      <c r="D1186" s="1019" t="s">
        <v>97</v>
      </c>
      <c r="E1186" s="1021">
        <v>40773</v>
      </c>
      <c r="F1186" s="950"/>
      <c r="G1186" s="951"/>
      <c r="H1186" s="951"/>
      <c r="I1186" s="951"/>
      <c r="J1186" s="952"/>
      <c r="K1186" s="953">
        <v>6885000</v>
      </c>
      <c r="L1186" s="954"/>
      <c r="M1186" s="777">
        <v>6885</v>
      </c>
      <c r="N1186" s="778">
        <v>1000</v>
      </c>
      <c r="O1186" s="957"/>
      <c r="P1186" s="957"/>
      <c r="Q1186" s="779">
        <v>690000</v>
      </c>
      <c r="R1186" s="1022">
        <v>690</v>
      </c>
    </row>
    <row r="1187" spans="1:18">
      <c r="A1187" s="1020" t="s">
        <v>1981</v>
      </c>
      <c r="B1187" s="1019" t="s">
        <v>1378</v>
      </c>
      <c r="C1187" s="1019" t="s">
        <v>1379</v>
      </c>
      <c r="D1187" s="1019" t="s">
        <v>98</v>
      </c>
      <c r="E1187" s="1021">
        <v>40176</v>
      </c>
      <c r="F1187" s="950" t="s">
        <v>49</v>
      </c>
      <c r="G1187" s="951">
        <v>4500000</v>
      </c>
      <c r="H1187" s="951">
        <v>0</v>
      </c>
      <c r="I1187" s="951">
        <v>5263187.5</v>
      </c>
      <c r="J1187" s="952" t="s">
        <v>656</v>
      </c>
      <c r="K1187" s="953"/>
      <c r="L1187" s="954"/>
      <c r="M1187" s="777"/>
      <c r="N1187" s="778"/>
      <c r="O1187" s="957"/>
      <c r="P1187" s="957"/>
      <c r="Q1187" s="779"/>
      <c r="R1187" s="1022"/>
    </row>
    <row r="1188" spans="1:18">
      <c r="A1188" s="1020"/>
      <c r="B1188" s="1019" t="s">
        <v>1378</v>
      </c>
      <c r="C1188" s="1019" t="s">
        <v>1379</v>
      </c>
      <c r="D1188" s="1019" t="s">
        <v>98</v>
      </c>
      <c r="E1188" s="1021">
        <v>40977</v>
      </c>
      <c r="F1188" s="950"/>
      <c r="G1188" s="951"/>
      <c r="H1188" s="951"/>
      <c r="I1188" s="951"/>
      <c r="J1188" s="952"/>
      <c r="K1188" s="953">
        <v>4500000</v>
      </c>
      <c r="L1188" s="954"/>
      <c r="M1188" s="777">
        <v>4500</v>
      </c>
      <c r="N1188" s="778">
        <v>1000</v>
      </c>
      <c r="O1188" s="957"/>
      <c r="P1188" s="957"/>
      <c r="Q1188" s="779">
        <v>225000</v>
      </c>
      <c r="R1188" s="1022">
        <v>225</v>
      </c>
    </row>
    <row r="1189" spans="1:18">
      <c r="A1189" s="1020"/>
      <c r="B1189" s="1019" t="s">
        <v>1380</v>
      </c>
      <c r="C1189" s="1019" t="s">
        <v>1381</v>
      </c>
      <c r="D1189" s="1019" t="s">
        <v>101</v>
      </c>
      <c r="E1189" s="1021">
        <v>39829</v>
      </c>
      <c r="F1189" s="950" t="s">
        <v>26</v>
      </c>
      <c r="G1189" s="951">
        <v>57000000</v>
      </c>
      <c r="H1189" s="951">
        <v>0</v>
      </c>
      <c r="I1189" s="951">
        <v>62949121.280000001</v>
      </c>
      <c r="J1189" s="952" t="s">
        <v>672</v>
      </c>
      <c r="K1189" s="953"/>
      <c r="L1189" s="954"/>
      <c r="M1189" s="777"/>
      <c r="N1189" s="778"/>
      <c r="O1189" s="957"/>
      <c r="P1189" s="957"/>
      <c r="Q1189" s="779"/>
      <c r="R1189" s="1022"/>
    </row>
    <row r="1190" spans="1:18">
      <c r="A1190" s="1020"/>
      <c r="B1190" s="1019" t="s">
        <v>1380</v>
      </c>
      <c r="C1190" s="1019" t="s">
        <v>1381</v>
      </c>
      <c r="D1190" s="1019" t="s">
        <v>101</v>
      </c>
      <c r="E1190" s="1021">
        <v>41002</v>
      </c>
      <c r="F1190" s="950"/>
      <c r="G1190" s="951"/>
      <c r="H1190" s="951"/>
      <c r="I1190" s="951"/>
      <c r="J1190" s="952"/>
      <c r="K1190" s="953">
        <v>53073270</v>
      </c>
      <c r="L1190" s="954">
        <v>-796099.05</v>
      </c>
      <c r="M1190" s="777">
        <v>57000</v>
      </c>
      <c r="N1190" s="778">
        <v>931.1</v>
      </c>
      <c r="O1190" s="957">
        <v>-3926730</v>
      </c>
      <c r="P1190" s="957"/>
      <c r="Q1190" s="779"/>
      <c r="R1190" s="1022"/>
    </row>
    <row r="1191" spans="1:18">
      <c r="A1191" s="1020"/>
      <c r="B1191" s="1019" t="s">
        <v>1380</v>
      </c>
      <c r="C1191" s="1019" t="s">
        <v>1381</v>
      </c>
      <c r="D1191" s="1019" t="s">
        <v>101</v>
      </c>
      <c r="E1191" s="1021">
        <v>41436</v>
      </c>
      <c r="F1191" s="950"/>
      <c r="G1191" s="951"/>
      <c r="H1191" s="951"/>
      <c r="I1191" s="951"/>
      <c r="J1191" s="952"/>
      <c r="K1191" s="953"/>
      <c r="L1191" s="954"/>
      <c r="M1191" s="777"/>
      <c r="N1191" s="778"/>
      <c r="O1191" s="957"/>
      <c r="P1191" s="957"/>
      <c r="Q1191" s="779">
        <v>1512177</v>
      </c>
      <c r="R1191" s="1022">
        <v>571906</v>
      </c>
    </row>
    <row r="1192" spans="1:18">
      <c r="A1192" s="1020">
        <v>11</v>
      </c>
      <c r="B1192" s="1019" t="s">
        <v>1382</v>
      </c>
      <c r="C1192" s="1019" t="s">
        <v>1383</v>
      </c>
      <c r="D1192" s="1019" t="s">
        <v>81</v>
      </c>
      <c r="E1192" s="1021">
        <v>39787</v>
      </c>
      <c r="F1192" s="950" t="s">
        <v>26</v>
      </c>
      <c r="G1192" s="951">
        <v>1700000</v>
      </c>
      <c r="H1192" s="951">
        <v>0</v>
      </c>
      <c r="I1192" s="951">
        <v>1829711.12</v>
      </c>
      <c r="J1192" s="952" t="s">
        <v>656</v>
      </c>
      <c r="K1192" s="953"/>
      <c r="L1192" s="954"/>
      <c r="M1192" s="777"/>
      <c r="N1192" s="778"/>
      <c r="O1192" s="957"/>
      <c r="P1192" s="957"/>
      <c r="Q1192" s="779"/>
      <c r="R1192" s="1022"/>
    </row>
    <row r="1193" spans="1:18">
      <c r="A1193" s="1020"/>
      <c r="B1193" s="1019" t="s">
        <v>1382</v>
      </c>
      <c r="C1193" s="1019" t="s">
        <v>1383</v>
      </c>
      <c r="D1193" s="1019" t="s">
        <v>81</v>
      </c>
      <c r="E1193" s="1021">
        <v>40072</v>
      </c>
      <c r="F1193" s="950"/>
      <c r="G1193" s="951"/>
      <c r="H1193" s="951"/>
      <c r="I1193" s="951"/>
      <c r="J1193" s="952"/>
      <c r="K1193" s="953">
        <v>1700000</v>
      </c>
      <c r="L1193" s="954"/>
      <c r="M1193" s="777">
        <v>1700</v>
      </c>
      <c r="N1193" s="778">
        <v>1000</v>
      </c>
      <c r="O1193" s="957"/>
      <c r="P1193" s="957"/>
      <c r="Q1193" s="779"/>
      <c r="R1193" s="1022"/>
    </row>
    <row r="1194" spans="1:18">
      <c r="A1194" s="1020"/>
      <c r="B1194" s="1019" t="s">
        <v>1382</v>
      </c>
      <c r="C1194" s="1019" t="s">
        <v>1383</v>
      </c>
      <c r="D1194" s="1019" t="s">
        <v>81</v>
      </c>
      <c r="E1194" s="1021">
        <v>40100</v>
      </c>
      <c r="F1194" s="950"/>
      <c r="G1194" s="951"/>
      <c r="H1194" s="951"/>
      <c r="I1194" s="951"/>
      <c r="J1194" s="952"/>
      <c r="K1194" s="953"/>
      <c r="L1194" s="954"/>
      <c r="M1194" s="777"/>
      <c r="N1194" s="778"/>
      <c r="O1194" s="957"/>
      <c r="P1194" s="957"/>
      <c r="Q1194" s="779">
        <v>63363.9</v>
      </c>
      <c r="R1194" s="1022">
        <v>29480</v>
      </c>
    </row>
    <row r="1195" spans="1:18">
      <c r="A1195" s="1020" t="s">
        <v>1982</v>
      </c>
      <c r="B1195" s="1019" t="s">
        <v>1384</v>
      </c>
      <c r="C1195" s="1019" t="s">
        <v>1385</v>
      </c>
      <c r="D1195" s="1019" t="s">
        <v>80</v>
      </c>
      <c r="E1195" s="1021">
        <v>39983</v>
      </c>
      <c r="F1195" s="950" t="s">
        <v>160</v>
      </c>
      <c r="G1195" s="951">
        <v>2639000</v>
      </c>
      <c r="H1195" s="951">
        <v>0</v>
      </c>
      <c r="I1195" s="951">
        <v>3438793.11</v>
      </c>
      <c r="J1195" s="952" t="s">
        <v>672</v>
      </c>
      <c r="K1195" s="953"/>
      <c r="L1195" s="954"/>
      <c r="M1195" s="777"/>
      <c r="N1195" s="778"/>
      <c r="O1195" s="957"/>
      <c r="P1195" s="957"/>
      <c r="Q1195" s="779"/>
      <c r="R1195" s="1022"/>
    </row>
    <row r="1196" spans="1:18">
      <c r="A1196" s="1020"/>
      <c r="B1196" s="1019" t="s">
        <v>1384</v>
      </c>
      <c r="C1196" s="1019" t="s">
        <v>1385</v>
      </c>
      <c r="D1196" s="1019" t="s">
        <v>80</v>
      </c>
      <c r="E1196" s="1021">
        <v>41253</v>
      </c>
      <c r="F1196" s="950"/>
      <c r="G1196" s="951"/>
      <c r="H1196" s="951"/>
      <c r="I1196" s="951"/>
      <c r="J1196" s="952"/>
      <c r="K1196" s="953"/>
      <c r="L1196" s="954"/>
      <c r="M1196" s="777"/>
      <c r="N1196" s="778"/>
      <c r="O1196" s="957"/>
      <c r="P1196" s="957"/>
      <c r="Q1196" s="779">
        <v>11385.02</v>
      </c>
      <c r="R1196" s="1022">
        <v>14000</v>
      </c>
    </row>
    <row r="1197" spans="1:18">
      <c r="A1197" s="1020"/>
      <c r="B1197" s="1019" t="s">
        <v>1384</v>
      </c>
      <c r="C1197" s="1019" t="s">
        <v>1385</v>
      </c>
      <c r="D1197" s="1019" t="s">
        <v>80</v>
      </c>
      <c r="E1197" s="1021">
        <v>41254</v>
      </c>
      <c r="F1197" s="950"/>
      <c r="G1197" s="951"/>
      <c r="H1197" s="951"/>
      <c r="I1197" s="951"/>
      <c r="J1197" s="952"/>
      <c r="K1197" s="953">
        <v>2586404.73</v>
      </c>
      <c r="L1197" s="954"/>
      <c r="M1197" s="777">
        <v>2639000</v>
      </c>
      <c r="N1197" s="778">
        <v>0.98009999999999997</v>
      </c>
      <c r="O1197" s="957">
        <v>-52595.27</v>
      </c>
      <c r="P1197" s="957"/>
      <c r="Q1197" s="779">
        <v>95959.5</v>
      </c>
      <c r="R1197" s="1022">
        <v>118000</v>
      </c>
    </row>
    <row r="1198" spans="1:18">
      <c r="A1198" s="1020"/>
      <c r="B1198" s="1019" t="s">
        <v>1384</v>
      </c>
      <c r="C1198" s="1019" t="s">
        <v>1385</v>
      </c>
      <c r="D1198" s="1019" t="s">
        <v>80</v>
      </c>
      <c r="E1198" s="1021">
        <v>41285</v>
      </c>
      <c r="F1198" s="950"/>
      <c r="G1198" s="951"/>
      <c r="H1198" s="951"/>
      <c r="I1198" s="951"/>
      <c r="J1198" s="952"/>
      <c r="K1198" s="953"/>
      <c r="L1198" s="954">
        <v>-25000</v>
      </c>
      <c r="M1198" s="777"/>
      <c r="N1198" s="778"/>
      <c r="O1198" s="957"/>
      <c r="P1198" s="957"/>
      <c r="Q1198" s="779"/>
      <c r="R1198" s="1022"/>
    </row>
    <row r="1199" spans="1:18">
      <c r="A1199" s="1020">
        <v>8</v>
      </c>
      <c r="B1199" s="1019" t="s">
        <v>1386</v>
      </c>
      <c r="C1199" s="1019" t="s">
        <v>1387</v>
      </c>
      <c r="D1199" s="1019" t="s">
        <v>112</v>
      </c>
      <c r="E1199" s="1021">
        <v>39878</v>
      </c>
      <c r="F1199" s="950" t="s">
        <v>49</v>
      </c>
      <c r="G1199" s="951">
        <v>3000000</v>
      </c>
      <c r="H1199" s="951">
        <v>0</v>
      </c>
      <c r="I1199" s="951">
        <v>2296213</v>
      </c>
      <c r="J1199" s="952" t="s">
        <v>672</v>
      </c>
      <c r="K1199" s="953"/>
      <c r="L1199" s="954"/>
      <c r="M1199" s="777"/>
      <c r="N1199" s="778"/>
      <c r="O1199" s="957"/>
      <c r="P1199" s="957"/>
      <c r="Q1199" s="779"/>
      <c r="R1199" s="1022"/>
    </row>
    <row r="1200" spans="1:18">
      <c r="A1200" s="1020"/>
      <c r="B1200" s="1019" t="s">
        <v>1386</v>
      </c>
      <c r="C1200" s="1019" t="s">
        <v>1387</v>
      </c>
      <c r="D1200" s="1019" t="s">
        <v>112</v>
      </c>
      <c r="E1200" s="1021">
        <v>41821</v>
      </c>
      <c r="F1200" s="950"/>
      <c r="G1200" s="951"/>
      <c r="H1200" s="951"/>
      <c r="I1200" s="951"/>
      <c r="J1200" s="952"/>
      <c r="K1200" s="953">
        <v>1504820</v>
      </c>
      <c r="L1200" s="954"/>
      <c r="M1200" s="777">
        <v>2246</v>
      </c>
      <c r="N1200" s="778">
        <v>670</v>
      </c>
      <c r="O1200" s="957">
        <v>-741180</v>
      </c>
      <c r="P1200" s="957"/>
      <c r="Q1200" s="779">
        <v>55870</v>
      </c>
      <c r="R1200" s="1022">
        <v>111</v>
      </c>
    </row>
    <row r="1201" spans="1:18">
      <c r="A1201" s="1020"/>
      <c r="B1201" s="1019" t="s">
        <v>1386</v>
      </c>
      <c r="C1201" s="1019" t="s">
        <v>1387</v>
      </c>
      <c r="D1201" s="1019" t="s">
        <v>112</v>
      </c>
      <c r="E1201" s="1021">
        <v>41822</v>
      </c>
      <c r="F1201" s="950"/>
      <c r="G1201" s="951"/>
      <c r="H1201" s="951"/>
      <c r="I1201" s="951"/>
      <c r="J1201" s="952"/>
      <c r="K1201" s="953">
        <v>483740</v>
      </c>
      <c r="L1201" s="954"/>
      <c r="M1201" s="777">
        <v>722</v>
      </c>
      <c r="N1201" s="778">
        <v>670</v>
      </c>
      <c r="O1201" s="957">
        <v>-238260</v>
      </c>
      <c r="P1201" s="957"/>
      <c r="Q1201" s="779">
        <v>19126.669999999998</v>
      </c>
      <c r="R1201" s="1022">
        <v>38</v>
      </c>
    </row>
    <row r="1202" spans="1:18">
      <c r="A1202" s="1020"/>
      <c r="B1202" s="1019" t="s">
        <v>1386</v>
      </c>
      <c r="C1202" s="1019" t="s">
        <v>1387</v>
      </c>
      <c r="D1202" s="1019" t="s">
        <v>112</v>
      </c>
      <c r="E1202" s="1021">
        <v>41823</v>
      </c>
      <c r="F1202" s="950"/>
      <c r="G1202" s="951"/>
      <c r="H1202" s="951"/>
      <c r="I1202" s="951"/>
      <c r="J1202" s="952"/>
      <c r="K1202" s="953">
        <v>21440</v>
      </c>
      <c r="L1202" s="954"/>
      <c r="M1202" s="777">
        <v>32</v>
      </c>
      <c r="N1202" s="778">
        <v>670</v>
      </c>
      <c r="O1202" s="957">
        <v>-10560</v>
      </c>
      <c r="P1202" s="957"/>
      <c r="Q1202" s="779">
        <v>503.33</v>
      </c>
      <c r="R1202" s="1022">
        <v>1</v>
      </c>
    </row>
    <row r="1203" spans="1:18" ht="15" customHeight="1">
      <c r="A1203" s="1020"/>
      <c r="B1203" s="1019" t="s">
        <v>1386</v>
      </c>
      <c r="C1203" s="1019" t="s">
        <v>1387</v>
      </c>
      <c r="D1203" s="1019" t="s">
        <v>112</v>
      </c>
      <c r="E1203" s="1021">
        <v>41908</v>
      </c>
      <c r="F1203" s="950"/>
      <c r="G1203" s="951"/>
      <c r="H1203" s="951"/>
      <c r="I1203" s="951"/>
      <c r="J1203" s="952"/>
      <c r="K1203" s="953"/>
      <c r="L1203" s="954">
        <v>-25000</v>
      </c>
      <c r="M1203" s="777"/>
      <c r="N1203" s="778"/>
      <c r="O1203" s="957"/>
      <c r="P1203" s="957"/>
      <c r="Q1203" s="779"/>
      <c r="R1203" s="1022"/>
    </row>
    <row r="1204" spans="1:18">
      <c r="A1204" s="1020">
        <v>8</v>
      </c>
      <c r="B1204" s="1019" t="s">
        <v>1388</v>
      </c>
      <c r="C1204" s="1019" t="s">
        <v>1389</v>
      </c>
      <c r="D1204" s="1019" t="s">
        <v>107</v>
      </c>
      <c r="E1204" s="1021">
        <v>39864</v>
      </c>
      <c r="F1204" s="950" t="s">
        <v>49</v>
      </c>
      <c r="G1204" s="951">
        <v>2060000</v>
      </c>
      <c r="H1204" s="951">
        <v>0</v>
      </c>
      <c r="I1204" s="951">
        <v>2714911.32</v>
      </c>
      <c r="J1204" s="952" t="s">
        <v>672</v>
      </c>
      <c r="K1204" s="953"/>
      <c r="L1204" s="954"/>
      <c r="M1204" s="777"/>
      <c r="N1204" s="778"/>
      <c r="O1204" s="957"/>
      <c r="P1204" s="957"/>
      <c r="Q1204" s="779"/>
      <c r="R1204" s="1022"/>
    </row>
    <row r="1205" spans="1:18">
      <c r="A1205" s="1020"/>
      <c r="B1205" s="1019" t="s">
        <v>1388</v>
      </c>
      <c r="C1205" s="1019" t="s">
        <v>1389</v>
      </c>
      <c r="D1205" s="1019" t="s">
        <v>107</v>
      </c>
      <c r="E1205" s="1021">
        <v>41822</v>
      </c>
      <c r="F1205" s="950"/>
      <c r="G1205" s="951"/>
      <c r="H1205" s="951"/>
      <c r="I1205" s="951"/>
      <c r="J1205" s="952"/>
      <c r="K1205" s="953">
        <v>2060000</v>
      </c>
      <c r="L1205" s="954"/>
      <c r="M1205" s="777">
        <v>2060</v>
      </c>
      <c r="N1205" s="778">
        <v>1210</v>
      </c>
      <c r="O1205" s="957"/>
      <c r="P1205" s="957">
        <v>432661.8</v>
      </c>
      <c r="Q1205" s="779">
        <v>108471.52</v>
      </c>
      <c r="R1205" s="1022">
        <v>103</v>
      </c>
    </row>
    <row r="1206" spans="1:18">
      <c r="A1206" s="1020"/>
      <c r="B1206" s="1019" t="s">
        <v>1388</v>
      </c>
      <c r="C1206" s="1019" t="s">
        <v>1389</v>
      </c>
      <c r="D1206" s="1019" t="s">
        <v>107</v>
      </c>
      <c r="E1206" s="1021">
        <v>41908</v>
      </c>
      <c r="F1206" s="950"/>
      <c r="G1206" s="951"/>
      <c r="H1206" s="951"/>
      <c r="I1206" s="951"/>
      <c r="J1206" s="952"/>
      <c r="K1206" s="953"/>
      <c r="L1206" s="954">
        <v>-25000</v>
      </c>
      <c r="M1206" s="777"/>
      <c r="N1206" s="778"/>
      <c r="O1206" s="957"/>
      <c r="P1206" s="957"/>
      <c r="Q1206" s="779"/>
      <c r="R1206" s="1022"/>
    </row>
    <row r="1207" spans="1:18">
      <c r="A1207" s="1020" t="s">
        <v>1982</v>
      </c>
      <c r="B1207" s="1019" t="s">
        <v>1390</v>
      </c>
      <c r="C1207" s="1019" t="s">
        <v>1391</v>
      </c>
      <c r="D1207" s="1019" t="s">
        <v>80</v>
      </c>
      <c r="E1207" s="1021">
        <v>39948</v>
      </c>
      <c r="F1207" s="950" t="s">
        <v>160</v>
      </c>
      <c r="G1207" s="951">
        <v>20300000</v>
      </c>
      <c r="H1207" s="951">
        <v>0</v>
      </c>
      <c r="I1207" s="951">
        <v>24429245.84</v>
      </c>
      <c r="J1207" s="952" t="s">
        <v>672</v>
      </c>
      <c r="K1207" s="953"/>
      <c r="L1207" s="954"/>
      <c r="M1207" s="777"/>
      <c r="N1207" s="778"/>
      <c r="O1207" s="957"/>
      <c r="P1207" s="957"/>
      <c r="Q1207" s="779"/>
      <c r="R1207" s="1022"/>
    </row>
    <row r="1208" spans="1:18">
      <c r="A1208" s="1020"/>
      <c r="B1208" s="1019" t="s">
        <v>1390</v>
      </c>
      <c r="C1208" s="1019" t="s">
        <v>1391</v>
      </c>
      <c r="D1208" s="1019" t="s">
        <v>80</v>
      </c>
      <c r="E1208" s="1021">
        <v>41130</v>
      </c>
      <c r="F1208" s="950"/>
      <c r="G1208" s="951"/>
      <c r="H1208" s="951"/>
      <c r="I1208" s="951"/>
      <c r="J1208" s="952"/>
      <c r="K1208" s="953">
        <v>17919962.100000001</v>
      </c>
      <c r="L1208" s="954"/>
      <c r="M1208" s="777">
        <v>19931000</v>
      </c>
      <c r="N1208" s="778">
        <v>0.89910000000000001</v>
      </c>
      <c r="O1208" s="957">
        <v>-2011037.9</v>
      </c>
      <c r="P1208" s="957"/>
      <c r="Q1208" s="779">
        <v>727225.54</v>
      </c>
      <c r="R1208" s="1022">
        <v>895000</v>
      </c>
    </row>
    <row r="1209" spans="1:18">
      <c r="A1209" s="1020"/>
      <c r="B1209" s="1019" t="s">
        <v>1390</v>
      </c>
      <c r="C1209" s="1019" t="s">
        <v>1391</v>
      </c>
      <c r="D1209" s="1019" t="s">
        <v>80</v>
      </c>
      <c r="E1209" s="1021">
        <v>41131</v>
      </c>
      <c r="F1209" s="950"/>
      <c r="G1209" s="951"/>
      <c r="H1209" s="951"/>
      <c r="I1209" s="951"/>
      <c r="J1209" s="952"/>
      <c r="K1209" s="953">
        <v>331767.90000000002</v>
      </c>
      <c r="L1209" s="954"/>
      <c r="M1209" s="777">
        <v>369000</v>
      </c>
      <c r="N1209" s="778">
        <v>0.89910000000000001</v>
      </c>
      <c r="O1209" s="957">
        <v>-37232.1</v>
      </c>
      <c r="P1209" s="957"/>
      <c r="Q1209" s="779">
        <v>97505.1</v>
      </c>
      <c r="R1209" s="1022">
        <v>120000</v>
      </c>
    </row>
    <row r="1210" spans="1:18">
      <c r="A1210" s="1020"/>
      <c r="B1210" s="1019" t="s">
        <v>1390</v>
      </c>
      <c r="C1210" s="1019" t="s">
        <v>1391</v>
      </c>
      <c r="D1210" s="1019" t="s">
        <v>80</v>
      </c>
      <c r="E1210" s="1021">
        <v>41163</v>
      </c>
      <c r="F1210" s="950"/>
      <c r="G1210" s="951"/>
      <c r="H1210" s="951"/>
      <c r="I1210" s="951"/>
      <c r="J1210" s="952"/>
      <c r="K1210" s="953"/>
      <c r="L1210" s="954">
        <v>-182517.3</v>
      </c>
      <c r="M1210" s="777"/>
      <c r="N1210" s="778"/>
      <c r="O1210" s="957"/>
      <c r="P1210" s="957"/>
      <c r="Q1210" s="779"/>
      <c r="R1210" s="1022"/>
    </row>
    <row r="1211" spans="1:18">
      <c r="A1211" s="1020" t="s">
        <v>1981</v>
      </c>
      <c r="B1211" s="1019" t="s">
        <v>1392</v>
      </c>
      <c r="C1211" s="1019" t="s">
        <v>895</v>
      </c>
      <c r="D1211" s="1019" t="s">
        <v>80</v>
      </c>
      <c r="E1211" s="1021">
        <v>39801</v>
      </c>
      <c r="F1211" s="950" t="s">
        <v>49</v>
      </c>
      <c r="G1211" s="951">
        <v>35500000</v>
      </c>
      <c r="H1211" s="951">
        <v>0</v>
      </c>
      <c r="I1211" s="951">
        <v>33835943.420000002</v>
      </c>
      <c r="J1211" s="952" t="s">
        <v>672</v>
      </c>
      <c r="K1211" s="953"/>
      <c r="L1211" s="954"/>
      <c r="M1211" s="777"/>
      <c r="N1211" s="778"/>
      <c r="O1211" s="957"/>
      <c r="P1211" s="957"/>
      <c r="Q1211" s="779"/>
      <c r="R1211" s="1022"/>
    </row>
    <row r="1212" spans="1:18">
      <c r="A1212" s="1020"/>
      <c r="B1212" s="1019" t="s">
        <v>1392</v>
      </c>
      <c r="C1212" s="1019" t="s">
        <v>895</v>
      </c>
      <c r="D1212" s="1019" t="s">
        <v>80</v>
      </c>
      <c r="E1212" s="1021">
        <v>41128</v>
      </c>
      <c r="F1212" s="950"/>
      <c r="G1212" s="951"/>
      <c r="H1212" s="951"/>
      <c r="I1212" s="951"/>
      <c r="J1212" s="952"/>
      <c r="K1212" s="953">
        <v>2530958.5</v>
      </c>
      <c r="L1212" s="954"/>
      <c r="M1212" s="777">
        <v>3514</v>
      </c>
      <c r="N1212" s="778">
        <v>720.2</v>
      </c>
      <c r="O1212" s="957">
        <v>-983041.5</v>
      </c>
      <c r="P1212" s="957"/>
      <c r="Q1212" s="779">
        <v>142974.56</v>
      </c>
      <c r="R1212" s="1022">
        <v>175</v>
      </c>
    </row>
    <row r="1213" spans="1:18">
      <c r="A1213" s="1020"/>
      <c r="B1213" s="1019" t="s">
        <v>1392</v>
      </c>
      <c r="C1213" s="1019" t="s">
        <v>895</v>
      </c>
      <c r="D1213" s="1019" t="s">
        <v>80</v>
      </c>
      <c r="E1213" s="1021">
        <v>41130</v>
      </c>
      <c r="F1213" s="950"/>
      <c r="G1213" s="951"/>
      <c r="H1213" s="951"/>
      <c r="I1213" s="951"/>
      <c r="J1213" s="952"/>
      <c r="K1213" s="953">
        <v>5904609.5</v>
      </c>
      <c r="L1213" s="954"/>
      <c r="M1213" s="777">
        <v>8198</v>
      </c>
      <c r="N1213" s="778">
        <v>720.2</v>
      </c>
      <c r="O1213" s="957">
        <v>-2293390.5</v>
      </c>
      <c r="P1213" s="957"/>
      <c r="Q1213" s="779">
        <v>1054743.77</v>
      </c>
      <c r="R1213" s="1022">
        <v>1291</v>
      </c>
    </row>
    <row r="1214" spans="1:18">
      <c r="A1214" s="1020"/>
      <c r="B1214" s="1019" t="s">
        <v>1392</v>
      </c>
      <c r="C1214" s="1019" t="s">
        <v>895</v>
      </c>
      <c r="D1214" s="1019" t="s">
        <v>80</v>
      </c>
      <c r="E1214" s="1021">
        <v>41131</v>
      </c>
      <c r="F1214" s="950"/>
      <c r="G1214" s="951"/>
      <c r="H1214" s="951"/>
      <c r="I1214" s="951"/>
      <c r="J1214" s="952"/>
      <c r="K1214" s="953">
        <v>17133307</v>
      </c>
      <c r="L1214" s="954"/>
      <c r="M1214" s="777">
        <v>23788</v>
      </c>
      <c r="N1214" s="778">
        <v>720.2</v>
      </c>
      <c r="O1214" s="957">
        <v>-6654693</v>
      </c>
      <c r="P1214" s="957"/>
      <c r="Q1214" s="779">
        <v>252452.23</v>
      </c>
      <c r="R1214" s="1022">
        <v>309</v>
      </c>
    </row>
    <row r="1215" spans="1:18">
      <c r="A1215" s="1020"/>
      <c r="B1215" s="1019" t="s">
        <v>1392</v>
      </c>
      <c r="C1215" s="1019" t="s">
        <v>895</v>
      </c>
      <c r="D1215" s="1019" t="s">
        <v>80</v>
      </c>
      <c r="E1215" s="1021">
        <v>41163</v>
      </c>
      <c r="F1215" s="950"/>
      <c r="G1215" s="951"/>
      <c r="H1215" s="951"/>
      <c r="I1215" s="951"/>
      <c r="J1215" s="952"/>
      <c r="K1215" s="953"/>
      <c r="L1215" s="954">
        <v>-255688.75</v>
      </c>
      <c r="M1215" s="777"/>
      <c r="N1215" s="778"/>
      <c r="O1215" s="957"/>
      <c r="P1215" s="957"/>
      <c r="Q1215" s="779"/>
      <c r="R1215" s="1022"/>
    </row>
    <row r="1216" spans="1:18">
      <c r="A1216" s="1020">
        <v>43</v>
      </c>
      <c r="B1216" s="1019" t="s">
        <v>1393</v>
      </c>
      <c r="C1216" s="1019" t="s">
        <v>830</v>
      </c>
      <c r="D1216" s="1019" t="s">
        <v>88</v>
      </c>
      <c r="E1216" s="1021">
        <v>39766</v>
      </c>
      <c r="F1216" s="950" t="s">
        <v>26</v>
      </c>
      <c r="G1216" s="951">
        <v>1715000000</v>
      </c>
      <c r="H1216" s="951">
        <v>0</v>
      </c>
      <c r="I1216" s="951">
        <v>1944772916.6600001</v>
      </c>
      <c r="J1216" s="952" t="s">
        <v>656</v>
      </c>
      <c r="K1216" s="953"/>
      <c r="L1216" s="954"/>
      <c r="M1216" s="777"/>
      <c r="N1216" s="778"/>
      <c r="O1216" s="957"/>
      <c r="P1216" s="957"/>
      <c r="Q1216" s="779"/>
      <c r="R1216" s="1022"/>
    </row>
    <row r="1217" spans="1:18">
      <c r="A1217" s="1020"/>
      <c r="B1217" s="1019" t="s">
        <v>1393</v>
      </c>
      <c r="C1217" s="1019" t="s">
        <v>830</v>
      </c>
      <c r="D1217" s="1019" t="s">
        <v>88</v>
      </c>
      <c r="E1217" s="1021">
        <v>40729</v>
      </c>
      <c r="F1217" s="950"/>
      <c r="G1217" s="951"/>
      <c r="H1217" s="951"/>
      <c r="I1217" s="951"/>
      <c r="J1217" s="952"/>
      <c r="K1217" s="953">
        <v>1715000000</v>
      </c>
      <c r="L1217" s="954"/>
      <c r="M1217" s="777">
        <v>1715000</v>
      </c>
      <c r="N1217" s="778">
        <v>1000</v>
      </c>
      <c r="O1217" s="957"/>
      <c r="P1217" s="957"/>
      <c r="Q1217" s="779">
        <v>3250000</v>
      </c>
      <c r="R1217" s="1022">
        <v>13815789</v>
      </c>
    </row>
    <row r="1218" spans="1:18">
      <c r="A1218" s="1020">
        <v>8</v>
      </c>
      <c r="B1218" s="1019" t="s">
        <v>1394</v>
      </c>
      <c r="C1218" s="1019" t="s">
        <v>1395</v>
      </c>
      <c r="D1218" s="1019" t="s">
        <v>86</v>
      </c>
      <c r="E1218" s="1021">
        <v>39899</v>
      </c>
      <c r="F1218" s="950" t="s">
        <v>49</v>
      </c>
      <c r="G1218" s="951">
        <v>1700000</v>
      </c>
      <c r="H1218" s="951">
        <v>0</v>
      </c>
      <c r="I1218" s="951">
        <v>817240.5</v>
      </c>
      <c r="J1218" s="952" t="s">
        <v>672</v>
      </c>
      <c r="K1218" s="953"/>
      <c r="L1218" s="954"/>
      <c r="M1218" s="777"/>
      <c r="N1218" s="778"/>
      <c r="O1218" s="957"/>
      <c r="P1218" s="957"/>
      <c r="Q1218" s="779"/>
      <c r="R1218" s="1022"/>
    </row>
    <row r="1219" spans="1:18">
      <c r="A1219" s="1020"/>
      <c r="B1219" s="1019" t="s">
        <v>1394</v>
      </c>
      <c r="C1219" s="1019" t="s">
        <v>1395</v>
      </c>
      <c r="D1219" s="1019" t="s">
        <v>86</v>
      </c>
      <c r="E1219" s="1021">
        <v>41822</v>
      </c>
      <c r="F1219" s="950"/>
      <c r="G1219" s="951"/>
      <c r="H1219" s="951"/>
      <c r="I1219" s="951"/>
      <c r="J1219" s="952"/>
      <c r="K1219" s="953">
        <v>527000</v>
      </c>
      <c r="L1219" s="954"/>
      <c r="M1219" s="777">
        <v>1700</v>
      </c>
      <c r="N1219" s="778">
        <v>310</v>
      </c>
      <c r="O1219" s="957">
        <v>-1173000</v>
      </c>
      <c r="P1219" s="957"/>
      <c r="Q1219" s="779">
        <v>1775</v>
      </c>
      <c r="R1219" s="1022">
        <v>85</v>
      </c>
    </row>
    <row r="1220" spans="1:18">
      <c r="A1220" s="1020"/>
      <c r="B1220" s="1019" t="s">
        <v>1394</v>
      </c>
      <c r="C1220" s="1019" t="s">
        <v>1395</v>
      </c>
      <c r="D1220" s="1019" t="s">
        <v>86</v>
      </c>
      <c r="E1220" s="1021">
        <v>41908</v>
      </c>
      <c r="F1220" s="950"/>
      <c r="G1220" s="951"/>
      <c r="H1220" s="951"/>
      <c r="I1220" s="951"/>
      <c r="J1220" s="952"/>
      <c r="K1220" s="953"/>
      <c r="L1220" s="954">
        <v>-25000</v>
      </c>
      <c r="M1220" s="777"/>
      <c r="N1220" s="778"/>
      <c r="O1220" s="957"/>
      <c r="P1220" s="957"/>
      <c r="Q1220" s="779"/>
      <c r="R1220" s="1022"/>
    </row>
    <row r="1221" spans="1:18">
      <c r="A1221" s="1020">
        <v>11</v>
      </c>
      <c r="B1221" s="1019" t="s">
        <v>1396</v>
      </c>
      <c r="C1221" s="1019" t="s">
        <v>895</v>
      </c>
      <c r="D1221" s="1019" t="s">
        <v>80</v>
      </c>
      <c r="E1221" s="1021">
        <v>39787</v>
      </c>
      <c r="F1221" s="950" t="s">
        <v>26</v>
      </c>
      <c r="G1221" s="951">
        <v>196000000</v>
      </c>
      <c r="H1221" s="951">
        <v>0</v>
      </c>
      <c r="I1221" s="951">
        <v>229613072</v>
      </c>
      <c r="J1221" s="952" t="s">
        <v>656</v>
      </c>
      <c r="K1221" s="953"/>
      <c r="L1221" s="954"/>
      <c r="M1221" s="777"/>
      <c r="N1221" s="778"/>
      <c r="O1221" s="957"/>
      <c r="P1221" s="957"/>
      <c r="Q1221" s="779"/>
      <c r="R1221" s="1022"/>
    </row>
    <row r="1222" spans="1:18">
      <c r="A1222" s="1020"/>
      <c r="B1222" s="1019" t="s">
        <v>1396</v>
      </c>
      <c r="C1222" s="1019" t="s">
        <v>895</v>
      </c>
      <c r="D1222" s="1019" t="s">
        <v>80</v>
      </c>
      <c r="E1222" s="1021">
        <v>40982</v>
      </c>
      <c r="F1222" s="950"/>
      <c r="G1222" s="951"/>
      <c r="H1222" s="951"/>
      <c r="I1222" s="951"/>
      <c r="J1222" s="952"/>
      <c r="K1222" s="953">
        <v>196000000</v>
      </c>
      <c r="L1222" s="954"/>
      <c r="M1222" s="777">
        <v>196000</v>
      </c>
      <c r="N1222" s="778">
        <v>1000</v>
      </c>
      <c r="O1222" s="957"/>
      <c r="P1222" s="957"/>
      <c r="Q1222" s="779"/>
      <c r="R1222" s="1022"/>
    </row>
    <row r="1223" spans="1:18">
      <c r="A1223" s="1020"/>
      <c r="B1223" s="1019" t="s">
        <v>1396</v>
      </c>
      <c r="C1223" s="1019" t="s">
        <v>895</v>
      </c>
      <c r="D1223" s="1019" t="s">
        <v>80</v>
      </c>
      <c r="E1223" s="1021">
        <v>41031</v>
      </c>
      <c r="F1223" s="950"/>
      <c r="G1223" s="951"/>
      <c r="H1223" s="951"/>
      <c r="I1223" s="951"/>
      <c r="J1223" s="952"/>
      <c r="K1223" s="953"/>
      <c r="L1223" s="954"/>
      <c r="M1223" s="777"/>
      <c r="N1223" s="778"/>
      <c r="O1223" s="957"/>
      <c r="P1223" s="957"/>
      <c r="Q1223" s="779">
        <v>1518072</v>
      </c>
      <c r="R1223" s="1022">
        <v>506024</v>
      </c>
    </row>
    <row r="1224" spans="1:18">
      <c r="A1224" s="1020" t="s">
        <v>2044</v>
      </c>
      <c r="B1224" s="1019" t="s">
        <v>1397</v>
      </c>
      <c r="C1224" s="1019" t="s">
        <v>1398</v>
      </c>
      <c r="D1224" s="1019" t="s">
        <v>107</v>
      </c>
      <c r="E1224" s="1021">
        <v>40137</v>
      </c>
      <c r="F1224" s="950" t="s">
        <v>49</v>
      </c>
      <c r="G1224" s="951">
        <v>6000000</v>
      </c>
      <c r="H1224" s="951">
        <v>0</v>
      </c>
      <c r="I1224" s="951">
        <v>6870433.3300000001</v>
      </c>
      <c r="J1224" s="952" t="s">
        <v>656</v>
      </c>
      <c r="K1224" s="953"/>
      <c r="L1224" s="954"/>
      <c r="M1224" s="777"/>
      <c r="N1224" s="778"/>
      <c r="O1224" s="957"/>
      <c r="P1224" s="957"/>
      <c r="Q1224" s="779"/>
      <c r="R1224" s="1022"/>
    </row>
    <row r="1225" spans="1:18">
      <c r="A1225" s="1020"/>
      <c r="B1225" s="1019" t="s">
        <v>1397</v>
      </c>
      <c r="C1225" s="1019" t="s">
        <v>1398</v>
      </c>
      <c r="D1225" s="1019" t="s">
        <v>107</v>
      </c>
      <c r="E1225" s="1021">
        <v>40773</v>
      </c>
      <c r="F1225" s="950"/>
      <c r="G1225" s="951"/>
      <c r="H1225" s="951"/>
      <c r="I1225" s="951"/>
      <c r="J1225" s="952"/>
      <c r="K1225" s="953">
        <v>6000000</v>
      </c>
      <c r="L1225" s="954"/>
      <c r="M1225" s="777">
        <v>600</v>
      </c>
      <c r="N1225" s="778">
        <v>10000</v>
      </c>
      <c r="O1225" s="957"/>
      <c r="P1225" s="957"/>
      <c r="Q1225" s="779">
        <v>300000</v>
      </c>
      <c r="R1225" s="1022">
        <v>30</v>
      </c>
    </row>
    <row r="1226" spans="1:18">
      <c r="A1226" s="1020" t="s">
        <v>1978</v>
      </c>
      <c r="B1226" s="1019" t="s">
        <v>1399</v>
      </c>
      <c r="C1226" s="1019" t="s">
        <v>1400</v>
      </c>
      <c r="D1226" s="1019" t="s">
        <v>121</v>
      </c>
      <c r="E1226" s="1021">
        <v>39871</v>
      </c>
      <c r="F1226" s="950" t="s">
        <v>49</v>
      </c>
      <c r="G1226" s="951">
        <v>11800000</v>
      </c>
      <c r="H1226" s="951">
        <v>0</v>
      </c>
      <c r="I1226" s="951">
        <v>24460674.809999999</v>
      </c>
      <c r="J1226" s="952" t="s">
        <v>656</v>
      </c>
      <c r="K1226" s="953"/>
      <c r="L1226" s="954"/>
      <c r="M1226" s="777"/>
      <c r="N1226" s="778"/>
      <c r="O1226" s="957"/>
      <c r="P1226" s="957"/>
      <c r="Q1226" s="779"/>
      <c r="R1226" s="1022"/>
    </row>
    <row r="1227" spans="1:18">
      <c r="A1227" s="1020"/>
      <c r="B1227" s="1019" t="s">
        <v>1399</v>
      </c>
      <c r="C1227" s="1019" t="s">
        <v>1400</v>
      </c>
      <c r="D1227" s="1019" t="s">
        <v>121</v>
      </c>
      <c r="E1227" s="1021">
        <v>40169</v>
      </c>
      <c r="F1227" s="950"/>
      <c r="G1227" s="951">
        <v>9698000</v>
      </c>
      <c r="H1227" s="951"/>
      <c r="I1227" s="951"/>
      <c r="J1227" s="952"/>
      <c r="K1227" s="953"/>
      <c r="L1227" s="954"/>
      <c r="M1227" s="777"/>
      <c r="N1227" s="778"/>
      <c r="O1227" s="957"/>
      <c r="P1227" s="957"/>
      <c r="Q1227" s="779"/>
      <c r="R1227" s="1022"/>
    </row>
    <row r="1228" spans="1:18">
      <c r="A1228" s="1020"/>
      <c r="B1228" s="1019" t="s">
        <v>1399</v>
      </c>
      <c r="C1228" s="1019" t="s">
        <v>1400</v>
      </c>
      <c r="D1228" s="1019" t="s">
        <v>121</v>
      </c>
      <c r="E1228" s="1021">
        <v>40745</v>
      </c>
      <c r="F1228" s="950"/>
      <c r="G1228" s="951"/>
      <c r="H1228" s="951"/>
      <c r="I1228" s="951"/>
      <c r="J1228" s="952"/>
      <c r="K1228" s="953">
        <v>21498000</v>
      </c>
      <c r="L1228" s="954"/>
      <c r="M1228" s="777">
        <v>21498</v>
      </c>
      <c r="N1228" s="778">
        <v>1000</v>
      </c>
      <c r="O1228" s="957"/>
      <c r="P1228" s="957"/>
      <c r="Q1228" s="779">
        <v>645000</v>
      </c>
      <c r="R1228" s="1022">
        <v>645</v>
      </c>
    </row>
    <row r="1229" spans="1:18">
      <c r="A1229" s="1020">
        <v>11</v>
      </c>
      <c r="B1229" s="1019" t="s">
        <v>1401</v>
      </c>
      <c r="C1229" s="1019" t="s">
        <v>1402</v>
      </c>
      <c r="D1229" s="1019" t="s">
        <v>38</v>
      </c>
      <c r="E1229" s="1021">
        <v>39948</v>
      </c>
      <c r="F1229" s="950" t="s">
        <v>26</v>
      </c>
      <c r="G1229" s="951">
        <v>21000000</v>
      </c>
      <c r="H1229" s="951">
        <v>0</v>
      </c>
      <c r="I1229" s="951">
        <v>31631120.559999999</v>
      </c>
      <c r="J1229" s="952" t="s">
        <v>656</v>
      </c>
      <c r="K1229" s="953"/>
      <c r="L1229" s="954"/>
      <c r="M1229" s="777"/>
      <c r="N1229" s="778"/>
      <c r="O1229" s="957"/>
      <c r="P1229" s="957"/>
      <c r="Q1229" s="779"/>
      <c r="R1229" s="1022"/>
    </row>
    <row r="1230" spans="1:18">
      <c r="A1230" s="1020"/>
      <c r="B1230" s="1019" t="s">
        <v>1401</v>
      </c>
      <c r="C1230" s="1019" t="s">
        <v>1402</v>
      </c>
      <c r="D1230" s="1019" t="s">
        <v>38</v>
      </c>
      <c r="E1230" s="1021">
        <v>41003</v>
      </c>
      <c r="F1230" s="950"/>
      <c r="G1230" s="951"/>
      <c r="H1230" s="951"/>
      <c r="I1230" s="951"/>
      <c r="J1230" s="952"/>
      <c r="K1230" s="953">
        <v>10500000</v>
      </c>
      <c r="L1230" s="954"/>
      <c r="M1230" s="777">
        <v>10500</v>
      </c>
      <c r="N1230" s="778">
        <v>1000</v>
      </c>
      <c r="O1230" s="957"/>
      <c r="P1230" s="957"/>
      <c r="Q1230" s="779"/>
      <c r="R1230" s="1022"/>
    </row>
    <row r="1231" spans="1:18">
      <c r="A1231" s="1020"/>
      <c r="B1231" s="1019" t="s">
        <v>1401</v>
      </c>
      <c r="C1231" s="1019" t="s">
        <v>1402</v>
      </c>
      <c r="D1231" s="1019" t="s">
        <v>38</v>
      </c>
      <c r="E1231" s="1021">
        <v>41066</v>
      </c>
      <c r="F1231" s="950"/>
      <c r="G1231" s="951"/>
      <c r="H1231" s="951"/>
      <c r="I1231" s="951"/>
      <c r="J1231" s="952"/>
      <c r="K1231" s="953">
        <v>10500000</v>
      </c>
      <c r="L1231" s="954"/>
      <c r="M1231" s="777">
        <v>10500</v>
      </c>
      <c r="N1231" s="778">
        <v>1000</v>
      </c>
      <c r="O1231" s="957"/>
      <c r="P1231" s="957"/>
      <c r="Q1231" s="779"/>
      <c r="R1231" s="1022"/>
    </row>
    <row r="1232" spans="1:18">
      <c r="A1232" s="1020"/>
      <c r="B1232" s="1019" t="s">
        <v>1401</v>
      </c>
      <c r="C1232" s="1019" t="s">
        <v>1402</v>
      </c>
      <c r="D1232" s="1019" t="s">
        <v>38</v>
      </c>
      <c r="E1232" s="1021">
        <v>41093</v>
      </c>
      <c r="F1232" s="950"/>
      <c r="G1232" s="951"/>
      <c r="H1232" s="951"/>
      <c r="I1232" s="951"/>
      <c r="J1232" s="952"/>
      <c r="K1232" s="953"/>
      <c r="L1232" s="954"/>
      <c r="M1232" s="777"/>
      <c r="N1232" s="778"/>
      <c r="O1232" s="957"/>
      <c r="P1232" s="957"/>
      <c r="Q1232" s="779">
        <v>7465100</v>
      </c>
      <c r="R1232" s="1022">
        <v>616438</v>
      </c>
    </row>
    <row r="1233" spans="1:18">
      <c r="A1233" s="1020" t="s">
        <v>1980</v>
      </c>
      <c r="B1233" s="1019" t="s">
        <v>1403</v>
      </c>
      <c r="C1233" s="1019" t="s">
        <v>796</v>
      </c>
      <c r="D1233" s="1019" t="s">
        <v>177</v>
      </c>
      <c r="E1233" s="1021">
        <v>39850</v>
      </c>
      <c r="F1233" s="950" t="s">
        <v>49</v>
      </c>
      <c r="G1233" s="951">
        <v>3500000</v>
      </c>
      <c r="H1233" s="951">
        <v>0</v>
      </c>
      <c r="I1233" s="951">
        <v>4150815.03</v>
      </c>
      <c r="J1233" s="952" t="s">
        <v>656</v>
      </c>
      <c r="K1233" s="953"/>
      <c r="L1233" s="954"/>
      <c r="M1233" s="777"/>
      <c r="N1233" s="778"/>
      <c r="O1233" s="957"/>
      <c r="P1233" s="957"/>
      <c r="Q1233" s="779"/>
      <c r="R1233" s="1022"/>
    </row>
    <row r="1234" spans="1:18">
      <c r="A1234" s="1020"/>
      <c r="B1234" s="1019" t="s">
        <v>1403</v>
      </c>
      <c r="C1234" s="1019" t="s">
        <v>796</v>
      </c>
      <c r="D1234" s="1019" t="s">
        <v>177</v>
      </c>
      <c r="E1234" s="1021">
        <v>40759</v>
      </c>
      <c r="F1234" s="950"/>
      <c r="G1234" s="951"/>
      <c r="H1234" s="951"/>
      <c r="I1234" s="951"/>
      <c r="J1234" s="952"/>
      <c r="K1234" s="953">
        <v>3500000</v>
      </c>
      <c r="L1234" s="954"/>
      <c r="M1234" s="777">
        <v>3500</v>
      </c>
      <c r="N1234" s="778">
        <v>1000</v>
      </c>
      <c r="O1234" s="957"/>
      <c r="P1234" s="957"/>
      <c r="Q1234" s="779">
        <v>175000</v>
      </c>
      <c r="R1234" s="1022">
        <v>175</v>
      </c>
    </row>
    <row r="1235" spans="1:18">
      <c r="A1235" s="1020" t="s">
        <v>2045</v>
      </c>
      <c r="B1235" s="1019" t="s">
        <v>1404</v>
      </c>
      <c r="C1235" s="1019" t="s">
        <v>1405</v>
      </c>
      <c r="D1235" s="1019" t="s">
        <v>97</v>
      </c>
      <c r="E1235" s="1021">
        <v>39878</v>
      </c>
      <c r="F1235" s="950" t="s">
        <v>49</v>
      </c>
      <c r="G1235" s="951">
        <v>1881000</v>
      </c>
      <c r="H1235" s="951">
        <v>0</v>
      </c>
      <c r="I1235" s="951">
        <v>2231560</v>
      </c>
      <c r="J1235" s="952" t="s">
        <v>656</v>
      </c>
      <c r="K1235" s="953"/>
      <c r="L1235" s="954"/>
      <c r="M1235" s="777"/>
      <c r="N1235" s="778"/>
      <c r="O1235" s="957"/>
      <c r="P1235" s="957"/>
      <c r="Q1235" s="779"/>
      <c r="R1235" s="1022"/>
    </row>
    <row r="1236" spans="1:18">
      <c r="A1236" s="1020"/>
      <c r="B1236" s="1019" t="s">
        <v>1404</v>
      </c>
      <c r="C1236" s="1019" t="s">
        <v>1405</v>
      </c>
      <c r="D1236" s="1019" t="s">
        <v>97</v>
      </c>
      <c r="E1236" s="1021">
        <v>40793</v>
      </c>
      <c r="F1236" s="950"/>
      <c r="G1236" s="951"/>
      <c r="H1236" s="951"/>
      <c r="I1236" s="951"/>
      <c r="J1236" s="952"/>
      <c r="K1236" s="953">
        <v>1881000</v>
      </c>
      <c r="L1236" s="954"/>
      <c r="M1236" s="777">
        <v>1881</v>
      </c>
      <c r="N1236" s="778">
        <v>1000</v>
      </c>
      <c r="O1236" s="957"/>
      <c r="P1236" s="957"/>
      <c r="Q1236" s="779">
        <v>94000</v>
      </c>
      <c r="R1236" s="1022">
        <v>94</v>
      </c>
    </row>
    <row r="1237" spans="1:18">
      <c r="A1237" s="1020" t="s">
        <v>1994</v>
      </c>
      <c r="B1237" s="1019" t="s">
        <v>1406</v>
      </c>
      <c r="C1237" s="1019" t="s">
        <v>1115</v>
      </c>
      <c r="D1237" s="1019" t="s">
        <v>80</v>
      </c>
      <c r="E1237" s="1021">
        <v>39983</v>
      </c>
      <c r="F1237" s="950" t="s">
        <v>49</v>
      </c>
      <c r="G1237" s="951">
        <v>3510000</v>
      </c>
      <c r="H1237" s="951">
        <v>0</v>
      </c>
      <c r="I1237" s="951">
        <v>4110668.47</v>
      </c>
      <c r="J1237" s="952" t="s">
        <v>656</v>
      </c>
      <c r="K1237" s="953"/>
      <c r="L1237" s="954"/>
      <c r="M1237" s="777"/>
      <c r="N1237" s="778"/>
      <c r="O1237" s="957"/>
      <c r="P1237" s="957"/>
      <c r="Q1237" s="779"/>
      <c r="R1237" s="1022"/>
    </row>
    <row r="1238" spans="1:18">
      <c r="A1238" s="1020"/>
      <c r="B1238" s="1019" t="s">
        <v>1406</v>
      </c>
      <c r="C1238" s="1019" t="s">
        <v>1115</v>
      </c>
      <c r="D1238" s="1019" t="s">
        <v>80</v>
      </c>
      <c r="E1238" s="1021">
        <v>40794</v>
      </c>
      <c r="F1238" s="950"/>
      <c r="G1238" s="951"/>
      <c r="H1238" s="951"/>
      <c r="I1238" s="951"/>
      <c r="J1238" s="952"/>
      <c r="K1238" s="953">
        <v>3510000</v>
      </c>
      <c r="L1238" s="954"/>
      <c r="M1238" s="777">
        <v>3510</v>
      </c>
      <c r="N1238" s="778">
        <v>1000</v>
      </c>
      <c r="O1238" s="957"/>
      <c r="P1238" s="957"/>
      <c r="Q1238" s="779">
        <v>176000</v>
      </c>
      <c r="R1238" s="1022">
        <v>176</v>
      </c>
    </row>
    <row r="1239" spans="1:18">
      <c r="A1239" s="1020" t="s">
        <v>2007</v>
      </c>
      <c r="B1239" s="1019" t="s">
        <v>1407</v>
      </c>
      <c r="C1239" s="1019" t="s">
        <v>1408</v>
      </c>
      <c r="D1239" s="1019" t="s">
        <v>98</v>
      </c>
      <c r="E1239" s="1021">
        <v>39857</v>
      </c>
      <c r="F1239" s="950" t="s">
        <v>49</v>
      </c>
      <c r="G1239" s="951">
        <v>6200000</v>
      </c>
      <c r="H1239" s="951">
        <v>0</v>
      </c>
      <c r="I1239" s="951">
        <v>13582165.84</v>
      </c>
      <c r="J1239" s="952" t="s">
        <v>672</v>
      </c>
      <c r="K1239" s="953"/>
      <c r="L1239" s="954"/>
      <c r="M1239" s="777"/>
      <c r="N1239" s="778"/>
      <c r="O1239" s="957"/>
      <c r="P1239" s="957"/>
      <c r="Q1239" s="779"/>
      <c r="R1239" s="1022"/>
    </row>
    <row r="1240" spans="1:18">
      <c r="A1240" s="1020"/>
      <c r="B1240" s="1019" t="s">
        <v>1407</v>
      </c>
      <c r="C1240" s="1019" t="s">
        <v>1408</v>
      </c>
      <c r="D1240" s="1019" t="s">
        <v>98</v>
      </c>
      <c r="E1240" s="1021">
        <v>40158</v>
      </c>
      <c r="F1240" s="950"/>
      <c r="G1240" s="951">
        <v>6335000</v>
      </c>
      <c r="H1240" s="951"/>
      <c r="I1240" s="951"/>
      <c r="J1240" s="952"/>
      <c r="K1240" s="953"/>
      <c r="L1240" s="954"/>
      <c r="M1240" s="777"/>
      <c r="N1240" s="778"/>
      <c r="O1240" s="957"/>
      <c r="P1240" s="957"/>
      <c r="Q1240" s="779"/>
      <c r="R1240" s="1022"/>
    </row>
    <row r="1241" spans="1:18">
      <c r="A1241" s="1020"/>
      <c r="B1241" s="1019" t="s">
        <v>1407</v>
      </c>
      <c r="C1241" s="1019" t="s">
        <v>1408</v>
      </c>
      <c r="D1241" s="1019" t="s">
        <v>98</v>
      </c>
      <c r="E1241" s="1021">
        <v>41715</v>
      </c>
      <c r="F1241" s="950"/>
      <c r="G1241" s="951"/>
      <c r="H1241" s="951"/>
      <c r="I1241" s="951"/>
      <c r="J1241" s="952"/>
      <c r="K1241" s="953">
        <v>10328152.35</v>
      </c>
      <c r="L1241" s="954"/>
      <c r="M1241" s="777">
        <v>12535</v>
      </c>
      <c r="N1241" s="778">
        <v>824.15</v>
      </c>
      <c r="O1241" s="957">
        <v>-2206847.65</v>
      </c>
      <c r="P1241" s="957"/>
      <c r="Q1241" s="779">
        <v>262399.5</v>
      </c>
      <c r="R1241" s="1022">
        <v>310</v>
      </c>
    </row>
    <row r="1242" spans="1:18">
      <c r="A1242" s="1020"/>
      <c r="B1242" s="1019" t="s">
        <v>1407</v>
      </c>
      <c r="C1242" s="1019" t="s">
        <v>1408</v>
      </c>
      <c r="D1242" s="1019" t="s">
        <v>98</v>
      </c>
      <c r="E1242" s="1021">
        <v>41754</v>
      </c>
      <c r="F1242" s="950"/>
      <c r="G1242" s="951"/>
      <c r="H1242" s="951"/>
      <c r="I1242" s="951"/>
      <c r="J1242" s="952"/>
      <c r="K1242" s="953"/>
      <c r="L1242" s="954">
        <v>-103281.52</v>
      </c>
      <c r="M1242" s="777"/>
      <c r="N1242" s="778"/>
      <c r="O1242" s="957"/>
      <c r="P1242" s="957"/>
      <c r="Q1242" s="779"/>
      <c r="R1242" s="1022"/>
    </row>
    <row r="1243" spans="1:18">
      <c r="A1243" s="1020" t="s">
        <v>1981</v>
      </c>
      <c r="B1243" s="1019" t="s">
        <v>1409</v>
      </c>
      <c r="C1243" s="1019" t="s">
        <v>1139</v>
      </c>
      <c r="D1243" s="1019" t="s">
        <v>105</v>
      </c>
      <c r="E1243" s="1021">
        <v>39843</v>
      </c>
      <c r="F1243" s="950" t="s">
        <v>49</v>
      </c>
      <c r="G1243" s="951">
        <v>7700000</v>
      </c>
      <c r="H1243" s="951">
        <v>0</v>
      </c>
      <c r="I1243" s="951">
        <v>8806297.8000000007</v>
      </c>
      <c r="J1243" s="952" t="s">
        <v>672</v>
      </c>
      <c r="K1243" s="953"/>
      <c r="L1243" s="954"/>
      <c r="M1243" s="777"/>
      <c r="N1243" s="778"/>
      <c r="O1243" s="957"/>
      <c r="P1243" s="957"/>
      <c r="Q1243" s="779"/>
      <c r="R1243" s="1022"/>
    </row>
    <row r="1244" spans="1:18">
      <c r="A1244" s="1020"/>
      <c r="B1244" s="1019" t="s">
        <v>1409</v>
      </c>
      <c r="C1244" s="1019" t="s">
        <v>1139</v>
      </c>
      <c r="D1244" s="1019" t="s">
        <v>105</v>
      </c>
      <c r="E1244" s="1021">
        <v>41211</v>
      </c>
      <c r="F1244" s="950"/>
      <c r="G1244" s="951"/>
      <c r="H1244" s="951"/>
      <c r="I1244" s="951"/>
      <c r="J1244" s="952"/>
      <c r="K1244" s="953">
        <v>26102.9</v>
      </c>
      <c r="L1244" s="954"/>
      <c r="M1244" s="777">
        <v>29</v>
      </c>
      <c r="N1244" s="778">
        <v>900.1</v>
      </c>
      <c r="O1244" s="957">
        <v>-2897.1</v>
      </c>
      <c r="P1244" s="957"/>
      <c r="Q1244" s="779"/>
      <c r="R1244" s="1022"/>
    </row>
    <row r="1245" spans="1:18">
      <c r="A1245" s="1020"/>
      <c r="B1245" s="1019" t="s">
        <v>1409</v>
      </c>
      <c r="C1245" s="1019" t="s">
        <v>1139</v>
      </c>
      <c r="D1245" s="1019" t="s">
        <v>105</v>
      </c>
      <c r="E1245" s="1021">
        <v>41214</v>
      </c>
      <c r="F1245" s="950"/>
      <c r="G1245" s="951"/>
      <c r="H1245" s="951"/>
      <c r="I1245" s="951"/>
      <c r="J1245" s="952"/>
      <c r="K1245" s="953">
        <v>6904667.0999999996</v>
      </c>
      <c r="L1245" s="954"/>
      <c r="M1245" s="777">
        <v>7671</v>
      </c>
      <c r="N1245" s="778">
        <v>900.1</v>
      </c>
      <c r="O1245" s="957">
        <v>-766332.9</v>
      </c>
      <c r="P1245" s="957"/>
      <c r="Q1245" s="779">
        <v>369948</v>
      </c>
      <c r="R1245" s="1022">
        <v>385</v>
      </c>
    </row>
    <row r="1246" spans="1:18">
      <c r="A1246" s="1020"/>
      <c r="B1246" s="1019" t="s">
        <v>1409</v>
      </c>
      <c r="C1246" s="1019" t="s">
        <v>1139</v>
      </c>
      <c r="D1246" s="1019" t="s">
        <v>105</v>
      </c>
      <c r="E1246" s="1021">
        <v>41285</v>
      </c>
      <c r="F1246" s="950"/>
      <c r="G1246" s="951"/>
      <c r="H1246" s="951"/>
      <c r="I1246" s="951"/>
      <c r="J1246" s="952"/>
      <c r="K1246" s="953"/>
      <c r="L1246" s="954">
        <v>-69307.7</v>
      </c>
      <c r="M1246" s="777"/>
      <c r="N1246" s="778"/>
      <c r="O1246" s="957"/>
      <c r="P1246" s="957"/>
      <c r="Q1246" s="779"/>
      <c r="R1246" s="1022"/>
    </row>
    <row r="1247" spans="1:18">
      <c r="A1247" s="1020"/>
      <c r="B1247" s="1019" t="s">
        <v>1410</v>
      </c>
      <c r="C1247" s="1019" t="s">
        <v>792</v>
      </c>
      <c r="D1247" s="1019" t="s">
        <v>111</v>
      </c>
      <c r="E1247" s="1021">
        <v>39829</v>
      </c>
      <c r="F1247" s="950" t="s">
        <v>26</v>
      </c>
      <c r="G1247" s="951">
        <v>45000000</v>
      </c>
      <c r="H1247" s="951">
        <v>0</v>
      </c>
      <c r="I1247" s="951">
        <v>53406628.25</v>
      </c>
      <c r="J1247" s="952" t="s">
        <v>672</v>
      </c>
      <c r="K1247" s="953"/>
      <c r="L1247" s="954"/>
      <c r="M1247" s="777"/>
      <c r="N1247" s="778"/>
      <c r="O1247" s="957"/>
      <c r="P1247" s="957"/>
      <c r="Q1247" s="779"/>
      <c r="R1247" s="1022"/>
    </row>
    <row r="1248" spans="1:18">
      <c r="A1248" s="1020"/>
      <c r="B1248" s="1019" t="s">
        <v>1410</v>
      </c>
      <c r="C1248" s="1019" t="s">
        <v>792</v>
      </c>
      <c r="D1248" s="1019" t="s">
        <v>111</v>
      </c>
      <c r="E1248" s="1021">
        <v>41093</v>
      </c>
      <c r="F1248" s="950"/>
      <c r="G1248" s="951"/>
      <c r="H1248" s="951"/>
      <c r="I1248" s="951"/>
      <c r="J1248" s="952"/>
      <c r="K1248" s="953">
        <v>44152650</v>
      </c>
      <c r="L1248" s="954">
        <v>-662289.75</v>
      </c>
      <c r="M1248" s="777">
        <v>45000</v>
      </c>
      <c r="N1248" s="778">
        <v>981.2</v>
      </c>
      <c r="O1248" s="957">
        <v>-847350</v>
      </c>
      <c r="P1248" s="957"/>
      <c r="Q1248" s="779"/>
      <c r="R1248" s="1022"/>
    </row>
    <row r="1249" spans="1:18">
      <c r="A1249" s="1020"/>
      <c r="B1249" s="1019" t="s">
        <v>1410</v>
      </c>
      <c r="C1249" s="1019" t="s">
        <v>792</v>
      </c>
      <c r="D1249" s="1019" t="s">
        <v>111</v>
      </c>
      <c r="E1249" s="1021">
        <v>41436</v>
      </c>
      <c r="F1249" s="950"/>
      <c r="G1249" s="951"/>
      <c r="H1249" s="951"/>
      <c r="I1249" s="951"/>
      <c r="J1249" s="952"/>
      <c r="K1249" s="953"/>
      <c r="L1249" s="954"/>
      <c r="M1249" s="777"/>
      <c r="N1249" s="778"/>
      <c r="O1249" s="957"/>
      <c r="P1249" s="957"/>
      <c r="Q1249" s="779">
        <v>2087368</v>
      </c>
      <c r="R1249" s="1022">
        <v>771429</v>
      </c>
    </row>
    <row r="1250" spans="1:18">
      <c r="A1250" s="1020" t="s">
        <v>2046</v>
      </c>
      <c r="B1250" s="1019" t="s">
        <v>1411</v>
      </c>
      <c r="C1250" s="1019" t="s">
        <v>895</v>
      </c>
      <c r="D1250" s="1019" t="s">
        <v>80</v>
      </c>
      <c r="E1250" s="1021">
        <v>39990</v>
      </c>
      <c r="F1250" s="950" t="s">
        <v>49</v>
      </c>
      <c r="G1250" s="951">
        <v>71526000</v>
      </c>
      <c r="H1250" s="951">
        <v>0</v>
      </c>
      <c r="I1250" s="951">
        <v>27172726.719999999</v>
      </c>
      <c r="J1250" s="952" t="s">
        <v>672</v>
      </c>
      <c r="K1250" s="953"/>
      <c r="L1250" s="954"/>
      <c r="M1250" s="777"/>
      <c r="N1250" s="778"/>
      <c r="O1250" s="957"/>
      <c r="P1250" s="957"/>
      <c r="Q1250" s="779"/>
      <c r="R1250" s="1022"/>
    </row>
    <row r="1251" spans="1:18">
      <c r="A1251" s="1020"/>
      <c r="B1251" s="1019" t="s">
        <v>1411</v>
      </c>
      <c r="C1251" s="1019" t="s">
        <v>895</v>
      </c>
      <c r="D1251" s="1019" t="s">
        <v>80</v>
      </c>
      <c r="E1251" s="1021">
        <v>41453</v>
      </c>
      <c r="F1251" s="950"/>
      <c r="G1251" s="951"/>
      <c r="H1251" s="951"/>
      <c r="I1251" s="951"/>
      <c r="J1251" s="952"/>
      <c r="K1251" s="953">
        <v>23718541.949999999</v>
      </c>
      <c r="L1251" s="954"/>
      <c r="M1251" s="777">
        <v>71526</v>
      </c>
      <c r="N1251" s="778">
        <v>331.6</v>
      </c>
      <c r="O1251" s="957">
        <v>-47807458.049999997</v>
      </c>
      <c r="P1251" s="957"/>
      <c r="Q1251" s="779"/>
      <c r="R1251" s="1022"/>
    </row>
    <row r="1252" spans="1:18">
      <c r="A1252" s="1020" t="s">
        <v>2007</v>
      </c>
      <c r="B1252" s="1019" t="s">
        <v>1412</v>
      </c>
      <c r="C1252" s="1019" t="s">
        <v>895</v>
      </c>
      <c r="D1252" s="1019" t="s">
        <v>80</v>
      </c>
      <c r="E1252" s="1021">
        <v>39913</v>
      </c>
      <c r="F1252" s="950" t="s">
        <v>26</v>
      </c>
      <c r="G1252" s="951">
        <v>2040000</v>
      </c>
      <c r="H1252" s="951">
        <v>4388000</v>
      </c>
      <c r="I1252" s="951">
        <v>1170924.44</v>
      </c>
      <c r="J1252" s="952" t="s">
        <v>661</v>
      </c>
      <c r="K1252" s="953"/>
      <c r="L1252" s="954"/>
      <c r="M1252" s="777"/>
      <c r="N1252" s="778"/>
      <c r="O1252" s="957"/>
      <c r="P1252" s="957"/>
      <c r="Q1252" s="779"/>
      <c r="R1252" s="1022"/>
    </row>
    <row r="1253" spans="1:18">
      <c r="A1253" s="1020"/>
      <c r="B1253" s="1019" t="s">
        <v>1412</v>
      </c>
      <c r="C1253" s="1019" t="s">
        <v>895</v>
      </c>
      <c r="D1253" s="1019" t="s">
        <v>80</v>
      </c>
      <c r="E1253" s="1021">
        <v>40137</v>
      </c>
      <c r="F1253" s="950"/>
      <c r="G1253" s="951">
        <v>2348000</v>
      </c>
      <c r="H1253" s="951"/>
      <c r="I1253" s="951"/>
      <c r="J1253" s="952"/>
      <c r="K1253" s="953"/>
      <c r="L1253" s="954"/>
      <c r="M1253" s="777"/>
      <c r="N1253" s="778"/>
      <c r="O1253" s="957"/>
      <c r="P1253" s="957"/>
      <c r="Q1253" s="779"/>
      <c r="R1253" s="1022"/>
    </row>
    <row r="1254" spans="1:18" ht="15" customHeight="1">
      <c r="A1254" s="1020">
        <v>11</v>
      </c>
      <c r="B1254" s="1019" t="s">
        <v>1413</v>
      </c>
      <c r="C1254" s="1019" t="s">
        <v>1414</v>
      </c>
      <c r="D1254" s="1019" t="s">
        <v>98</v>
      </c>
      <c r="E1254" s="1021">
        <v>39801</v>
      </c>
      <c r="F1254" s="950" t="s">
        <v>26</v>
      </c>
      <c r="G1254" s="951">
        <v>10000000</v>
      </c>
      <c r="H1254" s="951">
        <v>0</v>
      </c>
      <c r="I1254" s="951">
        <v>12070979.199999999</v>
      </c>
      <c r="J1254" s="952" t="s">
        <v>656</v>
      </c>
      <c r="K1254" s="953"/>
      <c r="L1254" s="954"/>
      <c r="M1254" s="777"/>
      <c r="N1254" s="778"/>
      <c r="O1254" s="957"/>
      <c r="P1254" s="957"/>
      <c r="Q1254" s="779"/>
      <c r="R1254" s="1022"/>
    </row>
    <row r="1255" spans="1:18">
      <c r="A1255" s="1020"/>
      <c r="B1255" s="1019" t="s">
        <v>1413</v>
      </c>
      <c r="C1255" s="1019" t="s">
        <v>1414</v>
      </c>
      <c r="D1255" s="1019" t="s">
        <v>98</v>
      </c>
      <c r="E1255" s="1021">
        <v>41271</v>
      </c>
      <c r="F1255" s="950"/>
      <c r="G1255" s="951"/>
      <c r="H1255" s="951"/>
      <c r="I1255" s="951"/>
      <c r="J1255" s="952"/>
      <c r="K1255" s="953">
        <v>10000000</v>
      </c>
      <c r="L1255" s="954"/>
      <c r="M1255" s="777">
        <v>10000</v>
      </c>
      <c r="N1255" s="778">
        <v>1000</v>
      </c>
      <c r="O1255" s="957"/>
      <c r="P1255" s="957"/>
      <c r="Q1255" s="779"/>
      <c r="R1255" s="1022"/>
    </row>
    <row r="1256" spans="1:18">
      <c r="A1256" s="1020"/>
      <c r="B1256" s="1019" t="s">
        <v>1413</v>
      </c>
      <c r="C1256" s="1019" t="s">
        <v>1414</v>
      </c>
      <c r="D1256" s="1019" t="s">
        <v>98</v>
      </c>
      <c r="E1256" s="1021">
        <v>41297</v>
      </c>
      <c r="F1256" s="950"/>
      <c r="G1256" s="951"/>
      <c r="H1256" s="951"/>
      <c r="I1256" s="951"/>
      <c r="J1256" s="952"/>
      <c r="K1256" s="953"/>
      <c r="L1256" s="954"/>
      <c r="M1256" s="777"/>
      <c r="N1256" s="778"/>
      <c r="O1256" s="957"/>
      <c r="P1256" s="957"/>
      <c r="Q1256" s="779">
        <v>58479.199999999997</v>
      </c>
      <c r="R1256" s="1022">
        <v>73099</v>
      </c>
    </row>
    <row r="1257" spans="1:18">
      <c r="A1257" s="1020">
        <v>12</v>
      </c>
      <c r="B1257" s="1019" t="s">
        <v>1415</v>
      </c>
      <c r="C1257" s="1019" t="s">
        <v>1416</v>
      </c>
      <c r="D1257" s="1019" t="s">
        <v>131</v>
      </c>
      <c r="E1257" s="1021">
        <v>39843</v>
      </c>
      <c r="F1257" s="950" t="s">
        <v>26</v>
      </c>
      <c r="G1257" s="951">
        <v>22000000</v>
      </c>
      <c r="H1257" s="951">
        <v>0</v>
      </c>
      <c r="I1257" s="951">
        <v>23287945.109999999</v>
      </c>
      <c r="J1257" s="952" t="s">
        <v>656</v>
      </c>
      <c r="K1257" s="953"/>
      <c r="L1257" s="954"/>
      <c r="M1257" s="777"/>
      <c r="N1257" s="778"/>
      <c r="O1257" s="957"/>
      <c r="P1257" s="957"/>
      <c r="Q1257" s="779"/>
      <c r="R1257" s="1022"/>
    </row>
    <row r="1258" spans="1:18">
      <c r="A1258" s="1020"/>
      <c r="B1258" s="1019" t="s">
        <v>1415</v>
      </c>
      <c r="C1258" s="1019" t="s">
        <v>1416</v>
      </c>
      <c r="D1258" s="1019" t="s">
        <v>131</v>
      </c>
      <c r="E1258" s="1021">
        <v>40170</v>
      </c>
      <c r="F1258" s="950"/>
      <c r="G1258" s="951"/>
      <c r="H1258" s="951"/>
      <c r="I1258" s="951"/>
      <c r="J1258" s="952"/>
      <c r="K1258" s="953">
        <v>22000000</v>
      </c>
      <c r="L1258" s="954"/>
      <c r="M1258" s="777">
        <v>22000</v>
      </c>
      <c r="N1258" s="778">
        <v>1000</v>
      </c>
      <c r="O1258" s="957"/>
      <c r="P1258" s="957"/>
      <c r="Q1258" s="779"/>
      <c r="R1258" s="1022"/>
    </row>
    <row r="1259" spans="1:18">
      <c r="A1259" s="1020"/>
      <c r="B1259" s="1019" t="s">
        <v>1415</v>
      </c>
      <c r="C1259" s="1019" t="s">
        <v>1416</v>
      </c>
      <c r="D1259" s="1019" t="s">
        <v>131</v>
      </c>
      <c r="E1259" s="1021">
        <v>40865</v>
      </c>
      <c r="F1259" s="950"/>
      <c r="G1259" s="951"/>
      <c r="H1259" s="951"/>
      <c r="I1259" s="951"/>
      <c r="J1259" s="952"/>
      <c r="K1259" s="953"/>
      <c r="L1259" s="954"/>
      <c r="M1259" s="777"/>
      <c r="N1259" s="778"/>
      <c r="O1259" s="957"/>
      <c r="P1259" s="957"/>
      <c r="Q1259" s="779">
        <v>301001</v>
      </c>
      <c r="R1259" s="1022">
        <v>104101</v>
      </c>
    </row>
    <row r="1260" spans="1:18">
      <c r="A1260" s="1020" t="s">
        <v>1979</v>
      </c>
      <c r="B1260" s="1019" t="s">
        <v>1417</v>
      </c>
      <c r="C1260" s="1019" t="s">
        <v>1418</v>
      </c>
      <c r="D1260" s="1019" t="s">
        <v>80</v>
      </c>
      <c r="E1260" s="1021">
        <v>39836</v>
      </c>
      <c r="F1260" s="950" t="s">
        <v>49</v>
      </c>
      <c r="G1260" s="951">
        <v>10189000</v>
      </c>
      <c r="H1260" s="951">
        <v>0</v>
      </c>
      <c r="I1260" s="951">
        <v>11206989.34</v>
      </c>
      <c r="J1260" s="952" t="s">
        <v>656</v>
      </c>
      <c r="K1260" s="953"/>
      <c r="L1260" s="954"/>
      <c r="M1260" s="777"/>
      <c r="N1260" s="778"/>
      <c r="O1260" s="957"/>
      <c r="P1260" s="957"/>
      <c r="Q1260" s="779"/>
      <c r="R1260" s="1022"/>
    </row>
    <row r="1261" spans="1:18">
      <c r="A1261" s="1020"/>
      <c r="B1261" s="1019" t="s">
        <v>1417</v>
      </c>
      <c r="C1261" s="1019" t="s">
        <v>1418</v>
      </c>
      <c r="D1261" s="1019" t="s">
        <v>80</v>
      </c>
      <c r="E1261" s="1021">
        <v>40170</v>
      </c>
      <c r="F1261" s="950"/>
      <c r="G1261" s="951"/>
      <c r="H1261" s="951"/>
      <c r="I1261" s="951"/>
      <c r="J1261" s="952"/>
      <c r="K1261" s="953">
        <v>10189000</v>
      </c>
      <c r="L1261" s="954"/>
      <c r="M1261" s="777">
        <v>10189</v>
      </c>
      <c r="N1261" s="778">
        <v>1000</v>
      </c>
      <c r="O1261" s="957"/>
      <c r="P1261" s="957"/>
      <c r="Q1261" s="779">
        <v>509000</v>
      </c>
      <c r="R1261" s="1022">
        <v>509</v>
      </c>
    </row>
    <row r="1262" spans="1:18">
      <c r="A1262" s="1020">
        <v>44</v>
      </c>
      <c r="B1262" s="1019" t="s">
        <v>1419</v>
      </c>
      <c r="C1262" s="1019" t="s">
        <v>818</v>
      </c>
      <c r="D1262" s="1019" t="s">
        <v>123</v>
      </c>
      <c r="E1262" s="1021">
        <v>39822</v>
      </c>
      <c r="F1262" s="950" t="s">
        <v>26</v>
      </c>
      <c r="G1262" s="951">
        <v>20000000</v>
      </c>
      <c r="H1262" s="951">
        <v>0</v>
      </c>
      <c r="I1262" s="951">
        <v>22834334.780000001</v>
      </c>
      <c r="J1262" s="952" t="s">
        <v>656</v>
      </c>
      <c r="K1262" s="953"/>
      <c r="L1262" s="954"/>
      <c r="M1262" s="777"/>
      <c r="N1262" s="778"/>
      <c r="O1262" s="957"/>
      <c r="P1262" s="957"/>
      <c r="Q1262" s="779"/>
      <c r="R1262" s="1022"/>
    </row>
    <row r="1263" spans="1:18">
      <c r="A1263" s="1020"/>
      <c r="B1263" s="1019" t="s">
        <v>1419</v>
      </c>
      <c r="C1263" s="1019" t="s">
        <v>818</v>
      </c>
      <c r="D1263" s="1019" t="s">
        <v>123</v>
      </c>
      <c r="E1263" s="1021">
        <v>40780</v>
      </c>
      <c r="F1263" s="950"/>
      <c r="G1263" s="951"/>
      <c r="H1263" s="951"/>
      <c r="I1263" s="951"/>
      <c r="J1263" s="952"/>
      <c r="K1263" s="953">
        <v>20000000</v>
      </c>
      <c r="L1263" s="954"/>
      <c r="M1263" s="777">
        <v>20000</v>
      </c>
      <c r="N1263" s="778">
        <v>1000</v>
      </c>
      <c r="O1263" s="957"/>
      <c r="P1263" s="957"/>
      <c r="Q1263" s="779"/>
      <c r="R1263" s="1022"/>
    </row>
    <row r="1264" spans="1:18">
      <c r="A1264" s="1020"/>
      <c r="B1264" s="1019" t="s">
        <v>1419</v>
      </c>
      <c r="C1264" s="1019" t="s">
        <v>818</v>
      </c>
      <c r="D1264" s="1019" t="s">
        <v>123</v>
      </c>
      <c r="E1264" s="1021">
        <v>40869</v>
      </c>
      <c r="F1264" s="950"/>
      <c r="G1264" s="951"/>
      <c r="H1264" s="951"/>
      <c r="I1264" s="951"/>
      <c r="J1264" s="952"/>
      <c r="K1264" s="953"/>
      <c r="L1264" s="954"/>
      <c r="M1264" s="777"/>
      <c r="N1264" s="778"/>
      <c r="O1264" s="957"/>
      <c r="P1264" s="957"/>
      <c r="Q1264" s="779">
        <v>206557</v>
      </c>
      <c r="R1264" s="1022">
        <v>104384</v>
      </c>
    </row>
    <row r="1265" spans="1:18">
      <c r="A1265" s="1020">
        <v>8</v>
      </c>
      <c r="B1265" s="1019" t="s">
        <v>1420</v>
      </c>
      <c r="C1265" s="1019" t="s">
        <v>905</v>
      </c>
      <c r="D1265" s="1019" t="s">
        <v>105</v>
      </c>
      <c r="E1265" s="1021">
        <v>39871</v>
      </c>
      <c r="F1265" s="950" t="s">
        <v>49</v>
      </c>
      <c r="G1265" s="951">
        <v>5222000</v>
      </c>
      <c r="H1265" s="951">
        <v>0</v>
      </c>
      <c r="I1265" s="951">
        <v>3520137.55</v>
      </c>
      <c r="J1265" s="952" t="s">
        <v>672</v>
      </c>
      <c r="K1265" s="953"/>
      <c r="L1265" s="954"/>
      <c r="M1265" s="777"/>
      <c r="N1265" s="778"/>
      <c r="O1265" s="957"/>
      <c r="P1265" s="957"/>
      <c r="Q1265" s="779"/>
      <c r="R1265" s="1022"/>
    </row>
    <row r="1266" spans="1:18">
      <c r="A1266" s="1020"/>
      <c r="B1266" s="1019" t="s">
        <v>1420</v>
      </c>
      <c r="C1266" s="1019" t="s">
        <v>905</v>
      </c>
      <c r="D1266" s="1019" t="s">
        <v>105</v>
      </c>
      <c r="E1266" s="1021">
        <v>41597</v>
      </c>
      <c r="F1266" s="950"/>
      <c r="G1266" s="951"/>
      <c r="H1266" s="951"/>
      <c r="I1266" s="951"/>
      <c r="J1266" s="952"/>
      <c r="K1266" s="953">
        <v>3133200</v>
      </c>
      <c r="L1266" s="954"/>
      <c r="M1266" s="777">
        <v>5222</v>
      </c>
      <c r="N1266" s="778">
        <v>600</v>
      </c>
      <c r="O1266" s="957">
        <v>-2088800</v>
      </c>
      <c r="P1266" s="957"/>
      <c r="Q1266" s="779">
        <v>136833.04999999999</v>
      </c>
      <c r="R1266" s="1022">
        <v>261</v>
      </c>
    </row>
    <row r="1267" spans="1:18">
      <c r="A1267" s="1020"/>
      <c r="B1267" s="1019" t="s">
        <v>1420</v>
      </c>
      <c r="C1267" s="1019" t="s">
        <v>905</v>
      </c>
      <c r="D1267" s="1019" t="s">
        <v>105</v>
      </c>
      <c r="E1267" s="1021">
        <v>41645</v>
      </c>
      <c r="F1267" s="950"/>
      <c r="G1267" s="951"/>
      <c r="H1267" s="951"/>
      <c r="I1267" s="951"/>
      <c r="J1267" s="952"/>
      <c r="K1267" s="953"/>
      <c r="L1267" s="954">
        <v>-25000</v>
      </c>
      <c r="M1267" s="777"/>
      <c r="N1267" s="778"/>
      <c r="O1267" s="957"/>
      <c r="P1267" s="957"/>
      <c r="Q1267" s="779"/>
      <c r="R1267" s="1022"/>
    </row>
    <row r="1268" spans="1:18">
      <c r="A1268" s="1020" t="s">
        <v>2047</v>
      </c>
      <c r="B1268" s="1019" t="s">
        <v>1421</v>
      </c>
      <c r="C1268" s="1019" t="s">
        <v>1422</v>
      </c>
      <c r="D1268" s="1019" t="s">
        <v>80</v>
      </c>
      <c r="E1268" s="1021">
        <v>39787</v>
      </c>
      <c r="F1268" s="950" t="s">
        <v>26</v>
      </c>
      <c r="G1268" s="951">
        <v>84784000</v>
      </c>
      <c r="H1268" s="951">
        <v>0</v>
      </c>
      <c r="I1268" s="951">
        <v>824288.89</v>
      </c>
      <c r="J1268" s="952" t="s">
        <v>1968</v>
      </c>
      <c r="K1268" s="953"/>
      <c r="L1268" s="954"/>
      <c r="M1268" s="777"/>
      <c r="N1268" s="778"/>
      <c r="O1268" s="957"/>
      <c r="P1268" s="957"/>
      <c r="Q1268" s="779"/>
      <c r="R1268" s="1022"/>
    </row>
    <row r="1269" spans="1:18">
      <c r="A1269" s="1020"/>
      <c r="B1269" s="1019" t="s">
        <v>1421</v>
      </c>
      <c r="C1269" s="1019" t="s">
        <v>1422</v>
      </c>
      <c r="D1269" s="1019" t="s">
        <v>80</v>
      </c>
      <c r="E1269" s="1021">
        <v>40312</v>
      </c>
      <c r="F1269" s="950"/>
      <c r="G1269" s="951"/>
      <c r="H1269" s="951"/>
      <c r="I1269" s="951"/>
      <c r="J1269" s="952"/>
      <c r="K1269" s="953"/>
      <c r="L1269" s="954"/>
      <c r="M1269" s="777"/>
      <c r="N1269" s="778"/>
      <c r="O1269" s="957">
        <v>-84784000</v>
      </c>
      <c r="P1269" s="957"/>
      <c r="Q1269" s="779"/>
      <c r="R1269" s="1022"/>
    </row>
    <row r="1270" spans="1:18">
      <c r="A1270" s="1020" t="s">
        <v>1979</v>
      </c>
      <c r="B1270" s="1019" t="s">
        <v>1423</v>
      </c>
      <c r="C1270" s="1019" t="s">
        <v>724</v>
      </c>
      <c r="D1270" s="1019" t="s">
        <v>90</v>
      </c>
      <c r="E1270" s="1021">
        <v>39857</v>
      </c>
      <c r="F1270" s="950" t="s">
        <v>49</v>
      </c>
      <c r="G1270" s="951">
        <v>700000</v>
      </c>
      <c r="H1270" s="951">
        <v>0</v>
      </c>
      <c r="I1270" s="951">
        <v>763294.14</v>
      </c>
      <c r="J1270" s="952" t="s">
        <v>656</v>
      </c>
      <c r="K1270" s="953"/>
      <c r="L1270" s="954"/>
      <c r="M1270" s="777"/>
      <c r="N1270" s="778"/>
      <c r="O1270" s="957"/>
      <c r="P1270" s="957"/>
      <c r="Q1270" s="779"/>
      <c r="R1270" s="1022"/>
    </row>
    <row r="1271" spans="1:18">
      <c r="A1271" s="1020"/>
      <c r="B1271" s="1019" t="s">
        <v>1423</v>
      </c>
      <c r="C1271" s="1019" t="s">
        <v>724</v>
      </c>
      <c r="D1271" s="1019" t="s">
        <v>90</v>
      </c>
      <c r="E1271" s="1021">
        <v>40127</v>
      </c>
      <c r="F1271" s="950"/>
      <c r="G1271" s="951"/>
      <c r="H1271" s="951"/>
      <c r="I1271" s="951"/>
      <c r="J1271" s="952"/>
      <c r="K1271" s="953">
        <v>700000</v>
      </c>
      <c r="L1271" s="954"/>
      <c r="M1271" s="777">
        <v>700</v>
      </c>
      <c r="N1271" s="778">
        <v>1000</v>
      </c>
      <c r="O1271" s="957"/>
      <c r="P1271" s="957"/>
      <c r="Q1271" s="779">
        <v>35000</v>
      </c>
      <c r="R1271" s="1022">
        <v>35</v>
      </c>
    </row>
    <row r="1272" spans="1:18">
      <c r="A1272" s="1020">
        <v>11</v>
      </c>
      <c r="B1272" s="1019" t="s">
        <v>1424</v>
      </c>
      <c r="C1272" s="1019" t="s">
        <v>1425</v>
      </c>
      <c r="D1272" s="1019" t="s">
        <v>117</v>
      </c>
      <c r="E1272" s="1021">
        <v>39850</v>
      </c>
      <c r="F1272" s="950" t="s">
        <v>26</v>
      </c>
      <c r="G1272" s="951">
        <v>16000000</v>
      </c>
      <c r="H1272" s="951">
        <v>0</v>
      </c>
      <c r="I1272" s="951">
        <v>18933333.329999998</v>
      </c>
      <c r="J1272" s="952" t="s">
        <v>656</v>
      </c>
      <c r="K1272" s="953"/>
      <c r="L1272" s="954"/>
      <c r="M1272" s="777"/>
      <c r="N1272" s="778"/>
      <c r="O1272" s="957"/>
      <c r="P1272" s="957"/>
      <c r="Q1272" s="779"/>
      <c r="R1272" s="1022"/>
    </row>
    <row r="1273" spans="1:18">
      <c r="A1273" s="1020"/>
      <c r="B1273" s="1019" t="s">
        <v>1424</v>
      </c>
      <c r="C1273" s="1019" t="s">
        <v>1425</v>
      </c>
      <c r="D1273" s="1019" t="s">
        <v>117</v>
      </c>
      <c r="E1273" s="1021">
        <v>40730</v>
      </c>
      <c r="F1273" s="950"/>
      <c r="G1273" s="951"/>
      <c r="H1273" s="951"/>
      <c r="I1273" s="951"/>
      <c r="J1273" s="952"/>
      <c r="K1273" s="953">
        <v>16000000</v>
      </c>
      <c r="L1273" s="954"/>
      <c r="M1273" s="777">
        <v>16000</v>
      </c>
      <c r="N1273" s="778">
        <v>1000</v>
      </c>
      <c r="O1273" s="957"/>
      <c r="P1273" s="957"/>
      <c r="Q1273" s="779"/>
      <c r="R1273" s="1022"/>
    </row>
    <row r="1274" spans="1:18">
      <c r="A1274" s="1020"/>
      <c r="B1274" s="1019" t="s">
        <v>1424</v>
      </c>
      <c r="C1274" s="1019" t="s">
        <v>1425</v>
      </c>
      <c r="D1274" s="1019" t="s">
        <v>117</v>
      </c>
      <c r="E1274" s="1021">
        <v>40751</v>
      </c>
      <c r="F1274" s="950"/>
      <c r="G1274" s="951"/>
      <c r="H1274" s="951"/>
      <c r="I1274" s="951"/>
      <c r="J1274" s="952"/>
      <c r="K1274" s="953"/>
      <c r="L1274" s="954"/>
      <c r="M1274" s="777"/>
      <c r="N1274" s="778"/>
      <c r="O1274" s="957"/>
      <c r="P1274" s="957"/>
      <c r="Q1274" s="779">
        <v>1000000</v>
      </c>
      <c r="R1274" s="1022">
        <v>198675</v>
      </c>
    </row>
    <row r="1275" spans="1:18">
      <c r="A1275" s="1020" t="s">
        <v>1979</v>
      </c>
      <c r="B1275" s="1019" t="s">
        <v>1426</v>
      </c>
      <c r="C1275" s="1019" t="s">
        <v>1427</v>
      </c>
      <c r="D1275" s="1019" t="s">
        <v>88</v>
      </c>
      <c r="E1275" s="1021">
        <v>39864</v>
      </c>
      <c r="F1275" s="950" t="s">
        <v>49</v>
      </c>
      <c r="G1275" s="951">
        <v>10000000</v>
      </c>
      <c r="H1275" s="951">
        <v>0</v>
      </c>
      <c r="I1275" s="951">
        <v>12844226.310000001</v>
      </c>
      <c r="J1275" s="952" t="s">
        <v>656</v>
      </c>
      <c r="K1275" s="953"/>
      <c r="L1275" s="954"/>
      <c r="M1275" s="777"/>
      <c r="N1275" s="778"/>
      <c r="O1275" s="957"/>
      <c r="P1275" s="957"/>
      <c r="Q1275" s="779"/>
      <c r="R1275" s="1022"/>
    </row>
    <row r="1276" spans="1:18">
      <c r="A1276" s="1020"/>
      <c r="B1276" s="1019" t="s">
        <v>1426</v>
      </c>
      <c r="C1276" s="1019" t="s">
        <v>1427</v>
      </c>
      <c r="D1276" s="1019" t="s">
        <v>88</v>
      </c>
      <c r="E1276" s="1021">
        <v>41390</v>
      </c>
      <c r="F1276" s="950"/>
      <c r="G1276" s="951"/>
      <c r="H1276" s="951"/>
      <c r="I1276" s="951"/>
      <c r="J1276" s="952"/>
      <c r="K1276" s="953">
        <v>10000000</v>
      </c>
      <c r="L1276" s="954"/>
      <c r="M1276" s="777">
        <v>10000</v>
      </c>
      <c r="N1276" s="778">
        <v>1000</v>
      </c>
      <c r="O1276" s="957"/>
      <c r="P1276" s="957"/>
      <c r="Q1276" s="779">
        <v>500000</v>
      </c>
      <c r="R1276" s="1022">
        <v>500</v>
      </c>
    </row>
    <row r="1277" spans="1:18">
      <c r="A1277" s="1020">
        <v>8</v>
      </c>
      <c r="B1277" s="1019" t="s">
        <v>1428</v>
      </c>
      <c r="C1277" s="1019" t="s">
        <v>1429</v>
      </c>
      <c r="D1277" s="1019" t="s">
        <v>94</v>
      </c>
      <c r="E1277" s="1021">
        <v>39906</v>
      </c>
      <c r="F1277" s="950" t="s">
        <v>49</v>
      </c>
      <c r="G1277" s="951">
        <v>7260000</v>
      </c>
      <c r="H1277" s="951">
        <v>0</v>
      </c>
      <c r="I1277" s="951">
        <v>4296561.7300000004</v>
      </c>
      <c r="J1277" s="952" t="s">
        <v>672</v>
      </c>
      <c r="K1277" s="953"/>
      <c r="L1277" s="954"/>
      <c r="M1277" s="777"/>
      <c r="N1277" s="778"/>
      <c r="O1277" s="957"/>
      <c r="P1277" s="957"/>
      <c r="Q1277" s="779"/>
      <c r="R1277" s="1022"/>
    </row>
    <row r="1278" spans="1:18">
      <c r="A1278" s="1020"/>
      <c r="B1278" s="1019" t="s">
        <v>1428</v>
      </c>
      <c r="C1278" s="1019" t="s">
        <v>1429</v>
      </c>
      <c r="D1278" s="1019" t="s">
        <v>94</v>
      </c>
      <c r="E1278" s="1021">
        <v>41135</v>
      </c>
      <c r="F1278" s="950"/>
      <c r="G1278" s="951"/>
      <c r="H1278" s="951"/>
      <c r="I1278" s="951"/>
      <c r="J1278" s="952"/>
      <c r="K1278" s="953">
        <v>2904000</v>
      </c>
      <c r="L1278" s="954"/>
      <c r="M1278" s="777">
        <v>7260</v>
      </c>
      <c r="N1278" s="778">
        <v>400</v>
      </c>
      <c r="O1278" s="957">
        <v>-4356000</v>
      </c>
      <c r="P1278" s="957"/>
      <c r="Q1278" s="779"/>
      <c r="R1278" s="1022"/>
    </row>
    <row r="1279" spans="1:18">
      <c r="A1279" s="1020" t="s">
        <v>2048</v>
      </c>
      <c r="B1279" s="1019" t="s">
        <v>1430</v>
      </c>
      <c r="C1279" s="1019" t="s">
        <v>1431</v>
      </c>
      <c r="D1279" s="1019" t="s">
        <v>81</v>
      </c>
      <c r="E1279" s="1021">
        <v>39822</v>
      </c>
      <c r="F1279" s="950" t="s">
        <v>53</v>
      </c>
      <c r="G1279" s="951">
        <v>5116000</v>
      </c>
      <c r="H1279" s="951">
        <v>0</v>
      </c>
      <c r="I1279" s="951">
        <v>5875583.8899999997</v>
      </c>
      <c r="J1279" s="952" t="s">
        <v>656</v>
      </c>
      <c r="K1279" s="953"/>
      <c r="L1279" s="954"/>
      <c r="M1279" s="777"/>
      <c r="N1279" s="778"/>
      <c r="O1279" s="957"/>
      <c r="P1279" s="957"/>
      <c r="Q1279" s="779"/>
      <c r="R1279" s="1022"/>
    </row>
    <row r="1280" spans="1:18">
      <c r="A1280" s="1020"/>
      <c r="B1280" s="1019" t="s">
        <v>1430</v>
      </c>
      <c r="C1280" s="1019" t="s">
        <v>1431</v>
      </c>
      <c r="D1280" s="1019" t="s">
        <v>81</v>
      </c>
      <c r="E1280" s="1021">
        <v>40905</v>
      </c>
      <c r="F1280" s="950"/>
      <c r="G1280" s="951"/>
      <c r="H1280" s="951"/>
      <c r="I1280" s="951"/>
      <c r="J1280" s="952"/>
      <c r="K1280" s="953">
        <v>5116000</v>
      </c>
      <c r="L1280" s="954"/>
      <c r="M1280" s="777">
        <v>5116</v>
      </c>
      <c r="N1280" s="778">
        <v>1000</v>
      </c>
      <c r="O1280" s="957"/>
      <c r="P1280" s="957"/>
      <c r="Q1280" s="779"/>
      <c r="R1280" s="1022"/>
    </row>
    <row r="1281" spans="1:18">
      <c r="A1281" s="1020" t="s">
        <v>1996</v>
      </c>
      <c r="B1281" s="1019" t="s">
        <v>1432</v>
      </c>
      <c r="C1281" s="1019" t="s">
        <v>1433</v>
      </c>
      <c r="D1281" s="1019" t="s">
        <v>81</v>
      </c>
      <c r="E1281" s="1021">
        <v>39805</v>
      </c>
      <c r="F1281" s="950" t="s">
        <v>53</v>
      </c>
      <c r="G1281" s="951">
        <v>5500000</v>
      </c>
      <c r="H1281" s="951">
        <v>0</v>
      </c>
      <c r="I1281" s="951">
        <v>5956041.6600000001</v>
      </c>
      <c r="J1281" s="952" t="s">
        <v>656</v>
      </c>
      <c r="K1281" s="953"/>
      <c r="L1281" s="954"/>
      <c r="M1281" s="777"/>
      <c r="N1281" s="778"/>
      <c r="O1281" s="957"/>
      <c r="P1281" s="957"/>
      <c r="Q1281" s="779"/>
      <c r="R1281" s="1022"/>
    </row>
    <row r="1282" spans="1:18">
      <c r="A1282" s="1020"/>
      <c r="B1282" s="1019" t="s">
        <v>1432</v>
      </c>
      <c r="C1282" s="1019" t="s">
        <v>1433</v>
      </c>
      <c r="D1282" s="1019" t="s">
        <v>81</v>
      </c>
      <c r="E1282" s="1021">
        <v>40410</v>
      </c>
      <c r="F1282" s="950"/>
      <c r="G1282" s="951"/>
      <c r="H1282" s="951"/>
      <c r="I1282" s="951"/>
      <c r="J1282" s="952"/>
      <c r="K1282" s="953">
        <v>5500000</v>
      </c>
      <c r="L1282" s="954"/>
      <c r="M1282" s="777">
        <v>5500</v>
      </c>
      <c r="N1282" s="778">
        <v>1000</v>
      </c>
      <c r="O1282" s="957"/>
      <c r="P1282" s="957"/>
      <c r="Q1282" s="779"/>
      <c r="R1282" s="1022"/>
    </row>
    <row r="1283" spans="1:18">
      <c r="A1283" s="1020" t="s">
        <v>1979</v>
      </c>
      <c r="B1283" s="1019" t="s">
        <v>1434</v>
      </c>
      <c r="C1283" s="1019" t="s">
        <v>1435</v>
      </c>
      <c r="D1283" s="1019" t="s">
        <v>102</v>
      </c>
      <c r="E1283" s="1021">
        <v>39801</v>
      </c>
      <c r="F1283" s="950" t="s">
        <v>49</v>
      </c>
      <c r="G1283" s="951">
        <v>1834000</v>
      </c>
      <c r="H1283" s="951">
        <v>0</v>
      </c>
      <c r="I1283" s="951">
        <v>2339348.6</v>
      </c>
      <c r="J1283" s="952" t="s">
        <v>656</v>
      </c>
      <c r="K1283" s="953"/>
      <c r="L1283" s="954"/>
      <c r="M1283" s="777"/>
      <c r="N1283" s="778"/>
      <c r="O1283" s="957"/>
      <c r="P1283" s="957"/>
      <c r="Q1283" s="779"/>
      <c r="R1283" s="1022"/>
    </row>
    <row r="1284" spans="1:18">
      <c r="A1284" s="1020"/>
      <c r="B1284" s="1019" t="s">
        <v>1434</v>
      </c>
      <c r="C1284" s="1019" t="s">
        <v>1435</v>
      </c>
      <c r="D1284" s="1019" t="s">
        <v>102</v>
      </c>
      <c r="E1284" s="1021">
        <v>41271</v>
      </c>
      <c r="F1284" s="950"/>
      <c r="G1284" s="951"/>
      <c r="H1284" s="951"/>
      <c r="I1284" s="951"/>
      <c r="J1284" s="952"/>
      <c r="K1284" s="953">
        <v>1834000</v>
      </c>
      <c r="L1284" s="954"/>
      <c r="M1284" s="777">
        <v>1834</v>
      </c>
      <c r="N1284" s="778">
        <v>1000</v>
      </c>
      <c r="O1284" s="957"/>
      <c r="P1284" s="957"/>
      <c r="Q1284" s="779">
        <v>92000</v>
      </c>
      <c r="R1284" s="1022">
        <v>92</v>
      </c>
    </row>
    <row r="1285" spans="1:18">
      <c r="A1285" s="1020">
        <v>98</v>
      </c>
      <c r="B1285" s="1019" t="s">
        <v>1436</v>
      </c>
      <c r="C1285" s="1019" t="s">
        <v>1437</v>
      </c>
      <c r="D1285" s="1019" t="s">
        <v>38</v>
      </c>
      <c r="E1285" s="1021">
        <v>39850</v>
      </c>
      <c r="F1285" s="950" t="s">
        <v>26</v>
      </c>
      <c r="G1285" s="951">
        <v>6785000</v>
      </c>
      <c r="H1285" s="951">
        <v>0</v>
      </c>
      <c r="I1285" s="951">
        <v>4808121</v>
      </c>
      <c r="J1285" s="952" t="s">
        <v>672</v>
      </c>
      <c r="K1285" s="953"/>
      <c r="L1285" s="954"/>
      <c r="M1285" s="777"/>
      <c r="N1285" s="778"/>
      <c r="O1285" s="957"/>
      <c r="P1285" s="957"/>
      <c r="Q1285" s="779"/>
      <c r="R1285" s="1022"/>
    </row>
    <row r="1286" spans="1:18">
      <c r="A1286" s="1020"/>
      <c r="B1286" s="1019" t="s">
        <v>1436</v>
      </c>
      <c r="C1286" s="1019" t="s">
        <v>1437</v>
      </c>
      <c r="D1286" s="1019" t="s">
        <v>38</v>
      </c>
      <c r="E1286" s="1021">
        <v>41593</v>
      </c>
      <c r="F1286" s="950"/>
      <c r="G1286" s="951"/>
      <c r="H1286" s="951"/>
      <c r="I1286" s="951"/>
      <c r="J1286" s="952"/>
      <c r="K1286" s="953">
        <v>4545202</v>
      </c>
      <c r="L1286" s="954"/>
      <c r="M1286" s="777">
        <v>2272601</v>
      </c>
      <c r="N1286" s="778">
        <v>2</v>
      </c>
      <c r="O1286" s="957">
        <v>-2239798</v>
      </c>
      <c r="P1286" s="957"/>
      <c r="Q1286" s="779"/>
      <c r="R1286" s="1022"/>
    </row>
    <row r="1287" spans="1:18">
      <c r="A1287" s="1020" t="s">
        <v>1989</v>
      </c>
      <c r="B1287" s="1019" t="s">
        <v>1438</v>
      </c>
      <c r="C1287" s="1019" t="s">
        <v>1439</v>
      </c>
      <c r="D1287" s="1019" t="s">
        <v>131</v>
      </c>
      <c r="E1287" s="1021">
        <v>39801</v>
      </c>
      <c r="F1287" s="950" t="s">
        <v>26</v>
      </c>
      <c r="G1287" s="951">
        <v>14700000</v>
      </c>
      <c r="H1287" s="951">
        <v>0</v>
      </c>
      <c r="I1287" s="951">
        <v>15703166.66</v>
      </c>
      <c r="J1287" s="952" t="s">
        <v>656</v>
      </c>
      <c r="K1287" s="953"/>
      <c r="L1287" s="954"/>
      <c r="M1287" s="777"/>
      <c r="N1287" s="778"/>
      <c r="O1287" s="957"/>
      <c r="P1287" s="957"/>
      <c r="Q1287" s="779"/>
      <c r="R1287" s="1022"/>
    </row>
    <row r="1288" spans="1:18">
      <c r="A1288" s="1020"/>
      <c r="B1288" s="1019" t="s">
        <v>1438</v>
      </c>
      <c r="C1288" s="1019" t="s">
        <v>1439</v>
      </c>
      <c r="D1288" s="1019" t="s">
        <v>131</v>
      </c>
      <c r="E1288" s="1021">
        <v>40170</v>
      </c>
      <c r="F1288" s="950"/>
      <c r="G1288" s="951"/>
      <c r="H1288" s="951"/>
      <c r="I1288" s="951"/>
      <c r="J1288" s="952"/>
      <c r="K1288" s="953">
        <v>14700000</v>
      </c>
      <c r="L1288" s="954"/>
      <c r="M1288" s="777">
        <v>14700</v>
      </c>
      <c r="N1288" s="778">
        <v>1000</v>
      </c>
      <c r="O1288" s="957"/>
      <c r="P1288" s="957"/>
      <c r="Q1288" s="779"/>
      <c r="R1288" s="1022"/>
    </row>
    <row r="1289" spans="1:18">
      <c r="A1289" s="1020"/>
      <c r="B1289" s="1019" t="s">
        <v>1438</v>
      </c>
      <c r="C1289" s="1019" t="s">
        <v>1439</v>
      </c>
      <c r="D1289" s="1019" t="s">
        <v>131</v>
      </c>
      <c r="E1289" s="1021">
        <v>40219</v>
      </c>
      <c r="F1289" s="950"/>
      <c r="G1289" s="951"/>
      <c r="H1289" s="951"/>
      <c r="I1289" s="951"/>
      <c r="J1289" s="952"/>
      <c r="K1289" s="953"/>
      <c r="L1289" s="954"/>
      <c r="M1289" s="777"/>
      <c r="N1289" s="778"/>
      <c r="O1289" s="957"/>
      <c r="P1289" s="957"/>
      <c r="Q1289" s="779">
        <v>260000</v>
      </c>
      <c r="R1289" s="1022">
        <v>132353</v>
      </c>
    </row>
    <row r="1290" spans="1:18">
      <c r="A1290" s="1020" t="s">
        <v>1983</v>
      </c>
      <c r="B1290" s="1019" t="s">
        <v>1440</v>
      </c>
      <c r="C1290" s="1019" t="s">
        <v>1441</v>
      </c>
      <c r="D1290" s="1019" t="s">
        <v>97</v>
      </c>
      <c r="E1290" s="1021">
        <v>39885</v>
      </c>
      <c r="F1290" s="950" t="s">
        <v>49</v>
      </c>
      <c r="G1290" s="951">
        <v>9516000</v>
      </c>
      <c r="H1290" s="951">
        <v>0</v>
      </c>
      <c r="I1290" s="951">
        <v>11291481</v>
      </c>
      <c r="J1290" s="952" t="s">
        <v>656</v>
      </c>
      <c r="K1290" s="953"/>
      <c r="L1290" s="954"/>
      <c r="M1290" s="777"/>
      <c r="N1290" s="778"/>
      <c r="O1290" s="957"/>
      <c r="P1290" s="957"/>
      <c r="Q1290" s="779"/>
      <c r="R1290" s="1022"/>
    </row>
    <row r="1291" spans="1:18">
      <c r="A1291" s="1020"/>
      <c r="B1291" s="1019" t="s">
        <v>1440</v>
      </c>
      <c r="C1291" s="1019" t="s">
        <v>1441</v>
      </c>
      <c r="D1291" s="1019" t="s">
        <v>97</v>
      </c>
      <c r="E1291" s="1021">
        <v>40801</v>
      </c>
      <c r="F1291" s="950"/>
      <c r="G1291" s="951"/>
      <c r="H1291" s="951"/>
      <c r="I1291" s="951"/>
      <c r="J1291" s="952"/>
      <c r="K1291" s="953">
        <v>9516000</v>
      </c>
      <c r="L1291" s="954"/>
      <c r="M1291" s="777">
        <v>9516</v>
      </c>
      <c r="N1291" s="778">
        <v>1000</v>
      </c>
      <c r="O1291" s="957"/>
      <c r="P1291" s="957"/>
      <c r="Q1291" s="779">
        <v>476000</v>
      </c>
      <c r="R1291" s="1022">
        <v>476</v>
      </c>
    </row>
    <row r="1292" spans="1:18">
      <c r="A1292" s="1020" t="s">
        <v>1980</v>
      </c>
      <c r="B1292" s="1019" t="s">
        <v>1442</v>
      </c>
      <c r="C1292" s="1019" t="s">
        <v>1016</v>
      </c>
      <c r="D1292" s="1019" t="s">
        <v>86</v>
      </c>
      <c r="E1292" s="1021">
        <v>39843</v>
      </c>
      <c r="F1292" s="950" t="s">
        <v>49</v>
      </c>
      <c r="G1292" s="951">
        <v>4734000</v>
      </c>
      <c r="H1292" s="951">
        <v>0</v>
      </c>
      <c r="I1292" s="951">
        <v>5623958.5</v>
      </c>
      <c r="J1292" s="952" t="s">
        <v>656</v>
      </c>
      <c r="K1292" s="953"/>
      <c r="L1292" s="954"/>
      <c r="M1292" s="777"/>
      <c r="N1292" s="778"/>
      <c r="O1292" s="957"/>
      <c r="P1292" s="957"/>
      <c r="Q1292" s="779"/>
      <c r="R1292" s="1022"/>
    </row>
    <row r="1293" spans="1:18">
      <c r="A1293" s="1020"/>
      <c r="B1293" s="1019" t="s">
        <v>1442</v>
      </c>
      <c r="C1293" s="1019" t="s">
        <v>1016</v>
      </c>
      <c r="D1293" s="1019" t="s">
        <v>86</v>
      </c>
      <c r="E1293" s="1021">
        <v>40766</v>
      </c>
      <c r="F1293" s="950"/>
      <c r="G1293" s="951"/>
      <c r="H1293" s="951"/>
      <c r="I1293" s="951"/>
      <c r="J1293" s="952"/>
      <c r="K1293" s="953">
        <v>4734000</v>
      </c>
      <c r="L1293" s="954"/>
      <c r="M1293" s="777">
        <v>4734</v>
      </c>
      <c r="N1293" s="778">
        <v>1000</v>
      </c>
      <c r="O1293" s="957"/>
      <c r="P1293" s="957"/>
      <c r="Q1293" s="779">
        <v>237000</v>
      </c>
      <c r="R1293" s="1022">
        <v>237</v>
      </c>
    </row>
    <row r="1294" spans="1:18" ht="15" customHeight="1">
      <c r="A1294" s="1020">
        <v>11</v>
      </c>
      <c r="B1294" s="1019" t="s">
        <v>1443</v>
      </c>
      <c r="C1294" s="1019" t="s">
        <v>691</v>
      </c>
      <c r="D1294" s="1019" t="s">
        <v>16</v>
      </c>
      <c r="E1294" s="1021">
        <v>39749</v>
      </c>
      <c r="F1294" s="950" t="s">
        <v>26</v>
      </c>
      <c r="G1294" s="951">
        <v>10000000000</v>
      </c>
      <c r="H1294" s="951">
        <v>0</v>
      </c>
      <c r="I1294" s="951">
        <v>11268055555.110001</v>
      </c>
      <c r="J1294" s="952" t="s">
        <v>656</v>
      </c>
      <c r="K1294" s="953"/>
      <c r="L1294" s="954"/>
      <c r="M1294" s="777"/>
      <c r="N1294" s="778"/>
      <c r="O1294" s="957"/>
      <c r="P1294" s="957"/>
      <c r="Q1294" s="779"/>
      <c r="R1294" s="1022"/>
    </row>
    <row r="1295" spans="1:18">
      <c r="A1295" s="1020"/>
      <c r="B1295" s="1019" t="s">
        <v>1443</v>
      </c>
      <c r="C1295" s="1019" t="s">
        <v>691</v>
      </c>
      <c r="D1295" s="1019" t="s">
        <v>16</v>
      </c>
      <c r="E1295" s="1021">
        <v>39981</v>
      </c>
      <c r="F1295" s="950"/>
      <c r="G1295" s="951"/>
      <c r="H1295" s="951"/>
      <c r="I1295" s="951"/>
      <c r="J1295" s="952"/>
      <c r="K1295" s="953">
        <v>10000000000</v>
      </c>
      <c r="L1295" s="954"/>
      <c r="M1295" s="777">
        <v>10000000</v>
      </c>
      <c r="N1295" s="778">
        <v>1000</v>
      </c>
      <c r="O1295" s="957"/>
      <c r="P1295" s="957"/>
      <c r="Q1295" s="779"/>
      <c r="R1295" s="1022"/>
    </row>
    <row r="1296" spans="1:18">
      <c r="A1296" s="1020"/>
      <c r="B1296" s="1019" t="s">
        <v>1443</v>
      </c>
      <c r="C1296" s="1019" t="s">
        <v>691</v>
      </c>
      <c r="D1296" s="1019" t="s">
        <v>16</v>
      </c>
      <c r="E1296" s="1021">
        <v>40037</v>
      </c>
      <c r="F1296" s="950"/>
      <c r="G1296" s="951"/>
      <c r="H1296" s="951"/>
      <c r="I1296" s="951"/>
      <c r="J1296" s="952"/>
      <c r="K1296" s="953"/>
      <c r="L1296" s="954"/>
      <c r="M1296" s="777"/>
      <c r="N1296" s="778"/>
      <c r="O1296" s="957"/>
      <c r="P1296" s="957"/>
      <c r="Q1296" s="779">
        <v>950000000</v>
      </c>
      <c r="R1296" s="1022">
        <v>65245759</v>
      </c>
    </row>
    <row r="1297" spans="1:18">
      <c r="A1297" s="1020" t="s">
        <v>1979</v>
      </c>
      <c r="B1297" s="1019" t="s">
        <v>1444</v>
      </c>
      <c r="C1297" s="1019" t="s">
        <v>1445</v>
      </c>
      <c r="D1297" s="1019" t="s">
        <v>96</v>
      </c>
      <c r="E1297" s="1021">
        <v>39829</v>
      </c>
      <c r="F1297" s="950" t="s">
        <v>49</v>
      </c>
      <c r="G1297" s="951">
        <v>13000000</v>
      </c>
      <c r="H1297" s="951">
        <v>0</v>
      </c>
      <c r="I1297" s="951">
        <v>15429122.220000001</v>
      </c>
      <c r="J1297" s="952" t="s">
        <v>656</v>
      </c>
      <c r="K1297" s="953"/>
      <c r="L1297" s="954"/>
      <c r="M1297" s="777"/>
      <c r="N1297" s="778"/>
      <c r="O1297" s="957"/>
      <c r="P1297" s="957"/>
      <c r="Q1297" s="779"/>
      <c r="R1297" s="1022"/>
    </row>
    <row r="1298" spans="1:18">
      <c r="A1298" s="1020"/>
      <c r="B1298" s="1019" t="s">
        <v>1444</v>
      </c>
      <c r="C1298" s="1019" t="s">
        <v>1445</v>
      </c>
      <c r="D1298" s="1019" t="s">
        <v>96</v>
      </c>
      <c r="E1298" s="1021">
        <v>40744</v>
      </c>
      <c r="F1298" s="950"/>
      <c r="G1298" s="951"/>
      <c r="H1298" s="951"/>
      <c r="I1298" s="951"/>
      <c r="J1298" s="952"/>
      <c r="K1298" s="953">
        <v>13000000</v>
      </c>
      <c r="L1298" s="954"/>
      <c r="M1298" s="777">
        <v>13000</v>
      </c>
      <c r="N1298" s="778">
        <v>1000</v>
      </c>
      <c r="O1298" s="957"/>
      <c r="P1298" s="957"/>
      <c r="Q1298" s="779">
        <v>650000</v>
      </c>
      <c r="R1298" s="1022">
        <v>650</v>
      </c>
    </row>
    <row r="1299" spans="1:18">
      <c r="A1299" s="1020" t="s">
        <v>1979</v>
      </c>
      <c r="B1299" s="1019" t="s">
        <v>1446</v>
      </c>
      <c r="C1299" s="1019" t="s">
        <v>1447</v>
      </c>
      <c r="D1299" s="1019" t="s">
        <v>97</v>
      </c>
      <c r="E1299" s="1021">
        <v>39836</v>
      </c>
      <c r="F1299" s="950" t="s">
        <v>49</v>
      </c>
      <c r="G1299" s="951">
        <v>6216000</v>
      </c>
      <c r="H1299" s="951">
        <v>0</v>
      </c>
      <c r="I1299" s="951">
        <v>7803377.3799999999</v>
      </c>
      <c r="J1299" s="952" t="s">
        <v>656</v>
      </c>
      <c r="K1299" s="953"/>
      <c r="L1299" s="954"/>
      <c r="M1299" s="777"/>
      <c r="N1299" s="778"/>
      <c r="O1299" s="957"/>
      <c r="P1299" s="957"/>
      <c r="Q1299" s="779"/>
      <c r="R1299" s="1022"/>
    </row>
    <row r="1300" spans="1:18">
      <c r="A1300" s="1020"/>
      <c r="B1300" s="1019" t="s">
        <v>1446</v>
      </c>
      <c r="C1300" s="1019" t="s">
        <v>1447</v>
      </c>
      <c r="D1300" s="1019" t="s">
        <v>97</v>
      </c>
      <c r="E1300" s="1021">
        <v>41024</v>
      </c>
      <c r="F1300" s="950"/>
      <c r="G1300" s="951"/>
      <c r="H1300" s="951"/>
      <c r="I1300" s="951"/>
      <c r="J1300" s="952"/>
      <c r="K1300" s="953">
        <v>1100000</v>
      </c>
      <c r="L1300" s="954"/>
      <c r="M1300" s="777">
        <v>1100</v>
      </c>
      <c r="N1300" s="778">
        <v>1000</v>
      </c>
      <c r="O1300" s="957"/>
      <c r="P1300" s="957"/>
      <c r="Q1300" s="779"/>
      <c r="R1300" s="1022"/>
    </row>
    <row r="1301" spans="1:18">
      <c r="A1301" s="1020"/>
      <c r="B1301" s="1019" t="s">
        <v>1446</v>
      </c>
      <c r="C1301" s="1019" t="s">
        <v>1447</v>
      </c>
      <c r="D1301" s="1019" t="s">
        <v>97</v>
      </c>
      <c r="E1301" s="1021">
        <v>41248</v>
      </c>
      <c r="F1301" s="950"/>
      <c r="G1301" s="951"/>
      <c r="H1301" s="951"/>
      <c r="I1301" s="951"/>
      <c r="J1301" s="952"/>
      <c r="K1301" s="953">
        <v>5116000</v>
      </c>
      <c r="L1301" s="954"/>
      <c r="M1301" s="777">
        <v>5116</v>
      </c>
      <c r="N1301" s="778">
        <v>1000</v>
      </c>
      <c r="O1301" s="957"/>
      <c r="P1301" s="957"/>
      <c r="Q1301" s="779">
        <v>311000</v>
      </c>
      <c r="R1301" s="1022">
        <v>311</v>
      </c>
    </row>
    <row r="1302" spans="1:18">
      <c r="A1302" s="1020" t="s">
        <v>1981</v>
      </c>
      <c r="B1302" s="1019" t="s">
        <v>1448</v>
      </c>
      <c r="C1302" s="1019" t="s">
        <v>1342</v>
      </c>
      <c r="D1302" s="1019" t="s">
        <v>105</v>
      </c>
      <c r="E1302" s="1021">
        <v>40081</v>
      </c>
      <c r="F1302" s="950" t="s">
        <v>49</v>
      </c>
      <c r="G1302" s="951">
        <v>3300000</v>
      </c>
      <c r="H1302" s="951">
        <v>0</v>
      </c>
      <c r="I1302" s="951">
        <v>4069975.55</v>
      </c>
      <c r="J1302" s="952" t="s">
        <v>672</v>
      </c>
      <c r="K1302" s="953"/>
      <c r="L1302" s="954"/>
      <c r="M1302" s="777"/>
      <c r="N1302" s="778"/>
      <c r="O1302" s="957"/>
      <c r="P1302" s="957"/>
      <c r="Q1302" s="779"/>
      <c r="R1302" s="1022"/>
    </row>
    <row r="1303" spans="1:18">
      <c r="A1303" s="1020"/>
      <c r="B1303" s="1019" t="s">
        <v>1448</v>
      </c>
      <c r="C1303" s="1019" t="s">
        <v>1342</v>
      </c>
      <c r="D1303" s="1019" t="s">
        <v>105</v>
      </c>
      <c r="E1303" s="1021">
        <v>41477</v>
      </c>
      <c r="F1303" s="950"/>
      <c r="G1303" s="951"/>
      <c r="H1303" s="951"/>
      <c r="I1303" s="951"/>
      <c r="J1303" s="952"/>
      <c r="K1303" s="953">
        <v>3267000</v>
      </c>
      <c r="L1303" s="954"/>
      <c r="M1303" s="777">
        <v>3300</v>
      </c>
      <c r="N1303" s="778">
        <v>990</v>
      </c>
      <c r="O1303" s="957">
        <v>-33000</v>
      </c>
      <c r="P1303" s="957"/>
      <c r="Q1303" s="779">
        <v>140034.65</v>
      </c>
      <c r="R1303" s="1022">
        <v>165</v>
      </c>
    </row>
    <row r="1304" spans="1:18">
      <c r="A1304" s="1020"/>
      <c r="B1304" s="1019" t="s">
        <v>1448</v>
      </c>
      <c r="C1304" s="1019" t="s">
        <v>1342</v>
      </c>
      <c r="D1304" s="1019" t="s">
        <v>105</v>
      </c>
      <c r="E1304" s="1021">
        <v>41529</v>
      </c>
      <c r="F1304" s="950"/>
      <c r="G1304" s="951"/>
      <c r="H1304" s="951"/>
      <c r="I1304" s="951"/>
      <c r="J1304" s="952"/>
      <c r="K1304" s="953"/>
      <c r="L1304" s="954">
        <v>-25000</v>
      </c>
      <c r="M1304" s="777"/>
      <c r="N1304" s="778"/>
      <c r="O1304" s="957"/>
      <c r="P1304" s="957"/>
      <c r="Q1304" s="779"/>
      <c r="R1304" s="1022"/>
    </row>
    <row r="1305" spans="1:18">
      <c r="A1305" s="1020" t="s">
        <v>1979</v>
      </c>
      <c r="B1305" s="1019" t="s">
        <v>1449</v>
      </c>
      <c r="C1305" s="1019" t="s">
        <v>1450</v>
      </c>
      <c r="D1305" s="1019" t="s">
        <v>111</v>
      </c>
      <c r="E1305" s="1021">
        <v>39899</v>
      </c>
      <c r="F1305" s="950" t="s">
        <v>49</v>
      </c>
      <c r="G1305" s="951">
        <v>7723000</v>
      </c>
      <c r="H1305" s="951">
        <v>0</v>
      </c>
      <c r="I1305" s="951">
        <v>9206289.9000000004</v>
      </c>
      <c r="J1305" s="952" t="s">
        <v>656</v>
      </c>
      <c r="K1305" s="953"/>
      <c r="L1305" s="954"/>
      <c r="M1305" s="777"/>
      <c r="N1305" s="778"/>
      <c r="O1305" s="957"/>
      <c r="P1305" s="957"/>
      <c r="Q1305" s="779"/>
      <c r="R1305" s="1022"/>
    </row>
    <row r="1306" spans="1:18">
      <c r="A1306" s="1020"/>
      <c r="B1306" s="1019" t="s">
        <v>1449</v>
      </c>
      <c r="C1306" s="1019" t="s">
        <v>1450</v>
      </c>
      <c r="D1306" s="1019" t="s">
        <v>111</v>
      </c>
      <c r="E1306" s="1021">
        <v>40835</v>
      </c>
      <c r="F1306" s="950"/>
      <c r="G1306" s="951"/>
      <c r="H1306" s="951"/>
      <c r="I1306" s="951"/>
      <c r="J1306" s="952"/>
      <c r="K1306" s="953">
        <v>7723000</v>
      </c>
      <c r="L1306" s="954"/>
      <c r="M1306" s="777">
        <v>7723</v>
      </c>
      <c r="N1306" s="778">
        <v>1000</v>
      </c>
      <c r="O1306" s="957"/>
      <c r="P1306" s="957"/>
      <c r="Q1306" s="779">
        <v>386000</v>
      </c>
      <c r="R1306" s="1022">
        <v>386</v>
      </c>
    </row>
    <row r="1307" spans="1:18">
      <c r="A1307" s="1020">
        <v>45</v>
      </c>
      <c r="B1307" s="1019" t="s">
        <v>1451</v>
      </c>
      <c r="C1307" s="1019" t="s">
        <v>1151</v>
      </c>
      <c r="D1307" s="1019" t="s">
        <v>101</v>
      </c>
      <c r="E1307" s="1021">
        <v>39805</v>
      </c>
      <c r="F1307" s="950" t="s">
        <v>26</v>
      </c>
      <c r="G1307" s="951">
        <v>32382000</v>
      </c>
      <c r="H1307" s="951">
        <v>0</v>
      </c>
      <c r="I1307" s="951">
        <v>37608789</v>
      </c>
      <c r="J1307" s="952" t="s">
        <v>656</v>
      </c>
      <c r="K1307" s="953"/>
      <c r="L1307" s="954"/>
      <c r="M1307" s="777"/>
      <c r="N1307" s="778"/>
      <c r="O1307" s="957"/>
      <c r="P1307" s="957"/>
      <c r="Q1307" s="779"/>
      <c r="R1307" s="1022"/>
    </row>
    <row r="1308" spans="1:18">
      <c r="A1308" s="1020"/>
      <c r="B1308" s="1019" t="s">
        <v>1451</v>
      </c>
      <c r="C1308" s="1019" t="s">
        <v>1151</v>
      </c>
      <c r="D1308" s="1019" t="s">
        <v>101</v>
      </c>
      <c r="E1308" s="1021">
        <v>40780</v>
      </c>
      <c r="F1308" s="950"/>
      <c r="G1308" s="951"/>
      <c r="H1308" s="951"/>
      <c r="I1308" s="951"/>
      <c r="J1308" s="952"/>
      <c r="K1308" s="953">
        <v>32382000</v>
      </c>
      <c r="L1308" s="954"/>
      <c r="M1308" s="777">
        <v>32382</v>
      </c>
      <c r="N1308" s="778">
        <v>1000</v>
      </c>
      <c r="O1308" s="957"/>
      <c r="P1308" s="957"/>
      <c r="Q1308" s="779"/>
      <c r="R1308" s="1022"/>
    </row>
    <row r="1309" spans="1:18">
      <c r="A1309" s="1020"/>
      <c r="B1309" s="1019" t="s">
        <v>1451</v>
      </c>
      <c r="C1309" s="1019" t="s">
        <v>1151</v>
      </c>
      <c r="D1309" s="1019" t="s">
        <v>101</v>
      </c>
      <c r="E1309" s="1021">
        <v>40814</v>
      </c>
      <c r="F1309" s="950"/>
      <c r="G1309" s="951"/>
      <c r="H1309" s="951"/>
      <c r="I1309" s="951"/>
      <c r="J1309" s="952"/>
      <c r="K1309" s="953"/>
      <c r="L1309" s="954"/>
      <c r="M1309" s="777"/>
      <c r="N1309" s="778"/>
      <c r="O1309" s="957"/>
      <c r="P1309" s="957"/>
      <c r="Q1309" s="779">
        <v>900194</v>
      </c>
      <c r="R1309" s="1022">
        <v>625135</v>
      </c>
    </row>
    <row r="1310" spans="1:18">
      <c r="A1310" s="1020">
        <v>8</v>
      </c>
      <c r="B1310" s="1019" t="s">
        <v>1452</v>
      </c>
      <c r="C1310" s="1019" t="s">
        <v>1453</v>
      </c>
      <c r="D1310" s="1019" t="s">
        <v>112</v>
      </c>
      <c r="E1310" s="1021">
        <v>39899</v>
      </c>
      <c r="F1310" s="950" t="s">
        <v>49</v>
      </c>
      <c r="G1310" s="951">
        <v>4000000</v>
      </c>
      <c r="H1310" s="951">
        <v>0</v>
      </c>
      <c r="I1310" s="951">
        <v>956066.67</v>
      </c>
      <c r="J1310" s="952" t="s">
        <v>672</v>
      </c>
      <c r="K1310" s="953"/>
      <c r="L1310" s="954"/>
      <c r="M1310" s="777"/>
      <c r="N1310" s="778"/>
      <c r="O1310" s="957"/>
      <c r="P1310" s="957"/>
      <c r="Q1310" s="779"/>
      <c r="R1310" s="1022"/>
    </row>
    <row r="1311" spans="1:18">
      <c r="A1311" s="1020"/>
      <c r="B1311" s="1019" t="s">
        <v>1452</v>
      </c>
      <c r="C1311" s="1019" t="s">
        <v>1453</v>
      </c>
      <c r="D1311" s="1019" t="s">
        <v>112</v>
      </c>
      <c r="E1311" s="1021">
        <v>41102</v>
      </c>
      <c r="F1311" s="950"/>
      <c r="G1311" s="951"/>
      <c r="H1311" s="951"/>
      <c r="I1311" s="951"/>
      <c r="J1311" s="952"/>
      <c r="K1311" s="953">
        <v>600000</v>
      </c>
      <c r="L1311" s="954"/>
      <c r="M1311" s="777">
        <v>4000</v>
      </c>
      <c r="N1311" s="778">
        <v>150</v>
      </c>
      <c r="O1311" s="957">
        <v>-3400000</v>
      </c>
      <c r="P1311" s="957"/>
      <c r="Q1311" s="779"/>
      <c r="R1311" s="1022"/>
    </row>
    <row r="1312" spans="1:18">
      <c r="A1312" s="1020" t="s">
        <v>2049</v>
      </c>
      <c r="B1312" s="1019" t="s">
        <v>2116</v>
      </c>
      <c r="C1312" s="1019" t="s">
        <v>658</v>
      </c>
      <c r="D1312" s="1019" t="s">
        <v>81</v>
      </c>
      <c r="E1312" s="1021">
        <v>39773</v>
      </c>
      <c r="F1312" s="950" t="s">
        <v>26</v>
      </c>
      <c r="G1312" s="951">
        <v>67000000</v>
      </c>
      <c r="H1312" s="951">
        <v>0</v>
      </c>
      <c r="I1312" s="951">
        <v>81249317.200000003</v>
      </c>
      <c r="J1312" s="952" t="s">
        <v>656</v>
      </c>
      <c r="K1312" s="953"/>
      <c r="L1312" s="954"/>
      <c r="M1312" s="777"/>
      <c r="N1312" s="778"/>
      <c r="O1312" s="957"/>
      <c r="P1312" s="957"/>
      <c r="Q1312" s="779"/>
      <c r="R1312" s="1022"/>
    </row>
    <row r="1313" spans="1:18">
      <c r="A1313" s="1020"/>
      <c r="B1313" s="1019" t="s">
        <v>2116</v>
      </c>
      <c r="C1313" s="1019" t="s">
        <v>658</v>
      </c>
      <c r="D1313" s="1019" t="s">
        <v>81</v>
      </c>
      <c r="E1313" s="1021">
        <v>41087</v>
      </c>
      <c r="F1313" s="950"/>
      <c r="G1313" s="951"/>
      <c r="H1313" s="951"/>
      <c r="I1313" s="951"/>
      <c r="J1313" s="952"/>
      <c r="K1313" s="953">
        <v>67000000</v>
      </c>
      <c r="L1313" s="954"/>
      <c r="M1313" s="777">
        <v>67000</v>
      </c>
      <c r="N1313" s="778">
        <v>1000</v>
      </c>
      <c r="O1313" s="957"/>
      <c r="P1313" s="957"/>
      <c r="Q1313" s="779"/>
      <c r="R1313" s="1022"/>
    </row>
    <row r="1314" spans="1:18">
      <c r="A1314" s="1020"/>
      <c r="B1314" s="1019" t="s">
        <v>2116</v>
      </c>
      <c r="C1314" s="1019" t="s">
        <v>658</v>
      </c>
      <c r="D1314" s="1019" t="s">
        <v>81</v>
      </c>
      <c r="E1314" s="1021">
        <v>41129</v>
      </c>
      <c r="F1314" s="950"/>
      <c r="G1314" s="951"/>
      <c r="H1314" s="951"/>
      <c r="I1314" s="951"/>
      <c r="J1314" s="952"/>
      <c r="K1314" s="953"/>
      <c r="L1314" s="954"/>
      <c r="M1314" s="777"/>
      <c r="N1314" s="778"/>
      <c r="O1314" s="957"/>
      <c r="P1314" s="957"/>
      <c r="Q1314" s="779">
        <v>2189317.2000000002</v>
      </c>
      <c r="R1314" s="1022">
        <v>521266</v>
      </c>
    </row>
    <row r="1315" spans="1:18">
      <c r="A1315" s="1020" t="s">
        <v>1981</v>
      </c>
      <c r="B1315" s="1019" t="s">
        <v>1454</v>
      </c>
      <c r="C1315" s="1019" t="s">
        <v>1455</v>
      </c>
      <c r="D1315" s="1019" t="s">
        <v>117</v>
      </c>
      <c r="E1315" s="1021">
        <v>39871</v>
      </c>
      <c r="F1315" s="950" t="s">
        <v>49</v>
      </c>
      <c r="G1315" s="951">
        <v>24664000</v>
      </c>
      <c r="H1315" s="951">
        <v>0</v>
      </c>
      <c r="I1315" s="951">
        <v>21471087.899999999</v>
      </c>
      <c r="J1315" s="952" t="s">
        <v>672</v>
      </c>
      <c r="K1315" s="953"/>
      <c r="L1315" s="954"/>
      <c r="M1315" s="777"/>
      <c r="N1315" s="778"/>
      <c r="O1315" s="957"/>
      <c r="P1315" s="957"/>
      <c r="Q1315" s="779"/>
      <c r="R1315" s="1022"/>
    </row>
    <row r="1316" spans="1:18">
      <c r="A1316" s="1020"/>
      <c r="B1316" s="1019" t="s">
        <v>1454</v>
      </c>
      <c r="C1316" s="1019" t="s">
        <v>1455</v>
      </c>
      <c r="D1316" s="1019" t="s">
        <v>117</v>
      </c>
      <c r="E1316" s="1021">
        <v>41324</v>
      </c>
      <c r="F1316" s="950"/>
      <c r="G1316" s="951"/>
      <c r="H1316" s="951"/>
      <c r="I1316" s="951"/>
      <c r="J1316" s="952"/>
      <c r="K1316" s="953">
        <v>2438182.5</v>
      </c>
      <c r="L1316" s="954"/>
      <c r="M1316" s="777">
        <v>3250</v>
      </c>
      <c r="N1316" s="778">
        <v>750.2</v>
      </c>
      <c r="O1316" s="957">
        <v>-811817.5</v>
      </c>
      <c r="P1316" s="957"/>
      <c r="Q1316" s="779">
        <v>342841.95</v>
      </c>
      <c r="R1316" s="1022">
        <v>500</v>
      </c>
    </row>
    <row r="1317" spans="1:18">
      <c r="A1317" s="1020"/>
      <c r="B1317" s="1019" t="s">
        <v>1454</v>
      </c>
      <c r="C1317" s="1019" t="s">
        <v>1455</v>
      </c>
      <c r="D1317" s="1019" t="s">
        <v>117</v>
      </c>
      <c r="E1317" s="1021">
        <v>41325</v>
      </c>
      <c r="F1317" s="950"/>
      <c r="G1317" s="951"/>
      <c r="H1317" s="951"/>
      <c r="I1317" s="951"/>
      <c r="J1317" s="952"/>
      <c r="K1317" s="953">
        <v>16064996.939999999</v>
      </c>
      <c r="L1317" s="954"/>
      <c r="M1317" s="777">
        <v>21414</v>
      </c>
      <c r="N1317" s="778">
        <v>750.2</v>
      </c>
      <c r="O1317" s="957">
        <v>-5349003.0599999996</v>
      </c>
      <c r="P1317" s="957"/>
      <c r="Q1317" s="779">
        <v>502606.3</v>
      </c>
      <c r="R1317" s="1022">
        <v>733</v>
      </c>
    </row>
    <row r="1318" spans="1:18">
      <c r="A1318" s="1020"/>
      <c r="B1318" s="1019" t="s">
        <v>1454</v>
      </c>
      <c r="C1318" s="1019" t="s">
        <v>1455</v>
      </c>
      <c r="D1318" s="1019" t="s">
        <v>117</v>
      </c>
      <c r="E1318" s="1021">
        <v>41359</v>
      </c>
      <c r="F1318" s="950"/>
      <c r="G1318" s="951"/>
      <c r="H1318" s="951"/>
      <c r="I1318" s="951"/>
      <c r="J1318" s="952"/>
      <c r="K1318" s="953"/>
      <c r="L1318" s="954">
        <v>-185031.79</v>
      </c>
      <c r="M1318" s="777"/>
      <c r="N1318" s="778"/>
      <c r="O1318" s="957"/>
      <c r="P1318" s="957"/>
      <c r="Q1318" s="779"/>
      <c r="R1318" s="1022"/>
    </row>
    <row r="1319" spans="1:18">
      <c r="A1319" s="1020" t="s">
        <v>2003</v>
      </c>
      <c r="B1319" s="1019" t="s">
        <v>1456</v>
      </c>
      <c r="C1319" s="1019" t="s">
        <v>1457</v>
      </c>
      <c r="D1319" s="1019" t="s">
        <v>98</v>
      </c>
      <c r="E1319" s="1021">
        <v>39794</v>
      </c>
      <c r="F1319" s="950" t="s">
        <v>26</v>
      </c>
      <c r="G1319" s="951">
        <v>150000000</v>
      </c>
      <c r="H1319" s="951">
        <v>0</v>
      </c>
      <c r="I1319" s="951">
        <v>167958333.33000001</v>
      </c>
      <c r="J1319" s="952" t="s">
        <v>656</v>
      </c>
      <c r="K1319" s="953"/>
      <c r="L1319" s="954"/>
      <c r="M1319" s="777"/>
      <c r="N1319" s="778"/>
      <c r="O1319" s="957"/>
      <c r="P1319" s="957"/>
      <c r="Q1319" s="779"/>
      <c r="R1319" s="1022"/>
    </row>
    <row r="1320" spans="1:18">
      <c r="A1320" s="1020"/>
      <c r="B1320" s="1019" t="s">
        <v>1456</v>
      </c>
      <c r="C1320" s="1019" t="s">
        <v>1457</v>
      </c>
      <c r="D1320" s="1019" t="s">
        <v>98</v>
      </c>
      <c r="E1320" s="1021">
        <v>40618</v>
      </c>
      <c r="F1320" s="950"/>
      <c r="G1320" s="951"/>
      <c r="H1320" s="951"/>
      <c r="I1320" s="951"/>
      <c r="J1320" s="952"/>
      <c r="K1320" s="953">
        <v>150000000</v>
      </c>
      <c r="L1320" s="954"/>
      <c r="M1320" s="777">
        <v>150000</v>
      </c>
      <c r="N1320" s="778">
        <v>1000</v>
      </c>
      <c r="O1320" s="957"/>
      <c r="P1320" s="957"/>
      <c r="Q1320" s="779"/>
      <c r="R1320" s="1022"/>
    </row>
    <row r="1321" spans="1:18">
      <c r="A1321" s="1020"/>
      <c r="B1321" s="1019" t="s">
        <v>1456</v>
      </c>
      <c r="C1321" s="1019" t="s">
        <v>1457</v>
      </c>
      <c r="D1321" s="1019" t="s">
        <v>98</v>
      </c>
      <c r="E1321" s="1021">
        <v>40646</v>
      </c>
      <c r="F1321" s="950"/>
      <c r="G1321" s="951"/>
      <c r="H1321" s="951"/>
      <c r="I1321" s="951"/>
      <c r="J1321" s="952"/>
      <c r="K1321" s="953"/>
      <c r="L1321" s="954"/>
      <c r="M1321" s="777"/>
      <c r="N1321" s="778"/>
      <c r="O1321" s="957"/>
      <c r="P1321" s="957"/>
      <c r="Q1321" s="779">
        <v>1000000</v>
      </c>
      <c r="R1321" s="1022">
        <v>735294</v>
      </c>
    </row>
    <row r="1322" spans="1:18">
      <c r="A1322" s="1020" t="s">
        <v>2012</v>
      </c>
      <c r="B1322" s="1019" t="s">
        <v>1458</v>
      </c>
      <c r="C1322" s="1019" t="s">
        <v>812</v>
      </c>
      <c r="D1322" s="1019" t="s">
        <v>67</v>
      </c>
      <c r="E1322" s="1021">
        <v>40158</v>
      </c>
      <c r="F1322" s="950" t="s">
        <v>160</v>
      </c>
      <c r="G1322" s="951">
        <v>2000000</v>
      </c>
      <c r="H1322" s="951">
        <v>0</v>
      </c>
      <c r="I1322" s="951">
        <v>2276190</v>
      </c>
      <c r="J1322" s="952" t="s">
        <v>656</v>
      </c>
      <c r="K1322" s="953"/>
      <c r="L1322" s="954"/>
      <c r="M1322" s="777"/>
      <c r="N1322" s="778"/>
      <c r="O1322" s="957"/>
      <c r="P1322" s="957"/>
      <c r="Q1322" s="779"/>
      <c r="R1322" s="1022"/>
    </row>
    <row r="1323" spans="1:18">
      <c r="A1323" s="1020"/>
      <c r="B1323" s="1019" t="s">
        <v>1458</v>
      </c>
      <c r="C1323" s="1019" t="s">
        <v>812</v>
      </c>
      <c r="D1323" s="1019" t="s">
        <v>67</v>
      </c>
      <c r="E1323" s="1021">
        <v>40541</v>
      </c>
      <c r="F1323" s="950"/>
      <c r="G1323" s="951"/>
      <c r="H1323" s="951"/>
      <c r="I1323" s="951"/>
      <c r="J1323" s="952"/>
      <c r="K1323" s="953">
        <v>2000000</v>
      </c>
      <c r="L1323" s="954"/>
      <c r="M1323" s="777">
        <v>2000000</v>
      </c>
      <c r="N1323" s="778">
        <v>1</v>
      </c>
      <c r="O1323" s="957"/>
      <c r="P1323" s="957"/>
      <c r="Q1323" s="779">
        <v>100000</v>
      </c>
      <c r="R1323" s="1022">
        <v>100000</v>
      </c>
    </row>
    <row r="1324" spans="1:18">
      <c r="A1324" s="1020" t="s">
        <v>2046</v>
      </c>
      <c r="B1324" s="1019" t="s">
        <v>1459</v>
      </c>
      <c r="C1324" s="1019" t="s">
        <v>895</v>
      </c>
      <c r="D1324" s="1019" t="s">
        <v>80</v>
      </c>
      <c r="E1324" s="1021">
        <v>39990</v>
      </c>
      <c r="F1324" s="950" t="s">
        <v>26</v>
      </c>
      <c r="G1324" s="951">
        <v>6880000</v>
      </c>
      <c r="H1324" s="951">
        <v>0</v>
      </c>
      <c r="I1324" s="951">
        <v>2613714.23</v>
      </c>
      <c r="J1324" s="952" t="s">
        <v>672</v>
      </c>
      <c r="K1324" s="953"/>
      <c r="L1324" s="954"/>
      <c r="M1324" s="777"/>
      <c r="N1324" s="778"/>
      <c r="O1324" s="957"/>
      <c r="P1324" s="957"/>
      <c r="Q1324" s="779"/>
      <c r="R1324" s="1022"/>
    </row>
    <row r="1325" spans="1:18">
      <c r="A1325" s="1020"/>
      <c r="B1325" s="1019" t="s">
        <v>1459</v>
      </c>
      <c r="C1325" s="1019" t="s">
        <v>895</v>
      </c>
      <c r="D1325" s="1019" t="s">
        <v>80</v>
      </c>
      <c r="E1325" s="1021">
        <v>41453</v>
      </c>
      <c r="F1325" s="950"/>
      <c r="G1325" s="951"/>
      <c r="H1325" s="951"/>
      <c r="I1325" s="951"/>
      <c r="J1325" s="952"/>
      <c r="K1325" s="953">
        <v>2281458.0499999998</v>
      </c>
      <c r="L1325" s="954"/>
      <c r="M1325" s="777">
        <v>6880</v>
      </c>
      <c r="N1325" s="778">
        <v>331.6</v>
      </c>
      <c r="O1325" s="957">
        <v>-4598541.95</v>
      </c>
      <c r="P1325" s="957"/>
      <c r="Q1325" s="779"/>
      <c r="R1325" s="1022"/>
    </row>
    <row r="1326" spans="1:18">
      <c r="A1326" s="1020">
        <v>8</v>
      </c>
      <c r="B1326" s="1019" t="s">
        <v>1460</v>
      </c>
      <c r="C1326" s="1019" t="s">
        <v>658</v>
      </c>
      <c r="D1326" s="1019" t="s">
        <v>81</v>
      </c>
      <c r="E1326" s="1021">
        <v>39801</v>
      </c>
      <c r="F1326" s="950" t="s">
        <v>49</v>
      </c>
      <c r="G1326" s="951">
        <v>10000000</v>
      </c>
      <c r="H1326" s="951">
        <v>10000000</v>
      </c>
      <c r="I1326" s="951">
        <v>1311027.78</v>
      </c>
      <c r="J1326" s="952" t="s">
        <v>661</v>
      </c>
      <c r="K1326" s="953"/>
      <c r="L1326" s="954"/>
      <c r="M1326" s="777"/>
      <c r="N1326" s="778"/>
      <c r="O1326" s="957"/>
      <c r="P1326" s="957"/>
      <c r="Q1326" s="779"/>
      <c r="R1326" s="1022"/>
    </row>
    <row r="1327" spans="1:18">
      <c r="A1327" s="1020" t="s">
        <v>2012</v>
      </c>
      <c r="B1327" s="1019" t="s">
        <v>1461</v>
      </c>
      <c r="C1327" s="1019" t="s">
        <v>703</v>
      </c>
      <c r="D1327" s="1019" t="s">
        <v>90</v>
      </c>
      <c r="E1327" s="1021">
        <v>39983</v>
      </c>
      <c r="F1327" s="950" t="s">
        <v>160</v>
      </c>
      <c r="G1327" s="951">
        <v>2330000</v>
      </c>
      <c r="H1327" s="951">
        <v>0</v>
      </c>
      <c r="I1327" s="951">
        <v>3199347.39</v>
      </c>
      <c r="J1327" s="952" t="s">
        <v>656</v>
      </c>
      <c r="K1327" s="953"/>
      <c r="L1327" s="954"/>
      <c r="M1327" s="777"/>
      <c r="N1327" s="778"/>
      <c r="O1327" s="957"/>
      <c r="P1327" s="957"/>
      <c r="Q1327" s="779"/>
      <c r="R1327" s="1022"/>
    </row>
    <row r="1328" spans="1:18">
      <c r="A1328" s="1020"/>
      <c r="B1328" s="1019" t="s">
        <v>1461</v>
      </c>
      <c r="C1328" s="1019" t="s">
        <v>703</v>
      </c>
      <c r="D1328" s="1019" t="s">
        <v>90</v>
      </c>
      <c r="E1328" s="1021">
        <v>41388</v>
      </c>
      <c r="F1328" s="950"/>
      <c r="G1328" s="951"/>
      <c r="H1328" s="951"/>
      <c r="I1328" s="951"/>
      <c r="J1328" s="952"/>
      <c r="K1328" s="953">
        <v>2330000</v>
      </c>
      <c r="L1328" s="954"/>
      <c r="M1328" s="777">
        <v>2330000</v>
      </c>
      <c r="N1328" s="778">
        <v>1</v>
      </c>
      <c r="O1328" s="957"/>
      <c r="P1328" s="957"/>
      <c r="Q1328" s="779">
        <v>117000</v>
      </c>
      <c r="R1328" s="1022">
        <v>117000</v>
      </c>
    </row>
    <row r="1329" spans="1:18">
      <c r="A1329" s="1020">
        <v>44</v>
      </c>
      <c r="B1329" s="1019" t="s">
        <v>1462</v>
      </c>
      <c r="C1329" s="1019" t="s">
        <v>1463</v>
      </c>
      <c r="D1329" s="1019" t="s">
        <v>102</v>
      </c>
      <c r="E1329" s="1021">
        <v>39829</v>
      </c>
      <c r="F1329" s="950" t="s">
        <v>26</v>
      </c>
      <c r="G1329" s="951">
        <v>10000000</v>
      </c>
      <c r="H1329" s="951">
        <v>0</v>
      </c>
      <c r="I1329" s="951">
        <v>12041266.67</v>
      </c>
      <c r="J1329" s="952" t="s">
        <v>656</v>
      </c>
      <c r="K1329" s="953"/>
      <c r="L1329" s="954"/>
      <c r="M1329" s="777"/>
      <c r="N1329" s="778"/>
      <c r="O1329" s="957"/>
      <c r="P1329" s="957"/>
      <c r="Q1329" s="779"/>
      <c r="R1329" s="1022"/>
    </row>
    <row r="1330" spans="1:18">
      <c r="A1330" s="1020"/>
      <c r="B1330" s="1019" t="s">
        <v>1462</v>
      </c>
      <c r="C1330" s="1019" t="s">
        <v>1463</v>
      </c>
      <c r="D1330" s="1019" t="s">
        <v>102</v>
      </c>
      <c r="E1330" s="1021">
        <v>40780</v>
      </c>
      <c r="F1330" s="950"/>
      <c r="G1330" s="951"/>
      <c r="H1330" s="951"/>
      <c r="I1330" s="951"/>
      <c r="J1330" s="952"/>
      <c r="K1330" s="953">
        <v>10000000</v>
      </c>
      <c r="L1330" s="954"/>
      <c r="M1330" s="777">
        <v>10000</v>
      </c>
      <c r="N1330" s="778">
        <v>1000</v>
      </c>
      <c r="O1330" s="957"/>
      <c r="P1330" s="957"/>
      <c r="Q1330" s="779"/>
      <c r="R1330" s="1022"/>
    </row>
    <row r="1331" spans="1:18">
      <c r="A1331" s="1020"/>
      <c r="B1331" s="1019" t="s">
        <v>1462</v>
      </c>
      <c r="C1331" s="1019" t="s">
        <v>1463</v>
      </c>
      <c r="D1331" s="1019" t="s">
        <v>102</v>
      </c>
      <c r="E1331" s="1021">
        <v>40954</v>
      </c>
      <c r="F1331" s="950"/>
      <c r="G1331" s="951"/>
      <c r="H1331" s="951"/>
      <c r="I1331" s="951"/>
      <c r="J1331" s="952"/>
      <c r="K1331" s="953"/>
      <c r="L1331" s="954"/>
      <c r="M1331" s="777"/>
      <c r="N1331" s="778"/>
      <c r="O1331" s="957"/>
      <c r="P1331" s="957"/>
      <c r="Q1331" s="779">
        <v>737100</v>
      </c>
      <c r="R1331" s="1022">
        <v>184275</v>
      </c>
    </row>
    <row r="1332" spans="1:18">
      <c r="A1332" s="1020" t="s">
        <v>1979</v>
      </c>
      <c r="B1332" s="1019" t="s">
        <v>1464</v>
      </c>
      <c r="C1332" s="1019" t="s">
        <v>691</v>
      </c>
      <c r="D1332" s="1019" t="s">
        <v>16</v>
      </c>
      <c r="E1332" s="1021">
        <v>39822</v>
      </c>
      <c r="F1332" s="950" t="s">
        <v>49</v>
      </c>
      <c r="G1332" s="951">
        <v>267274000</v>
      </c>
      <c r="H1332" s="951">
        <v>0</v>
      </c>
      <c r="I1332" s="951">
        <v>346794005.82999998</v>
      </c>
      <c r="J1332" s="952" t="s">
        <v>656</v>
      </c>
      <c r="K1332" s="953"/>
      <c r="L1332" s="954"/>
      <c r="M1332" s="777"/>
      <c r="N1332" s="778"/>
      <c r="O1332" s="957"/>
      <c r="P1332" s="957"/>
      <c r="Q1332" s="779"/>
      <c r="R1332" s="1022"/>
    </row>
    <row r="1333" spans="1:18">
      <c r="A1333" s="1020"/>
      <c r="B1333" s="1019" t="s">
        <v>1464</v>
      </c>
      <c r="C1333" s="1019" t="s">
        <v>691</v>
      </c>
      <c r="D1333" s="1019" t="s">
        <v>16</v>
      </c>
      <c r="E1333" s="1021">
        <v>41479</v>
      </c>
      <c r="F1333" s="950"/>
      <c r="G1333" s="951"/>
      <c r="H1333" s="951"/>
      <c r="I1333" s="951"/>
      <c r="J1333" s="952"/>
      <c r="K1333" s="953">
        <v>267274000</v>
      </c>
      <c r="L1333" s="954"/>
      <c r="M1333" s="777">
        <v>267274</v>
      </c>
      <c r="N1333" s="778">
        <v>1000</v>
      </c>
      <c r="O1333" s="957"/>
      <c r="P1333" s="957"/>
      <c r="Q1333" s="779">
        <v>13364000</v>
      </c>
      <c r="R1333" s="1022">
        <v>13364</v>
      </c>
    </row>
    <row r="1334" spans="1:18">
      <c r="A1334" s="1020"/>
      <c r="B1334" s="1019" t="s">
        <v>1465</v>
      </c>
      <c r="C1334" s="1019" t="s">
        <v>838</v>
      </c>
      <c r="D1334" s="1019" t="s">
        <v>55</v>
      </c>
      <c r="E1334" s="1021">
        <v>39794</v>
      </c>
      <c r="F1334" s="950" t="s">
        <v>26</v>
      </c>
      <c r="G1334" s="951">
        <v>52372000</v>
      </c>
      <c r="H1334" s="951">
        <v>0</v>
      </c>
      <c r="I1334" s="951">
        <v>70087060.349999994</v>
      </c>
      <c r="J1334" s="952" t="s">
        <v>672</v>
      </c>
      <c r="K1334" s="953"/>
      <c r="L1334" s="954"/>
      <c r="M1334" s="777"/>
      <c r="N1334" s="778"/>
      <c r="O1334" s="957"/>
      <c r="P1334" s="957"/>
      <c r="Q1334" s="779"/>
      <c r="R1334" s="1022"/>
    </row>
    <row r="1335" spans="1:18">
      <c r="A1335" s="1020"/>
      <c r="B1335" s="1019" t="s">
        <v>1465</v>
      </c>
      <c r="C1335" s="1019" t="s">
        <v>838</v>
      </c>
      <c r="D1335" s="1019" t="s">
        <v>55</v>
      </c>
      <c r="E1335" s="1021">
        <v>41390</v>
      </c>
      <c r="F1335" s="950"/>
      <c r="G1335" s="951"/>
      <c r="H1335" s="951"/>
      <c r="I1335" s="951"/>
      <c r="J1335" s="952"/>
      <c r="K1335" s="953">
        <v>2709121.5</v>
      </c>
      <c r="L1335" s="954"/>
      <c r="M1335" s="777">
        <v>2763</v>
      </c>
      <c r="N1335" s="778">
        <v>980.5</v>
      </c>
      <c r="O1335" s="957">
        <v>-53878.5</v>
      </c>
      <c r="P1335" s="957"/>
      <c r="Q1335" s="779"/>
      <c r="R1335" s="1022"/>
    </row>
    <row r="1336" spans="1:18">
      <c r="A1336" s="1020"/>
      <c r="B1336" s="1019" t="s">
        <v>1465</v>
      </c>
      <c r="C1336" s="1019" t="s">
        <v>838</v>
      </c>
      <c r="D1336" s="1019" t="s">
        <v>55</v>
      </c>
      <c r="E1336" s="1021">
        <v>41393</v>
      </c>
      <c r="F1336" s="950"/>
      <c r="G1336" s="951"/>
      <c r="H1336" s="951"/>
      <c r="I1336" s="951"/>
      <c r="J1336" s="952"/>
      <c r="K1336" s="953">
        <v>48641624.5</v>
      </c>
      <c r="L1336" s="954"/>
      <c r="M1336" s="777">
        <v>49609</v>
      </c>
      <c r="N1336" s="778">
        <v>980.5</v>
      </c>
      <c r="O1336" s="957">
        <v>-967375.5</v>
      </c>
      <c r="P1336" s="957"/>
      <c r="Q1336" s="779"/>
      <c r="R1336" s="1022"/>
    </row>
    <row r="1337" spans="1:18">
      <c r="A1337" s="1020"/>
      <c r="B1337" s="1019" t="s">
        <v>1465</v>
      </c>
      <c r="C1337" s="1019" t="s">
        <v>838</v>
      </c>
      <c r="D1337" s="1019" t="s">
        <v>55</v>
      </c>
      <c r="E1337" s="1021">
        <v>41409</v>
      </c>
      <c r="F1337" s="950"/>
      <c r="G1337" s="951"/>
      <c r="H1337" s="951"/>
      <c r="I1337" s="951"/>
      <c r="J1337" s="952"/>
      <c r="K1337" s="953"/>
      <c r="L1337" s="954"/>
      <c r="M1337" s="777"/>
      <c r="N1337" s="778"/>
      <c r="O1337" s="957"/>
      <c r="P1337" s="957"/>
      <c r="Q1337" s="779">
        <v>7778782.6500000004</v>
      </c>
      <c r="R1337" s="1022">
        <v>2567255</v>
      </c>
    </row>
    <row r="1338" spans="1:18">
      <c r="A1338" s="1020"/>
      <c r="B1338" s="1019" t="s">
        <v>1465</v>
      </c>
      <c r="C1338" s="1019" t="s">
        <v>838</v>
      </c>
      <c r="D1338" s="1019" t="s">
        <v>55</v>
      </c>
      <c r="E1338" s="1021">
        <v>41425</v>
      </c>
      <c r="F1338" s="950"/>
      <c r="G1338" s="951"/>
      <c r="H1338" s="951"/>
      <c r="I1338" s="951"/>
      <c r="J1338" s="952"/>
      <c r="K1338" s="953"/>
      <c r="L1338" s="954">
        <v>-513507.46</v>
      </c>
      <c r="M1338" s="777"/>
      <c r="N1338" s="778"/>
      <c r="O1338" s="957"/>
      <c r="P1338" s="957"/>
      <c r="Q1338" s="779"/>
      <c r="R1338" s="1022"/>
    </row>
    <row r="1339" spans="1:18">
      <c r="A1339" s="1020" t="s">
        <v>1980</v>
      </c>
      <c r="B1339" s="1019" t="s">
        <v>1466</v>
      </c>
      <c r="C1339" s="1019" t="s">
        <v>707</v>
      </c>
      <c r="D1339" s="1019" t="s">
        <v>88</v>
      </c>
      <c r="E1339" s="1021">
        <v>39805</v>
      </c>
      <c r="F1339" s="950" t="s">
        <v>49</v>
      </c>
      <c r="G1339" s="951">
        <v>14964000</v>
      </c>
      <c r="H1339" s="951">
        <v>0</v>
      </c>
      <c r="I1339" s="951">
        <v>17904842.66</v>
      </c>
      <c r="J1339" s="952" t="s">
        <v>656</v>
      </c>
      <c r="K1339" s="953"/>
      <c r="L1339" s="954"/>
      <c r="M1339" s="777"/>
      <c r="N1339" s="778"/>
      <c r="O1339" s="957"/>
      <c r="P1339" s="957"/>
      <c r="Q1339" s="779"/>
      <c r="R1339" s="1022"/>
    </row>
    <row r="1340" spans="1:18">
      <c r="A1340" s="1020"/>
      <c r="B1340" s="1019" t="s">
        <v>1466</v>
      </c>
      <c r="C1340" s="1019" t="s">
        <v>707</v>
      </c>
      <c r="D1340" s="1019" t="s">
        <v>88</v>
      </c>
      <c r="E1340" s="1021">
        <v>40787</v>
      </c>
      <c r="F1340" s="950"/>
      <c r="G1340" s="951"/>
      <c r="H1340" s="951"/>
      <c r="I1340" s="951"/>
      <c r="J1340" s="952"/>
      <c r="K1340" s="953">
        <v>14964000</v>
      </c>
      <c r="L1340" s="954"/>
      <c r="M1340" s="777">
        <v>14964</v>
      </c>
      <c r="N1340" s="778">
        <v>1000</v>
      </c>
      <c r="O1340" s="957"/>
      <c r="P1340" s="957"/>
      <c r="Q1340" s="779">
        <v>748000</v>
      </c>
      <c r="R1340" s="1022">
        <v>748</v>
      </c>
    </row>
    <row r="1341" spans="1:18">
      <c r="A1341" s="1020">
        <v>11</v>
      </c>
      <c r="B1341" s="1019" t="s">
        <v>1467</v>
      </c>
      <c r="C1341" s="1019" t="s">
        <v>1468</v>
      </c>
      <c r="D1341" s="1019" t="s">
        <v>117</v>
      </c>
      <c r="E1341" s="1021">
        <v>39822</v>
      </c>
      <c r="F1341" s="950" t="s">
        <v>26</v>
      </c>
      <c r="G1341" s="951">
        <v>10200000</v>
      </c>
      <c r="H1341" s="951">
        <v>0</v>
      </c>
      <c r="I1341" s="951">
        <v>12294583.33</v>
      </c>
      <c r="J1341" s="952" t="s">
        <v>656</v>
      </c>
      <c r="K1341" s="953"/>
      <c r="L1341" s="954"/>
      <c r="M1341" s="777"/>
      <c r="N1341" s="778"/>
      <c r="O1341" s="957"/>
      <c r="P1341" s="957"/>
      <c r="Q1341" s="779"/>
      <c r="R1341" s="1022"/>
    </row>
    <row r="1342" spans="1:18">
      <c r="A1342" s="1020"/>
      <c r="B1342" s="1019" t="s">
        <v>1467</v>
      </c>
      <c r="C1342" s="1019" t="s">
        <v>1468</v>
      </c>
      <c r="D1342" s="1019" t="s">
        <v>117</v>
      </c>
      <c r="E1342" s="1021">
        <v>40891</v>
      </c>
      <c r="F1342" s="950"/>
      <c r="G1342" s="951"/>
      <c r="H1342" s="951"/>
      <c r="I1342" s="951"/>
      <c r="J1342" s="952"/>
      <c r="K1342" s="953">
        <v>10200000</v>
      </c>
      <c r="L1342" s="954"/>
      <c r="M1342" s="777">
        <v>10200</v>
      </c>
      <c r="N1342" s="778">
        <v>1000</v>
      </c>
      <c r="O1342" s="957"/>
      <c r="P1342" s="957"/>
      <c r="Q1342" s="779"/>
      <c r="R1342" s="1022"/>
    </row>
    <row r="1343" spans="1:18">
      <c r="A1343" s="1020"/>
      <c r="B1343" s="1019" t="s">
        <v>1467</v>
      </c>
      <c r="C1343" s="1019" t="s">
        <v>1468</v>
      </c>
      <c r="D1343" s="1019" t="s">
        <v>117</v>
      </c>
      <c r="E1343" s="1021">
        <v>40919</v>
      </c>
      <c r="F1343" s="950"/>
      <c r="G1343" s="951"/>
      <c r="H1343" s="951"/>
      <c r="I1343" s="951"/>
      <c r="J1343" s="952"/>
      <c r="K1343" s="953"/>
      <c r="L1343" s="954"/>
      <c r="M1343" s="777"/>
      <c r="N1343" s="778"/>
      <c r="O1343" s="957"/>
      <c r="P1343" s="957"/>
      <c r="Q1343" s="779">
        <v>600000</v>
      </c>
      <c r="R1343" s="1022">
        <v>99157</v>
      </c>
    </row>
    <row r="1344" spans="1:18">
      <c r="A1344" s="1020">
        <v>11</v>
      </c>
      <c r="B1344" s="1019" t="s">
        <v>1469</v>
      </c>
      <c r="C1344" s="1019" t="s">
        <v>1470</v>
      </c>
      <c r="D1344" s="1019" t="s">
        <v>755</v>
      </c>
      <c r="E1344" s="1021">
        <v>39794</v>
      </c>
      <c r="F1344" s="950" t="s">
        <v>26</v>
      </c>
      <c r="G1344" s="951">
        <v>4227000</v>
      </c>
      <c r="H1344" s="951">
        <v>0</v>
      </c>
      <c r="I1344" s="951">
        <v>5159181.33</v>
      </c>
      <c r="J1344" s="952" t="s">
        <v>656</v>
      </c>
      <c r="K1344" s="953"/>
      <c r="L1344" s="954"/>
      <c r="M1344" s="777"/>
      <c r="N1344" s="778"/>
      <c r="O1344" s="957"/>
      <c r="P1344" s="957"/>
      <c r="Q1344" s="779"/>
      <c r="R1344" s="1022"/>
    </row>
    <row r="1345" spans="1:18">
      <c r="A1345" s="1020"/>
      <c r="B1345" s="1019" t="s">
        <v>1469</v>
      </c>
      <c r="C1345" s="1019" t="s">
        <v>1470</v>
      </c>
      <c r="D1345" s="1019" t="s">
        <v>755</v>
      </c>
      <c r="E1345" s="1021">
        <v>41241</v>
      </c>
      <c r="F1345" s="950"/>
      <c r="G1345" s="951"/>
      <c r="H1345" s="951"/>
      <c r="I1345" s="951"/>
      <c r="J1345" s="952"/>
      <c r="K1345" s="953">
        <v>4227000</v>
      </c>
      <c r="L1345" s="954"/>
      <c r="M1345" s="777">
        <v>4227</v>
      </c>
      <c r="N1345" s="778">
        <v>1000</v>
      </c>
      <c r="O1345" s="957"/>
      <c r="P1345" s="957"/>
      <c r="Q1345" s="779"/>
      <c r="R1345" s="1022"/>
    </row>
    <row r="1346" spans="1:18">
      <c r="A1346" s="1020"/>
      <c r="B1346" s="1019" t="s">
        <v>1469</v>
      </c>
      <c r="C1346" s="1019" t="s">
        <v>1470</v>
      </c>
      <c r="D1346" s="1019" t="s">
        <v>755</v>
      </c>
      <c r="E1346" s="1021">
        <v>41271</v>
      </c>
      <c r="F1346" s="950"/>
      <c r="G1346" s="951"/>
      <c r="H1346" s="951"/>
      <c r="I1346" s="951"/>
      <c r="J1346" s="952"/>
      <c r="K1346" s="953"/>
      <c r="L1346" s="954"/>
      <c r="M1346" s="777"/>
      <c r="N1346" s="778"/>
      <c r="O1346" s="957"/>
      <c r="P1346" s="957"/>
      <c r="Q1346" s="779">
        <v>95000</v>
      </c>
      <c r="R1346" s="1022">
        <v>67958</v>
      </c>
    </row>
    <row r="1347" spans="1:18">
      <c r="A1347" s="1020" t="s">
        <v>2036</v>
      </c>
      <c r="B1347" s="1019" t="s">
        <v>2117</v>
      </c>
      <c r="C1347" s="1019" t="s">
        <v>1471</v>
      </c>
      <c r="D1347" s="1019" t="s">
        <v>151</v>
      </c>
      <c r="E1347" s="1021">
        <v>39948</v>
      </c>
      <c r="F1347" s="950" t="s">
        <v>26</v>
      </c>
      <c r="G1347" s="951">
        <v>1341000</v>
      </c>
      <c r="H1347" s="951">
        <v>0</v>
      </c>
      <c r="I1347" s="951">
        <v>2987782.33</v>
      </c>
      <c r="J1347" s="952" t="s">
        <v>656</v>
      </c>
      <c r="K1347" s="953"/>
      <c r="L1347" s="954"/>
      <c r="M1347" s="777"/>
      <c r="N1347" s="778"/>
      <c r="O1347" s="957"/>
      <c r="P1347" s="957"/>
      <c r="Q1347" s="779"/>
      <c r="R1347" s="1022"/>
    </row>
    <row r="1348" spans="1:18">
      <c r="A1348" s="1020"/>
      <c r="B1348" s="1019" t="s">
        <v>2117</v>
      </c>
      <c r="C1348" s="1019" t="s">
        <v>1471</v>
      </c>
      <c r="D1348" s="1019" t="s">
        <v>151</v>
      </c>
      <c r="E1348" s="1021">
        <v>40165</v>
      </c>
      <c r="F1348" s="950"/>
      <c r="G1348" s="951">
        <v>1230000</v>
      </c>
      <c r="H1348" s="951"/>
      <c r="I1348" s="951"/>
      <c r="J1348" s="952"/>
      <c r="K1348" s="953"/>
      <c r="L1348" s="954"/>
      <c r="M1348" s="777"/>
      <c r="N1348" s="778"/>
      <c r="O1348" s="957"/>
      <c r="P1348" s="957"/>
      <c r="Q1348" s="779"/>
      <c r="R1348" s="1022"/>
    </row>
    <row r="1349" spans="1:18">
      <c r="A1349" s="1020"/>
      <c r="B1349" s="1019" t="s">
        <v>2117</v>
      </c>
      <c r="C1349" s="1019" t="s">
        <v>1471</v>
      </c>
      <c r="D1349" s="1019" t="s">
        <v>151</v>
      </c>
      <c r="E1349" s="1021">
        <v>40996</v>
      </c>
      <c r="F1349" s="950"/>
      <c r="G1349" s="951"/>
      <c r="H1349" s="951"/>
      <c r="I1349" s="951"/>
      <c r="J1349" s="952"/>
      <c r="K1349" s="953">
        <v>2571000</v>
      </c>
      <c r="L1349" s="954"/>
      <c r="M1349" s="777">
        <v>2571</v>
      </c>
      <c r="N1349" s="778">
        <v>1000</v>
      </c>
      <c r="O1349" s="957"/>
      <c r="P1349" s="957"/>
      <c r="Q1349" s="779">
        <v>67000</v>
      </c>
      <c r="R1349" s="1022">
        <v>67</v>
      </c>
    </row>
    <row r="1350" spans="1:18">
      <c r="A1350" s="1020">
        <v>109</v>
      </c>
      <c r="B1350" s="1019" t="s">
        <v>1472</v>
      </c>
      <c r="C1350" s="1019" t="s">
        <v>1473</v>
      </c>
      <c r="D1350" s="1019" t="s">
        <v>80</v>
      </c>
      <c r="E1350" s="1021">
        <v>39864</v>
      </c>
      <c r="F1350" s="950" t="s">
        <v>26</v>
      </c>
      <c r="G1350" s="951">
        <v>17211000</v>
      </c>
      <c r="H1350" s="951">
        <v>0</v>
      </c>
      <c r="I1350" s="951">
        <v>6442172.5</v>
      </c>
      <c r="J1350" s="952" t="s">
        <v>672</v>
      </c>
      <c r="K1350" s="953"/>
      <c r="L1350" s="954"/>
      <c r="M1350" s="777"/>
      <c r="N1350" s="778"/>
      <c r="O1350" s="957"/>
      <c r="P1350" s="957"/>
      <c r="Q1350" s="779"/>
      <c r="R1350" s="1022"/>
    </row>
    <row r="1351" spans="1:18">
      <c r="A1351" s="1020"/>
      <c r="B1351" s="1019" t="s">
        <v>1472</v>
      </c>
      <c r="C1351" s="1019" t="s">
        <v>1473</v>
      </c>
      <c r="D1351" s="1019" t="s">
        <v>80</v>
      </c>
      <c r="E1351" s="1021">
        <v>41759</v>
      </c>
      <c r="F1351" s="950"/>
      <c r="G1351" s="951"/>
      <c r="H1351" s="951"/>
      <c r="I1351" s="951"/>
      <c r="J1351" s="952"/>
      <c r="K1351" s="953">
        <v>6023850</v>
      </c>
      <c r="L1351" s="954"/>
      <c r="M1351" s="777">
        <v>20079500</v>
      </c>
      <c r="N1351" s="778">
        <v>0.3</v>
      </c>
      <c r="O1351" s="957">
        <v>-11187150</v>
      </c>
      <c r="P1351" s="957"/>
      <c r="Q1351" s="779"/>
      <c r="R1351" s="1022"/>
    </row>
    <row r="1352" spans="1:18">
      <c r="A1352" s="1020">
        <v>11</v>
      </c>
      <c r="B1352" s="1019" t="s">
        <v>1474</v>
      </c>
      <c r="C1352" s="1019" t="s">
        <v>895</v>
      </c>
      <c r="D1352" s="1019" t="s">
        <v>80</v>
      </c>
      <c r="E1352" s="1021">
        <v>39766</v>
      </c>
      <c r="F1352" s="950" t="s">
        <v>26</v>
      </c>
      <c r="G1352" s="951">
        <v>1576000000</v>
      </c>
      <c r="H1352" s="951">
        <v>0</v>
      </c>
      <c r="I1352" s="951">
        <v>1709623333.3499999</v>
      </c>
      <c r="J1352" s="952" t="s">
        <v>656</v>
      </c>
      <c r="K1352" s="953"/>
      <c r="L1352" s="954"/>
      <c r="M1352" s="777"/>
      <c r="N1352" s="778"/>
      <c r="O1352" s="957"/>
      <c r="P1352" s="957"/>
      <c r="Q1352" s="779"/>
      <c r="R1352" s="1022"/>
    </row>
    <row r="1353" spans="1:18">
      <c r="A1353" s="1020"/>
      <c r="B1353" s="1019" t="s">
        <v>1474</v>
      </c>
      <c r="C1353" s="1019" t="s">
        <v>895</v>
      </c>
      <c r="D1353" s="1019" t="s">
        <v>80</v>
      </c>
      <c r="E1353" s="1021">
        <v>39981</v>
      </c>
      <c r="F1353" s="950"/>
      <c r="G1353" s="951"/>
      <c r="H1353" s="951"/>
      <c r="I1353" s="951"/>
      <c r="J1353" s="952"/>
      <c r="K1353" s="953">
        <v>1576000000</v>
      </c>
      <c r="L1353" s="954"/>
      <c r="M1353" s="777">
        <v>1576000</v>
      </c>
      <c r="N1353" s="778">
        <v>1000</v>
      </c>
      <c r="O1353" s="957"/>
      <c r="P1353" s="957"/>
      <c r="Q1353" s="779"/>
      <c r="R1353" s="1022"/>
    </row>
    <row r="1354" spans="1:18">
      <c r="A1354" s="1020"/>
      <c r="B1354" s="1019" t="s">
        <v>1474</v>
      </c>
      <c r="C1354" s="1019" t="s">
        <v>895</v>
      </c>
      <c r="D1354" s="1019" t="s">
        <v>80</v>
      </c>
      <c r="E1354" s="1021">
        <v>40051</v>
      </c>
      <c r="F1354" s="950"/>
      <c r="G1354" s="951"/>
      <c r="H1354" s="951"/>
      <c r="I1354" s="951"/>
      <c r="J1354" s="952"/>
      <c r="K1354" s="953"/>
      <c r="L1354" s="954"/>
      <c r="M1354" s="777"/>
      <c r="N1354" s="778"/>
      <c r="O1354" s="957"/>
      <c r="P1354" s="957"/>
      <c r="Q1354" s="779">
        <v>87000000</v>
      </c>
      <c r="R1354" s="1022">
        <v>3824624</v>
      </c>
    </row>
    <row r="1355" spans="1:18">
      <c r="A1355" s="1020" t="s">
        <v>1980</v>
      </c>
      <c r="B1355" s="1019" t="s">
        <v>1475</v>
      </c>
      <c r="C1355" s="1019" t="s">
        <v>1476</v>
      </c>
      <c r="D1355" s="1019" t="s">
        <v>102</v>
      </c>
      <c r="E1355" s="1021">
        <v>39843</v>
      </c>
      <c r="F1355" s="950" t="s">
        <v>49</v>
      </c>
      <c r="G1355" s="951">
        <v>10000000</v>
      </c>
      <c r="H1355" s="951">
        <v>0</v>
      </c>
      <c r="I1355" s="951">
        <v>11930624.67</v>
      </c>
      <c r="J1355" s="952" t="s">
        <v>656</v>
      </c>
      <c r="K1355" s="953"/>
      <c r="L1355" s="954"/>
      <c r="M1355" s="777"/>
      <c r="N1355" s="778"/>
      <c r="O1355" s="957"/>
      <c r="P1355" s="957"/>
      <c r="Q1355" s="779"/>
      <c r="R1355" s="1022"/>
    </row>
    <row r="1356" spans="1:18">
      <c r="A1356" s="1020"/>
      <c r="B1356" s="1019" t="s">
        <v>1475</v>
      </c>
      <c r="C1356" s="1019" t="s">
        <v>1476</v>
      </c>
      <c r="D1356" s="1019" t="s">
        <v>102</v>
      </c>
      <c r="E1356" s="1021">
        <v>40801</v>
      </c>
      <c r="F1356" s="950"/>
      <c r="G1356" s="951"/>
      <c r="H1356" s="951"/>
      <c r="I1356" s="951"/>
      <c r="J1356" s="952"/>
      <c r="K1356" s="953">
        <v>10000000</v>
      </c>
      <c r="L1356" s="954"/>
      <c r="M1356" s="777">
        <v>10000</v>
      </c>
      <c r="N1356" s="778">
        <v>1000</v>
      </c>
      <c r="O1356" s="957"/>
      <c r="P1356" s="957"/>
      <c r="Q1356" s="779">
        <v>500000</v>
      </c>
      <c r="R1356" s="1022">
        <v>500</v>
      </c>
    </row>
    <row r="1357" spans="1:18">
      <c r="A1357" s="1020" t="s">
        <v>1981</v>
      </c>
      <c r="B1357" s="1019" t="s">
        <v>1477</v>
      </c>
      <c r="C1357" s="1019" t="s">
        <v>1478</v>
      </c>
      <c r="D1357" s="1019" t="s">
        <v>87</v>
      </c>
      <c r="E1357" s="1021">
        <v>39857</v>
      </c>
      <c r="F1357" s="950" t="s">
        <v>49</v>
      </c>
      <c r="G1357" s="951">
        <v>10500000</v>
      </c>
      <c r="H1357" s="951">
        <v>0</v>
      </c>
      <c r="I1357" s="951">
        <v>11891847.5</v>
      </c>
      <c r="J1357" s="952" t="s">
        <v>672</v>
      </c>
      <c r="K1357" s="953"/>
      <c r="L1357" s="954"/>
      <c r="M1357" s="777"/>
      <c r="N1357" s="778"/>
      <c r="O1357" s="957"/>
      <c r="P1357" s="957"/>
      <c r="Q1357" s="779"/>
      <c r="R1357" s="1022"/>
    </row>
    <row r="1358" spans="1:18">
      <c r="A1358" s="1020"/>
      <c r="B1358" s="1019" t="s">
        <v>1477</v>
      </c>
      <c r="C1358" s="1019" t="s">
        <v>1478</v>
      </c>
      <c r="D1358" s="1019" t="s">
        <v>87</v>
      </c>
      <c r="E1358" s="1021">
        <v>41341</v>
      </c>
      <c r="F1358" s="950"/>
      <c r="G1358" s="951"/>
      <c r="H1358" s="951"/>
      <c r="I1358" s="951"/>
      <c r="J1358" s="952"/>
      <c r="K1358" s="953">
        <v>2000000</v>
      </c>
      <c r="L1358" s="954"/>
      <c r="M1358" s="777">
        <v>2000</v>
      </c>
      <c r="N1358" s="778">
        <v>1032.0999999999999</v>
      </c>
      <c r="O1358" s="957"/>
      <c r="P1358" s="957">
        <v>64220</v>
      </c>
      <c r="Q1358" s="779"/>
      <c r="R1358" s="1022"/>
    </row>
    <row r="1359" spans="1:18">
      <c r="A1359" s="1020"/>
      <c r="B1359" s="1019" t="s">
        <v>1477</v>
      </c>
      <c r="C1359" s="1019" t="s">
        <v>1478</v>
      </c>
      <c r="D1359" s="1019" t="s">
        <v>87</v>
      </c>
      <c r="E1359" s="1021">
        <v>41344</v>
      </c>
      <c r="F1359" s="950"/>
      <c r="G1359" s="951"/>
      <c r="H1359" s="951"/>
      <c r="I1359" s="951"/>
      <c r="J1359" s="952"/>
      <c r="K1359" s="953">
        <v>8500000</v>
      </c>
      <c r="L1359" s="954"/>
      <c r="M1359" s="777">
        <v>8500</v>
      </c>
      <c r="N1359" s="778">
        <v>1032.0999999999999</v>
      </c>
      <c r="O1359" s="957"/>
      <c r="P1359" s="957">
        <v>272935</v>
      </c>
      <c r="Q1359" s="779">
        <v>587634.55000000005</v>
      </c>
      <c r="R1359" s="1022">
        <v>525</v>
      </c>
    </row>
    <row r="1360" spans="1:18">
      <c r="A1360" s="1020"/>
      <c r="B1360" s="1019" t="s">
        <v>1477</v>
      </c>
      <c r="C1360" s="1019" t="s">
        <v>1478</v>
      </c>
      <c r="D1360" s="1019" t="s">
        <v>87</v>
      </c>
      <c r="E1360" s="1021">
        <v>41373</v>
      </c>
      <c r="F1360" s="950"/>
      <c r="G1360" s="951"/>
      <c r="H1360" s="951"/>
      <c r="I1360" s="951"/>
      <c r="J1360" s="952"/>
      <c r="K1360" s="953"/>
      <c r="L1360" s="954">
        <v>-108371.55</v>
      </c>
      <c r="M1360" s="777"/>
      <c r="N1360" s="778"/>
      <c r="O1360" s="957"/>
      <c r="P1360" s="957"/>
      <c r="Q1360" s="779"/>
      <c r="R1360" s="1022"/>
    </row>
    <row r="1361" spans="1:18">
      <c r="A1361" s="1020" t="s">
        <v>1979</v>
      </c>
      <c r="B1361" s="1019" t="s">
        <v>1479</v>
      </c>
      <c r="C1361" s="1019" t="s">
        <v>1480</v>
      </c>
      <c r="D1361" s="1019" t="s">
        <v>87</v>
      </c>
      <c r="E1361" s="1021">
        <v>39857</v>
      </c>
      <c r="F1361" s="950" t="s">
        <v>49</v>
      </c>
      <c r="G1361" s="951">
        <v>1992000</v>
      </c>
      <c r="H1361" s="951">
        <v>0</v>
      </c>
      <c r="I1361" s="951">
        <v>2380393</v>
      </c>
      <c r="J1361" s="952" t="s">
        <v>656</v>
      </c>
      <c r="K1361" s="953"/>
      <c r="L1361" s="954"/>
      <c r="M1361" s="777"/>
      <c r="N1361" s="778"/>
      <c r="O1361" s="957"/>
      <c r="P1361" s="957"/>
      <c r="Q1361" s="779"/>
      <c r="R1361" s="1022"/>
    </row>
    <row r="1362" spans="1:18">
      <c r="A1362" s="1020"/>
      <c r="B1362" s="1019" t="s">
        <v>1479</v>
      </c>
      <c r="C1362" s="1019" t="s">
        <v>1480</v>
      </c>
      <c r="D1362" s="1019" t="s">
        <v>87</v>
      </c>
      <c r="E1362" s="1021">
        <v>41283</v>
      </c>
      <c r="F1362" s="950"/>
      <c r="G1362" s="951"/>
      <c r="H1362" s="951"/>
      <c r="I1362" s="951"/>
      <c r="J1362" s="952"/>
      <c r="K1362" s="953">
        <v>1992000</v>
      </c>
      <c r="L1362" s="954"/>
      <c r="M1362" s="777">
        <v>1992</v>
      </c>
      <c r="N1362" s="778">
        <v>1000</v>
      </c>
      <c r="O1362" s="957"/>
      <c r="P1362" s="957"/>
      <c r="Q1362" s="779">
        <v>100000</v>
      </c>
      <c r="R1362" s="1022">
        <v>100</v>
      </c>
    </row>
    <row r="1363" spans="1:18">
      <c r="A1363" s="1020"/>
      <c r="B1363" s="1019" t="s">
        <v>1481</v>
      </c>
      <c r="C1363" s="1019" t="s">
        <v>1350</v>
      </c>
      <c r="D1363" s="1019" t="s">
        <v>55</v>
      </c>
      <c r="E1363" s="1021">
        <v>39843</v>
      </c>
      <c r="F1363" s="950" t="s">
        <v>26</v>
      </c>
      <c r="G1363" s="951">
        <v>7700000</v>
      </c>
      <c r="H1363" s="951">
        <v>0</v>
      </c>
      <c r="I1363" s="951">
        <v>8592336</v>
      </c>
      <c r="J1363" s="952" t="s">
        <v>672</v>
      </c>
      <c r="K1363" s="953"/>
      <c r="L1363" s="954"/>
      <c r="M1363" s="777"/>
      <c r="N1363" s="778"/>
      <c r="O1363" s="957"/>
      <c r="P1363" s="957"/>
      <c r="Q1363" s="779"/>
      <c r="R1363" s="1022"/>
    </row>
    <row r="1364" spans="1:18">
      <c r="A1364" s="1020"/>
      <c r="B1364" s="1019" t="s">
        <v>1481</v>
      </c>
      <c r="C1364" s="1019" t="s">
        <v>1350</v>
      </c>
      <c r="D1364" s="1019" t="s">
        <v>55</v>
      </c>
      <c r="E1364" s="1021">
        <v>41213</v>
      </c>
      <c r="F1364" s="950"/>
      <c r="G1364" s="951"/>
      <c r="H1364" s="951"/>
      <c r="I1364" s="951"/>
      <c r="J1364" s="952"/>
      <c r="K1364" s="953">
        <v>7095550</v>
      </c>
      <c r="L1364" s="954"/>
      <c r="M1364" s="777">
        <v>7700</v>
      </c>
      <c r="N1364" s="778">
        <v>921.5</v>
      </c>
      <c r="O1364" s="957">
        <v>-604450</v>
      </c>
      <c r="P1364" s="957"/>
      <c r="Q1364" s="779"/>
      <c r="R1364" s="1022"/>
    </row>
    <row r="1365" spans="1:18">
      <c r="A1365" s="1020"/>
      <c r="B1365" s="1019" t="s">
        <v>1481</v>
      </c>
      <c r="C1365" s="1019" t="s">
        <v>1350</v>
      </c>
      <c r="D1365" s="1019" t="s">
        <v>55</v>
      </c>
      <c r="E1365" s="1021">
        <v>41285</v>
      </c>
      <c r="F1365" s="950"/>
      <c r="G1365" s="951"/>
      <c r="H1365" s="951"/>
      <c r="I1365" s="951"/>
      <c r="J1365" s="952"/>
      <c r="K1365" s="953"/>
      <c r="L1365" s="954">
        <v>-70955.5</v>
      </c>
      <c r="M1365" s="777"/>
      <c r="N1365" s="778"/>
      <c r="O1365" s="957"/>
      <c r="P1365" s="957"/>
      <c r="Q1365" s="779"/>
      <c r="R1365" s="1022"/>
    </row>
    <row r="1366" spans="1:18">
      <c r="A1366" s="1020"/>
      <c r="B1366" s="1019" t="s">
        <v>1481</v>
      </c>
      <c r="C1366" s="1019" t="s">
        <v>1350</v>
      </c>
      <c r="D1366" s="1019" t="s">
        <v>55</v>
      </c>
      <c r="E1366" s="1021">
        <v>41311</v>
      </c>
      <c r="F1366" s="950"/>
      <c r="G1366" s="951"/>
      <c r="H1366" s="951"/>
      <c r="I1366" s="951"/>
      <c r="J1366" s="952"/>
      <c r="K1366" s="953"/>
      <c r="L1366" s="954"/>
      <c r="M1366" s="777"/>
      <c r="N1366" s="778"/>
      <c r="O1366" s="957"/>
      <c r="P1366" s="957"/>
      <c r="Q1366" s="779">
        <v>122887.5</v>
      </c>
      <c r="R1366" s="1022">
        <v>163830</v>
      </c>
    </row>
    <row r="1367" spans="1:18">
      <c r="A1367" s="1020">
        <v>45</v>
      </c>
      <c r="B1367" s="1019" t="s">
        <v>1482</v>
      </c>
      <c r="C1367" s="1019" t="s">
        <v>1483</v>
      </c>
      <c r="D1367" s="1019" t="s">
        <v>81</v>
      </c>
      <c r="E1367" s="1021">
        <v>39787</v>
      </c>
      <c r="F1367" s="950" t="s">
        <v>26</v>
      </c>
      <c r="G1367" s="951">
        <v>13500000</v>
      </c>
      <c r="H1367" s="951">
        <v>0</v>
      </c>
      <c r="I1367" s="951">
        <v>15871250</v>
      </c>
      <c r="J1367" s="952" t="s">
        <v>656</v>
      </c>
      <c r="K1367" s="953"/>
      <c r="L1367" s="954"/>
      <c r="M1367" s="777"/>
      <c r="N1367" s="778"/>
      <c r="O1367" s="957"/>
      <c r="P1367" s="957"/>
      <c r="Q1367" s="779"/>
      <c r="R1367" s="1022"/>
    </row>
    <row r="1368" spans="1:18">
      <c r="A1368" s="1020"/>
      <c r="B1368" s="1019" t="s">
        <v>1482</v>
      </c>
      <c r="C1368" s="1019" t="s">
        <v>1483</v>
      </c>
      <c r="D1368" s="1019" t="s">
        <v>81</v>
      </c>
      <c r="E1368" s="1021">
        <v>40766</v>
      </c>
      <c r="F1368" s="950"/>
      <c r="G1368" s="951"/>
      <c r="H1368" s="951"/>
      <c r="I1368" s="951"/>
      <c r="J1368" s="952"/>
      <c r="K1368" s="953">
        <v>13500000</v>
      </c>
      <c r="L1368" s="954"/>
      <c r="M1368" s="777">
        <v>13500</v>
      </c>
      <c r="N1368" s="778">
        <v>1000</v>
      </c>
      <c r="O1368" s="957"/>
      <c r="P1368" s="957"/>
      <c r="Q1368" s="779"/>
      <c r="R1368" s="1022"/>
    </row>
    <row r="1369" spans="1:18">
      <c r="A1369" s="1020"/>
      <c r="B1369" s="1019" t="s">
        <v>1482</v>
      </c>
      <c r="C1369" s="1019" t="s">
        <v>1483</v>
      </c>
      <c r="D1369" s="1019" t="s">
        <v>81</v>
      </c>
      <c r="E1369" s="1021">
        <v>40814</v>
      </c>
      <c r="F1369" s="950"/>
      <c r="G1369" s="951"/>
      <c r="H1369" s="951"/>
      <c r="I1369" s="951"/>
      <c r="J1369" s="952"/>
      <c r="K1369" s="953"/>
      <c r="L1369" s="954"/>
      <c r="M1369" s="777"/>
      <c r="N1369" s="778"/>
      <c r="O1369" s="957"/>
      <c r="P1369" s="957"/>
      <c r="Q1369" s="779">
        <v>560000</v>
      </c>
      <c r="R1369" s="1022">
        <v>350346</v>
      </c>
    </row>
    <row r="1370" spans="1:18">
      <c r="A1370" s="1020" t="s">
        <v>1989</v>
      </c>
      <c r="B1370" s="1019" t="s">
        <v>1484</v>
      </c>
      <c r="C1370" s="1019" t="s">
        <v>1485</v>
      </c>
      <c r="D1370" s="1019" t="s">
        <v>151</v>
      </c>
      <c r="E1370" s="1021">
        <v>39829</v>
      </c>
      <c r="F1370" s="950" t="s">
        <v>26</v>
      </c>
      <c r="G1370" s="951">
        <v>38263000</v>
      </c>
      <c r="H1370" s="951">
        <v>0</v>
      </c>
      <c r="I1370" s="951">
        <v>40521918.609999999</v>
      </c>
      <c r="J1370" s="952" t="s">
        <v>656</v>
      </c>
      <c r="K1370" s="953"/>
      <c r="L1370" s="954"/>
      <c r="M1370" s="777"/>
      <c r="N1370" s="778"/>
      <c r="O1370" s="957"/>
      <c r="P1370" s="957"/>
      <c r="Q1370" s="779"/>
      <c r="R1370" s="1022"/>
    </row>
    <row r="1371" spans="1:18">
      <c r="A1371" s="1020"/>
      <c r="B1371" s="1019" t="s">
        <v>1484</v>
      </c>
      <c r="C1371" s="1019" t="s">
        <v>1485</v>
      </c>
      <c r="D1371" s="1019" t="s">
        <v>151</v>
      </c>
      <c r="E1371" s="1021">
        <v>40177</v>
      </c>
      <c r="F1371" s="950"/>
      <c r="G1371" s="951"/>
      <c r="H1371" s="951"/>
      <c r="I1371" s="951"/>
      <c r="J1371" s="952"/>
      <c r="K1371" s="953">
        <v>38263000</v>
      </c>
      <c r="L1371" s="954"/>
      <c r="M1371" s="777">
        <v>38263</v>
      </c>
      <c r="N1371" s="778">
        <v>1000</v>
      </c>
      <c r="O1371" s="957"/>
      <c r="P1371" s="957"/>
      <c r="Q1371" s="779"/>
      <c r="R1371" s="1022"/>
    </row>
    <row r="1372" spans="1:18">
      <c r="A1372" s="1020"/>
      <c r="B1372" s="1019" t="s">
        <v>1484</v>
      </c>
      <c r="C1372" s="1019" t="s">
        <v>1485</v>
      </c>
      <c r="D1372" s="1019" t="s">
        <v>151</v>
      </c>
      <c r="E1372" s="1021">
        <v>40212</v>
      </c>
      <c r="F1372" s="950"/>
      <c r="G1372" s="951"/>
      <c r="H1372" s="951"/>
      <c r="I1372" s="951"/>
      <c r="J1372" s="952"/>
      <c r="K1372" s="953"/>
      <c r="L1372" s="954"/>
      <c r="M1372" s="777"/>
      <c r="N1372" s="778"/>
      <c r="O1372" s="957"/>
      <c r="P1372" s="957"/>
      <c r="Q1372" s="779">
        <v>430797</v>
      </c>
      <c r="R1372" s="1022">
        <v>190427</v>
      </c>
    </row>
    <row r="1373" spans="1:18">
      <c r="A1373" s="1020">
        <v>8</v>
      </c>
      <c r="B1373" s="1019" t="s">
        <v>1486</v>
      </c>
      <c r="C1373" s="1019" t="s">
        <v>1487</v>
      </c>
      <c r="D1373" s="1019" t="s">
        <v>81</v>
      </c>
      <c r="E1373" s="1021">
        <v>39843</v>
      </c>
      <c r="F1373" s="950" t="s">
        <v>49</v>
      </c>
      <c r="G1373" s="951">
        <v>2080000</v>
      </c>
      <c r="H1373" s="951">
        <v>0</v>
      </c>
      <c r="I1373" s="951">
        <v>2654758.89</v>
      </c>
      <c r="J1373" s="952" t="s">
        <v>656</v>
      </c>
      <c r="K1373" s="953"/>
      <c r="L1373" s="954"/>
      <c r="M1373" s="777"/>
      <c r="N1373" s="778"/>
      <c r="O1373" s="957"/>
      <c r="P1373" s="957"/>
      <c r="Q1373" s="779"/>
      <c r="R1373" s="1022"/>
    </row>
    <row r="1374" spans="1:18">
      <c r="A1374" s="1020"/>
      <c r="B1374" s="1019" t="s">
        <v>1486</v>
      </c>
      <c r="C1374" s="1019" t="s">
        <v>1487</v>
      </c>
      <c r="D1374" s="1019" t="s">
        <v>81</v>
      </c>
      <c r="E1374" s="1021">
        <v>41542</v>
      </c>
      <c r="F1374" s="950"/>
      <c r="G1374" s="951"/>
      <c r="H1374" s="951"/>
      <c r="I1374" s="951"/>
      <c r="J1374" s="952"/>
      <c r="K1374" s="953">
        <v>2080000</v>
      </c>
      <c r="L1374" s="954"/>
      <c r="M1374" s="777">
        <v>2080</v>
      </c>
      <c r="N1374" s="778">
        <v>1000</v>
      </c>
      <c r="O1374" s="957"/>
      <c r="P1374" s="957"/>
      <c r="Q1374" s="779">
        <v>104000</v>
      </c>
      <c r="R1374" s="1022">
        <v>104</v>
      </c>
    </row>
    <row r="1375" spans="1:18">
      <c r="A1375" s="1020">
        <v>11</v>
      </c>
      <c r="B1375" s="1019" t="s">
        <v>1488</v>
      </c>
      <c r="C1375" s="1019" t="s">
        <v>1489</v>
      </c>
      <c r="D1375" s="1019" t="s">
        <v>86</v>
      </c>
      <c r="E1375" s="1021">
        <v>39787</v>
      </c>
      <c r="F1375" s="950" t="s">
        <v>26</v>
      </c>
      <c r="G1375" s="951">
        <v>7000000</v>
      </c>
      <c r="H1375" s="951">
        <v>0</v>
      </c>
      <c r="I1375" s="951">
        <v>7438888.8899999997</v>
      </c>
      <c r="J1375" s="952" t="s">
        <v>656</v>
      </c>
      <c r="K1375" s="953"/>
      <c r="L1375" s="954"/>
      <c r="M1375" s="777"/>
      <c r="N1375" s="778"/>
      <c r="O1375" s="957"/>
      <c r="P1375" s="957"/>
      <c r="Q1375" s="779"/>
      <c r="R1375" s="1022"/>
    </row>
    <row r="1376" spans="1:18">
      <c r="A1376" s="1020"/>
      <c r="B1376" s="1019" t="s">
        <v>1488</v>
      </c>
      <c r="C1376" s="1019" t="s">
        <v>1489</v>
      </c>
      <c r="D1376" s="1019" t="s">
        <v>86</v>
      </c>
      <c r="E1376" s="1021">
        <v>40009</v>
      </c>
      <c r="F1376" s="950"/>
      <c r="G1376" s="951"/>
      <c r="H1376" s="951"/>
      <c r="I1376" s="951"/>
      <c r="J1376" s="952"/>
      <c r="K1376" s="953">
        <v>7000000</v>
      </c>
      <c r="L1376" s="954"/>
      <c r="M1376" s="777">
        <v>7000</v>
      </c>
      <c r="N1376" s="778">
        <v>1000</v>
      </c>
      <c r="O1376" s="957"/>
      <c r="P1376" s="957"/>
      <c r="Q1376" s="779"/>
      <c r="R1376" s="1022"/>
    </row>
    <row r="1377" spans="1:18">
      <c r="A1377" s="1020"/>
      <c r="B1377" s="1019" t="s">
        <v>1488</v>
      </c>
      <c r="C1377" s="1019" t="s">
        <v>1489</v>
      </c>
      <c r="D1377" s="1019" t="s">
        <v>86</v>
      </c>
      <c r="E1377" s="1021">
        <v>40058</v>
      </c>
      <c r="F1377" s="950"/>
      <c r="G1377" s="951"/>
      <c r="H1377" s="951"/>
      <c r="I1377" s="951"/>
      <c r="J1377" s="952"/>
      <c r="K1377" s="953"/>
      <c r="L1377" s="954"/>
      <c r="M1377" s="777"/>
      <c r="N1377" s="778"/>
      <c r="O1377" s="957"/>
      <c r="P1377" s="957"/>
      <c r="Q1377" s="779">
        <v>225000</v>
      </c>
      <c r="R1377" s="1022">
        <v>141892</v>
      </c>
    </row>
    <row r="1378" spans="1:18">
      <c r="A1378" s="1020">
        <v>11</v>
      </c>
      <c r="B1378" s="1019" t="s">
        <v>1490</v>
      </c>
      <c r="C1378" s="1019" t="s">
        <v>1063</v>
      </c>
      <c r="D1378" s="1019" t="s">
        <v>101</v>
      </c>
      <c r="E1378" s="1021">
        <v>39794</v>
      </c>
      <c r="F1378" s="950" t="s">
        <v>26</v>
      </c>
      <c r="G1378" s="951">
        <v>100000000</v>
      </c>
      <c r="H1378" s="951">
        <v>0</v>
      </c>
      <c r="I1378" s="951">
        <v>102713888.89</v>
      </c>
      <c r="J1378" s="952" t="s">
        <v>656</v>
      </c>
      <c r="K1378" s="953"/>
      <c r="L1378" s="954"/>
      <c r="M1378" s="777"/>
      <c r="N1378" s="778"/>
      <c r="O1378" s="957"/>
      <c r="P1378" s="957"/>
      <c r="Q1378" s="779"/>
      <c r="R1378" s="1022"/>
    </row>
    <row r="1379" spans="1:18">
      <c r="A1379" s="1020"/>
      <c r="B1379" s="1019" t="s">
        <v>1490</v>
      </c>
      <c r="C1379" s="1019" t="s">
        <v>1063</v>
      </c>
      <c r="D1379" s="1019" t="s">
        <v>101</v>
      </c>
      <c r="E1379" s="1021">
        <v>39903</v>
      </c>
      <c r="F1379" s="950"/>
      <c r="G1379" s="951"/>
      <c r="H1379" s="951"/>
      <c r="I1379" s="951"/>
      <c r="J1379" s="952"/>
      <c r="K1379" s="953">
        <v>100000000</v>
      </c>
      <c r="L1379" s="954"/>
      <c r="M1379" s="777">
        <v>100000</v>
      </c>
      <c r="N1379" s="778">
        <v>1000</v>
      </c>
      <c r="O1379" s="957"/>
      <c r="P1379" s="957"/>
      <c r="Q1379" s="779"/>
      <c r="R1379" s="1022"/>
    </row>
    <row r="1380" spans="1:18">
      <c r="A1380" s="1020"/>
      <c r="B1380" s="1019" t="s">
        <v>1490</v>
      </c>
      <c r="C1380" s="1019" t="s">
        <v>1063</v>
      </c>
      <c r="D1380" s="1019" t="s">
        <v>101</v>
      </c>
      <c r="E1380" s="1021">
        <v>39941</v>
      </c>
      <c r="F1380" s="950"/>
      <c r="G1380" s="951"/>
      <c r="H1380" s="951"/>
      <c r="I1380" s="951"/>
      <c r="J1380" s="952"/>
      <c r="K1380" s="953"/>
      <c r="L1380" s="954"/>
      <c r="M1380" s="777"/>
      <c r="N1380" s="778"/>
      <c r="O1380" s="957"/>
      <c r="P1380" s="957"/>
      <c r="Q1380" s="779">
        <v>1200000</v>
      </c>
      <c r="R1380" s="1022">
        <v>813008</v>
      </c>
    </row>
    <row r="1381" spans="1:18">
      <c r="A1381" s="1020"/>
      <c r="B1381" s="1019" t="s">
        <v>1491</v>
      </c>
      <c r="C1381" s="1019" t="s">
        <v>1492</v>
      </c>
      <c r="D1381" s="1019" t="s">
        <v>80</v>
      </c>
      <c r="E1381" s="1021">
        <v>39829</v>
      </c>
      <c r="F1381" s="950" t="s">
        <v>26</v>
      </c>
      <c r="G1381" s="951">
        <v>73000000</v>
      </c>
      <c r="H1381" s="951">
        <v>0</v>
      </c>
      <c r="I1381" s="951">
        <v>31423238.489999998</v>
      </c>
      <c r="J1381" s="952" t="s">
        <v>672</v>
      </c>
      <c r="K1381" s="953"/>
      <c r="L1381" s="954"/>
      <c r="M1381" s="777"/>
      <c r="N1381" s="778"/>
      <c r="O1381" s="957"/>
      <c r="P1381" s="957"/>
      <c r="Q1381" s="779"/>
      <c r="R1381" s="1022"/>
    </row>
    <row r="1382" spans="1:18">
      <c r="A1382" s="1020"/>
      <c r="B1382" s="1019" t="s">
        <v>1491</v>
      </c>
      <c r="C1382" s="1019" t="s">
        <v>1492</v>
      </c>
      <c r="D1382" s="1019" t="s">
        <v>80</v>
      </c>
      <c r="E1382" s="1021">
        <v>41344</v>
      </c>
      <c r="F1382" s="950"/>
      <c r="G1382" s="951"/>
      <c r="H1382" s="951"/>
      <c r="I1382" s="951"/>
      <c r="J1382" s="952"/>
      <c r="K1382" s="953">
        <v>24684870</v>
      </c>
      <c r="L1382" s="954"/>
      <c r="M1382" s="777">
        <v>70028</v>
      </c>
      <c r="N1382" s="778">
        <v>352.5</v>
      </c>
      <c r="O1382" s="957">
        <v>-45343130</v>
      </c>
      <c r="P1382" s="957"/>
      <c r="Q1382" s="779"/>
      <c r="R1382" s="1022"/>
    </row>
    <row r="1383" spans="1:18">
      <c r="A1383" s="1020"/>
      <c r="B1383" s="1019" t="s">
        <v>1491</v>
      </c>
      <c r="C1383" s="1019" t="s">
        <v>1492</v>
      </c>
      <c r="D1383" s="1019" t="s">
        <v>80</v>
      </c>
      <c r="E1383" s="1021">
        <v>41359</v>
      </c>
      <c r="F1383" s="950"/>
      <c r="G1383" s="951"/>
      <c r="H1383" s="951"/>
      <c r="I1383" s="951"/>
      <c r="J1383" s="952"/>
      <c r="K1383" s="953">
        <v>452424</v>
      </c>
      <c r="L1383" s="954"/>
      <c r="M1383" s="777">
        <v>1200</v>
      </c>
      <c r="N1383" s="778">
        <v>377</v>
      </c>
      <c r="O1383" s="957">
        <v>-747576</v>
      </c>
      <c r="P1383" s="957"/>
      <c r="Q1383" s="779"/>
      <c r="R1383" s="1022"/>
    </row>
    <row r="1384" spans="1:18">
      <c r="A1384" s="1020"/>
      <c r="B1384" s="1019" t="s">
        <v>1491</v>
      </c>
      <c r="C1384" s="1019" t="s">
        <v>1492</v>
      </c>
      <c r="D1384" s="1019" t="s">
        <v>80</v>
      </c>
      <c r="E1384" s="1021">
        <v>41360</v>
      </c>
      <c r="F1384" s="950"/>
      <c r="G1384" s="951"/>
      <c r="H1384" s="951"/>
      <c r="I1384" s="951"/>
      <c r="J1384" s="952"/>
      <c r="K1384" s="953">
        <v>668079.43999999994</v>
      </c>
      <c r="L1384" s="954"/>
      <c r="M1384" s="777">
        <v>1772</v>
      </c>
      <c r="N1384" s="778">
        <v>377</v>
      </c>
      <c r="O1384" s="957">
        <v>-1103920.56</v>
      </c>
      <c r="P1384" s="957"/>
      <c r="Q1384" s="779"/>
      <c r="R1384" s="1022"/>
    </row>
    <row r="1385" spans="1:18">
      <c r="A1385" s="1020"/>
      <c r="B1385" s="1019" t="s">
        <v>1491</v>
      </c>
      <c r="C1385" s="1019" t="s">
        <v>1492</v>
      </c>
      <c r="D1385" s="1019" t="s">
        <v>80</v>
      </c>
      <c r="E1385" s="1021">
        <v>41373</v>
      </c>
      <c r="F1385" s="950"/>
      <c r="G1385" s="951"/>
      <c r="H1385" s="951"/>
      <c r="I1385" s="951"/>
      <c r="J1385" s="952"/>
      <c r="K1385" s="953"/>
      <c r="L1385" s="954">
        <v>-258053.73</v>
      </c>
      <c r="M1385" s="777"/>
      <c r="N1385" s="778"/>
      <c r="O1385" s="957"/>
      <c r="P1385" s="957"/>
      <c r="Q1385" s="779"/>
      <c r="R1385" s="1022"/>
    </row>
    <row r="1386" spans="1:18">
      <c r="A1386" s="1020"/>
      <c r="B1386" s="1019" t="s">
        <v>1491</v>
      </c>
      <c r="C1386" s="1019" t="s">
        <v>1492</v>
      </c>
      <c r="D1386" s="1019" t="s">
        <v>80</v>
      </c>
      <c r="E1386" s="1021">
        <v>41436</v>
      </c>
      <c r="F1386" s="950"/>
      <c r="G1386" s="951"/>
      <c r="H1386" s="951"/>
      <c r="I1386" s="951"/>
      <c r="J1386" s="952"/>
      <c r="K1386" s="953"/>
      <c r="L1386" s="954"/>
      <c r="M1386" s="777"/>
      <c r="N1386" s="778"/>
      <c r="O1386" s="957"/>
      <c r="P1386" s="957"/>
      <c r="Q1386" s="779">
        <v>106891</v>
      </c>
      <c r="R1386" s="1022">
        <v>815339</v>
      </c>
    </row>
    <row r="1387" spans="1:18">
      <c r="A1387" s="1020" t="s">
        <v>1981</v>
      </c>
      <c r="B1387" s="1019" t="s">
        <v>1493</v>
      </c>
      <c r="C1387" s="1019" t="s">
        <v>1480</v>
      </c>
      <c r="D1387" s="1019" t="s">
        <v>94</v>
      </c>
      <c r="E1387" s="1021">
        <v>39920</v>
      </c>
      <c r="F1387" s="950" t="s">
        <v>49</v>
      </c>
      <c r="G1387" s="951">
        <v>2816000</v>
      </c>
      <c r="H1387" s="951">
        <v>0</v>
      </c>
      <c r="I1387" s="951">
        <v>3403603.15</v>
      </c>
      <c r="J1387" s="952" t="s">
        <v>672</v>
      </c>
      <c r="K1387" s="953"/>
      <c r="L1387" s="954"/>
      <c r="M1387" s="777"/>
      <c r="N1387" s="778"/>
      <c r="O1387" s="957"/>
      <c r="P1387" s="957"/>
      <c r="Q1387" s="779"/>
      <c r="R1387" s="1022"/>
    </row>
    <row r="1388" spans="1:18">
      <c r="A1388" s="1020"/>
      <c r="B1388" s="1019" t="s">
        <v>1493</v>
      </c>
      <c r="C1388" s="1019" t="s">
        <v>1480</v>
      </c>
      <c r="D1388" s="1019" t="s">
        <v>94</v>
      </c>
      <c r="E1388" s="1021">
        <v>41474</v>
      </c>
      <c r="F1388" s="950"/>
      <c r="G1388" s="951"/>
      <c r="H1388" s="951"/>
      <c r="I1388" s="951"/>
      <c r="J1388" s="952"/>
      <c r="K1388" s="953">
        <v>1239000</v>
      </c>
      <c r="L1388" s="954"/>
      <c r="M1388" s="777">
        <v>1239</v>
      </c>
      <c r="N1388" s="778">
        <v>1142.9000000000001</v>
      </c>
      <c r="O1388" s="957"/>
      <c r="P1388" s="957">
        <v>177053.1</v>
      </c>
      <c r="Q1388" s="779"/>
      <c r="R1388" s="1022"/>
    </row>
    <row r="1389" spans="1:18">
      <c r="A1389" s="1020"/>
      <c r="B1389" s="1019" t="s">
        <v>1493</v>
      </c>
      <c r="C1389" s="1019" t="s">
        <v>1480</v>
      </c>
      <c r="D1389" s="1019" t="s">
        <v>94</v>
      </c>
      <c r="E1389" s="1021">
        <v>41477</v>
      </c>
      <c r="F1389" s="950"/>
      <c r="G1389" s="951"/>
      <c r="H1389" s="951"/>
      <c r="I1389" s="951"/>
      <c r="J1389" s="952"/>
      <c r="K1389" s="953">
        <v>1577000</v>
      </c>
      <c r="L1389" s="954"/>
      <c r="M1389" s="777">
        <v>1577</v>
      </c>
      <c r="N1389" s="778">
        <v>1142.9000000000001</v>
      </c>
      <c r="O1389" s="957"/>
      <c r="P1389" s="957">
        <v>225353.3</v>
      </c>
      <c r="Q1389" s="779">
        <v>159886.25</v>
      </c>
      <c r="R1389" s="1022">
        <v>141</v>
      </c>
    </row>
    <row r="1390" spans="1:18">
      <c r="A1390" s="1020"/>
      <c r="B1390" s="1019" t="s">
        <v>1493</v>
      </c>
      <c r="C1390" s="1019" t="s">
        <v>1480</v>
      </c>
      <c r="D1390" s="1019" t="s">
        <v>94</v>
      </c>
      <c r="E1390" s="1021">
        <v>41529</v>
      </c>
      <c r="F1390" s="950"/>
      <c r="G1390" s="951"/>
      <c r="H1390" s="951"/>
      <c r="I1390" s="951"/>
      <c r="J1390" s="952"/>
      <c r="K1390" s="953"/>
      <c r="L1390" s="954">
        <v>-25000</v>
      </c>
      <c r="M1390" s="777"/>
      <c r="N1390" s="778"/>
      <c r="O1390" s="957"/>
      <c r="P1390" s="957"/>
      <c r="Q1390" s="779"/>
      <c r="R1390" s="1022"/>
    </row>
    <row r="1391" spans="1:18">
      <c r="A1391" s="1020" t="s">
        <v>2050</v>
      </c>
      <c r="B1391" s="1019" t="s">
        <v>1494</v>
      </c>
      <c r="C1391" s="1019" t="s">
        <v>905</v>
      </c>
      <c r="D1391" s="1019" t="s">
        <v>105</v>
      </c>
      <c r="E1391" s="1021">
        <v>39941</v>
      </c>
      <c r="F1391" s="950" t="s">
        <v>49</v>
      </c>
      <c r="G1391" s="951">
        <v>5500000</v>
      </c>
      <c r="H1391" s="951">
        <v>0</v>
      </c>
      <c r="I1391" s="951">
        <v>0</v>
      </c>
      <c r="J1391" s="952" t="s">
        <v>1968</v>
      </c>
      <c r="K1391" s="953"/>
      <c r="L1391" s="954"/>
      <c r="M1391" s="777"/>
      <c r="N1391" s="778"/>
      <c r="O1391" s="957"/>
      <c r="P1391" s="957"/>
      <c r="Q1391" s="779"/>
      <c r="R1391" s="1022"/>
    </row>
    <row r="1392" spans="1:18">
      <c r="A1392" s="1020"/>
      <c r="B1392" s="1019" t="s">
        <v>1494</v>
      </c>
      <c r="C1392" s="1019" t="s">
        <v>905</v>
      </c>
      <c r="D1392" s="1019" t="s">
        <v>105</v>
      </c>
      <c r="E1392" s="1021">
        <v>40739</v>
      </c>
      <c r="F1392" s="950"/>
      <c r="G1392" s="951"/>
      <c r="H1392" s="951"/>
      <c r="I1392" s="951"/>
      <c r="J1392" s="952"/>
      <c r="K1392" s="953"/>
      <c r="L1392" s="954"/>
      <c r="M1392" s="777"/>
      <c r="N1392" s="778"/>
      <c r="O1392" s="957">
        <v>-5500000</v>
      </c>
      <c r="P1392" s="957"/>
      <c r="Q1392" s="779"/>
      <c r="R1392" s="1022"/>
    </row>
    <row r="1393" spans="1:18" ht="30">
      <c r="A1393" s="1020" t="s">
        <v>2002</v>
      </c>
      <c r="B1393" s="1019" t="s">
        <v>1495</v>
      </c>
      <c r="C1393" s="1019" t="s">
        <v>796</v>
      </c>
      <c r="D1393" s="1019" t="s">
        <v>177</v>
      </c>
      <c r="E1393" s="1021">
        <v>39801</v>
      </c>
      <c r="F1393" s="950" t="s">
        <v>53</v>
      </c>
      <c r="G1393" s="951">
        <v>12063000</v>
      </c>
      <c r="H1393" s="951">
        <v>12063000</v>
      </c>
      <c r="I1393" s="951">
        <v>93823.33</v>
      </c>
      <c r="J1393" s="952" t="s">
        <v>802</v>
      </c>
      <c r="K1393" s="953"/>
      <c r="L1393" s="954"/>
      <c r="M1393" s="777"/>
      <c r="N1393" s="778"/>
      <c r="O1393" s="957"/>
      <c r="P1393" s="957"/>
      <c r="Q1393" s="779"/>
      <c r="R1393" s="1022"/>
    </row>
    <row r="1394" spans="1:18">
      <c r="A1394" s="1020" t="s">
        <v>1991</v>
      </c>
      <c r="B1394" s="1019" t="s">
        <v>1496</v>
      </c>
      <c r="C1394" s="1019" t="s">
        <v>742</v>
      </c>
      <c r="D1394" s="1019" t="s">
        <v>84</v>
      </c>
      <c r="E1394" s="1021">
        <v>39969</v>
      </c>
      <c r="F1394" s="950" t="s">
        <v>160</v>
      </c>
      <c r="G1394" s="951">
        <v>17300000</v>
      </c>
      <c r="H1394" s="951">
        <v>17300000</v>
      </c>
      <c r="I1394" s="951">
        <v>3782990.59</v>
      </c>
      <c r="J1394" s="952" t="s">
        <v>661</v>
      </c>
      <c r="K1394" s="953"/>
      <c r="L1394" s="954"/>
      <c r="M1394" s="777"/>
      <c r="N1394" s="778"/>
      <c r="O1394" s="957"/>
      <c r="P1394" s="957"/>
      <c r="Q1394" s="779"/>
      <c r="R1394" s="1022"/>
    </row>
    <row r="1395" spans="1:18">
      <c r="A1395" s="1020">
        <v>8</v>
      </c>
      <c r="B1395" s="1019" t="s">
        <v>1497</v>
      </c>
      <c r="C1395" s="1019" t="s">
        <v>1498</v>
      </c>
      <c r="D1395" s="1019" t="s">
        <v>85</v>
      </c>
      <c r="E1395" s="1021">
        <v>39927</v>
      </c>
      <c r="F1395" s="950" t="s">
        <v>49</v>
      </c>
      <c r="G1395" s="951">
        <v>3216000</v>
      </c>
      <c r="H1395" s="951">
        <v>0</v>
      </c>
      <c r="I1395" s="951">
        <v>4116801.92</v>
      </c>
      <c r="J1395" s="952" t="s">
        <v>672</v>
      </c>
      <c r="K1395" s="953"/>
      <c r="L1395" s="954"/>
      <c r="M1395" s="777"/>
      <c r="N1395" s="778"/>
      <c r="O1395" s="957"/>
      <c r="P1395" s="957"/>
      <c r="Q1395" s="779"/>
      <c r="R1395" s="1022"/>
    </row>
    <row r="1396" spans="1:18">
      <c r="A1396" s="1020"/>
      <c r="B1396" s="1019" t="s">
        <v>1497</v>
      </c>
      <c r="C1396" s="1019" t="s">
        <v>1498</v>
      </c>
      <c r="D1396" s="1019" t="s">
        <v>85</v>
      </c>
      <c r="E1396" s="1021">
        <v>41565</v>
      </c>
      <c r="F1396" s="950"/>
      <c r="G1396" s="951"/>
      <c r="H1396" s="951"/>
      <c r="I1396" s="951"/>
      <c r="J1396" s="952"/>
      <c r="K1396" s="953">
        <v>100000</v>
      </c>
      <c r="L1396" s="954"/>
      <c r="M1396" s="777">
        <v>100</v>
      </c>
      <c r="N1396" s="778">
        <v>1000</v>
      </c>
      <c r="O1396" s="957"/>
      <c r="P1396" s="957"/>
      <c r="Q1396" s="779">
        <v>9459.1299999999992</v>
      </c>
      <c r="R1396" s="1022">
        <v>11</v>
      </c>
    </row>
    <row r="1397" spans="1:18">
      <c r="A1397" s="1020"/>
      <c r="B1397" s="1019" t="s">
        <v>1497</v>
      </c>
      <c r="C1397" s="1019" t="s">
        <v>1498</v>
      </c>
      <c r="D1397" s="1019" t="s">
        <v>85</v>
      </c>
      <c r="E1397" s="1021">
        <v>41568</v>
      </c>
      <c r="F1397" s="950"/>
      <c r="G1397" s="951"/>
      <c r="H1397" s="951"/>
      <c r="I1397" s="951"/>
      <c r="J1397" s="952"/>
      <c r="K1397" s="953">
        <v>3116000</v>
      </c>
      <c r="L1397" s="954"/>
      <c r="M1397" s="777">
        <v>3116</v>
      </c>
      <c r="N1397" s="778">
        <v>1000</v>
      </c>
      <c r="O1397" s="957"/>
      <c r="P1397" s="957"/>
      <c r="Q1397" s="779">
        <v>128988.07</v>
      </c>
      <c r="R1397" s="1022">
        <v>150</v>
      </c>
    </row>
    <row r="1398" spans="1:18">
      <c r="A1398" s="1020"/>
      <c r="B1398" s="1019" t="s">
        <v>1497</v>
      </c>
      <c r="C1398" s="1019" t="s">
        <v>1498</v>
      </c>
      <c r="D1398" s="1019" t="s">
        <v>85</v>
      </c>
      <c r="E1398" s="1021">
        <v>41645</v>
      </c>
      <c r="F1398" s="950"/>
      <c r="G1398" s="951"/>
      <c r="H1398" s="951"/>
      <c r="I1398" s="951"/>
      <c r="J1398" s="952"/>
      <c r="K1398" s="953"/>
      <c r="L1398" s="954">
        <v>-25000</v>
      </c>
      <c r="M1398" s="777"/>
      <c r="N1398" s="778"/>
      <c r="O1398" s="957"/>
      <c r="P1398" s="957"/>
      <c r="Q1398" s="779"/>
      <c r="R1398" s="1022"/>
    </row>
    <row r="1399" spans="1:18">
      <c r="A1399" s="1020" t="s">
        <v>2012</v>
      </c>
      <c r="B1399" s="1019" t="s">
        <v>1499</v>
      </c>
      <c r="C1399" s="1019" t="s">
        <v>1500</v>
      </c>
      <c r="D1399" s="1019" t="s">
        <v>111</v>
      </c>
      <c r="E1399" s="1021">
        <v>39934</v>
      </c>
      <c r="F1399" s="950" t="s">
        <v>160</v>
      </c>
      <c r="G1399" s="951">
        <v>6100000</v>
      </c>
      <c r="H1399" s="951">
        <v>0</v>
      </c>
      <c r="I1399" s="951">
        <v>7662314.5300000003</v>
      </c>
      <c r="J1399" s="952" t="s">
        <v>656</v>
      </c>
      <c r="K1399" s="953"/>
      <c r="L1399" s="954"/>
      <c r="M1399" s="777"/>
      <c r="N1399" s="778"/>
      <c r="O1399" s="957"/>
      <c r="P1399" s="957"/>
      <c r="Q1399" s="779"/>
      <c r="R1399" s="1022"/>
    </row>
    <row r="1400" spans="1:18">
      <c r="A1400" s="1020"/>
      <c r="B1400" s="1019" t="s">
        <v>1499</v>
      </c>
      <c r="C1400" s="1019" t="s">
        <v>1500</v>
      </c>
      <c r="D1400" s="1019" t="s">
        <v>111</v>
      </c>
      <c r="E1400" s="1021">
        <v>40821</v>
      </c>
      <c r="F1400" s="950"/>
      <c r="G1400" s="951"/>
      <c r="H1400" s="951"/>
      <c r="I1400" s="951"/>
      <c r="J1400" s="952"/>
      <c r="K1400" s="953">
        <v>6100000</v>
      </c>
      <c r="L1400" s="954"/>
      <c r="M1400" s="777">
        <v>6100000</v>
      </c>
      <c r="N1400" s="778">
        <v>1</v>
      </c>
      <c r="O1400" s="957"/>
      <c r="P1400" s="957"/>
      <c r="Q1400" s="779">
        <v>305000</v>
      </c>
      <c r="R1400" s="1022">
        <v>305000</v>
      </c>
    </row>
    <row r="1401" spans="1:18">
      <c r="A1401" s="1020" t="s">
        <v>2051</v>
      </c>
      <c r="B1401" s="1019" t="s">
        <v>1501</v>
      </c>
      <c r="C1401" s="1019" t="s">
        <v>1502</v>
      </c>
      <c r="D1401" s="1019" t="s">
        <v>81</v>
      </c>
      <c r="E1401" s="1021">
        <v>39773</v>
      </c>
      <c r="F1401" s="950" t="s">
        <v>26</v>
      </c>
      <c r="G1401" s="951">
        <v>180634000</v>
      </c>
      <c r="H1401" s="951">
        <v>0</v>
      </c>
      <c r="I1401" s="951">
        <v>168483804.19999999</v>
      </c>
      <c r="J1401" s="952" t="s">
        <v>672</v>
      </c>
      <c r="K1401" s="953"/>
      <c r="L1401" s="954"/>
      <c r="M1401" s="777"/>
      <c r="N1401" s="778"/>
      <c r="O1401" s="957"/>
      <c r="P1401" s="957"/>
      <c r="Q1401" s="779"/>
      <c r="R1401" s="1022"/>
    </row>
    <row r="1402" spans="1:18">
      <c r="A1402" s="1020"/>
      <c r="B1402" s="1019" t="s">
        <v>1501</v>
      </c>
      <c r="C1402" s="1019" t="s">
        <v>1502</v>
      </c>
      <c r="D1402" s="1019" t="s">
        <v>81</v>
      </c>
      <c r="E1402" s="1021">
        <v>40597</v>
      </c>
      <c r="F1402" s="950"/>
      <c r="G1402" s="951"/>
      <c r="H1402" s="951"/>
      <c r="I1402" s="951"/>
      <c r="J1402" s="952"/>
      <c r="K1402" s="953">
        <v>14.75</v>
      </c>
      <c r="L1402" s="954"/>
      <c r="M1402" s="777">
        <v>0.5</v>
      </c>
      <c r="N1402" s="778">
        <v>29.5</v>
      </c>
      <c r="O1402" s="957">
        <v>-10.28</v>
      </c>
      <c r="P1402" s="957"/>
      <c r="Q1402" s="779"/>
      <c r="R1402" s="1022"/>
    </row>
    <row r="1403" spans="1:18">
      <c r="A1403" s="1020"/>
      <c r="B1403" s="1019" t="s">
        <v>1501</v>
      </c>
      <c r="C1403" s="1019" t="s">
        <v>1502</v>
      </c>
      <c r="D1403" s="1019" t="s">
        <v>81</v>
      </c>
      <c r="E1403" s="1021">
        <v>41243</v>
      </c>
      <c r="F1403" s="950"/>
      <c r="G1403" s="951"/>
      <c r="H1403" s="951"/>
      <c r="I1403" s="951"/>
      <c r="J1403" s="952"/>
      <c r="K1403" s="953">
        <v>165983272</v>
      </c>
      <c r="L1403" s="954"/>
      <c r="M1403" s="777">
        <v>3608332</v>
      </c>
      <c r="N1403" s="778">
        <v>46</v>
      </c>
      <c r="O1403" s="957">
        <v>-14650702.970000001</v>
      </c>
      <c r="P1403" s="957"/>
      <c r="Q1403" s="779">
        <v>393120.78</v>
      </c>
      <c r="R1403" s="1022">
        <v>15120.03</v>
      </c>
    </row>
    <row r="1404" spans="1:18">
      <c r="A1404" s="1020">
        <v>8</v>
      </c>
      <c r="B1404" s="1019" t="s">
        <v>1503</v>
      </c>
      <c r="C1404" s="1019" t="s">
        <v>658</v>
      </c>
      <c r="D1404" s="1019" t="s">
        <v>81</v>
      </c>
      <c r="E1404" s="1021">
        <v>39801</v>
      </c>
      <c r="F1404" s="950" t="s">
        <v>49</v>
      </c>
      <c r="G1404" s="951">
        <v>16200000</v>
      </c>
      <c r="H1404" s="951">
        <v>0</v>
      </c>
      <c r="I1404" s="951">
        <v>21003597.960000001</v>
      </c>
      <c r="J1404" s="952" t="s">
        <v>672</v>
      </c>
      <c r="K1404" s="953"/>
      <c r="L1404" s="954"/>
      <c r="M1404" s="777"/>
      <c r="N1404" s="778"/>
      <c r="O1404" s="957"/>
      <c r="P1404" s="957"/>
      <c r="Q1404" s="779"/>
      <c r="R1404" s="1022"/>
    </row>
    <row r="1405" spans="1:18">
      <c r="A1405" s="1020"/>
      <c r="B1405" s="1019" t="s">
        <v>1503</v>
      </c>
      <c r="C1405" s="1019" t="s">
        <v>658</v>
      </c>
      <c r="D1405" s="1019" t="s">
        <v>81</v>
      </c>
      <c r="E1405" s="1021">
        <v>41597</v>
      </c>
      <c r="F1405" s="950"/>
      <c r="G1405" s="951"/>
      <c r="H1405" s="951"/>
      <c r="I1405" s="951"/>
      <c r="J1405" s="952"/>
      <c r="K1405" s="953">
        <v>16200000</v>
      </c>
      <c r="L1405" s="954"/>
      <c r="M1405" s="777">
        <v>16200</v>
      </c>
      <c r="N1405" s="778">
        <v>1215.2</v>
      </c>
      <c r="O1405" s="957"/>
      <c r="P1405" s="957">
        <v>3485754</v>
      </c>
      <c r="Q1405" s="779">
        <v>1156636.5</v>
      </c>
      <c r="R1405" s="1022">
        <v>810</v>
      </c>
    </row>
    <row r="1406" spans="1:18">
      <c r="A1406" s="1020"/>
      <c r="B1406" s="1019" t="s">
        <v>1503</v>
      </c>
      <c r="C1406" s="1019" t="s">
        <v>658</v>
      </c>
      <c r="D1406" s="1019" t="s">
        <v>81</v>
      </c>
      <c r="E1406" s="1021">
        <v>41645</v>
      </c>
      <c r="F1406" s="950"/>
      <c r="G1406" s="951"/>
      <c r="H1406" s="951"/>
      <c r="I1406" s="951"/>
      <c r="J1406" s="952"/>
      <c r="K1406" s="953"/>
      <c r="L1406" s="954">
        <v>-196857.54</v>
      </c>
      <c r="M1406" s="777"/>
      <c r="N1406" s="778"/>
      <c r="O1406" s="957"/>
      <c r="P1406" s="957"/>
      <c r="Q1406" s="779"/>
      <c r="R1406" s="1022"/>
    </row>
    <row r="1407" spans="1:18">
      <c r="A1407" s="1020" t="s">
        <v>1983</v>
      </c>
      <c r="B1407" s="1019" t="s">
        <v>1504</v>
      </c>
      <c r="C1407" s="1019" t="s">
        <v>1505</v>
      </c>
      <c r="D1407" s="1019" t="s">
        <v>81</v>
      </c>
      <c r="E1407" s="1021">
        <v>39805</v>
      </c>
      <c r="F1407" s="950" t="s">
        <v>49</v>
      </c>
      <c r="G1407" s="951">
        <v>11600000</v>
      </c>
      <c r="H1407" s="951">
        <v>0</v>
      </c>
      <c r="I1407" s="951">
        <v>13821963.890000001</v>
      </c>
      <c r="J1407" s="952" t="s">
        <v>656</v>
      </c>
      <c r="K1407" s="953"/>
      <c r="L1407" s="954"/>
      <c r="M1407" s="777"/>
      <c r="N1407" s="778"/>
      <c r="O1407" s="957"/>
      <c r="P1407" s="957"/>
      <c r="Q1407" s="779"/>
      <c r="R1407" s="1022"/>
    </row>
    <row r="1408" spans="1:18">
      <c r="A1408" s="1020"/>
      <c r="B1408" s="1019" t="s">
        <v>1504</v>
      </c>
      <c r="C1408" s="1019" t="s">
        <v>1505</v>
      </c>
      <c r="D1408" s="1019" t="s">
        <v>81</v>
      </c>
      <c r="E1408" s="1021">
        <v>40752</v>
      </c>
      <c r="F1408" s="950"/>
      <c r="G1408" s="951"/>
      <c r="H1408" s="951"/>
      <c r="I1408" s="951"/>
      <c r="J1408" s="952"/>
      <c r="K1408" s="953">
        <v>11600000</v>
      </c>
      <c r="L1408" s="954"/>
      <c r="M1408" s="777">
        <v>11600</v>
      </c>
      <c r="N1408" s="778">
        <v>1000</v>
      </c>
      <c r="O1408" s="957"/>
      <c r="P1408" s="957"/>
      <c r="Q1408" s="779">
        <v>580000</v>
      </c>
      <c r="R1408" s="1022">
        <v>580</v>
      </c>
    </row>
    <row r="1409" spans="1:18">
      <c r="A1409" s="1020" t="s">
        <v>2052</v>
      </c>
      <c r="B1409" s="1019" t="s">
        <v>1506</v>
      </c>
      <c r="C1409" s="1019" t="s">
        <v>1507</v>
      </c>
      <c r="D1409" s="1019" t="s">
        <v>81</v>
      </c>
      <c r="E1409" s="1021">
        <v>39829</v>
      </c>
      <c r="F1409" s="950" t="s">
        <v>49</v>
      </c>
      <c r="G1409" s="951">
        <v>4120000</v>
      </c>
      <c r="H1409" s="951">
        <v>0</v>
      </c>
      <c r="I1409" s="951">
        <v>18087.939999999999</v>
      </c>
      <c r="J1409" s="952" t="s">
        <v>1968</v>
      </c>
      <c r="K1409" s="953"/>
      <c r="L1409" s="954"/>
      <c r="M1409" s="777"/>
      <c r="N1409" s="778"/>
      <c r="O1409" s="957"/>
      <c r="P1409" s="957"/>
      <c r="Q1409" s="779"/>
      <c r="R1409" s="1022"/>
    </row>
    <row r="1410" spans="1:18">
      <c r="A1410" s="1020"/>
      <c r="B1410" s="1019" t="s">
        <v>1506</v>
      </c>
      <c r="C1410" s="1019" t="s">
        <v>1507</v>
      </c>
      <c r="D1410" s="1019" t="s">
        <v>81</v>
      </c>
      <c r="E1410" s="1021">
        <v>40220</v>
      </c>
      <c r="F1410" s="950"/>
      <c r="G1410" s="951"/>
      <c r="H1410" s="951"/>
      <c r="I1410" s="951"/>
      <c r="J1410" s="952"/>
      <c r="K1410" s="953"/>
      <c r="L1410" s="954"/>
      <c r="M1410" s="777"/>
      <c r="N1410" s="778"/>
      <c r="O1410" s="957">
        <v>-4120000</v>
      </c>
      <c r="P1410" s="957"/>
      <c r="Q1410" s="779"/>
      <c r="R1410" s="1022"/>
    </row>
    <row r="1411" spans="1:18">
      <c r="A1411" s="1020">
        <v>8</v>
      </c>
      <c r="B1411" s="1019" t="s">
        <v>1508</v>
      </c>
      <c r="C1411" s="1019" t="s">
        <v>658</v>
      </c>
      <c r="D1411" s="1019" t="s">
        <v>81</v>
      </c>
      <c r="E1411" s="1021">
        <v>39805</v>
      </c>
      <c r="F1411" s="950" t="s">
        <v>49</v>
      </c>
      <c r="G1411" s="951">
        <v>4060000</v>
      </c>
      <c r="H1411" s="951">
        <v>0</v>
      </c>
      <c r="I1411" s="951">
        <v>2991670.8</v>
      </c>
      <c r="J1411" s="952" t="s">
        <v>672</v>
      </c>
      <c r="K1411" s="953"/>
      <c r="L1411" s="954"/>
      <c r="M1411" s="777"/>
      <c r="N1411" s="778"/>
      <c r="O1411" s="957"/>
      <c r="P1411" s="957"/>
      <c r="Q1411" s="779"/>
      <c r="R1411" s="1022"/>
    </row>
    <row r="1412" spans="1:18">
      <c r="A1412" s="1020"/>
      <c r="B1412" s="1019" t="s">
        <v>1508</v>
      </c>
      <c r="C1412" s="1019" t="s">
        <v>658</v>
      </c>
      <c r="D1412" s="1019" t="s">
        <v>81</v>
      </c>
      <c r="E1412" s="1021">
        <v>41680</v>
      </c>
      <c r="F1412" s="950"/>
      <c r="G1412" s="951"/>
      <c r="H1412" s="951"/>
      <c r="I1412" s="951"/>
      <c r="J1412" s="952"/>
      <c r="K1412" s="953">
        <v>2519960.7999999998</v>
      </c>
      <c r="L1412" s="954"/>
      <c r="M1412" s="777">
        <v>4060</v>
      </c>
      <c r="N1412" s="778">
        <v>620.70000000000005</v>
      </c>
      <c r="O1412" s="957">
        <v>-1540039.2</v>
      </c>
      <c r="P1412" s="957"/>
      <c r="Q1412" s="779">
        <v>109487.5</v>
      </c>
      <c r="R1412" s="1022">
        <v>203</v>
      </c>
    </row>
    <row r="1413" spans="1:18">
      <c r="A1413" s="1020"/>
      <c r="B1413" s="1019" t="s">
        <v>1508</v>
      </c>
      <c r="C1413" s="1019" t="s">
        <v>658</v>
      </c>
      <c r="D1413" s="1019" t="s">
        <v>81</v>
      </c>
      <c r="E1413" s="1021">
        <v>41717</v>
      </c>
      <c r="F1413" s="950"/>
      <c r="G1413" s="951"/>
      <c r="H1413" s="951"/>
      <c r="I1413" s="951"/>
      <c r="J1413" s="952"/>
      <c r="K1413" s="953"/>
      <c r="L1413" s="954">
        <v>-25000</v>
      </c>
      <c r="M1413" s="777"/>
      <c r="N1413" s="778"/>
      <c r="O1413" s="957"/>
      <c r="P1413" s="957"/>
      <c r="Q1413" s="779"/>
      <c r="R1413" s="1022"/>
    </row>
    <row r="1414" spans="1:18">
      <c r="A1414" s="1020">
        <v>85</v>
      </c>
      <c r="B1414" s="1019" t="s">
        <v>2118</v>
      </c>
      <c r="C1414" s="1019" t="s">
        <v>1175</v>
      </c>
      <c r="D1414" s="1019" t="s">
        <v>87</v>
      </c>
      <c r="E1414" s="1021">
        <v>39794</v>
      </c>
      <c r="F1414" s="950" t="s">
        <v>26</v>
      </c>
      <c r="G1414" s="951">
        <v>6500000</v>
      </c>
      <c r="H1414" s="951">
        <v>0</v>
      </c>
      <c r="I1414" s="951">
        <v>7937744.9699999997</v>
      </c>
      <c r="J1414" s="952" t="s">
        <v>705</v>
      </c>
      <c r="K1414" s="953"/>
      <c r="L1414" s="954"/>
      <c r="M1414" s="777"/>
      <c r="N1414" s="778"/>
      <c r="O1414" s="957"/>
      <c r="P1414" s="957"/>
      <c r="Q1414" s="779"/>
      <c r="R1414" s="1022"/>
    </row>
    <row r="1415" spans="1:18">
      <c r="A1415" s="1020"/>
      <c r="B1415" s="1019" t="s">
        <v>2118</v>
      </c>
      <c r="C1415" s="1019" t="s">
        <v>1175</v>
      </c>
      <c r="D1415" s="1019" t="s">
        <v>87</v>
      </c>
      <c r="E1415" s="1021">
        <v>41320</v>
      </c>
      <c r="F1415" s="950"/>
      <c r="G1415" s="951"/>
      <c r="H1415" s="951"/>
      <c r="I1415" s="951"/>
      <c r="J1415" s="952"/>
      <c r="K1415" s="953">
        <v>6500000</v>
      </c>
      <c r="L1415" s="954"/>
      <c r="M1415" s="777">
        <v>6500</v>
      </c>
      <c r="N1415" s="778">
        <v>1000</v>
      </c>
      <c r="O1415" s="957"/>
      <c r="P1415" s="957"/>
      <c r="Q1415" s="779"/>
      <c r="R1415" s="1022"/>
    </row>
    <row r="1416" spans="1:18">
      <c r="A1416" s="1020" t="s">
        <v>1981</v>
      </c>
      <c r="B1416" s="1019" t="s">
        <v>1509</v>
      </c>
      <c r="C1416" s="1019" t="s">
        <v>703</v>
      </c>
      <c r="D1416" s="1019" t="s">
        <v>88</v>
      </c>
      <c r="E1416" s="1021">
        <v>39878</v>
      </c>
      <c r="F1416" s="950" t="s">
        <v>49</v>
      </c>
      <c r="G1416" s="951">
        <v>23200000</v>
      </c>
      <c r="H1416" s="951">
        <v>0</v>
      </c>
      <c r="I1416" s="951">
        <v>22020064.100000001</v>
      </c>
      <c r="J1416" s="952" t="s">
        <v>672</v>
      </c>
      <c r="K1416" s="953"/>
      <c r="L1416" s="954"/>
      <c r="M1416" s="777"/>
      <c r="N1416" s="778"/>
      <c r="O1416" s="957"/>
      <c r="P1416" s="957"/>
      <c r="Q1416" s="779"/>
      <c r="R1416" s="1022"/>
    </row>
    <row r="1417" spans="1:18">
      <c r="A1417" s="1020"/>
      <c r="B1417" s="1019" t="s">
        <v>1509</v>
      </c>
      <c r="C1417" s="1019" t="s">
        <v>703</v>
      </c>
      <c r="D1417" s="1019" t="s">
        <v>88</v>
      </c>
      <c r="E1417" s="1021">
        <v>41128</v>
      </c>
      <c r="F1417" s="950"/>
      <c r="G1417" s="951"/>
      <c r="H1417" s="951"/>
      <c r="I1417" s="951"/>
      <c r="J1417" s="952"/>
      <c r="K1417" s="953">
        <v>1676654</v>
      </c>
      <c r="L1417" s="954"/>
      <c r="M1417" s="777">
        <v>2296</v>
      </c>
      <c r="N1417" s="778">
        <v>730.2</v>
      </c>
      <c r="O1417" s="957">
        <v>-619346</v>
      </c>
      <c r="P1417" s="957"/>
      <c r="Q1417" s="779">
        <v>88059.01</v>
      </c>
      <c r="R1417" s="1022">
        <v>114</v>
      </c>
    </row>
    <row r="1418" spans="1:18">
      <c r="A1418" s="1020"/>
      <c r="B1418" s="1019" t="s">
        <v>1509</v>
      </c>
      <c r="C1418" s="1019" t="s">
        <v>703</v>
      </c>
      <c r="D1418" s="1019" t="s">
        <v>88</v>
      </c>
      <c r="E1418" s="1021">
        <v>41130</v>
      </c>
      <c r="F1418" s="950"/>
      <c r="G1418" s="951"/>
      <c r="H1418" s="951"/>
      <c r="I1418" s="951"/>
      <c r="J1418" s="952"/>
      <c r="K1418" s="953">
        <v>4048506</v>
      </c>
      <c r="L1418" s="954"/>
      <c r="M1418" s="777">
        <v>5544</v>
      </c>
      <c r="N1418" s="778">
        <v>730.2</v>
      </c>
      <c r="O1418" s="957">
        <v>-1495494</v>
      </c>
      <c r="P1418" s="957"/>
      <c r="Q1418" s="779">
        <v>482779.69</v>
      </c>
      <c r="R1418" s="1022">
        <v>625</v>
      </c>
    </row>
    <row r="1419" spans="1:18">
      <c r="A1419" s="1020"/>
      <c r="B1419" s="1019" t="s">
        <v>1509</v>
      </c>
      <c r="C1419" s="1019" t="s">
        <v>703</v>
      </c>
      <c r="D1419" s="1019" t="s">
        <v>88</v>
      </c>
      <c r="E1419" s="1021">
        <v>41131</v>
      </c>
      <c r="F1419" s="950"/>
      <c r="G1419" s="951"/>
      <c r="H1419" s="951"/>
      <c r="I1419" s="951"/>
      <c r="J1419" s="952"/>
      <c r="K1419" s="953">
        <v>11216640</v>
      </c>
      <c r="L1419" s="954"/>
      <c r="M1419" s="777">
        <v>15360</v>
      </c>
      <c r="N1419" s="778">
        <v>730.2</v>
      </c>
      <c r="O1419" s="957">
        <v>-4143360</v>
      </c>
      <c r="P1419" s="957"/>
      <c r="Q1419" s="779">
        <v>325200.40000000002</v>
      </c>
      <c r="R1419" s="1022">
        <v>421</v>
      </c>
    </row>
    <row r="1420" spans="1:18">
      <c r="A1420" s="1020"/>
      <c r="B1420" s="1019" t="s">
        <v>1509</v>
      </c>
      <c r="C1420" s="1019" t="s">
        <v>703</v>
      </c>
      <c r="D1420" s="1019" t="s">
        <v>88</v>
      </c>
      <c r="E1420" s="1021">
        <v>41163</v>
      </c>
      <c r="F1420" s="950"/>
      <c r="G1420" s="951"/>
      <c r="H1420" s="951"/>
      <c r="I1420" s="951"/>
      <c r="J1420" s="952"/>
      <c r="K1420" s="953"/>
      <c r="L1420" s="954">
        <v>-169418</v>
      </c>
      <c r="M1420" s="777"/>
      <c r="N1420" s="778"/>
      <c r="O1420" s="957"/>
      <c r="P1420" s="957"/>
      <c r="Q1420" s="779"/>
      <c r="R1420" s="1022"/>
    </row>
    <row r="1421" spans="1:18">
      <c r="A1421" s="1020">
        <v>11</v>
      </c>
      <c r="B1421" s="1019" t="s">
        <v>1510</v>
      </c>
      <c r="C1421" s="1019" t="s">
        <v>917</v>
      </c>
      <c r="D1421" s="1019" t="s">
        <v>128</v>
      </c>
      <c r="E1421" s="1021">
        <v>39805</v>
      </c>
      <c r="F1421" s="950" t="s">
        <v>26</v>
      </c>
      <c r="G1421" s="951">
        <v>100000000</v>
      </c>
      <c r="H1421" s="951">
        <v>0</v>
      </c>
      <c r="I1421" s="951">
        <v>119536844.44</v>
      </c>
      <c r="J1421" s="952" t="s">
        <v>656</v>
      </c>
      <c r="K1421" s="953"/>
      <c r="L1421" s="954"/>
      <c r="M1421" s="777"/>
      <c r="N1421" s="778"/>
      <c r="O1421" s="957"/>
      <c r="P1421" s="957"/>
      <c r="Q1421" s="779"/>
      <c r="R1421" s="1022"/>
    </row>
    <row r="1422" spans="1:18">
      <c r="A1422" s="1020"/>
      <c r="B1422" s="1019" t="s">
        <v>1510</v>
      </c>
      <c r="C1422" s="1019" t="s">
        <v>917</v>
      </c>
      <c r="D1422" s="1019" t="s">
        <v>128</v>
      </c>
      <c r="E1422" s="1021">
        <v>41024</v>
      </c>
      <c r="F1422" s="950"/>
      <c r="G1422" s="951"/>
      <c r="H1422" s="951"/>
      <c r="I1422" s="951"/>
      <c r="J1422" s="952"/>
      <c r="K1422" s="953">
        <v>100000000</v>
      </c>
      <c r="L1422" s="954"/>
      <c r="M1422" s="777">
        <v>100000</v>
      </c>
      <c r="N1422" s="778">
        <v>1000</v>
      </c>
      <c r="O1422" s="957"/>
      <c r="P1422" s="957"/>
      <c r="Q1422" s="779"/>
      <c r="R1422" s="1022"/>
    </row>
    <row r="1423" spans="1:18">
      <c r="A1423" s="1020"/>
      <c r="B1423" s="1019" t="s">
        <v>1510</v>
      </c>
      <c r="C1423" s="1019" t="s">
        <v>917</v>
      </c>
      <c r="D1423" s="1019" t="s">
        <v>128</v>
      </c>
      <c r="E1423" s="1021">
        <v>41031</v>
      </c>
      <c r="F1423" s="950"/>
      <c r="G1423" s="951"/>
      <c r="H1423" s="951"/>
      <c r="I1423" s="951"/>
      <c r="J1423" s="952"/>
      <c r="K1423" s="953"/>
      <c r="L1423" s="954"/>
      <c r="M1423" s="777"/>
      <c r="N1423" s="778"/>
      <c r="O1423" s="957"/>
      <c r="P1423" s="957"/>
      <c r="Q1423" s="779">
        <v>2842400</v>
      </c>
      <c r="R1423" s="1022">
        <v>227376</v>
      </c>
    </row>
    <row r="1424" spans="1:18">
      <c r="A1424" s="1020"/>
      <c r="B1424" s="1019" t="s">
        <v>1511</v>
      </c>
      <c r="C1424" s="1019" t="s">
        <v>1512</v>
      </c>
      <c r="D1424" s="1019" t="s">
        <v>151</v>
      </c>
      <c r="E1424" s="1021">
        <v>39843</v>
      </c>
      <c r="F1424" s="950" t="s">
        <v>26</v>
      </c>
      <c r="G1424" s="951">
        <v>16288000</v>
      </c>
      <c r="H1424" s="951">
        <v>0</v>
      </c>
      <c r="I1424" s="951">
        <v>16365554.76</v>
      </c>
      <c r="J1424" s="952" t="s">
        <v>672</v>
      </c>
      <c r="K1424" s="953"/>
      <c r="L1424" s="954"/>
      <c r="M1424" s="777"/>
      <c r="N1424" s="778"/>
      <c r="O1424" s="957"/>
      <c r="P1424" s="957"/>
      <c r="Q1424" s="779"/>
      <c r="R1424" s="1022"/>
    </row>
    <row r="1425" spans="1:18">
      <c r="A1425" s="1020"/>
      <c r="B1425" s="1019" t="s">
        <v>1511</v>
      </c>
      <c r="C1425" s="1019" t="s">
        <v>1512</v>
      </c>
      <c r="D1425" s="1019" t="s">
        <v>151</v>
      </c>
      <c r="E1425" s="1021">
        <v>41241</v>
      </c>
      <c r="F1425" s="950"/>
      <c r="G1425" s="951"/>
      <c r="H1425" s="951"/>
      <c r="I1425" s="951"/>
      <c r="J1425" s="952"/>
      <c r="K1425" s="953">
        <v>394072.28</v>
      </c>
      <c r="L1425" s="954"/>
      <c r="M1425" s="777">
        <v>548</v>
      </c>
      <c r="N1425" s="778">
        <v>719.1</v>
      </c>
      <c r="O1425" s="957">
        <v>-153927.72</v>
      </c>
      <c r="P1425" s="957"/>
      <c r="Q1425" s="779"/>
      <c r="R1425" s="1022"/>
    </row>
    <row r="1426" spans="1:18">
      <c r="A1426" s="1020"/>
      <c r="B1426" s="1019" t="s">
        <v>1511</v>
      </c>
      <c r="C1426" s="1019" t="s">
        <v>1512</v>
      </c>
      <c r="D1426" s="1019" t="s">
        <v>151</v>
      </c>
      <c r="E1426" s="1021">
        <v>41242</v>
      </c>
      <c r="F1426" s="950"/>
      <c r="G1426" s="951"/>
      <c r="H1426" s="951"/>
      <c r="I1426" s="951"/>
      <c r="J1426" s="952"/>
      <c r="K1426" s="953">
        <v>11318791.4</v>
      </c>
      <c r="L1426" s="954"/>
      <c r="M1426" s="777">
        <v>15740</v>
      </c>
      <c r="N1426" s="778">
        <v>719.1</v>
      </c>
      <c r="O1426" s="957">
        <v>-4421208.5999999996</v>
      </c>
      <c r="P1426" s="957"/>
      <c r="Q1426" s="779"/>
      <c r="R1426" s="1022"/>
    </row>
    <row r="1427" spans="1:18">
      <c r="A1427" s="1020"/>
      <c r="B1427" s="1019" t="s">
        <v>1511</v>
      </c>
      <c r="C1427" s="1019" t="s">
        <v>1512</v>
      </c>
      <c r="D1427" s="1019" t="s">
        <v>151</v>
      </c>
      <c r="E1427" s="1021">
        <v>41285</v>
      </c>
      <c r="F1427" s="950"/>
      <c r="G1427" s="951"/>
      <c r="H1427" s="951"/>
      <c r="I1427" s="951"/>
      <c r="J1427" s="952"/>
      <c r="K1427" s="953"/>
      <c r="L1427" s="954">
        <v>-117128.64</v>
      </c>
      <c r="M1427" s="777"/>
      <c r="N1427" s="778"/>
      <c r="O1427" s="957"/>
      <c r="P1427" s="957"/>
      <c r="Q1427" s="779"/>
      <c r="R1427" s="1022"/>
    </row>
    <row r="1428" spans="1:18">
      <c r="A1428" s="1020"/>
      <c r="B1428" s="1019" t="s">
        <v>1511</v>
      </c>
      <c r="C1428" s="1019" t="s">
        <v>1512</v>
      </c>
      <c r="D1428" s="1019" t="s">
        <v>151</v>
      </c>
      <c r="E1428" s="1021">
        <v>41437</v>
      </c>
      <c r="F1428" s="950"/>
      <c r="G1428" s="951"/>
      <c r="H1428" s="951"/>
      <c r="I1428" s="951"/>
      <c r="J1428" s="952"/>
      <c r="K1428" s="953"/>
      <c r="L1428" s="954"/>
      <c r="M1428" s="777"/>
      <c r="N1428" s="778"/>
      <c r="O1428" s="957"/>
      <c r="P1428" s="957"/>
      <c r="Q1428" s="779">
        <v>1650288</v>
      </c>
      <c r="R1428" s="1022">
        <v>438906.44</v>
      </c>
    </row>
    <row r="1429" spans="1:18">
      <c r="A1429" s="1020">
        <v>60</v>
      </c>
      <c r="B1429" s="1019" t="s">
        <v>1513</v>
      </c>
      <c r="C1429" s="1019" t="s">
        <v>1514</v>
      </c>
      <c r="D1429" s="1019" t="s">
        <v>98</v>
      </c>
      <c r="E1429" s="1021">
        <v>39805</v>
      </c>
      <c r="F1429" s="950" t="s">
        <v>26</v>
      </c>
      <c r="G1429" s="951">
        <v>31762000</v>
      </c>
      <c r="H1429" s="951">
        <v>0</v>
      </c>
      <c r="I1429" s="951">
        <v>36570413.890000001</v>
      </c>
      <c r="J1429" s="952" t="s">
        <v>705</v>
      </c>
      <c r="K1429" s="953"/>
      <c r="L1429" s="954"/>
      <c r="M1429" s="777"/>
      <c r="N1429" s="778"/>
      <c r="O1429" s="957"/>
      <c r="P1429" s="957"/>
      <c r="Q1429" s="779"/>
      <c r="R1429" s="1022"/>
    </row>
    <row r="1430" spans="1:18">
      <c r="A1430" s="1020"/>
      <c r="B1430" s="1019" t="s">
        <v>1513</v>
      </c>
      <c r="C1430" s="1019" t="s">
        <v>1514</v>
      </c>
      <c r="D1430" s="1019" t="s">
        <v>98</v>
      </c>
      <c r="E1430" s="1021">
        <v>40911</v>
      </c>
      <c r="F1430" s="950"/>
      <c r="G1430" s="951"/>
      <c r="H1430" s="951"/>
      <c r="I1430" s="951"/>
      <c r="J1430" s="952"/>
      <c r="K1430" s="953">
        <v>31762000</v>
      </c>
      <c r="L1430" s="954"/>
      <c r="M1430" s="777">
        <v>31762</v>
      </c>
      <c r="N1430" s="778">
        <v>1000</v>
      </c>
      <c r="O1430" s="957"/>
      <c r="P1430" s="957"/>
      <c r="Q1430" s="779"/>
      <c r="R1430" s="1022"/>
    </row>
    <row r="1431" spans="1:18">
      <c r="A1431" s="1020" t="s">
        <v>2053</v>
      </c>
      <c r="B1431" s="1019" t="s">
        <v>1515</v>
      </c>
      <c r="C1431" s="1019" t="s">
        <v>1516</v>
      </c>
      <c r="D1431" s="1019" t="s">
        <v>151</v>
      </c>
      <c r="E1431" s="1021">
        <v>39850</v>
      </c>
      <c r="F1431" s="950" t="s">
        <v>49</v>
      </c>
      <c r="G1431" s="951">
        <v>3756000</v>
      </c>
      <c r="H1431" s="951">
        <v>0</v>
      </c>
      <c r="I1431" s="951">
        <v>4497312.67</v>
      </c>
      <c r="J1431" s="952" t="s">
        <v>656</v>
      </c>
      <c r="K1431" s="953"/>
      <c r="L1431" s="954"/>
      <c r="M1431" s="777"/>
      <c r="N1431" s="778"/>
      <c r="O1431" s="957"/>
      <c r="P1431" s="957"/>
      <c r="Q1431" s="779"/>
      <c r="R1431" s="1022"/>
    </row>
    <row r="1432" spans="1:18">
      <c r="A1432" s="1020"/>
      <c r="B1432" s="1019" t="s">
        <v>1515</v>
      </c>
      <c r="C1432" s="1019" t="s">
        <v>1516</v>
      </c>
      <c r="D1432" s="1019" t="s">
        <v>151</v>
      </c>
      <c r="E1432" s="1021">
        <v>40835</v>
      </c>
      <c r="F1432" s="950"/>
      <c r="G1432" s="951"/>
      <c r="H1432" s="951"/>
      <c r="I1432" s="951"/>
      <c r="J1432" s="952"/>
      <c r="K1432" s="953">
        <v>3756000</v>
      </c>
      <c r="L1432" s="954"/>
      <c r="M1432" s="777">
        <v>3756</v>
      </c>
      <c r="N1432" s="778">
        <v>1000</v>
      </c>
      <c r="O1432" s="957"/>
      <c r="P1432" s="957"/>
      <c r="Q1432" s="779">
        <v>188000</v>
      </c>
      <c r="R1432" s="1022">
        <v>188</v>
      </c>
    </row>
    <row r="1433" spans="1:18">
      <c r="A1433" s="1020">
        <v>8</v>
      </c>
      <c r="B1433" s="1019" t="s">
        <v>1517</v>
      </c>
      <c r="C1433" s="1019" t="s">
        <v>1518</v>
      </c>
      <c r="D1433" s="1019" t="s">
        <v>86</v>
      </c>
      <c r="E1433" s="1021">
        <v>39801</v>
      </c>
      <c r="F1433" s="950" t="s">
        <v>49</v>
      </c>
      <c r="G1433" s="951">
        <v>6000000</v>
      </c>
      <c r="H1433" s="951">
        <v>6000000</v>
      </c>
      <c r="I1433" s="951">
        <v>377866.67</v>
      </c>
      <c r="J1433" s="952" t="s">
        <v>661</v>
      </c>
      <c r="K1433" s="953"/>
      <c r="L1433" s="954"/>
      <c r="M1433" s="777"/>
      <c r="N1433" s="778"/>
      <c r="O1433" s="957"/>
      <c r="P1433" s="957"/>
      <c r="Q1433" s="779"/>
      <c r="R1433" s="1022"/>
    </row>
    <row r="1434" spans="1:18">
      <c r="A1434" s="1020">
        <v>44</v>
      </c>
      <c r="B1434" s="1019" t="s">
        <v>1519</v>
      </c>
      <c r="C1434" s="1019" t="s">
        <v>683</v>
      </c>
      <c r="D1434" s="1019" t="s">
        <v>16</v>
      </c>
      <c r="E1434" s="1021">
        <v>40067</v>
      </c>
      <c r="F1434" s="950" t="s">
        <v>26</v>
      </c>
      <c r="G1434" s="951">
        <v>6771000</v>
      </c>
      <c r="H1434" s="951">
        <v>0</v>
      </c>
      <c r="I1434" s="951">
        <v>7976328.8399999999</v>
      </c>
      <c r="J1434" s="952" t="s">
        <v>656</v>
      </c>
      <c r="K1434" s="953"/>
      <c r="L1434" s="954"/>
      <c r="M1434" s="777"/>
      <c r="N1434" s="778"/>
      <c r="O1434" s="957"/>
      <c r="P1434" s="957"/>
      <c r="Q1434" s="779"/>
      <c r="R1434" s="1022"/>
    </row>
    <row r="1435" spans="1:18">
      <c r="A1435" s="1020"/>
      <c r="B1435" s="1019" t="s">
        <v>1519</v>
      </c>
      <c r="C1435" s="1019" t="s">
        <v>683</v>
      </c>
      <c r="D1435" s="1019" t="s">
        <v>16</v>
      </c>
      <c r="E1435" s="1021">
        <v>40787</v>
      </c>
      <c r="F1435" s="950"/>
      <c r="G1435" s="951"/>
      <c r="H1435" s="951"/>
      <c r="I1435" s="951"/>
      <c r="J1435" s="952"/>
      <c r="K1435" s="953">
        <v>6771000</v>
      </c>
      <c r="L1435" s="954"/>
      <c r="M1435" s="777">
        <v>6771</v>
      </c>
      <c r="N1435" s="778">
        <v>1000</v>
      </c>
      <c r="O1435" s="957"/>
      <c r="P1435" s="957"/>
      <c r="Q1435" s="779"/>
      <c r="R1435" s="1022"/>
    </row>
    <row r="1436" spans="1:18">
      <c r="A1436" s="1020"/>
      <c r="B1436" s="1019" t="s">
        <v>1519</v>
      </c>
      <c r="C1436" s="1019" t="s">
        <v>683</v>
      </c>
      <c r="D1436" s="1019" t="s">
        <v>16</v>
      </c>
      <c r="E1436" s="1021">
        <v>40940</v>
      </c>
      <c r="F1436" s="950"/>
      <c r="G1436" s="951"/>
      <c r="H1436" s="951"/>
      <c r="I1436" s="951"/>
      <c r="J1436" s="952"/>
      <c r="K1436" s="953"/>
      <c r="L1436" s="954"/>
      <c r="M1436" s="777"/>
      <c r="N1436" s="778"/>
      <c r="O1436" s="957"/>
      <c r="P1436" s="957"/>
      <c r="Q1436" s="779">
        <v>537633</v>
      </c>
      <c r="R1436" s="1022">
        <v>154354</v>
      </c>
    </row>
    <row r="1437" spans="1:18">
      <c r="A1437" s="1020" t="s">
        <v>1981</v>
      </c>
      <c r="B1437" s="1019" t="s">
        <v>1520</v>
      </c>
      <c r="C1437" s="1019" t="s">
        <v>1521</v>
      </c>
      <c r="D1437" s="1019" t="s">
        <v>67</v>
      </c>
      <c r="E1437" s="1021">
        <v>39899</v>
      </c>
      <c r="F1437" s="950" t="s">
        <v>49</v>
      </c>
      <c r="G1437" s="951">
        <v>3727000</v>
      </c>
      <c r="H1437" s="951">
        <v>0</v>
      </c>
      <c r="I1437" s="951">
        <v>4628862.7699999996</v>
      </c>
      <c r="J1437" s="952" t="s">
        <v>672</v>
      </c>
      <c r="K1437" s="953"/>
      <c r="L1437" s="954"/>
      <c r="M1437" s="777"/>
      <c r="N1437" s="778"/>
      <c r="O1437" s="957"/>
      <c r="P1437" s="957"/>
      <c r="Q1437" s="779"/>
      <c r="R1437" s="1022"/>
    </row>
    <row r="1438" spans="1:18">
      <c r="A1438" s="1020"/>
      <c r="B1438" s="1019" t="s">
        <v>1520</v>
      </c>
      <c r="C1438" s="1019" t="s">
        <v>1521</v>
      </c>
      <c r="D1438" s="1019" t="s">
        <v>67</v>
      </c>
      <c r="E1438" s="1021">
        <v>41449</v>
      </c>
      <c r="F1438" s="950"/>
      <c r="G1438" s="951"/>
      <c r="H1438" s="951"/>
      <c r="I1438" s="951"/>
      <c r="J1438" s="952"/>
      <c r="K1438" s="953">
        <v>3727000</v>
      </c>
      <c r="L1438" s="954"/>
      <c r="M1438" s="777">
        <v>3727</v>
      </c>
      <c r="N1438" s="778">
        <v>1167</v>
      </c>
      <c r="O1438" s="957"/>
      <c r="P1438" s="957">
        <v>622446.27</v>
      </c>
      <c r="Q1438" s="779">
        <v>226565</v>
      </c>
      <c r="R1438" s="1022">
        <v>186</v>
      </c>
    </row>
    <row r="1439" spans="1:18">
      <c r="A1439" s="1020"/>
      <c r="B1439" s="1019" t="s">
        <v>1520</v>
      </c>
      <c r="C1439" s="1019" t="s">
        <v>1521</v>
      </c>
      <c r="D1439" s="1019" t="s">
        <v>67</v>
      </c>
      <c r="E1439" s="1021">
        <v>41481</v>
      </c>
      <c r="F1439" s="950"/>
      <c r="G1439" s="951"/>
      <c r="H1439" s="951"/>
      <c r="I1439" s="951"/>
      <c r="J1439" s="952"/>
      <c r="K1439" s="953"/>
      <c r="L1439" s="954">
        <v>-25000</v>
      </c>
      <c r="M1439" s="777"/>
      <c r="N1439" s="778"/>
      <c r="O1439" s="957"/>
      <c r="P1439" s="957"/>
      <c r="Q1439" s="779"/>
      <c r="R1439" s="1022"/>
    </row>
    <row r="1440" spans="1:18">
      <c r="A1440" s="1020">
        <v>8</v>
      </c>
      <c r="B1440" s="1019" t="s">
        <v>1522</v>
      </c>
      <c r="C1440" s="1019" t="s">
        <v>792</v>
      </c>
      <c r="D1440" s="1019" t="s">
        <v>111</v>
      </c>
      <c r="E1440" s="1021">
        <v>39801</v>
      </c>
      <c r="F1440" s="950" t="s">
        <v>49</v>
      </c>
      <c r="G1440" s="951">
        <v>26038000</v>
      </c>
      <c r="H1440" s="951">
        <v>0</v>
      </c>
      <c r="I1440" s="951">
        <v>33824567.350000001</v>
      </c>
      <c r="J1440" s="952" t="s">
        <v>672</v>
      </c>
      <c r="K1440" s="953"/>
      <c r="L1440" s="954"/>
      <c r="M1440" s="777"/>
      <c r="N1440" s="778"/>
      <c r="O1440" s="957"/>
      <c r="P1440" s="957"/>
      <c r="Q1440" s="779"/>
      <c r="R1440" s="1022"/>
    </row>
    <row r="1441" spans="1:18">
      <c r="A1441" s="1020"/>
      <c r="B1441" s="1019" t="s">
        <v>1522</v>
      </c>
      <c r="C1441" s="1019" t="s">
        <v>792</v>
      </c>
      <c r="D1441" s="1019" t="s">
        <v>111</v>
      </c>
      <c r="E1441" s="1021">
        <v>41740</v>
      </c>
      <c r="F1441" s="950"/>
      <c r="G1441" s="951"/>
      <c r="H1441" s="951"/>
      <c r="I1441" s="951"/>
      <c r="J1441" s="952"/>
      <c r="K1441" s="953">
        <v>12000000</v>
      </c>
      <c r="L1441" s="954"/>
      <c r="M1441" s="777">
        <v>12000</v>
      </c>
      <c r="N1441" s="778">
        <v>1142</v>
      </c>
      <c r="O1441" s="957"/>
      <c r="P1441" s="957">
        <v>1704360</v>
      </c>
      <c r="Q1441" s="779">
        <v>1035834.25</v>
      </c>
      <c r="R1441" s="1022">
        <v>802</v>
      </c>
    </row>
    <row r="1442" spans="1:18">
      <c r="A1442" s="1020"/>
      <c r="B1442" s="1019" t="s">
        <v>1522</v>
      </c>
      <c r="C1442" s="1019" t="s">
        <v>792</v>
      </c>
      <c r="D1442" s="1019" t="s">
        <v>111</v>
      </c>
      <c r="E1442" s="1021">
        <v>41743</v>
      </c>
      <c r="F1442" s="950"/>
      <c r="G1442" s="951"/>
      <c r="H1442" s="951"/>
      <c r="I1442" s="951"/>
      <c r="J1442" s="952"/>
      <c r="K1442" s="953">
        <v>14038000</v>
      </c>
      <c r="L1442" s="954"/>
      <c r="M1442" s="777">
        <v>14038</v>
      </c>
      <c r="N1442" s="778">
        <v>1142</v>
      </c>
      <c r="O1442" s="957"/>
      <c r="P1442" s="957">
        <v>1993817.14</v>
      </c>
      <c r="Q1442" s="779">
        <v>645781.94999999995</v>
      </c>
      <c r="R1442" s="1022">
        <v>500</v>
      </c>
    </row>
    <row r="1443" spans="1:18">
      <c r="A1443" s="1020"/>
      <c r="B1443" s="1019" t="s">
        <v>1522</v>
      </c>
      <c r="C1443" s="1019" t="s">
        <v>792</v>
      </c>
      <c r="D1443" s="1019" t="s">
        <v>111</v>
      </c>
      <c r="E1443" s="1021">
        <v>41838</v>
      </c>
      <c r="F1443" s="950"/>
      <c r="G1443" s="951"/>
      <c r="H1443" s="951"/>
      <c r="I1443" s="951"/>
      <c r="J1443" s="952"/>
      <c r="K1443" s="953"/>
      <c r="L1443" s="954">
        <v>-297361.77</v>
      </c>
      <c r="M1443" s="777"/>
      <c r="N1443" s="778"/>
      <c r="O1443" s="957"/>
      <c r="P1443" s="957"/>
      <c r="Q1443" s="779"/>
      <c r="R1443" s="1022"/>
    </row>
    <row r="1444" spans="1:18">
      <c r="A1444" s="1020" t="s">
        <v>2014</v>
      </c>
      <c r="B1444" s="1019" t="s">
        <v>1523</v>
      </c>
      <c r="C1444" s="1019" t="s">
        <v>1524</v>
      </c>
      <c r="D1444" s="1019" t="s">
        <v>123</v>
      </c>
      <c r="E1444" s="1021">
        <v>39920</v>
      </c>
      <c r="F1444" s="950" t="s">
        <v>49</v>
      </c>
      <c r="G1444" s="951">
        <v>3690000</v>
      </c>
      <c r="H1444" s="951">
        <v>0</v>
      </c>
      <c r="I1444" s="951">
        <v>4692022.7699999996</v>
      </c>
      <c r="J1444" s="952" t="s">
        <v>656</v>
      </c>
      <c r="K1444" s="953"/>
      <c r="L1444" s="954"/>
      <c r="M1444" s="777"/>
      <c r="N1444" s="778"/>
      <c r="O1444" s="957"/>
      <c r="P1444" s="957"/>
      <c r="Q1444" s="779"/>
      <c r="R1444" s="1022"/>
    </row>
    <row r="1445" spans="1:18">
      <c r="A1445" s="1020"/>
      <c r="B1445" s="1019" t="s">
        <v>1523</v>
      </c>
      <c r="C1445" s="1019" t="s">
        <v>1524</v>
      </c>
      <c r="D1445" s="1019" t="s">
        <v>123</v>
      </c>
      <c r="E1445" s="1021">
        <v>40975</v>
      </c>
      <c r="F1445" s="950"/>
      <c r="G1445" s="951"/>
      <c r="H1445" s="951"/>
      <c r="I1445" s="951"/>
      <c r="J1445" s="952"/>
      <c r="K1445" s="953">
        <v>250000</v>
      </c>
      <c r="L1445" s="954"/>
      <c r="M1445" s="777">
        <v>250</v>
      </c>
      <c r="N1445" s="778">
        <v>1000</v>
      </c>
      <c r="O1445" s="957"/>
      <c r="P1445" s="957"/>
      <c r="Q1445" s="779"/>
      <c r="R1445" s="1022"/>
    </row>
    <row r="1446" spans="1:18">
      <c r="A1446" s="1020"/>
      <c r="B1446" s="1019" t="s">
        <v>1523</v>
      </c>
      <c r="C1446" s="1019" t="s">
        <v>1524</v>
      </c>
      <c r="D1446" s="1019" t="s">
        <v>123</v>
      </c>
      <c r="E1446" s="1021">
        <v>41143</v>
      </c>
      <c r="F1446" s="950"/>
      <c r="G1446" s="951"/>
      <c r="H1446" s="951"/>
      <c r="I1446" s="951"/>
      <c r="J1446" s="952"/>
      <c r="K1446" s="953">
        <v>250000</v>
      </c>
      <c r="L1446" s="954"/>
      <c r="M1446" s="777">
        <v>250</v>
      </c>
      <c r="N1446" s="778">
        <v>1000</v>
      </c>
      <c r="O1446" s="957"/>
      <c r="P1446" s="957"/>
      <c r="Q1446" s="779"/>
      <c r="R1446" s="1022"/>
    </row>
    <row r="1447" spans="1:18">
      <c r="A1447" s="1020"/>
      <c r="B1447" s="1019" t="s">
        <v>1523</v>
      </c>
      <c r="C1447" s="1019" t="s">
        <v>1524</v>
      </c>
      <c r="D1447" s="1019" t="s">
        <v>123</v>
      </c>
      <c r="E1447" s="1021">
        <v>41248</v>
      </c>
      <c r="F1447" s="950"/>
      <c r="G1447" s="951"/>
      <c r="H1447" s="951"/>
      <c r="I1447" s="951"/>
      <c r="J1447" s="952"/>
      <c r="K1447" s="953">
        <v>250000</v>
      </c>
      <c r="L1447" s="954"/>
      <c r="M1447" s="777">
        <v>250</v>
      </c>
      <c r="N1447" s="778">
        <v>1000</v>
      </c>
      <c r="O1447" s="957"/>
      <c r="P1447" s="957"/>
      <c r="Q1447" s="779"/>
      <c r="R1447" s="1022"/>
    </row>
    <row r="1448" spans="1:18">
      <c r="A1448" s="1020"/>
      <c r="B1448" s="1019" t="s">
        <v>1523</v>
      </c>
      <c r="C1448" s="1019" t="s">
        <v>1524</v>
      </c>
      <c r="D1448" s="1019" t="s">
        <v>123</v>
      </c>
      <c r="E1448" s="1021">
        <v>41402</v>
      </c>
      <c r="F1448" s="950"/>
      <c r="G1448" s="951"/>
      <c r="H1448" s="951"/>
      <c r="I1448" s="951"/>
      <c r="J1448" s="952"/>
      <c r="K1448" s="953">
        <v>500000</v>
      </c>
      <c r="L1448" s="954"/>
      <c r="M1448" s="777">
        <v>500</v>
      </c>
      <c r="N1448" s="778">
        <v>1000</v>
      </c>
      <c r="O1448" s="957"/>
      <c r="P1448" s="957"/>
      <c r="Q1448" s="779"/>
      <c r="R1448" s="1022"/>
    </row>
    <row r="1449" spans="1:18">
      <c r="A1449" s="1020"/>
      <c r="B1449" s="1019" t="s">
        <v>1523</v>
      </c>
      <c r="C1449" s="1019" t="s">
        <v>1524</v>
      </c>
      <c r="D1449" s="1019" t="s">
        <v>123</v>
      </c>
      <c r="E1449" s="1021">
        <v>41430</v>
      </c>
      <c r="F1449" s="950"/>
      <c r="G1449" s="951"/>
      <c r="H1449" s="951"/>
      <c r="I1449" s="951"/>
      <c r="J1449" s="952"/>
      <c r="K1449" s="953">
        <v>2440000</v>
      </c>
      <c r="L1449" s="954"/>
      <c r="M1449" s="777">
        <v>2440</v>
      </c>
      <c r="N1449" s="778">
        <v>1000</v>
      </c>
      <c r="O1449" s="957"/>
      <c r="P1449" s="957"/>
      <c r="Q1449" s="779">
        <v>185000</v>
      </c>
      <c r="R1449" s="1022">
        <v>185</v>
      </c>
    </row>
    <row r="1450" spans="1:18">
      <c r="A1450" s="1020">
        <v>11</v>
      </c>
      <c r="B1450" s="1019" t="s">
        <v>1525</v>
      </c>
      <c r="C1450" s="1019" t="s">
        <v>1526</v>
      </c>
      <c r="D1450" s="1019" t="s">
        <v>151</v>
      </c>
      <c r="E1450" s="1021">
        <v>39822</v>
      </c>
      <c r="F1450" s="950" t="s">
        <v>26</v>
      </c>
      <c r="G1450" s="951">
        <v>28685000</v>
      </c>
      <c r="H1450" s="951">
        <v>0</v>
      </c>
      <c r="I1450" s="951">
        <v>32075739.670000002</v>
      </c>
      <c r="J1450" s="952" t="s">
        <v>656</v>
      </c>
      <c r="K1450" s="953"/>
      <c r="L1450" s="954"/>
      <c r="M1450" s="777"/>
      <c r="N1450" s="778"/>
      <c r="O1450" s="957"/>
      <c r="P1450" s="957"/>
      <c r="Q1450" s="779"/>
      <c r="R1450" s="1022"/>
    </row>
    <row r="1451" spans="1:18">
      <c r="A1451" s="1020"/>
      <c r="B1451" s="1019" t="s">
        <v>1525</v>
      </c>
      <c r="C1451" s="1019" t="s">
        <v>1526</v>
      </c>
      <c r="D1451" s="1019" t="s">
        <v>151</v>
      </c>
      <c r="E1451" s="1021">
        <v>40184</v>
      </c>
      <c r="F1451" s="950"/>
      <c r="G1451" s="951"/>
      <c r="H1451" s="951"/>
      <c r="I1451" s="951"/>
      <c r="J1451" s="952"/>
      <c r="K1451" s="953">
        <v>7172000</v>
      </c>
      <c r="L1451" s="954"/>
      <c r="M1451" s="777">
        <v>7172</v>
      </c>
      <c r="N1451" s="778">
        <v>1000</v>
      </c>
      <c r="O1451" s="957"/>
      <c r="P1451" s="957"/>
      <c r="Q1451" s="779"/>
      <c r="R1451" s="1022"/>
    </row>
    <row r="1452" spans="1:18">
      <c r="A1452" s="1020"/>
      <c r="B1452" s="1019" t="s">
        <v>1525</v>
      </c>
      <c r="C1452" s="1019" t="s">
        <v>1526</v>
      </c>
      <c r="D1452" s="1019" t="s">
        <v>151</v>
      </c>
      <c r="E1452" s="1021">
        <v>40604</v>
      </c>
      <c r="F1452" s="950"/>
      <c r="G1452" s="951"/>
      <c r="H1452" s="951"/>
      <c r="I1452" s="951"/>
      <c r="J1452" s="952"/>
      <c r="K1452" s="953">
        <v>7172000</v>
      </c>
      <c r="L1452" s="954"/>
      <c r="M1452" s="777">
        <v>7172</v>
      </c>
      <c r="N1452" s="778">
        <v>1000</v>
      </c>
      <c r="O1452" s="957"/>
      <c r="P1452" s="957"/>
      <c r="Q1452" s="779"/>
      <c r="R1452" s="1022"/>
    </row>
    <row r="1453" spans="1:18">
      <c r="A1453" s="1020"/>
      <c r="B1453" s="1019" t="s">
        <v>1525</v>
      </c>
      <c r="C1453" s="1019" t="s">
        <v>1526</v>
      </c>
      <c r="D1453" s="1019" t="s">
        <v>151</v>
      </c>
      <c r="E1453" s="1021">
        <v>40919</v>
      </c>
      <c r="F1453" s="950"/>
      <c r="G1453" s="951"/>
      <c r="H1453" s="951"/>
      <c r="I1453" s="951"/>
      <c r="J1453" s="952"/>
      <c r="K1453" s="953">
        <v>14341000</v>
      </c>
      <c r="L1453" s="954"/>
      <c r="M1453" s="777">
        <v>14341</v>
      </c>
      <c r="N1453" s="778">
        <v>1000</v>
      </c>
      <c r="O1453" s="957"/>
      <c r="P1453" s="957"/>
      <c r="Q1453" s="779"/>
      <c r="R1453" s="1022"/>
    </row>
    <row r="1454" spans="1:18">
      <c r="A1454" s="1020"/>
      <c r="B1454" s="1019" t="s">
        <v>1525</v>
      </c>
      <c r="C1454" s="1019" t="s">
        <v>1526</v>
      </c>
      <c r="D1454" s="1019" t="s">
        <v>151</v>
      </c>
      <c r="E1454" s="1021">
        <v>41003</v>
      </c>
      <c r="F1454" s="950"/>
      <c r="G1454" s="951"/>
      <c r="H1454" s="951"/>
      <c r="I1454" s="951"/>
      <c r="J1454" s="952"/>
      <c r="K1454" s="953"/>
      <c r="L1454" s="954"/>
      <c r="M1454" s="777"/>
      <c r="N1454" s="778"/>
      <c r="O1454" s="957"/>
      <c r="P1454" s="957"/>
      <c r="Q1454" s="779">
        <v>110000</v>
      </c>
      <c r="R1454" s="1022">
        <v>150295.95000000001</v>
      </c>
    </row>
    <row r="1455" spans="1:18">
      <c r="A1455" s="1020" t="s">
        <v>1980</v>
      </c>
      <c r="B1455" s="1019" t="s">
        <v>1527</v>
      </c>
      <c r="C1455" s="1019" t="s">
        <v>1528</v>
      </c>
      <c r="D1455" s="1019" t="s">
        <v>98</v>
      </c>
      <c r="E1455" s="1021">
        <v>39920</v>
      </c>
      <c r="F1455" s="950" t="s">
        <v>49</v>
      </c>
      <c r="G1455" s="951">
        <v>9960000</v>
      </c>
      <c r="H1455" s="951">
        <v>0</v>
      </c>
      <c r="I1455" s="951">
        <v>11745689.33</v>
      </c>
      <c r="J1455" s="952" t="s">
        <v>656</v>
      </c>
      <c r="K1455" s="953"/>
      <c r="L1455" s="954"/>
      <c r="M1455" s="777"/>
      <c r="N1455" s="778"/>
      <c r="O1455" s="957"/>
      <c r="P1455" s="957"/>
      <c r="Q1455" s="779"/>
      <c r="R1455" s="1022"/>
    </row>
    <row r="1456" spans="1:18">
      <c r="A1456" s="1020"/>
      <c r="B1456" s="1019" t="s">
        <v>1527</v>
      </c>
      <c r="C1456" s="1019" t="s">
        <v>1528</v>
      </c>
      <c r="D1456" s="1019" t="s">
        <v>98</v>
      </c>
      <c r="E1456" s="1021">
        <v>40787</v>
      </c>
      <c r="F1456" s="950"/>
      <c r="G1456" s="951"/>
      <c r="H1456" s="951"/>
      <c r="I1456" s="951"/>
      <c r="J1456" s="952"/>
      <c r="K1456" s="953">
        <v>9960000</v>
      </c>
      <c r="L1456" s="954"/>
      <c r="M1456" s="777">
        <v>9960</v>
      </c>
      <c r="N1456" s="778">
        <v>1000</v>
      </c>
      <c r="O1456" s="957"/>
      <c r="P1456" s="957"/>
      <c r="Q1456" s="779">
        <v>498000</v>
      </c>
      <c r="R1456" s="1022">
        <v>498</v>
      </c>
    </row>
    <row r="1457" spans="1:18">
      <c r="A1457" s="1020">
        <v>11</v>
      </c>
      <c r="B1457" s="1019" t="s">
        <v>1529</v>
      </c>
      <c r="C1457" s="1019" t="s">
        <v>1530</v>
      </c>
      <c r="D1457" s="1019" t="s">
        <v>128</v>
      </c>
      <c r="E1457" s="1021">
        <v>39843</v>
      </c>
      <c r="F1457" s="950" t="s">
        <v>26</v>
      </c>
      <c r="G1457" s="951">
        <v>39000000</v>
      </c>
      <c r="H1457" s="951">
        <v>0</v>
      </c>
      <c r="I1457" s="951">
        <v>44926557.479999997</v>
      </c>
      <c r="J1457" s="952" t="s">
        <v>656</v>
      </c>
      <c r="K1457" s="953"/>
      <c r="L1457" s="954"/>
      <c r="M1457" s="777"/>
      <c r="N1457" s="778"/>
      <c r="O1457" s="957"/>
      <c r="P1457" s="957"/>
      <c r="Q1457" s="779"/>
      <c r="R1457" s="1022"/>
    </row>
    <row r="1458" spans="1:18">
      <c r="A1458" s="1020"/>
      <c r="B1458" s="1019" t="s">
        <v>1529</v>
      </c>
      <c r="C1458" s="1019" t="s">
        <v>1530</v>
      </c>
      <c r="D1458" s="1019" t="s">
        <v>128</v>
      </c>
      <c r="E1458" s="1021">
        <v>40576</v>
      </c>
      <c r="F1458" s="950"/>
      <c r="G1458" s="951"/>
      <c r="H1458" s="951"/>
      <c r="I1458" s="951"/>
      <c r="J1458" s="952"/>
      <c r="K1458" s="953">
        <v>21000000</v>
      </c>
      <c r="L1458" s="954"/>
      <c r="M1458" s="777">
        <v>21000</v>
      </c>
      <c r="N1458" s="778">
        <v>1000</v>
      </c>
      <c r="O1458" s="957"/>
      <c r="P1458" s="957"/>
      <c r="Q1458" s="779"/>
      <c r="R1458" s="1022"/>
    </row>
    <row r="1459" spans="1:18">
      <c r="A1459" s="1020"/>
      <c r="B1459" s="1019" t="s">
        <v>1529</v>
      </c>
      <c r="C1459" s="1019" t="s">
        <v>1530</v>
      </c>
      <c r="D1459" s="1019" t="s">
        <v>128</v>
      </c>
      <c r="E1459" s="1021">
        <v>40905</v>
      </c>
      <c r="F1459" s="950"/>
      <c r="G1459" s="951"/>
      <c r="H1459" s="951"/>
      <c r="I1459" s="951"/>
      <c r="J1459" s="952"/>
      <c r="K1459" s="953">
        <v>18000000</v>
      </c>
      <c r="L1459" s="954"/>
      <c r="M1459" s="777">
        <v>18000</v>
      </c>
      <c r="N1459" s="778">
        <v>1000</v>
      </c>
      <c r="O1459" s="957"/>
      <c r="P1459" s="957"/>
      <c r="Q1459" s="779"/>
      <c r="R1459" s="1022"/>
    </row>
    <row r="1460" spans="1:18">
      <c r="A1460" s="1020"/>
      <c r="B1460" s="1019" t="s">
        <v>1529</v>
      </c>
      <c r="C1460" s="1019" t="s">
        <v>1530</v>
      </c>
      <c r="D1460" s="1019" t="s">
        <v>128</v>
      </c>
      <c r="E1460" s="1021">
        <v>40954</v>
      </c>
      <c r="F1460" s="950"/>
      <c r="G1460" s="951"/>
      <c r="H1460" s="951"/>
      <c r="I1460" s="951"/>
      <c r="J1460" s="952"/>
      <c r="K1460" s="953"/>
      <c r="L1460" s="954"/>
      <c r="M1460" s="777"/>
      <c r="N1460" s="778"/>
      <c r="O1460" s="957"/>
      <c r="P1460" s="957"/>
      <c r="Q1460" s="779">
        <v>1200724.1499999999</v>
      </c>
      <c r="R1460" s="1022">
        <v>313505</v>
      </c>
    </row>
    <row r="1461" spans="1:18">
      <c r="A1461" s="1020" t="s">
        <v>2045</v>
      </c>
      <c r="B1461" s="1019" t="s">
        <v>1531</v>
      </c>
      <c r="C1461" s="1019" t="s">
        <v>1532</v>
      </c>
      <c r="D1461" s="1019" t="s">
        <v>87</v>
      </c>
      <c r="E1461" s="1021">
        <v>39857</v>
      </c>
      <c r="F1461" s="950" t="s">
        <v>49</v>
      </c>
      <c r="G1461" s="951">
        <v>18000000</v>
      </c>
      <c r="H1461" s="951">
        <v>0</v>
      </c>
      <c r="I1461" s="951">
        <v>21325250</v>
      </c>
      <c r="J1461" s="952" t="s">
        <v>656</v>
      </c>
      <c r="K1461" s="953"/>
      <c r="L1461" s="954"/>
      <c r="M1461" s="777"/>
      <c r="N1461" s="778"/>
      <c r="O1461" s="957"/>
      <c r="P1461" s="957"/>
      <c r="Q1461" s="779"/>
      <c r="R1461" s="1022"/>
    </row>
    <row r="1462" spans="1:18">
      <c r="A1462" s="1020"/>
      <c r="B1462" s="1019" t="s">
        <v>1531</v>
      </c>
      <c r="C1462" s="1019" t="s">
        <v>1532</v>
      </c>
      <c r="D1462" s="1019" t="s">
        <v>87</v>
      </c>
      <c r="E1462" s="1021">
        <v>40758</v>
      </c>
      <c r="F1462" s="950"/>
      <c r="G1462" s="951"/>
      <c r="H1462" s="951"/>
      <c r="I1462" s="951"/>
      <c r="J1462" s="952"/>
      <c r="K1462" s="953">
        <v>18000000</v>
      </c>
      <c r="L1462" s="954"/>
      <c r="M1462" s="777">
        <v>18000</v>
      </c>
      <c r="N1462" s="778">
        <v>1000</v>
      </c>
      <c r="O1462" s="957"/>
      <c r="P1462" s="957"/>
      <c r="Q1462" s="779">
        <v>900000</v>
      </c>
      <c r="R1462" s="1022">
        <v>900</v>
      </c>
    </row>
    <row r="1463" spans="1:18">
      <c r="A1463" s="1020"/>
      <c r="B1463" s="1019" t="s">
        <v>1533</v>
      </c>
      <c r="C1463" s="1019" t="s">
        <v>1534</v>
      </c>
      <c r="D1463" s="1019" t="s">
        <v>55</v>
      </c>
      <c r="E1463" s="1021">
        <v>39805</v>
      </c>
      <c r="F1463" s="950" t="s">
        <v>26</v>
      </c>
      <c r="G1463" s="951">
        <v>25054000</v>
      </c>
      <c r="H1463" s="951">
        <v>0</v>
      </c>
      <c r="I1463" s="951">
        <v>27877966.16</v>
      </c>
      <c r="J1463" s="952" t="s">
        <v>672</v>
      </c>
      <c r="K1463" s="953"/>
      <c r="L1463" s="954"/>
      <c r="M1463" s="777"/>
      <c r="N1463" s="778"/>
      <c r="O1463" s="957"/>
      <c r="P1463" s="957"/>
      <c r="Q1463" s="779"/>
      <c r="R1463" s="1022"/>
    </row>
    <row r="1464" spans="1:18">
      <c r="A1464" s="1020"/>
      <c r="B1464" s="1019" t="s">
        <v>1533</v>
      </c>
      <c r="C1464" s="1019" t="s">
        <v>1534</v>
      </c>
      <c r="D1464" s="1019" t="s">
        <v>55</v>
      </c>
      <c r="E1464" s="1021">
        <v>41093</v>
      </c>
      <c r="F1464" s="950"/>
      <c r="G1464" s="951"/>
      <c r="H1464" s="951"/>
      <c r="I1464" s="951"/>
      <c r="J1464" s="952"/>
      <c r="K1464" s="953">
        <v>23384401.440000001</v>
      </c>
      <c r="L1464" s="954">
        <v>-350766.02</v>
      </c>
      <c r="M1464" s="777">
        <v>25054</v>
      </c>
      <c r="N1464" s="778">
        <v>933.4</v>
      </c>
      <c r="O1464" s="957">
        <v>-1669598.56</v>
      </c>
      <c r="P1464" s="957"/>
      <c r="Q1464" s="779"/>
      <c r="R1464" s="1022"/>
    </row>
    <row r="1465" spans="1:18">
      <c r="A1465" s="1020"/>
      <c r="B1465" s="1019" t="s">
        <v>1533</v>
      </c>
      <c r="C1465" s="1019" t="s">
        <v>1534</v>
      </c>
      <c r="D1465" s="1019" t="s">
        <v>55</v>
      </c>
      <c r="E1465" s="1021">
        <v>41129</v>
      </c>
      <c r="F1465" s="950"/>
      <c r="G1465" s="951"/>
      <c r="H1465" s="951"/>
      <c r="I1465" s="951"/>
      <c r="J1465" s="952"/>
      <c r="K1465" s="953"/>
      <c r="L1465" s="954"/>
      <c r="M1465" s="777"/>
      <c r="N1465" s="778"/>
      <c r="O1465" s="957"/>
      <c r="P1465" s="957"/>
      <c r="Q1465" s="779">
        <v>425000</v>
      </c>
      <c r="R1465" s="1022">
        <v>357234</v>
      </c>
    </row>
    <row r="1466" spans="1:18">
      <c r="A1466" s="1020" t="s">
        <v>1981</v>
      </c>
      <c r="B1466" s="1019" t="s">
        <v>1535</v>
      </c>
      <c r="C1466" s="1019" t="s">
        <v>1536</v>
      </c>
      <c r="D1466" s="1019" t="s">
        <v>92</v>
      </c>
      <c r="E1466" s="1021">
        <v>39927</v>
      </c>
      <c r="F1466" s="950" t="s">
        <v>49</v>
      </c>
      <c r="G1466" s="951">
        <v>12660000</v>
      </c>
      <c r="H1466" s="951">
        <v>0</v>
      </c>
      <c r="I1466" s="951">
        <v>15362909.75</v>
      </c>
      <c r="J1466" s="952" t="s">
        <v>656</v>
      </c>
      <c r="K1466" s="953"/>
      <c r="L1466" s="954"/>
      <c r="M1466" s="777"/>
      <c r="N1466" s="778"/>
      <c r="O1466" s="957"/>
      <c r="P1466" s="957"/>
      <c r="Q1466" s="779"/>
      <c r="R1466" s="1022"/>
    </row>
    <row r="1467" spans="1:18">
      <c r="A1467" s="1020"/>
      <c r="B1467" s="1019" t="s">
        <v>1535</v>
      </c>
      <c r="C1467" s="1019" t="s">
        <v>1536</v>
      </c>
      <c r="D1467" s="1019" t="s">
        <v>92</v>
      </c>
      <c r="E1467" s="1021">
        <v>41023</v>
      </c>
      <c r="F1467" s="950"/>
      <c r="G1467" s="951"/>
      <c r="H1467" s="951"/>
      <c r="I1467" s="951"/>
      <c r="J1467" s="952"/>
      <c r="K1467" s="953">
        <v>12660000</v>
      </c>
      <c r="L1467" s="954"/>
      <c r="M1467" s="777">
        <v>12660</v>
      </c>
      <c r="N1467" s="778">
        <v>1000</v>
      </c>
      <c r="O1467" s="957"/>
      <c r="P1467" s="957"/>
      <c r="Q1467" s="779">
        <v>633000</v>
      </c>
      <c r="R1467" s="1022">
        <v>633</v>
      </c>
    </row>
    <row r="1468" spans="1:18">
      <c r="A1468" s="1020" t="s">
        <v>1981</v>
      </c>
      <c r="B1468" s="1019" t="s">
        <v>1537</v>
      </c>
      <c r="C1468" s="1019" t="s">
        <v>1538</v>
      </c>
      <c r="D1468" s="1019" t="s">
        <v>97</v>
      </c>
      <c r="E1468" s="1021">
        <v>39892</v>
      </c>
      <c r="F1468" s="950" t="s">
        <v>49</v>
      </c>
      <c r="G1468" s="951">
        <v>3900000</v>
      </c>
      <c r="H1468" s="951">
        <v>0</v>
      </c>
      <c r="I1468" s="951">
        <v>3809874.42</v>
      </c>
      <c r="J1468" s="952" t="s">
        <v>672</v>
      </c>
      <c r="K1468" s="953"/>
      <c r="L1468" s="954"/>
      <c r="M1468" s="777"/>
      <c r="N1468" s="778"/>
      <c r="O1468" s="957"/>
      <c r="P1468" s="957"/>
      <c r="Q1468" s="779"/>
      <c r="R1468" s="1022"/>
    </row>
    <row r="1469" spans="1:18">
      <c r="A1469" s="1020"/>
      <c r="B1469" s="1019" t="s">
        <v>1537</v>
      </c>
      <c r="C1469" s="1019" t="s">
        <v>1538</v>
      </c>
      <c r="D1469" s="1019" t="s">
        <v>97</v>
      </c>
      <c r="E1469" s="1021">
        <v>41213</v>
      </c>
      <c r="F1469" s="950"/>
      <c r="G1469" s="951"/>
      <c r="H1469" s="951"/>
      <c r="I1469" s="951"/>
      <c r="J1469" s="952"/>
      <c r="K1469" s="953">
        <v>2944500</v>
      </c>
      <c r="L1469" s="954"/>
      <c r="M1469" s="777">
        <v>3900</v>
      </c>
      <c r="N1469" s="778">
        <v>755</v>
      </c>
      <c r="O1469" s="957">
        <v>-955500</v>
      </c>
      <c r="P1469" s="957"/>
      <c r="Q1469" s="779">
        <v>122225</v>
      </c>
      <c r="R1469" s="1022">
        <v>195</v>
      </c>
    </row>
    <row r="1470" spans="1:18">
      <c r="A1470" s="1020"/>
      <c r="B1470" s="1019" t="s">
        <v>1537</v>
      </c>
      <c r="C1470" s="1019" t="s">
        <v>1538</v>
      </c>
      <c r="D1470" s="1019" t="s">
        <v>97</v>
      </c>
      <c r="E1470" s="1021">
        <v>41285</v>
      </c>
      <c r="F1470" s="950"/>
      <c r="G1470" s="951"/>
      <c r="H1470" s="951"/>
      <c r="I1470" s="951"/>
      <c r="J1470" s="952"/>
      <c r="K1470" s="953"/>
      <c r="L1470" s="954">
        <v>-25000</v>
      </c>
      <c r="M1470" s="777"/>
      <c r="N1470" s="778"/>
      <c r="O1470" s="957"/>
      <c r="P1470" s="957"/>
      <c r="Q1470" s="779"/>
      <c r="R1470" s="1022"/>
    </row>
    <row r="1471" spans="1:18">
      <c r="A1471" s="1020">
        <v>8</v>
      </c>
      <c r="B1471" s="1019" t="s">
        <v>1539</v>
      </c>
      <c r="C1471" s="1019" t="s">
        <v>1540</v>
      </c>
      <c r="D1471" s="1019" t="s">
        <v>105</v>
      </c>
      <c r="E1471" s="1021">
        <v>39878</v>
      </c>
      <c r="F1471" s="950" t="s">
        <v>49</v>
      </c>
      <c r="G1471" s="951">
        <v>12325000</v>
      </c>
      <c r="H1471" s="951">
        <v>0</v>
      </c>
      <c r="I1471" s="951">
        <v>15985994.66</v>
      </c>
      <c r="J1471" s="952" t="s">
        <v>656</v>
      </c>
      <c r="K1471" s="953"/>
      <c r="L1471" s="954"/>
      <c r="M1471" s="777"/>
      <c r="N1471" s="778"/>
      <c r="O1471" s="957"/>
      <c r="P1471" s="957"/>
      <c r="Q1471" s="779"/>
      <c r="R1471" s="1022"/>
    </row>
    <row r="1472" spans="1:18">
      <c r="A1472" s="1020"/>
      <c r="B1472" s="1019" t="s">
        <v>1539</v>
      </c>
      <c r="C1472" s="1019" t="s">
        <v>1540</v>
      </c>
      <c r="D1472" s="1019" t="s">
        <v>105</v>
      </c>
      <c r="E1472" s="1021">
        <v>41535</v>
      </c>
      <c r="F1472" s="950"/>
      <c r="G1472" s="951"/>
      <c r="H1472" s="951"/>
      <c r="I1472" s="951"/>
      <c r="J1472" s="952"/>
      <c r="K1472" s="953">
        <v>12325000</v>
      </c>
      <c r="L1472" s="954"/>
      <c r="M1472" s="777">
        <v>12325</v>
      </c>
      <c r="N1472" s="778">
        <v>1000</v>
      </c>
      <c r="O1472" s="957"/>
      <c r="P1472" s="957"/>
      <c r="Q1472" s="779">
        <v>616000</v>
      </c>
      <c r="R1472" s="1022">
        <v>616</v>
      </c>
    </row>
    <row r="1473" spans="1:18">
      <c r="A1473" s="1020" t="s">
        <v>2033</v>
      </c>
      <c r="B1473" s="1019" t="s">
        <v>1541</v>
      </c>
      <c r="C1473" s="1019" t="s">
        <v>1542</v>
      </c>
      <c r="D1473" s="1019" t="s">
        <v>88</v>
      </c>
      <c r="E1473" s="1021">
        <v>40067</v>
      </c>
      <c r="F1473" s="950" t="s">
        <v>49</v>
      </c>
      <c r="G1473" s="951">
        <v>1500000</v>
      </c>
      <c r="H1473" s="951">
        <v>0</v>
      </c>
      <c r="I1473" s="951">
        <v>1730162.66</v>
      </c>
      <c r="J1473" s="952" t="s">
        <v>656</v>
      </c>
      <c r="K1473" s="953"/>
      <c r="L1473" s="954"/>
      <c r="M1473" s="777"/>
      <c r="N1473" s="778"/>
      <c r="O1473" s="957"/>
      <c r="P1473" s="957"/>
      <c r="Q1473" s="779"/>
      <c r="R1473" s="1022"/>
    </row>
    <row r="1474" spans="1:18">
      <c r="A1474" s="1020"/>
      <c r="B1474" s="1019" t="s">
        <v>1541</v>
      </c>
      <c r="C1474" s="1019" t="s">
        <v>1542</v>
      </c>
      <c r="D1474" s="1019" t="s">
        <v>88</v>
      </c>
      <c r="E1474" s="1021">
        <v>40780</v>
      </c>
      <c r="F1474" s="950"/>
      <c r="G1474" s="951"/>
      <c r="H1474" s="951"/>
      <c r="I1474" s="951"/>
      <c r="J1474" s="952"/>
      <c r="K1474" s="953">
        <v>1500000</v>
      </c>
      <c r="L1474" s="954"/>
      <c r="M1474" s="777">
        <v>1500</v>
      </c>
      <c r="N1474" s="778">
        <v>1000</v>
      </c>
      <c r="O1474" s="957"/>
      <c r="P1474" s="957"/>
      <c r="Q1474" s="779">
        <v>71000</v>
      </c>
      <c r="R1474" s="1022">
        <v>71</v>
      </c>
    </row>
    <row r="1475" spans="1:18">
      <c r="A1475" s="1020" t="s">
        <v>1996</v>
      </c>
      <c r="B1475" s="1019" t="s">
        <v>1543</v>
      </c>
      <c r="C1475" s="1019" t="s">
        <v>895</v>
      </c>
      <c r="D1475" s="1019" t="s">
        <v>80</v>
      </c>
      <c r="E1475" s="1021">
        <v>39850</v>
      </c>
      <c r="F1475" s="950" t="s">
        <v>53</v>
      </c>
      <c r="G1475" s="951">
        <v>3000000</v>
      </c>
      <c r="H1475" s="951">
        <v>0</v>
      </c>
      <c r="I1475" s="951">
        <v>3227916.67</v>
      </c>
      <c r="J1475" s="952" t="s">
        <v>656</v>
      </c>
      <c r="K1475" s="953"/>
      <c r="L1475" s="954"/>
      <c r="M1475" s="777"/>
      <c r="N1475" s="778"/>
      <c r="O1475" s="957"/>
      <c r="P1475" s="957"/>
      <c r="Q1475" s="779"/>
      <c r="R1475" s="1022"/>
    </row>
    <row r="1476" spans="1:18">
      <c r="A1476" s="1020"/>
      <c r="B1476" s="1019" t="s">
        <v>1543</v>
      </c>
      <c r="C1476" s="1019" t="s">
        <v>895</v>
      </c>
      <c r="D1476" s="1019" t="s">
        <v>80</v>
      </c>
      <c r="E1476" s="1021">
        <v>40403</v>
      </c>
      <c r="F1476" s="950"/>
      <c r="G1476" s="951"/>
      <c r="H1476" s="951"/>
      <c r="I1476" s="951"/>
      <c r="J1476" s="952"/>
      <c r="K1476" s="953">
        <v>3000000</v>
      </c>
      <c r="L1476" s="954"/>
      <c r="M1476" s="777">
        <v>3000</v>
      </c>
      <c r="N1476" s="778">
        <v>1000</v>
      </c>
      <c r="O1476" s="957"/>
      <c r="P1476" s="957"/>
      <c r="Q1476" s="779"/>
      <c r="R1476" s="1022"/>
    </row>
    <row r="1477" spans="1:18">
      <c r="A1477" s="1020" t="s">
        <v>2054</v>
      </c>
      <c r="B1477" s="1019" t="s">
        <v>1544</v>
      </c>
      <c r="C1477" s="1019" t="s">
        <v>936</v>
      </c>
      <c r="D1477" s="1019" t="s">
        <v>87</v>
      </c>
      <c r="E1477" s="1021">
        <v>39836</v>
      </c>
      <c r="F1477" s="950" t="s">
        <v>49</v>
      </c>
      <c r="G1477" s="951">
        <v>6800000</v>
      </c>
      <c r="H1477" s="951">
        <v>0</v>
      </c>
      <c r="I1477" s="951">
        <v>207947.78</v>
      </c>
      <c r="J1477" s="952" t="s">
        <v>1969</v>
      </c>
      <c r="K1477" s="953"/>
      <c r="L1477" s="954"/>
      <c r="M1477" s="777"/>
      <c r="N1477" s="778"/>
      <c r="O1477" s="957"/>
      <c r="P1477" s="957"/>
      <c r="Q1477" s="779"/>
      <c r="R1477" s="1022"/>
    </row>
    <row r="1478" spans="1:18">
      <c r="A1478" s="1020"/>
      <c r="B1478" s="1019" t="s">
        <v>1544</v>
      </c>
      <c r="C1478" s="1019" t="s">
        <v>936</v>
      </c>
      <c r="D1478" s="1019" t="s">
        <v>87</v>
      </c>
      <c r="E1478" s="1021">
        <v>40487</v>
      </c>
      <c r="F1478" s="950"/>
      <c r="G1478" s="951"/>
      <c r="H1478" s="951"/>
      <c r="I1478" s="951"/>
      <c r="J1478" s="952"/>
      <c r="K1478" s="953"/>
      <c r="L1478" s="954"/>
      <c r="M1478" s="777"/>
      <c r="N1478" s="778"/>
      <c r="O1478" s="957">
        <v>-6800000</v>
      </c>
      <c r="P1478" s="957"/>
      <c r="Q1478" s="779"/>
      <c r="R1478" s="1022"/>
    </row>
    <row r="1479" spans="1:18">
      <c r="A1479" s="1020" t="s">
        <v>2055</v>
      </c>
      <c r="B1479" s="1019" t="s">
        <v>1545</v>
      </c>
      <c r="C1479" s="1019" t="s">
        <v>1546</v>
      </c>
      <c r="D1479" s="1019" t="s">
        <v>112</v>
      </c>
      <c r="E1479" s="1021">
        <v>39878</v>
      </c>
      <c r="F1479" s="950" t="s">
        <v>49</v>
      </c>
      <c r="G1479" s="951">
        <v>4389000</v>
      </c>
      <c r="H1479" s="951">
        <v>4389000</v>
      </c>
      <c r="I1479" s="951">
        <v>284999</v>
      </c>
      <c r="J1479" s="952" t="s">
        <v>661</v>
      </c>
      <c r="K1479" s="953"/>
      <c r="L1479" s="954"/>
      <c r="M1479" s="777"/>
      <c r="N1479" s="778"/>
      <c r="O1479" s="957"/>
      <c r="P1479" s="957"/>
      <c r="Q1479" s="779"/>
      <c r="R1479" s="1022"/>
    </row>
    <row r="1480" spans="1:18">
      <c r="A1480" s="1020">
        <v>11</v>
      </c>
      <c r="B1480" s="1019" t="s">
        <v>1547</v>
      </c>
      <c r="C1480" s="1019" t="s">
        <v>711</v>
      </c>
      <c r="D1480" s="1019" t="s">
        <v>97</v>
      </c>
      <c r="E1480" s="1021">
        <v>39794</v>
      </c>
      <c r="F1480" s="950" t="s">
        <v>26</v>
      </c>
      <c r="G1480" s="951">
        <v>95000000</v>
      </c>
      <c r="H1480" s="951">
        <v>0</v>
      </c>
      <c r="I1480" s="951">
        <v>111918194.45</v>
      </c>
      <c r="J1480" s="952" t="s">
        <v>656</v>
      </c>
      <c r="K1480" s="953"/>
      <c r="L1480" s="954"/>
      <c r="M1480" s="777"/>
      <c r="N1480" s="778"/>
      <c r="O1480" s="957"/>
      <c r="P1480" s="957"/>
      <c r="Q1480" s="779"/>
      <c r="R1480" s="1022"/>
    </row>
    <row r="1481" spans="1:18">
      <c r="A1481" s="1020"/>
      <c r="B1481" s="1019" t="s">
        <v>1547</v>
      </c>
      <c r="C1481" s="1019" t="s">
        <v>711</v>
      </c>
      <c r="D1481" s="1019" t="s">
        <v>97</v>
      </c>
      <c r="E1481" s="1021">
        <v>40905</v>
      </c>
      <c r="F1481" s="950"/>
      <c r="G1481" s="951"/>
      <c r="H1481" s="951"/>
      <c r="I1481" s="951"/>
      <c r="J1481" s="952"/>
      <c r="K1481" s="953">
        <v>23750000</v>
      </c>
      <c r="L1481" s="954"/>
      <c r="M1481" s="777">
        <v>23750</v>
      </c>
      <c r="N1481" s="778">
        <v>1000</v>
      </c>
      <c r="O1481" s="957"/>
      <c r="P1481" s="957"/>
      <c r="Q1481" s="779"/>
      <c r="R1481" s="1022"/>
    </row>
    <row r="1482" spans="1:18">
      <c r="A1482" s="1020"/>
      <c r="B1482" s="1019" t="s">
        <v>1547</v>
      </c>
      <c r="C1482" s="1019" t="s">
        <v>711</v>
      </c>
      <c r="D1482" s="1019" t="s">
        <v>97</v>
      </c>
      <c r="E1482" s="1021">
        <v>41080</v>
      </c>
      <c r="F1482" s="950"/>
      <c r="G1482" s="951"/>
      <c r="H1482" s="951"/>
      <c r="I1482" s="951"/>
      <c r="J1482" s="952"/>
      <c r="K1482" s="953">
        <v>71250000</v>
      </c>
      <c r="L1482" s="954"/>
      <c r="M1482" s="777">
        <v>71250</v>
      </c>
      <c r="N1482" s="778">
        <v>1000</v>
      </c>
      <c r="O1482" s="957"/>
      <c r="P1482" s="957"/>
      <c r="Q1482" s="779"/>
      <c r="R1482" s="1022"/>
    </row>
    <row r="1483" spans="1:18">
      <c r="A1483" s="1020"/>
      <c r="B1483" s="1019" t="s">
        <v>1547</v>
      </c>
      <c r="C1483" s="1019" t="s">
        <v>711</v>
      </c>
      <c r="D1483" s="1019" t="s">
        <v>97</v>
      </c>
      <c r="E1483" s="1021">
        <v>41108</v>
      </c>
      <c r="F1483" s="950"/>
      <c r="G1483" s="951"/>
      <c r="H1483" s="951"/>
      <c r="I1483" s="951"/>
      <c r="J1483" s="952"/>
      <c r="K1483" s="953"/>
      <c r="L1483" s="954"/>
      <c r="M1483" s="777"/>
      <c r="N1483" s="778"/>
      <c r="O1483" s="957"/>
      <c r="P1483" s="957"/>
      <c r="Q1483" s="779">
        <v>755000</v>
      </c>
      <c r="R1483" s="1022">
        <v>267455</v>
      </c>
    </row>
    <row r="1484" spans="1:18">
      <c r="A1484" s="1020" t="s">
        <v>1980</v>
      </c>
      <c r="B1484" s="1019" t="s">
        <v>1548</v>
      </c>
      <c r="C1484" s="1019" t="s">
        <v>940</v>
      </c>
      <c r="D1484" s="1019" t="s">
        <v>111</v>
      </c>
      <c r="E1484" s="1021">
        <v>39801</v>
      </c>
      <c r="F1484" s="950" t="s">
        <v>49</v>
      </c>
      <c r="G1484" s="951">
        <v>87631000</v>
      </c>
      <c r="H1484" s="951">
        <v>0</v>
      </c>
      <c r="I1484" s="951">
        <v>105252939.77</v>
      </c>
      <c r="J1484" s="952" t="s">
        <v>656</v>
      </c>
      <c r="K1484" s="953"/>
      <c r="L1484" s="954"/>
      <c r="M1484" s="777"/>
      <c r="N1484" s="778"/>
      <c r="O1484" s="957"/>
      <c r="P1484" s="957"/>
      <c r="Q1484" s="779"/>
      <c r="R1484" s="1022"/>
    </row>
    <row r="1485" spans="1:18">
      <c r="A1485" s="1020"/>
      <c r="B1485" s="1019" t="s">
        <v>1548</v>
      </c>
      <c r="C1485" s="1019" t="s">
        <v>940</v>
      </c>
      <c r="D1485" s="1019" t="s">
        <v>111</v>
      </c>
      <c r="E1485" s="1021">
        <v>40813</v>
      </c>
      <c r="F1485" s="950"/>
      <c r="G1485" s="951"/>
      <c r="H1485" s="951"/>
      <c r="I1485" s="951"/>
      <c r="J1485" s="952"/>
      <c r="K1485" s="953">
        <v>87631000</v>
      </c>
      <c r="L1485" s="954"/>
      <c r="M1485" s="777">
        <v>87631</v>
      </c>
      <c r="N1485" s="778">
        <v>1000</v>
      </c>
      <c r="O1485" s="957"/>
      <c r="P1485" s="957"/>
      <c r="Q1485" s="779">
        <v>4382000</v>
      </c>
      <c r="R1485" s="1022">
        <v>4382</v>
      </c>
    </row>
    <row r="1486" spans="1:18">
      <c r="A1486" s="1020" t="s">
        <v>1991</v>
      </c>
      <c r="B1486" s="1019" t="s">
        <v>1549</v>
      </c>
      <c r="C1486" s="1019" t="s">
        <v>681</v>
      </c>
      <c r="D1486" s="1019" t="s">
        <v>107</v>
      </c>
      <c r="E1486" s="1021">
        <v>40011</v>
      </c>
      <c r="F1486" s="950" t="s">
        <v>160</v>
      </c>
      <c r="G1486" s="951">
        <v>2500000</v>
      </c>
      <c r="H1486" s="951">
        <v>0</v>
      </c>
      <c r="I1486" s="951">
        <v>3103618.4</v>
      </c>
      <c r="J1486" s="952" t="s">
        <v>672</v>
      </c>
      <c r="K1486" s="953"/>
      <c r="L1486" s="954"/>
      <c r="M1486" s="777"/>
      <c r="N1486" s="778"/>
      <c r="O1486" s="957"/>
      <c r="P1486" s="957"/>
      <c r="Q1486" s="779"/>
      <c r="R1486" s="1022"/>
    </row>
    <row r="1487" spans="1:18">
      <c r="A1487" s="1020"/>
      <c r="B1487" s="1019" t="s">
        <v>1549</v>
      </c>
      <c r="C1487" s="1019" t="s">
        <v>681</v>
      </c>
      <c r="D1487" s="1019" t="s">
        <v>107</v>
      </c>
      <c r="E1487" s="1021">
        <v>41390</v>
      </c>
      <c r="F1487" s="950"/>
      <c r="G1487" s="951"/>
      <c r="H1487" s="951"/>
      <c r="I1487" s="951"/>
      <c r="J1487" s="952"/>
      <c r="K1487" s="953">
        <v>120000</v>
      </c>
      <c r="L1487" s="954"/>
      <c r="M1487" s="777">
        <v>120000</v>
      </c>
      <c r="N1487" s="778">
        <v>1.0015000000000001</v>
      </c>
      <c r="O1487" s="957"/>
      <c r="P1487" s="957">
        <v>180</v>
      </c>
      <c r="Q1487" s="779"/>
      <c r="R1487" s="1022"/>
    </row>
    <row r="1488" spans="1:18">
      <c r="A1488" s="1020"/>
      <c r="B1488" s="1019" t="s">
        <v>1549</v>
      </c>
      <c r="C1488" s="1019" t="s">
        <v>681</v>
      </c>
      <c r="D1488" s="1019" t="s">
        <v>107</v>
      </c>
      <c r="E1488" s="1021">
        <v>41393</v>
      </c>
      <c r="F1488" s="950"/>
      <c r="G1488" s="951"/>
      <c r="H1488" s="951"/>
      <c r="I1488" s="951"/>
      <c r="J1488" s="952"/>
      <c r="K1488" s="953">
        <v>2380000</v>
      </c>
      <c r="L1488" s="954"/>
      <c r="M1488" s="777">
        <v>2380000</v>
      </c>
      <c r="N1488" s="778">
        <v>1.0015000000000001</v>
      </c>
      <c r="O1488" s="957"/>
      <c r="P1488" s="957">
        <v>3570</v>
      </c>
      <c r="Q1488" s="779">
        <v>90582.47</v>
      </c>
      <c r="R1488" s="1022">
        <v>107000</v>
      </c>
    </row>
    <row r="1489" spans="1:18">
      <c r="A1489" s="1020"/>
      <c r="B1489" s="1019" t="s">
        <v>1549</v>
      </c>
      <c r="C1489" s="1019" t="s">
        <v>681</v>
      </c>
      <c r="D1489" s="1019" t="s">
        <v>107</v>
      </c>
      <c r="E1489" s="1021">
        <v>41425</v>
      </c>
      <c r="F1489" s="950"/>
      <c r="G1489" s="951"/>
      <c r="H1489" s="951"/>
      <c r="I1489" s="951"/>
      <c r="J1489" s="952"/>
      <c r="K1489" s="953"/>
      <c r="L1489" s="954">
        <v>-25000</v>
      </c>
      <c r="M1489" s="777"/>
      <c r="N1489" s="778"/>
      <c r="O1489" s="957"/>
      <c r="P1489" s="957"/>
      <c r="Q1489" s="779"/>
      <c r="R1489" s="1022"/>
    </row>
    <row r="1490" spans="1:18">
      <c r="A1490" s="1020"/>
      <c r="B1490" s="1019" t="s">
        <v>1550</v>
      </c>
      <c r="C1490" s="1019" t="s">
        <v>1092</v>
      </c>
      <c r="D1490" s="1019" t="s">
        <v>81</v>
      </c>
      <c r="E1490" s="1021">
        <v>39843</v>
      </c>
      <c r="F1490" s="950" t="s">
        <v>26</v>
      </c>
      <c r="G1490" s="951">
        <v>11949000</v>
      </c>
      <c r="H1490" s="951">
        <v>0</v>
      </c>
      <c r="I1490" s="951">
        <v>13764140.41</v>
      </c>
      <c r="J1490" s="952" t="s">
        <v>672</v>
      </c>
      <c r="K1490" s="953"/>
      <c r="L1490" s="954"/>
      <c r="M1490" s="777"/>
      <c r="N1490" s="778"/>
      <c r="O1490" s="957"/>
      <c r="P1490" s="957"/>
      <c r="Q1490" s="779"/>
      <c r="R1490" s="1022"/>
    </row>
    <row r="1491" spans="1:18">
      <c r="A1491" s="1020"/>
      <c r="B1491" s="1019" t="s">
        <v>1550</v>
      </c>
      <c r="C1491" s="1019" t="s">
        <v>1092</v>
      </c>
      <c r="D1491" s="1019" t="s">
        <v>81</v>
      </c>
      <c r="E1491" s="1021">
        <v>41393</v>
      </c>
      <c r="F1491" s="950"/>
      <c r="G1491" s="951"/>
      <c r="H1491" s="951"/>
      <c r="I1491" s="951"/>
      <c r="J1491" s="952"/>
      <c r="K1491" s="953">
        <v>11949000</v>
      </c>
      <c r="L1491" s="954"/>
      <c r="M1491" s="777">
        <v>11949</v>
      </c>
      <c r="N1491" s="778">
        <v>1091.0999999999999</v>
      </c>
      <c r="O1491" s="957"/>
      <c r="P1491" s="957">
        <v>1088673.3899999999</v>
      </c>
      <c r="Q1491" s="779"/>
      <c r="R1491" s="1022"/>
    </row>
    <row r="1492" spans="1:18">
      <c r="A1492" s="1020"/>
      <c r="B1492" s="1019" t="s">
        <v>1550</v>
      </c>
      <c r="C1492" s="1019" t="s">
        <v>1092</v>
      </c>
      <c r="D1492" s="1019" t="s">
        <v>81</v>
      </c>
      <c r="E1492" s="1021">
        <v>41416</v>
      </c>
      <c r="F1492" s="950"/>
      <c r="G1492" s="951"/>
      <c r="H1492" s="951"/>
      <c r="I1492" s="951"/>
      <c r="J1492" s="952"/>
      <c r="K1492" s="953"/>
      <c r="L1492" s="954"/>
      <c r="M1492" s="777"/>
      <c r="N1492" s="778"/>
      <c r="O1492" s="957"/>
      <c r="P1492" s="957"/>
      <c r="Q1492" s="779">
        <v>234500</v>
      </c>
      <c r="R1492" s="1022">
        <v>237712</v>
      </c>
    </row>
    <row r="1493" spans="1:18">
      <c r="A1493" s="1020"/>
      <c r="B1493" s="1019" t="s">
        <v>1550</v>
      </c>
      <c r="C1493" s="1019" t="s">
        <v>1092</v>
      </c>
      <c r="D1493" s="1019" t="s">
        <v>81</v>
      </c>
      <c r="E1493" s="1021">
        <v>41425</v>
      </c>
      <c r="F1493" s="950"/>
      <c r="G1493" s="951"/>
      <c r="H1493" s="951"/>
      <c r="I1493" s="951"/>
      <c r="J1493" s="952"/>
      <c r="K1493" s="953"/>
      <c r="L1493" s="954">
        <v>-130376.73</v>
      </c>
      <c r="M1493" s="777"/>
      <c r="N1493" s="778"/>
      <c r="O1493" s="957"/>
      <c r="P1493" s="957"/>
      <c r="Q1493" s="779"/>
      <c r="R1493" s="1022"/>
    </row>
    <row r="1494" spans="1:18">
      <c r="A1494" s="1020">
        <v>20</v>
      </c>
      <c r="B1494" s="1019" t="s">
        <v>1551</v>
      </c>
      <c r="C1494" s="1019" t="s">
        <v>1085</v>
      </c>
      <c r="D1494" s="1019" t="s">
        <v>1086</v>
      </c>
      <c r="E1494" s="1021">
        <v>39787</v>
      </c>
      <c r="F1494" s="950" t="s">
        <v>26</v>
      </c>
      <c r="G1494" s="951">
        <v>935000000</v>
      </c>
      <c r="H1494" s="951">
        <v>0</v>
      </c>
      <c r="I1494" s="951">
        <v>1220280000</v>
      </c>
      <c r="J1494" s="952" t="s">
        <v>656</v>
      </c>
      <c r="K1494" s="953"/>
      <c r="L1494" s="954"/>
      <c r="M1494" s="777"/>
      <c r="N1494" s="778"/>
      <c r="O1494" s="957"/>
      <c r="P1494" s="957"/>
      <c r="Q1494" s="779"/>
      <c r="R1494" s="1022"/>
    </row>
    <row r="1495" spans="1:18">
      <c r="A1495" s="1020"/>
      <c r="B1495" s="1019" t="s">
        <v>1551</v>
      </c>
      <c r="C1495" s="1019" t="s">
        <v>1085</v>
      </c>
      <c r="D1495" s="1019" t="s">
        <v>1086</v>
      </c>
      <c r="E1495" s="1021">
        <v>41822</v>
      </c>
      <c r="F1495" s="950"/>
      <c r="G1495" s="951"/>
      <c r="H1495" s="951"/>
      <c r="I1495" s="951"/>
      <c r="J1495" s="952"/>
      <c r="K1495" s="953">
        <v>935000000</v>
      </c>
      <c r="L1495" s="954"/>
      <c r="M1495" s="777">
        <v>935000</v>
      </c>
      <c r="N1495" s="778">
        <v>1000</v>
      </c>
      <c r="O1495" s="957"/>
      <c r="P1495" s="957"/>
      <c r="Q1495" s="779"/>
      <c r="R1495" s="1022"/>
    </row>
    <row r="1496" spans="1:18">
      <c r="A1496" s="1020"/>
      <c r="B1496" s="1019" t="s">
        <v>1551</v>
      </c>
      <c r="C1496" s="1019" t="s">
        <v>1085</v>
      </c>
      <c r="D1496" s="1019" t="s">
        <v>1086</v>
      </c>
      <c r="E1496" s="1021">
        <v>41843</v>
      </c>
      <c r="F1496" s="950"/>
      <c r="G1496" s="951"/>
      <c r="H1496" s="951"/>
      <c r="I1496" s="951"/>
      <c r="J1496" s="952"/>
      <c r="K1496" s="953"/>
      <c r="L1496" s="954"/>
      <c r="M1496" s="777"/>
      <c r="N1496" s="778"/>
      <c r="O1496" s="957"/>
      <c r="P1496" s="957"/>
      <c r="Q1496" s="779">
        <v>3000000</v>
      </c>
      <c r="R1496" s="1022">
        <v>2093283.6</v>
      </c>
    </row>
    <row r="1497" spans="1:18">
      <c r="A1497" s="1020"/>
      <c r="B1497" s="1019" t="s">
        <v>1552</v>
      </c>
      <c r="C1497" s="1019" t="s">
        <v>944</v>
      </c>
      <c r="D1497" s="1019" t="s">
        <v>82</v>
      </c>
      <c r="E1497" s="1021">
        <v>39773</v>
      </c>
      <c r="F1497" s="950" t="s">
        <v>26</v>
      </c>
      <c r="G1497" s="951">
        <v>35000000</v>
      </c>
      <c r="H1497" s="951">
        <v>35000000</v>
      </c>
      <c r="I1497" s="951">
        <v>4783333.33</v>
      </c>
      <c r="J1497" s="952" t="s">
        <v>661</v>
      </c>
      <c r="K1497" s="953"/>
      <c r="L1497" s="954"/>
      <c r="M1497" s="777"/>
      <c r="N1497" s="778"/>
      <c r="O1497" s="957"/>
      <c r="P1497" s="957"/>
      <c r="Q1497" s="779"/>
      <c r="R1497" s="1022"/>
    </row>
    <row r="1498" spans="1:18">
      <c r="A1498" s="1020">
        <v>8</v>
      </c>
      <c r="B1498" s="1019" t="s">
        <v>1553</v>
      </c>
      <c r="C1498" s="1019" t="s">
        <v>1554</v>
      </c>
      <c r="D1498" s="1019" t="s">
        <v>96</v>
      </c>
      <c r="E1498" s="1021">
        <v>39906</v>
      </c>
      <c r="F1498" s="950" t="s">
        <v>49</v>
      </c>
      <c r="G1498" s="951">
        <v>2800000</v>
      </c>
      <c r="H1498" s="951">
        <v>2800000</v>
      </c>
      <c r="I1498" s="951">
        <v>132253</v>
      </c>
      <c r="J1498" s="952" t="s">
        <v>661</v>
      </c>
      <c r="K1498" s="953"/>
      <c r="L1498" s="954"/>
      <c r="M1498" s="777"/>
      <c r="N1498" s="778"/>
      <c r="O1498" s="957"/>
      <c r="P1498" s="957"/>
      <c r="Q1498" s="779"/>
      <c r="R1498" s="1022"/>
    </row>
    <row r="1499" spans="1:18">
      <c r="A1499" s="1020" t="s">
        <v>2031</v>
      </c>
      <c r="B1499" s="1019" t="s">
        <v>1555</v>
      </c>
      <c r="C1499" s="1019" t="s">
        <v>1556</v>
      </c>
      <c r="D1499" s="1019" t="s">
        <v>80</v>
      </c>
      <c r="E1499" s="1021">
        <v>39941</v>
      </c>
      <c r="F1499" s="950" t="s">
        <v>159</v>
      </c>
      <c r="G1499" s="951">
        <v>6784000</v>
      </c>
      <c r="H1499" s="951">
        <v>0</v>
      </c>
      <c r="I1499" s="951">
        <v>7444215.1200000001</v>
      </c>
      <c r="J1499" s="952" t="s">
        <v>656</v>
      </c>
      <c r="K1499" s="953"/>
      <c r="L1499" s="954"/>
      <c r="M1499" s="777"/>
      <c r="N1499" s="778"/>
      <c r="O1499" s="957"/>
      <c r="P1499" s="957"/>
      <c r="Q1499" s="779"/>
      <c r="R1499" s="1022"/>
    </row>
    <row r="1500" spans="1:18">
      <c r="A1500" s="1020"/>
      <c r="B1500" s="1019" t="s">
        <v>1555</v>
      </c>
      <c r="C1500" s="1019" t="s">
        <v>1556</v>
      </c>
      <c r="D1500" s="1019" t="s">
        <v>80</v>
      </c>
      <c r="E1500" s="1021">
        <v>40403</v>
      </c>
      <c r="F1500" s="950"/>
      <c r="G1500" s="951"/>
      <c r="H1500" s="951"/>
      <c r="I1500" s="951"/>
      <c r="J1500" s="952"/>
      <c r="K1500" s="953">
        <v>6784000</v>
      </c>
      <c r="L1500" s="954"/>
      <c r="M1500" s="777">
        <v>6784000</v>
      </c>
      <c r="N1500" s="778">
        <v>1</v>
      </c>
      <c r="O1500" s="957"/>
      <c r="P1500" s="957"/>
      <c r="Q1500" s="779"/>
      <c r="R1500" s="1022"/>
    </row>
    <row r="1501" spans="1:18">
      <c r="A1501" s="1020" t="s">
        <v>2056</v>
      </c>
      <c r="B1501" s="1019" t="s">
        <v>1557</v>
      </c>
      <c r="C1501" s="1019" t="s">
        <v>1558</v>
      </c>
      <c r="D1501" s="1019" t="s">
        <v>112</v>
      </c>
      <c r="E1501" s="1021">
        <v>39892</v>
      </c>
      <c r="F1501" s="950" t="s">
        <v>49</v>
      </c>
      <c r="G1501" s="951">
        <v>9500000</v>
      </c>
      <c r="H1501" s="951">
        <v>0</v>
      </c>
      <c r="I1501" s="951">
        <v>467412.5</v>
      </c>
      <c r="J1501" s="952" t="s">
        <v>1968</v>
      </c>
      <c r="K1501" s="953"/>
      <c r="L1501" s="954"/>
      <c r="M1501" s="777"/>
      <c r="N1501" s="778"/>
      <c r="O1501" s="957"/>
      <c r="P1501" s="957"/>
      <c r="Q1501" s="779"/>
      <c r="R1501" s="1022"/>
    </row>
    <row r="1502" spans="1:18">
      <c r="A1502" s="1020"/>
      <c r="B1502" s="1019" t="s">
        <v>1557</v>
      </c>
      <c r="C1502" s="1019" t="s">
        <v>1558</v>
      </c>
      <c r="D1502" s="1019" t="s">
        <v>112</v>
      </c>
      <c r="E1502" s="1021">
        <v>41135</v>
      </c>
      <c r="F1502" s="950"/>
      <c r="G1502" s="951"/>
      <c r="H1502" s="951"/>
      <c r="I1502" s="951"/>
      <c r="J1502" s="952"/>
      <c r="K1502" s="953"/>
      <c r="L1502" s="954"/>
      <c r="M1502" s="777"/>
      <c r="N1502" s="778"/>
      <c r="O1502" s="957">
        <v>-9500000</v>
      </c>
      <c r="P1502" s="957"/>
      <c r="Q1502" s="779"/>
      <c r="R1502" s="1022"/>
    </row>
    <row r="1503" spans="1:18">
      <c r="A1503" s="1020"/>
      <c r="B1503" s="1019" t="s">
        <v>1559</v>
      </c>
      <c r="C1503" s="1019" t="s">
        <v>1560</v>
      </c>
      <c r="D1503" s="1019" t="s">
        <v>174</v>
      </c>
      <c r="E1503" s="1021">
        <v>40088</v>
      </c>
      <c r="F1503" s="950" t="s">
        <v>26</v>
      </c>
      <c r="G1503" s="951">
        <v>22252000</v>
      </c>
      <c r="H1503" s="951">
        <v>0</v>
      </c>
      <c r="I1503" s="951">
        <v>23052240.289999999</v>
      </c>
      <c r="J1503" s="952" t="s">
        <v>675</v>
      </c>
      <c r="K1503" s="953"/>
      <c r="L1503" s="954"/>
      <c r="M1503" s="777"/>
      <c r="N1503" s="778"/>
      <c r="O1503" s="957"/>
      <c r="P1503" s="957"/>
      <c r="Q1503" s="779"/>
      <c r="R1503" s="1022"/>
    </row>
    <row r="1504" spans="1:18">
      <c r="A1504" s="1020"/>
      <c r="B1504" s="1019" t="s">
        <v>1559</v>
      </c>
      <c r="C1504" s="1019" t="s">
        <v>1560</v>
      </c>
      <c r="D1504" s="1019" t="s">
        <v>174</v>
      </c>
      <c r="E1504" s="1021">
        <v>41129</v>
      </c>
      <c r="F1504" s="950"/>
      <c r="G1504" s="951"/>
      <c r="H1504" s="951"/>
      <c r="I1504" s="951"/>
      <c r="J1504" s="952"/>
      <c r="K1504" s="953">
        <v>1678618.89</v>
      </c>
      <c r="L1504" s="954"/>
      <c r="M1504" s="777">
        <v>1863</v>
      </c>
      <c r="N1504" s="778">
        <v>901</v>
      </c>
      <c r="O1504" s="957">
        <v>-184381.11</v>
      </c>
      <c r="P1504" s="957"/>
      <c r="Q1504" s="779"/>
      <c r="R1504" s="1022"/>
    </row>
    <row r="1505" spans="1:18">
      <c r="A1505" s="1020"/>
      <c r="B1505" s="1019" t="s">
        <v>1559</v>
      </c>
      <c r="C1505" s="1019" t="s">
        <v>1560</v>
      </c>
      <c r="D1505" s="1019" t="s">
        <v>174</v>
      </c>
      <c r="E1505" s="1021">
        <v>41130</v>
      </c>
      <c r="F1505" s="950"/>
      <c r="G1505" s="951"/>
      <c r="H1505" s="951"/>
      <c r="I1505" s="951"/>
      <c r="J1505" s="952"/>
      <c r="K1505" s="953">
        <v>8575102.5099999998</v>
      </c>
      <c r="L1505" s="954"/>
      <c r="M1505" s="777">
        <v>9517</v>
      </c>
      <c r="N1505" s="778">
        <v>901</v>
      </c>
      <c r="O1505" s="957">
        <v>-941897.49</v>
      </c>
      <c r="P1505" s="957"/>
      <c r="Q1505" s="779"/>
      <c r="R1505" s="1022"/>
    </row>
    <row r="1506" spans="1:18">
      <c r="A1506" s="1020"/>
      <c r="B1506" s="1019" t="s">
        <v>1559</v>
      </c>
      <c r="C1506" s="1019" t="s">
        <v>1560</v>
      </c>
      <c r="D1506" s="1019" t="s">
        <v>174</v>
      </c>
      <c r="E1506" s="1021">
        <v>41131</v>
      </c>
      <c r="F1506" s="950"/>
      <c r="G1506" s="951"/>
      <c r="H1506" s="951"/>
      <c r="I1506" s="951"/>
      <c r="J1506" s="952"/>
      <c r="K1506" s="953">
        <v>9795998.1600000001</v>
      </c>
      <c r="L1506" s="954"/>
      <c r="M1506" s="777">
        <v>10872</v>
      </c>
      <c r="N1506" s="778">
        <v>901</v>
      </c>
      <c r="O1506" s="957">
        <v>-1076001.8400000001</v>
      </c>
      <c r="P1506" s="957"/>
      <c r="Q1506" s="779"/>
      <c r="R1506" s="1022"/>
    </row>
    <row r="1507" spans="1:18">
      <c r="A1507" s="1020"/>
      <c r="B1507" s="1019" t="s">
        <v>1559</v>
      </c>
      <c r="C1507" s="1019" t="s">
        <v>1560</v>
      </c>
      <c r="D1507" s="1019" t="s">
        <v>174</v>
      </c>
      <c r="E1507" s="1021">
        <v>41163</v>
      </c>
      <c r="F1507" s="950"/>
      <c r="G1507" s="951"/>
      <c r="H1507" s="951"/>
      <c r="I1507" s="951"/>
      <c r="J1507" s="952"/>
      <c r="K1507" s="953"/>
      <c r="L1507" s="954">
        <v>-200497.2</v>
      </c>
      <c r="M1507" s="777"/>
      <c r="N1507" s="778"/>
      <c r="O1507" s="957"/>
      <c r="P1507" s="957"/>
      <c r="Q1507" s="779"/>
      <c r="R1507" s="1022"/>
    </row>
    <row r="1508" spans="1:18">
      <c r="A1508" s="1020" t="s">
        <v>1982</v>
      </c>
      <c r="B1508" s="1019" t="s">
        <v>1561</v>
      </c>
      <c r="C1508" s="1019" t="s">
        <v>1274</v>
      </c>
      <c r="D1508" s="1019" t="s">
        <v>117</v>
      </c>
      <c r="E1508" s="1021">
        <v>39955</v>
      </c>
      <c r="F1508" s="950" t="s">
        <v>160</v>
      </c>
      <c r="G1508" s="951">
        <v>6349000</v>
      </c>
      <c r="H1508" s="951">
        <v>0</v>
      </c>
      <c r="I1508" s="951">
        <v>8778669.1099999994</v>
      </c>
      <c r="J1508" s="952" t="s">
        <v>672</v>
      </c>
      <c r="K1508" s="953"/>
      <c r="L1508" s="954"/>
      <c r="M1508" s="777"/>
      <c r="N1508" s="778"/>
      <c r="O1508" s="957"/>
      <c r="P1508" s="957"/>
      <c r="Q1508" s="779"/>
      <c r="R1508" s="1022"/>
    </row>
    <row r="1509" spans="1:18">
      <c r="A1509" s="1020"/>
      <c r="B1509" s="1019" t="s">
        <v>1561</v>
      </c>
      <c r="C1509" s="1019" t="s">
        <v>1274</v>
      </c>
      <c r="D1509" s="1019" t="s">
        <v>117</v>
      </c>
      <c r="E1509" s="1021">
        <v>41477</v>
      </c>
      <c r="F1509" s="950"/>
      <c r="G1509" s="951"/>
      <c r="H1509" s="951"/>
      <c r="I1509" s="951"/>
      <c r="J1509" s="952"/>
      <c r="K1509" s="953">
        <v>6349000</v>
      </c>
      <c r="L1509" s="954"/>
      <c r="M1509" s="777">
        <v>6349000</v>
      </c>
      <c r="N1509" s="778">
        <v>1.2374000000000001</v>
      </c>
      <c r="O1509" s="957"/>
      <c r="P1509" s="957">
        <v>1507379.58</v>
      </c>
      <c r="Q1509" s="779">
        <v>478590.75</v>
      </c>
      <c r="R1509" s="1022">
        <v>317000</v>
      </c>
    </row>
    <row r="1510" spans="1:18">
      <c r="A1510" s="1020"/>
      <c r="B1510" s="1019" t="s">
        <v>1561</v>
      </c>
      <c r="C1510" s="1019" t="s">
        <v>1274</v>
      </c>
      <c r="D1510" s="1019" t="s">
        <v>117</v>
      </c>
      <c r="E1510" s="1021">
        <v>41529</v>
      </c>
      <c r="F1510" s="950"/>
      <c r="G1510" s="951"/>
      <c r="H1510" s="951"/>
      <c r="I1510" s="951"/>
      <c r="J1510" s="952"/>
      <c r="K1510" s="953"/>
      <c r="L1510" s="954">
        <v>-78563.8</v>
      </c>
      <c r="M1510" s="777"/>
      <c r="N1510" s="778"/>
      <c r="O1510" s="957"/>
      <c r="P1510" s="957"/>
      <c r="Q1510" s="779"/>
      <c r="R1510" s="1022"/>
    </row>
    <row r="1511" spans="1:18">
      <c r="A1511" s="1020">
        <v>8</v>
      </c>
      <c r="B1511" s="1019" t="s">
        <v>1562</v>
      </c>
      <c r="C1511" s="1019" t="s">
        <v>1563</v>
      </c>
      <c r="D1511" s="1019" t="s">
        <v>81</v>
      </c>
      <c r="E1511" s="1021">
        <v>39864</v>
      </c>
      <c r="F1511" s="950" t="s">
        <v>49</v>
      </c>
      <c r="G1511" s="951">
        <v>4000000</v>
      </c>
      <c r="H1511" s="951">
        <v>0</v>
      </c>
      <c r="I1511" s="951">
        <v>4300522.22</v>
      </c>
      <c r="J1511" s="952" t="s">
        <v>656</v>
      </c>
      <c r="K1511" s="953"/>
      <c r="L1511" s="954"/>
      <c r="M1511" s="777"/>
      <c r="N1511" s="778"/>
      <c r="O1511" s="957"/>
      <c r="P1511" s="957"/>
      <c r="Q1511" s="779"/>
      <c r="R1511" s="1022"/>
    </row>
    <row r="1512" spans="1:18">
      <c r="A1512" s="1020"/>
      <c r="B1512" s="1019" t="s">
        <v>1562</v>
      </c>
      <c r="C1512" s="1019" t="s">
        <v>1563</v>
      </c>
      <c r="D1512" s="1019" t="s">
        <v>81</v>
      </c>
      <c r="E1512" s="1021">
        <v>41670</v>
      </c>
      <c r="F1512" s="950"/>
      <c r="G1512" s="951"/>
      <c r="H1512" s="951"/>
      <c r="I1512" s="951"/>
      <c r="J1512" s="952"/>
      <c r="K1512" s="953">
        <v>4000000</v>
      </c>
      <c r="L1512" s="954"/>
      <c r="M1512" s="777">
        <v>4000</v>
      </c>
      <c r="N1512" s="778">
        <v>1000</v>
      </c>
      <c r="O1512" s="957"/>
      <c r="P1512" s="957"/>
      <c r="Q1512" s="779">
        <v>200000</v>
      </c>
      <c r="R1512" s="1022">
        <v>200</v>
      </c>
    </row>
    <row r="1513" spans="1:18">
      <c r="A1513" s="1020">
        <v>80</v>
      </c>
      <c r="B1513" s="1019" t="s">
        <v>1564</v>
      </c>
      <c r="C1513" s="1019" t="s">
        <v>1427</v>
      </c>
      <c r="D1513" s="1019" t="s">
        <v>85</v>
      </c>
      <c r="E1513" s="1021">
        <v>39857</v>
      </c>
      <c r="F1513" s="950" t="s">
        <v>26</v>
      </c>
      <c r="G1513" s="951">
        <v>41400000</v>
      </c>
      <c r="H1513" s="951">
        <v>0</v>
      </c>
      <c r="I1513" s="951">
        <v>42446500</v>
      </c>
      <c r="J1513" s="952" t="s">
        <v>656</v>
      </c>
      <c r="K1513" s="953"/>
      <c r="L1513" s="954"/>
      <c r="M1513" s="777"/>
      <c r="N1513" s="778"/>
      <c r="O1513" s="957"/>
      <c r="P1513" s="957"/>
      <c r="Q1513" s="779"/>
      <c r="R1513" s="1022"/>
    </row>
    <row r="1514" spans="1:18">
      <c r="A1514" s="1020"/>
      <c r="B1514" s="1019" t="s">
        <v>1564</v>
      </c>
      <c r="C1514" s="1019" t="s">
        <v>1427</v>
      </c>
      <c r="D1514" s="1019" t="s">
        <v>85</v>
      </c>
      <c r="E1514" s="1021">
        <v>41373</v>
      </c>
      <c r="F1514" s="950"/>
      <c r="G1514" s="951"/>
      <c r="H1514" s="951"/>
      <c r="I1514" s="951"/>
      <c r="J1514" s="952"/>
      <c r="K1514" s="953">
        <v>41400000</v>
      </c>
      <c r="L1514" s="954"/>
      <c r="M1514" s="777">
        <v>41400</v>
      </c>
      <c r="N1514" s="778">
        <v>1000</v>
      </c>
      <c r="O1514" s="957"/>
      <c r="P1514" s="957"/>
      <c r="Q1514" s="779"/>
      <c r="R1514" s="1022"/>
    </row>
    <row r="1515" spans="1:18">
      <c r="A1515" s="1020" t="s">
        <v>1985</v>
      </c>
      <c r="B1515" s="1019" t="s">
        <v>1565</v>
      </c>
      <c r="C1515" s="1019" t="s">
        <v>1505</v>
      </c>
      <c r="D1515" s="1019" t="s">
        <v>81</v>
      </c>
      <c r="E1515" s="1021">
        <v>40137</v>
      </c>
      <c r="F1515" s="950" t="s">
        <v>49</v>
      </c>
      <c r="G1515" s="951">
        <v>10800000</v>
      </c>
      <c r="H1515" s="951">
        <v>0</v>
      </c>
      <c r="I1515" s="951">
        <v>11077694.890000001</v>
      </c>
      <c r="J1515" s="952" t="s">
        <v>672</v>
      </c>
      <c r="K1515" s="953"/>
      <c r="L1515" s="954"/>
      <c r="M1515" s="777"/>
      <c r="N1515" s="778"/>
      <c r="O1515" s="957"/>
      <c r="P1515" s="957"/>
      <c r="Q1515" s="779"/>
      <c r="R1515" s="1022"/>
    </row>
    <row r="1516" spans="1:18">
      <c r="A1516" s="1020"/>
      <c r="B1516" s="1019" t="s">
        <v>1565</v>
      </c>
      <c r="C1516" s="1019" t="s">
        <v>1505</v>
      </c>
      <c r="D1516" s="1019" t="s">
        <v>81</v>
      </c>
      <c r="E1516" s="1021">
        <v>41253</v>
      </c>
      <c r="F1516" s="950"/>
      <c r="G1516" s="951"/>
      <c r="H1516" s="951"/>
      <c r="I1516" s="951"/>
      <c r="J1516" s="952"/>
      <c r="K1516" s="953">
        <v>262635.09999999998</v>
      </c>
      <c r="L1516" s="954"/>
      <c r="M1516" s="777">
        <v>310</v>
      </c>
      <c r="N1516" s="778">
        <v>847.2</v>
      </c>
      <c r="O1516" s="957">
        <v>-47364.9</v>
      </c>
      <c r="P1516" s="957"/>
      <c r="Q1516" s="779">
        <v>83086.12</v>
      </c>
      <c r="R1516" s="1022">
        <v>97</v>
      </c>
    </row>
    <row r="1517" spans="1:18">
      <c r="A1517" s="1025"/>
      <c r="B1517" s="1019" t="s">
        <v>1565</v>
      </c>
      <c r="C1517" s="1019" t="s">
        <v>1505</v>
      </c>
      <c r="D1517" s="1019" t="s">
        <v>81</v>
      </c>
      <c r="E1517" s="1021">
        <v>41254</v>
      </c>
      <c r="F1517" s="950"/>
      <c r="G1517" s="951"/>
      <c r="H1517" s="951"/>
      <c r="I1517" s="951"/>
      <c r="J1517" s="952"/>
      <c r="K1517" s="953">
        <v>8887232.9000000004</v>
      </c>
      <c r="L1517" s="954"/>
      <c r="M1517" s="777">
        <v>10490</v>
      </c>
      <c r="N1517" s="778">
        <v>847.2</v>
      </c>
      <c r="O1517" s="957">
        <v>-1602767.1</v>
      </c>
      <c r="P1517" s="957"/>
      <c r="Q1517" s="779">
        <v>195295.2</v>
      </c>
      <c r="R1517" s="1022">
        <v>228</v>
      </c>
    </row>
    <row r="1518" spans="1:18">
      <c r="A1518" s="1248"/>
      <c r="B1518" s="1019" t="s">
        <v>1565</v>
      </c>
      <c r="C1518" s="1019" t="s">
        <v>1505</v>
      </c>
      <c r="D1518" s="1019" t="s">
        <v>81</v>
      </c>
      <c r="E1518" s="1249">
        <v>41285</v>
      </c>
      <c r="F1518" s="1226"/>
      <c r="G1518" s="1227"/>
      <c r="H1518" s="1227"/>
      <c r="I1518" s="1227"/>
      <c r="J1518" s="1228"/>
      <c r="K1518" s="1229"/>
      <c r="L1518" s="1230">
        <v>-91498.68</v>
      </c>
      <c r="M1518" s="1231"/>
      <c r="N1518" s="1232"/>
      <c r="O1518" s="1233"/>
      <c r="P1518" s="1233"/>
      <c r="Q1518" s="1234"/>
      <c r="R1518" s="1250"/>
    </row>
    <row r="1519" spans="1:18">
      <c r="A1519" s="1020" t="s">
        <v>2057</v>
      </c>
      <c r="B1519" s="1019" t="s">
        <v>1566</v>
      </c>
      <c r="C1519" s="1019" t="s">
        <v>1567</v>
      </c>
      <c r="D1519" s="1019" t="s">
        <v>80</v>
      </c>
      <c r="E1519" s="1021">
        <v>39836</v>
      </c>
      <c r="F1519" s="950" t="s">
        <v>26</v>
      </c>
      <c r="G1519" s="951">
        <v>25083000</v>
      </c>
      <c r="H1519" s="951">
        <v>0</v>
      </c>
      <c r="I1519" s="951">
        <v>2271405</v>
      </c>
      <c r="J1519" s="952" t="s">
        <v>1969</v>
      </c>
      <c r="K1519" s="953"/>
      <c r="L1519" s="954"/>
      <c r="M1519" s="777"/>
      <c r="N1519" s="778"/>
      <c r="O1519" s="957"/>
      <c r="P1519" s="957"/>
      <c r="Q1519" s="779"/>
      <c r="R1519" s="1022"/>
    </row>
    <row r="1520" spans="1:18">
      <c r="A1520" s="1020"/>
      <c r="B1520" s="1019" t="s">
        <v>1566</v>
      </c>
      <c r="C1520" s="1019" t="s">
        <v>1567</v>
      </c>
      <c r="D1520" s="1019" t="s">
        <v>80</v>
      </c>
      <c r="E1520" s="1021">
        <v>41215</v>
      </c>
      <c r="F1520" s="950"/>
      <c r="G1520" s="951"/>
      <c r="H1520" s="951"/>
      <c r="I1520" s="951"/>
      <c r="J1520" s="952"/>
      <c r="K1520" s="953"/>
      <c r="L1520" s="954"/>
      <c r="M1520" s="777"/>
      <c r="N1520" s="778"/>
      <c r="O1520" s="957">
        <v>-25083000</v>
      </c>
      <c r="P1520" s="957"/>
      <c r="Q1520" s="779"/>
      <c r="R1520" s="1022"/>
    </row>
    <row r="1521" spans="1:18">
      <c r="A1521" s="1020" t="s">
        <v>2007</v>
      </c>
      <c r="B1521" s="1019" t="s">
        <v>1568</v>
      </c>
      <c r="C1521" s="1019" t="s">
        <v>1014</v>
      </c>
      <c r="D1521" s="1019" t="s">
        <v>107</v>
      </c>
      <c r="E1521" s="1021">
        <v>39871</v>
      </c>
      <c r="F1521" s="950" t="s">
        <v>49</v>
      </c>
      <c r="G1521" s="951">
        <v>4960000</v>
      </c>
      <c r="H1521" s="951">
        <v>0</v>
      </c>
      <c r="I1521" s="951">
        <v>10836280.710000001</v>
      </c>
      <c r="J1521" s="952" t="s">
        <v>656</v>
      </c>
      <c r="K1521" s="953"/>
      <c r="L1521" s="954"/>
      <c r="M1521" s="777"/>
      <c r="N1521" s="778"/>
      <c r="O1521" s="957"/>
      <c r="P1521" s="957"/>
      <c r="Q1521" s="779"/>
      <c r="R1521" s="1022"/>
    </row>
    <row r="1522" spans="1:18">
      <c r="A1522" s="1020"/>
      <c r="B1522" s="1019" t="s">
        <v>1568</v>
      </c>
      <c r="C1522" s="1019" t="s">
        <v>1014</v>
      </c>
      <c r="D1522" s="1019" t="s">
        <v>107</v>
      </c>
      <c r="E1522" s="1021">
        <v>40176</v>
      </c>
      <c r="F1522" s="950"/>
      <c r="G1522" s="951">
        <v>3262000</v>
      </c>
      <c r="H1522" s="951"/>
      <c r="I1522" s="951"/>
      <c r="J1522" s="952"/>
      <c r="K1522" s="953"/>
      <c r="L1522" s="954"/>
      <c r="M1522" s="777"/>
      <c r="N1522" s="778"/>
      <c r="O1522" s="957"/>
      <c r="P1522" s="957"/>
      <c r="Q1522" s="779"/>
      <c r="R1522" s="1022"/>
    </row>
    <row r="1523" spans="1:18">
      <c r="A1523" s="1020"/>
      <c r="B1523" s="1019" t="s">
        <v>1568</v>
      </c>
      <c r="C1523" s="1019" t="s">
        <v>1014</v>
      </c>
      <c r="D1523" s="1019" t="s">
        <v>107</v>
      </c>
      <c r="E1523" s="1021">
        <v>41815</v>
      </c>
      <c r="F1523" s="950"/>
      <c r="G1523" s="951"/>
      <c r="H1523" s="951"/>
      <c r="I1523" s="951"/>
      <c r="J1523" s="952"/>
      <c r="K1523" s="953">
        <v>8222000</v>
      </c>
      <c r="L1523" s="954"/>
      <c r="M1523" s="777">
        <v>8222</v>
      </c>
      <c r="N1523" s="778">
        <v>1000</v>
      </c>
      <c r="O1523" s="957"/>
      <c r="P1523" s="957"/>
      <c r="Q1523" s="779">
        <v>248000</v>
      </c>
      <c r="R1523" s="1022">
        <v>248</v>
      </c>
    </row>
    <row r="1524" spans="1:18">
      <c r="A1524" s="1020">
        <v>12</v>
      </c>
      <c r="B1524" s="1019" t="s">
        <v>1569</v>
      </c>
      <c r="C1524" s="1019" t="s">
        <v>895</v>
      </c>
      <c r="D1524" s="1019" t="s">
        <v>80</v>
      </c>
      <c r="E1524" s="1021">
        <v>39843</v>
      </c>
      <c r="F1524" s="950" t="s">
        <v>26</v>
      </c>
      <c r="G1524" s="951">
        <v>243815000</v>
      </c>
      <c r="H1524" s="951">
        <v>0</v>
      </c>
      <c r="I1524" s="951">
        <v>290552132.92000002</v>
      </c>
      <c r="J1524" s="952" t="s">
        <v>656</v>
      </c>
      <c r="K1524" s="953"/>
      <c r="L1524" s="954"/>
      <c r="M1524" s="777"/>
      <c r="N1524" s="778"/>
      <c r="O1524" s="957"/>
      <c r="P1524" s="957"/>
      <c r="Q1524" s="779"/>
      <c r="R1524" s="1022"/>
    </row>
    <row r="1525" spans="1:18">
      <c r="A1525" s="1025"/>
      <c r="B1525" s="1019" t="s">
        <v>1569</v>
      </c>
      <c r="C1525" s="1019" t="s">
        <v>895</v>
      </c>
      <c r="D1525" s="1019" t="s">
        <v>80</v>
      </c>
      <c r="E1525" s="1021">
        <v>41206</v>
      </c>
      <c r="F1525" s="950"/>
      <c r="G1525" s="951"/>
      <c r="H1525" s="951"/>
      <c r="I1525" s="951"/>
      <c r="J1525" s="952"/>
      <c r="K1525" s="953">
        <v>243815000</v>
      </c>
      <c r="L1525" s="954"/>
      <c r="M1525" s="777">
        <v>243815</v>
      </c>
      <c r="N1525" s="778">
        <v>1000</v>
      </c>
      <c r="O1525" s="957"/>
      <c r="P1525" s="957"/>
      <c r="Q1525" s="779"/>
      <c r="R1525" s="1022"/>
    </row>
    <row r="1526" spans="1:18">
      <c r="A1526" s="1020"/>
      <c r="B1526" s="1019" t="s">
        <v>1569</v>
      </c>
      <c r="C1526" s="1019" t="s">
        <v>895</v>
      </c>
      <c r="D1526" s="1019" t="s">
        <v>80</v>
      </c>
      <c r="E1526" s="1021">
        <v>41227</v>
      </c>
      <c r="F1526" s="950"/>
      <c r="G1526" s="951"/>
      <c r="H1526" s="951"/>
      <c r="I1526" s="951"/>
      <c r="J1526" s="952"/>
      <c r="K1526" s="953"/>
      <c r="L1526" s="954"/>
      <c r="M1526" s="777"/>
      <c r="N1526" s="778"/>
      <c r="O1526" s="957"/>
      <c r="P1526" s="957"/>
      <c r="Q1526" s="779">
        <v>1225000</v>
      </c>
      <c r="R1526" s="1022">
        <v>645013</v>
      </c>
    </row>
    <row r="1527" spans="1:18">
      <c r="A1527" s="1020" t="s">
        <v>1987</v>
      </c>
      <c r="B1527" s="1019" t="s">
        <v>1570</v>
      </c>
      <c r="C1527" s="1019" t="s">
        <v>1571</v>
      </c>
      <c r="D1527" s="1019" t="s">
        <v>55</v>
      </c>
      <c r="E1527" s="1021">
        <v>40088</v>
      </c>
      <c r="F1527" s="950" t="s">
        <v>49</v>
      </c>
      <c r="G1527" s="951">
        <v>4000000</v>
      </c>
      <c r="H1527" s="951">
        <v>0</v>
      </c>
      <c r="I1527" s="951">
        <v>4596311.8</v>
      </c>
      <c r="J1527" s="952" t="s">
        <v>656</v>
      </c>
      <c r="K1527" s="953"/>
      <c r="L1527" s="954"/>
      <c r="M1527" s="777"/>
      <c r="N1527" s="778"/>
      <c r="O1527" s="957"/>
      <c r="P1527" s="957"/>
      <c r="Q1527" s="779"/>
      <c r="R1527" s="1022"/>
    </row>
    <row r="1528" spans="1:18">
      <c r="A1528" s="1020"/>
      <c r="B1528" s="1019" t="s">
        <v>1570</v>
      </c>
      <c r="C1528" s="1019" t="s">
        <v>1571</v>
      </c>
      <c r="D1528" s="1019" t="s">
        <v>55</v>
      </c>
      <c r="E1528" s="1021">
        <v>40801</v>
      </c>
      <c r="F1528" s="950"/>
      <c r="G1528" s="951"/>
      <c r="H1528" s="951"/>
      <c r="I1528" s="951"/>
      <c r="J1528" s="952"/>
      <c r="K1528" s="953">
        <v>4000000</v>
      </c>
      <c r="L1528" s="954"/>
      <c r="M1528" s="777">
        <v>4000</v>
      </c>
      <c r="N1528" s="778">
        <v>1000</v>
      </c>
      <c r="O1528" s="957"/>
      <c r="P1528" s="957"/>
      <c r="Q1528" s="779">
        <v>175000</v>
      </c>
      <c r="R1528" s="1022">
        <v>175</v>
      </c>
    </row>
    <row r="1529" spans="1:18">
      <c r="A1529" s="1020">
        <v>88</v>
      </c>
      <c r="B1529" s="1019" t="s">
        <v>1572</v>
      </c>
      <c r="C1529" s="1019" t="s">
        <v>761</v>
      </c>
      <c r="D1529" s="1019" t="s">
        <v>86</v>
      </c>
      <c r="E1529" s="1021">
        <v>39766</v>
      </c>
      <c r="F1529" s="950" t="s">
        <v>26</v>
      </c>
      <c r="G1529" s="951">
        <v>151500000</v>
      </c>
      <c r="H1529" s="951">
        <v>0</v>
      </c>
      <c r="I1529" s="951">
        <v>199100113.41</v>
      </c>
      <c r="J1529" s="952" t="s">
        <v>672</v>
      </c>
      <c r="K1529" s="953"/>
      <c r="L1529" s="954"/>
      <c r="M1529" s="777"/>
      <c r="N1529" s="778"/>
      <c r="O1529" s="957"/>
      <c r="P1529" s="957"/>
      <c r="Q1529" s="779"/>
      <c r="R1529" s="1022"/>
    </row>
    <row r="1530" spans="1:18">
      <c r="A1530" s="1020"/>
      <c r="B1530" s="1019" t="s">
        <v>1572</v>
      </c>
      <c r="C1530" s="1019" t="s">
        <v>761</v>
      </c>
      <c r="D1530" s="1019" t="s">
        <v>86</v>
      </c>
      <c r="E1530" s="1021">
        <v>41142</v>
      </c>
      <c r="F1530" s="950"/>
      <c r="G1530" s="951"/>
      <c r="H1530" s="951"/>
      <c r="I1530" s="951"/>
      <c r="J1530" s="952"/>
      <c r="K1530" s="953">
        <v>151500000</v>
      </c>
      <c r="L1530" s="954"/>
      <c r="M1530" s="777">
        <v>151500</v>
      </c>
      <c r="N1530" s="778">
        <v>1000</v>
      </c>
      <c r="O1530" s="957"/>
      <c r="P1530" s="957"/>
      <c r="Q1530" s="779"/>
      <c r="R1530" s="1022"/>
    </row>
    <row r="1531" spans="1:18">
      <c r="A1531" s="1020"/>
      <c r="B1531" s="1019" t="s">
        <v>1572</v>
      </c>
      <c r="C1531" s="1019" t="s">
        <v>761</v>
      </c>
      <c r="D1531" s="1019" t="s">
        <v>86</v>
      </c>
      <c r="E1531" s="1021">
        <v>41353</v>
      </c>
      <c r="F1531" s="950"/>
      <c r="G1531" s="951"/>
      <c r="H1531" s="951"/>
      <c r="I1531" s="951"/>
      <c r="J1531" s="952"/>
      <c r="K1531" s="953"/>
      <c r="L1531" s="954"/>
      <c r="M1531" s="777"/>
      <c r="N1531" s="778"/>
      <c r="O1531" s="957"/>
      <c r="P1531" s="957">
        <v>71.62</v>
      </c>
      <c r="Q1531" s="779"/>
      <c r="R1531" s="1022"/>
    </row>
    <row r="1532" spans="1:18">
      <c r="A1532" s="1020"/>
      <c r="B1532" s="1019" t="s">
        <v>1572</v>
      </c>
      <c r="C1532" s="1019" t="s">
        <v>761</v>
      </c>
      <c r="D1532" s="1019" t="s">
        <v>86</v>
      </c>
      <c r="E1532" s="1021">
        <v>41358</v>
      </c>
      <c r="F1532" s="950"/>
      <c r="G1532" s="951"/>
      <c r="H1532" s="951"/>
      <c r="I1532" s="951"/>
      <c r="J1532" s="952"/>
      <c r="K1532" s="953"/>
      <c r="L1532" s="954"/>
      <c r="M1532" s="777"/>
      <c r="N1532" s="778"/>
      <c r="O1532" s="957"/>
      <c r="P1532" s="957">
        <v>19047005.120000001</v>
      </c>
      <c r="Q1532" s="779"/>
      <c r="R1532" s="1022"/>
    </row>
    <row r="1533" spans="1:18">
      <c r="A1533" s="1020">
        <v>107</v>
      </c>
      <c r="B1533" s="1019" t="s">
        <v>1573</v>
      </c>
      <c r="C1533" s="1019" t="s">
        <v>848</v>
      </c>
      <c r="D1533" s="1019" t="s">
        <v>92</v>
      </c>
      <c r="E1533" s="1021">
        <v>39885</v>
      </c>
      <c r="F1533" s="950" t="s">
        <v>26</v>
      </c>
      <c r="G1533" s="951">
        <v>9266000</v>
      </c>
      <c r="H1533" s="951">
        <v>0</v>
      </c>
      <c r="I1533" s="951">
        <v>5639391</v>
      </c>
      <c r="J1533" s="952" t="s">
        <v>672</v>
      </c>
      <c r="K1533" s="953"/>
      <c r="L1533" s="954"/>
      <c r="M1533" s="777"/>
      <c r="N1533" s="778"/>
      <c r="O1533" s="957"/>
      <c r="P1533" s="957"/>
      <c r="Q1533" s="779"/>
      <c r="R1533" s="1022"/>
    </row>
    <row r="1534" spans="1:18">
      <c r="A1534" s="1020"/>
      <c r="B1534" s="1019" t="s">
        <v>1573</v>
      </c>
      <c r="C1534" s="1019" t="s">
        <v>848</v>
      </c>
      <c r="D1534" s="1019" t="s">
        <v>92</v>
      </c>
      <c r="E1534" s="1021">
        <v>41759</v>
      </c>
      <c r="F1534" s="950"/>
      <c r="G1534" s="951"/>
      <c r="H1534" s="951"/>
      <c r="I1534" s="951"/>
      <c r="J1534" s="952"/>
      <c r="K1534" s="953">
        <v>5096300</v>
      </c>
      <c r="L1534" s="954"/>
      <c r="M1534" s="777">
        <v>9266</v>
      </c>
      <c r="N1534" s="778">
        <v>550</v>
      </c>
      <c r="O1534" s="957">
        <v>-4169700</v>
      </c>
      <c r="P1534" s="957"/>
      <c r="Q1534" s="779"/>
      <c r="R1534" s="1022"/>
    </row>
    <row r="1535" spans="1:18">
      <c r="A1535" s="1020" t="s">
        <v>1979</v>
      </c>
      <c r="B1535" s="1019" t="s">
        <v>1574</v>
      </c>
      <c r="C1535" s="1019" t="s">
        <v>1575</v>
      </c>
      <c r="D1535" s="1019" t="s">
        <v>123</v>
      </c>
      <c r="E1535" s="1021">
        <v>39871</v>
      </c>
      <c r="F1535" s="950" t="s">
        <v>49</v>
      </c>
      <c r="G1535" s="951">
        <v>9270000</v>
      </c>
      <c r="H1535" s="951">
        <v>0</v>
      </c>
      <c r="I1535" s="951">
        <v>10536802</v>
      </c>
      <c r="J1535" s="952" t="s">
        <v>656</v>
      </c>
      <c r="K1535" s="953"/>
      <c r="L1535" s="954"/>
      <c r="M1535" s="777"/>
      <c r="N1535" s="778"/>
      <c r="O1535" s="957"/>
      <c r="P1535" s="957"/>
      <c r="Q1535" s="779"/>
      <c r="R1535" s="1022"/>
    </row>
    <row r="1536" spans="1:18">
      <c r="A1536" s="1020"/>
      <c r="B1536" s="1019" t="s">
        <v>1574</v>
      </c>
      <c r="C1536" s="1019" t="s">
        <v>1575</v>
      </c>
      <c r="D1536" s="1019" t="s">
        <v>123</v>
      </c>
      <c r="E1536" s="1021">
        <v>40450</v>
      </c>
      <c r="F1536" s="950"/>
      <c r="G1536" s="951"/>
      <c r="H1536" s="951"/>
      <c r="I1536" s="951"/>
      <c r="J1536" s="952"/>
      <c r="K1536" s="953">
        <v>9270000</v>
      </c>
      <c r="L1536" s="954"/>
      <c r="M1536" s="777">
        <v>9270</v>
      </c>
      <c r="N1536" s="778">
        <v>1000</v>
      </c>
      <c r="O1536" s="957"/>
      <c r="P1536" s="957"/>
      <c r="Q1536" s="779">
        <v>464000</v>
      </c>
      <c r="R1536" s="1022">
        <v>464</v>
      </c>
    </row>
    <row r="1537" spans="1:18">
      <c r="A1537" s="1020" t="s">
        <v>1980</v>
      </c>
      <c r="B1537" s="1019" t="s">
        <v>1576</v>
      </c>
      <c r="C1537" s="1019" t="s">
        <v>1577</v>
      </c>
      <c r="D1537" s="1019" t="s">
        <v>87</v>
      </c>
      <c r="E1537" s="1021">
        <v>39829</v>
      </c>
      <c r="F1537" s="950" t="s">
        <v>49</v>
      </c>
      <c r="G1537" s="951">
        <v>4500000</v>
      </c>
      <c r="H1537" s="951">
        <v>0</v>
      </c>
      <c r="I1537" s="951">
        <v>5355156.75</v>
      </c>
      <c r="J1537" s="952" t="s">
        <v>656</v>
      </c>
      <c r="K1537" s="953"/>
      <c r="L1537" s="954"/>
      <c r="M1537" s="777"/>
      <c r="N1537" s="778"/>
      <c r="O1537" s="957"/>
      <c r="P1537" s="957"/>
      <c r="Q1537" s="779"/>
      <c r="R1537" s="1022"/>
    </row>
    <row r="1538" spans="1:18">
      <c r="A1538" s="1020"/>
      <c r="B1538" s="1019" t="s">
        <v>1576</v>
      </c>
      <c r="C1538" s="1019" t="s">
        <v>1577</v>
      </c>
      <c r="D1538" s="1019" t="s">
        <v>87</v>
      </c>
      <c r="E1538" s="1021">
        <v>40766</v>
      </c>
      <c r="F1538" s="950"/>
      <c r="G1538" s="951"/>
      <c r="H1538" s="951"/>
      <c r="I1538" s="951"/>
      <c r="J1538" s="952"/>
      <c r="K1538" s="953">
        <v>4500000</v>
      </c>
      <c r="L1538" s="954"/>
      <c r="M1538" s="777">
        <v>4500</v>
      </c>
      <c r="N1538" s="778">
        <v>1000</v>
      </c>
      <c r="O1538" s="957"/>
      <c r="P1538" s="957"/>
      <c r="Q1538" s="779">
        <v>225000</v>
      </c>
      <c r="R1538" s="1022">
        <v>225</v>
      </c>
    </row>
    <row r="1539" spans="1:18">
      <c r="A1539" s="1020"/>
      <c r="B1539" s="1019" t="s">
        <v>1578</v>
      </c>
      <c r="C1539" s="1019" t="s">
        <v>1579</v>
      </c>
      <c r="D1539" s="1019" t="s">
        <v>90</v>
      </c>
      <c r="E1539" s="1021">
        <v>39829</v>
      </c>
      <c r="F1539" s="950" t="s">
        <v>26</v>
      </c>
      <c r="G1539" s="951">
        <v>32538000</v>
      </c>
      <c r="H1539" s="951">
        <v>0</v>
      </c>
      <c r="I1539" s="951">
        <v>35195847.130000003</v>
      </c>
      <c r="J1539" s="952" t="s">
        <v>672</v>
      </c>
      <c r="K1539" s="953"/>
      <c r="L1539" s="954"/>
      <c r="M1539" s="777"/>
      <c r="N1539" s="778"/>
      <c r="O1539" s="957"/>
      <c r="P1539" s="957"/>
      <c r="Q1539" s="779"/>
      <c r="R1539" s="1022"/>
    </row>
    <row r="1540" spans="1:18">
      <c r="A1540" s="1020"/>
      <c r="B1540" s="1019" t="s">
        <v>1578</v>
      </c>
      <c r="C1540" s="1019" t="s">
        <v>1579</v>
      </c>
      <c r="D1540" s="1019" t="s">
        <v>90</v>
      </c>
      <c r="E1540" s="1021">
        <v>41093</v>
      </c>
      <c r="F1540" s="950"/>
      <c r="G1540" s="951"/>
      <c r="H1540" s="951"/>
      <c r="I1540" s="951"/>
      <c r="J1540" s="952"/>
      <c r="K1540" s="953">
        <v>28893744</v>
      </c>
      <c r="L1540" s="954">
        <v>-433406.16</v>
      </c>
      <c r="M1540" s="777">
        <v>32538</v>
      </c>
      <c r="N1540" s="778">
        <v>888</v>
      </c>
      <c r="O1540" s="957">
        <v>-3644256</v>
      </c>
      <c r="P1540" s="957"/>
      <c r="Q1540" s="779"/>
      <c r="R1540" s="1022"/>
    </row>
    <row r="1541" spans="1:18">
      <c r="A1541" s="1020"/>
      <c r="B1541" s="1019" t="s">
        <v>1578</v>
      </c>
      <c r="C1541" s="1019" t="s">
        <v>1579</v>
      </c>
      <c r="D1541" s="1019" t="s">
        <v>90</v>
      </c>
      <c r="E1541" s="1021">
        <v>41129</v>
      </c>
      <c r="F1541" s="950"/>
      <c r="G1541" s="951"/>
      <c r="H1541" s="951"/>
      <c r="I1541" s="951"/>
      <c r="J1541" s="952"/>
      <c r="K1541" s="953"/>
      <c r="L1541" s="954"/>
      <c r="M1541" s="777"/>
      <c r="N1541" s="778"/>
      <c r="O1541" s="957"/>
      <c r="P1541" s="957"/>
      <c r="Q1541" s="779">
        <v>1100000</v>
      </c>
      <c r="R1541" s="1022">
        <v>778421</v>
      </c>
    </row>
    <row r="1542" spans="1:18">
      <c r="A1542" s="1020">
        <v>44</v>
      </c>
      <c r="B1542" s="1019" t="s">
        <v>1580</v>
      </c>
      <c r="C1542" s="1019" t="s">
        <v>1581</v>
      </c>
      <c r="D1542" s="1019" t="s">
        <v>80</v>
      </c>
      <c r="E1542" s="1021">
        <v>39857</v>
      </c>
      <c r="F1542" s="950" t="s">
        <v>26</v>
      </c>
      <c r="G1542" s="951">
        <v>38237000</v>
      </c>
      <c r="H1542" s="951">
        <v>0</v>
      </c>
      <c r="I1542" s="951">
        <v>44286567.329999998</v>
      </c>
      <c r="J1542" s="952" t="s">
        <v>656</v>
      </c>
      <c r="K1542" s="953"/>
      <c r="L1542" s="954"/>
      <c r="M1542" s="777"/>
      <c r="N1542" s="778"/>
      <c r="O1542" s="957"/>
      <c r="P1542" s="957"/>
      <c r="Q1542" s="779"/>
      <c r="R1542" s="1022"/>
    </row>
    <row r="1543" spans="1:18">
      <c r="A1543" s="1020"/>
      <c r="B1543" s="1019" t="s">
        <v>1580</v>
      </c>
      <c r="C1543" s="1019" t="s">
        <v>1581</v>
      </c>
      <c r="D1543" s="1019" t="s">
        <v>80</v>
      </c>
      <c r="E1543" s="1021">
        <v>40801</v>
      </c>
      <c r="F1543" s="950"/>
      <c r="G1543" s="951"/>
      <c r="H1543" s="951"/>
      <c r="I1543" s="951"/>
      <c r="J1543" s="952"/>
      <c r="K1543" s="953">
        <v>38237000</v>
      </c>
      <c r="L1543" s="954"/>
      <c r="M1543" s="777">
        <v>38237</v>
      </c>
      <c r="N1543" s="778">
        <v>1000</v>
      </c>
      <c r="O1543" s="957"/>
      <c r="P1543" s="957"/>
      <c r="Q1543" s="779"/>
      <c r="R1543" s="1022"/>
    </row>
    <row r="1544" spans="1:18">
      <c r="A1544" s="1020"/>
      <c r="B1544" s="1019" t="s">
        <v>1580</v>
      </c>
      <c r="C1544" s="1019" t="s">
        <v>1581</v>
      </c>
      <c r="D1544" s="1019" t="s">
        <v>80</v>
      </c>
      <c r="E1544" s="1021">
        <v>40863</v>
      </c>
      <c r="F1544" s="950"/>
      <c r="G1544" s="951"/>
      <c r="H1544" s="951"/>
      <c r="I1544" s="951"/>
      <c r="J1544" s="952"/>
      <c r="K1544" s="953"/>
      <c r="L1544" s="954"/>
      <c r="M1544" s="777"/>
      <c r="N1544" s="778"/>
      <c r="O1544" s="957"/>
      <c r="P1544" s="957"/>
      <c r="Q1544" s="779">
        <v>1100000</v>
      </c>
      <c r="R1544" s="1022">
        <v>521888</v>
      </c>
    </row>
    <row r="1545" spans="1:18">
      <c r="A1545" s="1020">
        <v>8</v>
      </c>
      <c r="B1545" s="1019" t="s">
        <v>1582</v>
      </c>
      <c r="C1545" s="1019" t="s">
        <v>983</v>
      </c>
      <c r="D1545" s="1019" t="s">
        <v>55</v>
      </c>
      <c r="E1545" s="1021">
        <v>40116</v>
      </c>
      <c r="F1545" s="950" t="s">
        <v>49</v>
      </c>
      <c r="G1545" s="951">
        <v>6229000</v>
      </c>
      <c r="H1545" s="951">
        <v>0</v>
      </c>
      <c r="I1545" s="951">
        <v>7190593.3300000001</v>
      </c>
      <c r="J1545" s="952" t="s">
        <v>656</v>
      </c>
      <c r="K1545" s="953"/>
      <c r="L1545" s="954"/>
      <c r="M1545" s="777"/>
      <c r="N1545" s="778"/>
      <c r="O1545" s="957"/>
      <c r="P1545" s="957"/>
      <c r="Q1545" s="779"/>
      <c r="R1545" s="1022"/>
    </row>
    <row r="1546" spans="1:18">
      <c r="A1546" s="1020"/>
      <c r="B1546" s="1019" t="s">
        <v>1582</v>
      </c>
      <c r="C1546" s="1019" t="s">
        <v>983</v>
      </c>
      <c r="D1546" s="1019" t="s">
        <v>55</v>
      </c>
      <c r="E1546" s="1021">
        <v>41547</v>
      </c>
      <c r="F1546" s="950"/>
      <c r="G1546" s="951"/>
      <c r="H1546" s="951"/>
      <c r="I1546" s="951"/>
      <c r="J1546" s="952"/>
      <c r="K1546" s="953">
        <v>6229000</v>
      </c>
      <c r="L1546" s="954"/>
      <c r="M1546" s="777">
        <v>6229</v>
      </c>
      <c r="N1546" s="778">
        <v>1000</v>
      </c>
      <c r="O1546" s="957"/>
      <c r="P1546" s="957"/>
      <c r="Q1546" s="779">
        <v>311000</v>
      </c>
      <c r="R1546" s="1022">
        <v>311</v>
      </c>
    </row>
    <row r="1547" spans="1:18">
      <c r="A1547" s="1020" t="s">
        <v>1985</v>
      </c>
      <c r="B1547" s="1019" t="s">
        <v>1583</v>
      </c>
      <c r="C1547" s="1019" t="s">
        <v>1584</v>
      </c>
      <c r="D1547" s="1019" t="s">
        <v>105</v>
      </c>
      <c r="E1547" s="1021">
        <v>39983</v>
      </c>
      <c r="F1547" s="950" t="s">
        <v>49</v>
      </c>
      <c r="G1547" s="951">
        <v>8900000</v>
      </c>
      <c r="H1547" s="951">
        <v>0</v>
      </c>
      <c r="I1547" s="951">
        <v>9139863.6099999994</v>
      </c>
      <c r="J1547" s="952" t="s">
        <v>672</v>
      </c>
      <c r="K1547" s="953"/>
      <c r="L1547" s="954"/>
      <c r="M1547" s="777"/>
      <c r="N1547" s="778"/>
      <c r="O1547" s="957"/>
      <c r="P1547" s="957"/>
      <c r="Q1547" s="779"/>
      <c r="R1547" s="1022"/>
    </row>
    <row r="1548" spans="1:18">
      <c r="A1548" s="1020"/>
      <c r="B1548" s="1019" t="s">
        <v>1583</v>
      </c>
      <c r="C1548" s="1019" t="s">
        <v>1584</v>
      </c>
      <c r="D1548" s="1019" t="s">
        <v>105</v>
      </c>
      <c r="E1548" s="1021">
        <v>41542</v>
      </c>
      <c r="F1548" s="950"/>
      <c r="G1548" s="951"/>
      <c r="H1548" s="951"/>
      <c r="I1548" s="951"/>
      <c r="J1548" s="952"/>
      <c r="K1548" s="953">
        <v>8073279</v>
      </c>
      <c r="L1548" s="954"/>
      <c r="M1548" s="777">
        <v>8900</v>
      </c>
      <c r="N1548" s="778">
        <v>907.1</v>
      </c>
      <c r="O1548" s="957">
        <v>-826721</v>
      </c>
      <c r="P1548" s="957"/>
      <c r="Q1548" s="779">
        <v>253383.25</v>
      </c>
      <c r="R1548" s="1022">
        <v>268</v>
      </c>
    </row>
    <row r="1549" spans="1:18">
      <c r="A1549" s="1020"/>
      <c r="B1549" s="1019" t="s">
        <v>1583</v>
      </c>
      <c r="C1549" s="1019" t="s">
        <v>1584</v>
      </c>
      <c r="D1549" s="1019" t="s">
        <v>105</v>
      </c>
      <c r="E1549" s="1021">
        <v>41576</v>
      </c>
      <c r="F1549" s="950"/>
      <c r="G1549" s="951"/>
      <c r="H1549" s="951"/>
      <c r="I1549" s="951"/>
      <c r="J1549" s="952"/>
      <c r="K1549" s="953"/>
      <c r="L1549" s="954">
        <v>-80732.789999999994</v>
      </c>
      <c r="M1549" s="777"/>
      <c r="N1549" s="778"/>
      <c r="O1549" s="957"/>
      <c r="P1549" s="957"/>
      <c r="Q1549" s="779"/>
      <c r="R1549" s="1022"/>
    </row>
    <row r="1550" spans="1:18">
      <c r="A1550" s="1020" t="s">
        <v>1980</v>
      </c>
      <c r="B1550" s="1019" t="s">
        <v>1585</v>
      </c>
      <c r="C1550" s="1019" t="s">
        <v>1586</v>
      </c>
      <c r="D1550" s="1019" t="s">
        <v>81</v>
      </c>
      <c r="E1550" s="1021">
        <v>39829</v>
      </c>
      <c r="F1550" s="950" t="s">
        <v>49</v>
      </c>
      <c r="G1550" s="951">
        <v>3800000</v>
      </c>
      <c r="H1550" s="951">
        <v>0</v>
      </c>
      <c r="I1550" s="951">
        <v>4510626.3899999997</v>
      </c>
      <c r="J1550" s="952" t="s">
        <v>656</v>
      </c>
      <c r="K1550" s="953"/>
      <c r="L1550" s="954"/>
      <c r="M1550" s="777"/>
      <c r="N1550" s="778"/>
      <c r="O1550" s="957"/>
      <c r="P1550" s="957"/>
      <c r="Q1550" s="779"/>
      <c r="R1550" s="1022"/>
    </row>
    <row r="1551" spans="1:18">
      <c r="A1551" s="1020"/>
      <c r="B1551" s="1019" t="s">
        <v>1585</v>
      </c>
      <c r="C1551" s="1019" t="s">
        <v>1586</v>
      </c>
      <c r="D1551" s="1019" t="s">
        <v>81</v>
      </c>
      <c r="E1551" s="1021">
        <v>40745</v>
      </c>
      <c r="F1551" s="950"/>
      <c r="G1551" s="951"/>
      <c r="H1551" s="951"/>
      <c r="I1551" s="951"/>
      <c r="J1551" s="952"/>
      <c r="K1551" s="953">
        <v>3800000</v>
      </c>
      <c r="L1551" s="954"/>
      <c r="M1551" s="777">
        <v>3800</v>
      </c>
      <c r="N1551" s="778">
        <v>1000</v>
      </c>
      <c r="O1551" s="957"/>
      <c r="P1551" s="957"/>
      <c r="Q1551" s="779">
        <v>190000</v>
      </c>
      <c r="R1551" s="1022">
        <v>190</v>
      </c>
    </row>
    <row r="1552" spans="1:18">
      <c r="A1552" s="1020" t="s">
        <v>1980</v>
      </c>
      <c r="B1552" s="1019" t="s">
        <v>1587</v>
      </c>
      <c r="C1552" s="1019" t="s">
        <v>1588</v>
      </c>
      <c r="D1552" s="1019" t="s">
        <v>107</v>
      </c>
      <c r="E1552" s="1021">
        <v>39822</v>
      </c>
      <c r="F1552" s="950" t="s">
        <v>49</v>
      </c>
      <c r="G1552" s="951">
        <v>2995000</v>
      </c>
      <c r="H1552" s="951">
        <v>0</v>
      </c>
      <c r="I1552" s="951">
        <v>3570810.92</v>
      </c>
      <c r="J1552" s="952" t="s">
        <v>656</v>
      </c>
      <c r="K1552" s="953"/>
      <c r="L1552" s="954"/>
      <c r="M1552" s="777"/>
      <c r="N1552" s="778"/>
      <c r="O1552" s="957"/>
      <c r="P1552" s="957"/>
      <c r="Q1552" s="779"/>
      <c r="R1552" s="1022"/>
    </row>
    <row r="1553" spans="1:18">
      <c r="A1553" s="1020"/>
      <c r="B1553" s="1019" t="s">
        <v>1587</v>
      </c>
      <c r="C1553" s="1019" t="s">
        <v>1588</v>
      </c>
      <c r="D1553" s="1019" t="s">
        <v>107</v>
      </c>
      <c r="E1553" s="1021">
        <v>40773</v>
      </c>
      <c r="F1553" s="950"/>
      <c r="G1553" s="951"/>
      <c r="H1553" s="951"/>
      <c r="I1553" s="951"/>
      <c r="J1553" s="952"/>
      <c r="K1553" s="953">
        <v>2995000</v>
      </c>
      <c r="L1553" s="954"/>
      <c r="M1553" s="777">
        <v>2995</v>
      </c>
      <c r="N1553" s="778">
        <v>1000</v>
      </c>
      <c r="O1553" s="957"/>
      <c r="P1553" s="957"/>
      <c r="Q1553" s="779">
        <v>150000</v>
      </c>
      <c r="R1553" s="1022">
        <v>150</v>
      </c>
    </row>
    <row r="1554" spans="1:18">
      <c r="A1554" s="1025">
        <v>8114</v>
      </c>
      <c r="B1554" s="1019" t="s">
        <v>1589</v>
      </c>
      <c r="C1554" s="1019" t="s">
        <v>1590</v>
      </c>
      <c r="D1554" s="1019" t="s">
        <v>112</v>
      </c>
      <c r="E1554" s="1021">
        <v>39878</v>
      </c>
      <c r="F1554" s="950" t="s">
        <v>49</v>
      </c>
      <c r="G1554" s="951">
        <v>9982000</v>
      </c>
      <c r="H1554" s="951">
        <v>0</v>
      </c>
      <c r="I1554" s="951">
        <v>8755019</v>
      </c>
      <c r="J1554" s="952" t="s">
        <v>672</v>
      </c>
      <c r="K1554" s="953"/>
      <c r="L1554" s="954"/>
      <c r="M1554" s="777"/>
      <c r="N1554" s="778"/>
      <c r="O1554" s="957"/>
      <c r="P1554" s="957"/>
      <c r="Q1554" s="779"/>
      <c r="R1554" s="1022"/>
    </row>
    <row r="1555" spans="1:18">
      <c r="A1555" s="1020"/>
      <c r="B1555" s="1019" t="s">
        <v>1589</v>
      </c>
      <c r="C1555" s="1019" t="s">
        <v>1590</v>
      </c>
      <c r="D1555" s="1019" t="s">
        <v>112</v>
      </c>
      <c r="E1555" s="1021">
        <v>41929</v>
      </c>
      <c r="F1555" s="950"/>
      <c r="G1555" s="951"/>
      <c r="H1555" s="951"/>
      <c r="I1555" s="951"/>
      <c r="J1555" s="952"/>
      <c r="K1555" s="953">
        <v>7970737.5</v>
      </c>
      <c r="L1555" s="954"/>
      <c r="M1555" s="777">
        <v>1449225</v>
      </c>
      <c r="N1555" s="778">
        <v>5.5</v>
      </c>
      <c r="O1555" s="957">
        <v>-2011262.5</v>
      </c>
      <c r="P1555" s="957"/>
      <c r="Q1555" s="779"/>
      <c r="R1555" s="1022"/>
    </row>
    <row r="1556" spans="1:18">
      <c r="A1556" s="1020" t="s">
        <v>1980</v>
      </c>
      <c r="B1556" s="1019" t="s">
        <v>1591</v>
      </c>
      <c r="C1556" s="1019" t="s">
        <v>1592</v>
      </c>
      <c r="D1556" s="1019" t="s">
        <v>120</v>
      </c>
      <c r="E1556" s="1021">
        <v>39871</v>
      </c>
      <c r="F1556" s="950" t="s">
        <v>49</v>
      </c>
      <c r="G1556" s="951">
        <v>2655000</v>
      </c>
      <c r="H1556" s="951">
        <v>0</v>
      </c>
      <c r="I1556" s="951">
        <v>3135328</v>
      </c>
      <c r="J1556" s="952" t="s">
        <v>656</v>
      </c>
      <c r="K1556" s="953"/>
      <c r="L1556" s="954"/>
      <c r="M1556" s="777"/>
      <c r="N1556" s="778"/>
      <c r="O1556" s="957"/>
      <c r="P1556" s="957"/>
      <c r="Q1556" s="779"/>
      <c r="R1556" s="1022"/>
    </row>
    <row r="1557" spans="1:18">
      <c r="A1557" s="1025"/>
      <c r="B1557" s="1019" t="s">
        <v>1591</v>
      </c>
      <c r="C1557" s="1019" t="s">
        <v>1592</v>
      </c>
      <c r="D1557" s="1019" t="s">
        <v>120</v>
      </c>
      <c r="E1557" s="1021">
        <v>40745</v>
      </c>
      <c r="F1557" s="950"/>
      <c r="G1557" s="951"/>
      <c r="H1557" s="951"/>
      <c r="I1557" s="951"/>
      <c r="J1557" s="952"/>
      <c r="K1557" s="953">
        <v>2655000</v>
      </c>
      <c r="L1557" s="954"/>
      <c r="M1557" s="777">
        <v>2655</v>
      </c>
      <c r="N1557" s="778">
        <v>1000</v>
      </c>
      <c r="O1557" s="957"/>
      <c r="P1557" s="957"/>
      <c r="Q1557" s="779">
        <v>133000</v>
      </c>
      <c r="R1557" s="1022">
        <v>133</v>
      </c>
    </row>
    <row r="1558" spans="1:18">
      <c r="A1558" s="1020" t="s">
        <v>2058</v>
      </c>
      <c r="B1558" s="1019" t="s">
        <v>1593</v>
      </c>
      <c r="C1558" s="1019" t="s">
        <v>1594</v>
      </c>
      <c r="D1558" s="1019" t="s">
        <v>87</v>
      </c>
      <c r="E1558" s="1021">
        <v>40109</v>
      </c>
      <c r="F1558" s="950" t="s">
        <v>49</v>
      </c>
      <c r="G1558" s="951">
        <v>12700000</v>
      </c>
      <c r="H1558" s="951">
        <v>0</v>
      </c>
      <c r="I1558" s="951">
        <v>14594338.99</v>
      </c>
      <c r="J1558" s="952" t="s">
        <v>656</v>
      </c>
      <c r="K1558" s="953"/>
      <c r="L1558" s="954"/>
      <c r="M1558" s="777"/>
      <c r="N1558" s="778"/>
      <c r="O1558" s="957"/>
      <c r="P1558" s="957"/>
      <c r="Q1558" s="779"/>
      <c r="R1558" s="1022"/>
    </row>
    <row r="1559" spans="1:18">
      <c r="A1559" s="1020"/>
      <c r="B1559" s="1019" t="s">
        <v>1593</v>
      </c>
      <c r="C1559" s="1019" t="s">
        <v>1594</v>
      </c>
      <c r="D1559" s="1019" t="s">
        <v>87</v>
      </c>
      <c r="E1559" s="1021">
        <v>40934</v>
      </c>
      <c r="F1559" s="950"/>
      <c r="G1559" s="951"/>
      <c r="H1559" s="951"/>
      <c r="I1559" s="951"/>
      <c r="J1559" s="952"/>
      <c r="K1559" s="953">
        <v>12700000</v>
      </c>
      <c r="L1559" s="954"/>
      <c r="M1559" s="777">
        <v>12700</v>
      </c>
      <c r="N1559" s="778">
        <v>1000</v>
      </c>
      <c r="O1559" s="957"/>
      <c r="P1559" s="957"/>
      <c r="Q1559" s="779">
        <v>381000</v>
      </c>
      <c r="R1559" s="1022">
        <v>381</v>
      </c>
    </row>
    <row r="1560" spans="1:18">
      <c r="A1560" s="1020" t="s">
        <v>1981</v>
      </c>
      <c r="B1560" s="1019" t="s">
        <v>1595</v>
      </c>
      <c r="C1560" s="1019" t="s">
        <v>1596</v>
      </c>
      <c r="D1560" s="1019" t="s">
        <v>92</v>
      </c>
      <c r="E1560" s="1021">
        <v>39857</v>
      </c>
      <c r="F1560" s="950" t="s">
        <v>49</v>
      </c>
      <c r="G1560" s="951">
        <v>1500000</v>
      </c>
      <c r="H1560" s="951">
        <v>0</v>
      </c>
      <c r="I1560" s="951">
        <v>1718159.5</v>
      </c>
      <c r="J1560" s="952" t="s">
        <v>672</v>
      </c>
      <c r="K1560" s="953"/>
      <c r="L1560" s="954"/>
      <c r="M1560" s="777"/>
      <c r="N1560" s="778"/>
      <c r="O1560" s="957"/>
      <c r="P1560" s="957"/>
      <c r="Q1560" s="779"/>
      <c r="R1560" s="1022"/>
    </row>
    <row r="1561" spans="1:18">
      <c r="A1561" s="1025"/>
      <c r="B1561" s="1019" t="s">
        <v>1595</v>
      </c>
      <c r="C1561" s="1019" t="s">
        <v>1596</v>
      </c>
      <c r="D1561" s="1019" t="s">
        <v>92</v>
      </c>
      <c r="E1561" s="1021">
        <v>41221</v>
      </c>
      <c r="F1561" s="950"/>
      <c r="G1561" s="951"/>
      <c r="H1561" s="951"/>
      <c r="I1561" s="951"/>
      <c r="J1561" s="952"/>
      <c r="K1561" s="953">
        <v>246975</v>
      </c>
      <c r="L1561" s="954"/>
      <c r="M1561" s="777">
        <v>267</v>
      </c>
      <c r="N1561" s="778">
        <v>925</v>
      </c>
      <c r="O1561" s="957">
        <v>-20025</v>
      </c>
      <c r="P1561" s="957"/>
      <c r="Q1561" s="779"/>
      <c r="R1561" s="1022"/>
    </row>
    <row r="1562" spans="1:18">
      <c r="A1562" s="1020"/>
      <c r="B1562" s="1019" t="s">
        <v>1595</v>
      </c>
      <c r="C1562" s="1019" t="s">
        <v>1596</v>
      </c>
      <c r="D1562" s="1019" t="s">
        <v>92</v>
      </c>
      <c r="E1562" s="1021">
        <v>41222</v>
      </c>
      <c r="F1562" s="950"/>
      <c r="G1562" s="951"/>
      <c r="H1562" s="951"/>
      <c r="I1562" s="951"/>
      <c r="J1562" s="952"/>
      <c r="K1562" s="953">
        <v>1140525</v>
      </c>
      <c r="L1562" s="954"/>
      <c r="M1562" s="777">
        <v>1233</v>
      </c>
      <c r="N1562" s="778">
        <v>925</v>
      </c>
      <c r="O1562" s="957">
        <v>-92475</v>
      </c>
      <c r="P1562" s="957"/>
      <c r="Q1562" s="779">
        <v>50000</v>
      </c>
      <c r="R1562" s="1022">
        <v>75</v>
      </c>
    </row>
    <row r="1563" spans="1:18">
      <c r="A1563" s="1020"/>
      <c r="B1563" s="1019" t="s">
        <v>1595</v>
      </c>
      <c r="C1563" s="1019" t="s">
        <v>1596</v>
      </c>
      <c r="D1563" s="1019" t="s">
        <v>92</v>
      </c>
      <c r="E1563" s="1021">
        <v>41285</v>
      </c>
      <c r="F1563" s="950"/>
      <c r="G1563" s="951"/>
      <c r="H1563" s="951"/>
      <c r="I1563" s="951"/>
      <c r="J1563" s="952"/>
      <c r="K1563" s="953"/>
      <c r="L1563" s="954">
        <v>-13875</v>
      </c>
      <c r="M1563" s="777"/>
      <c r="N1563" s="778"/>
      <c r="O1563" s="957"/>
      <c r="P1563" s="957"/>
      <c r="Q1563" s="779"/>
      <c r="R1563" s="1022"/>
    </row>
    <row r="1564" spans="1:18">
      <c r="A1564" s="1025"/>
      <c r="B1564" s="1019" t="s">
        <v>1595</v>
      </c>
      <c r="C1564" s="1019" t="s">
        <v>1596</v>
      </c>
      <c r="D1564" s="1019" t="s">
        <v>92</v>
      </c>
      <c r="E1564" s="1021">
        <v>41359</v>
      </c>
      <c r="F1564" s="950"/>
      <c r="G1564" s="951"/>
      <c r="H1564" s="951"/>
      <c r="I1564" s="951"/>
      <c r="J1564" s="952"/>
      <c r="K1564" s="953"/>
      <c r="L1564" s="954">
        <v>-11125</v>
      </c>
      <c r="M1564" s="777"/>
      <c r="N1564" s="778"/>
      <c r="O1564" s="957"/>
      <c r="P1564" s="957"/>
      <c r="Q1564" s="779"/>
      <c r="R1564" s="1022"/>
    </row>
    <row r="1565" spans="1:18">
      <c r="A1565" s="1020">
        <v>11</v>
      </c>
      <c r="B1565" s="1019" t="s">
        <v>1597</v>
      </c>
      <c r="C1565" s="1019" t="s">
        <v>771</v>
      </c>
      <c r="D1565" s="1019" t="s">
        <v>108</v>
      </c>
      <c r="E1565" s="1021">
        <v>39766</v>
      </c>
      <c r="F1565" s="950" t="s">
        <v>26</v>
      </c>
      <c r="G1565" s="951">
        <v>3500000000</v>
      </c>
      <c r="H1565" s="951">
        <v>0</v>
      </c>
      <c r="I1565" s="951">
        <v>4138055555.5500002</v>
      </c>
      <c r="J1565" s="952" t="s">
        <v>656</v>
      </c>
      <c r="K1565" s="953"/>
      <c r="L1565" s="954"/>
      <c r="M1565" s="777"/>
      <c r="N1565" s="778"/>
      <c r="O1565" s="957"/>
      <c r="P1565" s="957"/>
      <c r="Q1565" s="779"/>
      <c r="R1565" s="1022"/>
    </row>
    <row r="1566" spans="1:18">
      <c r="A1566" s="1020"/>
      <c r="B1566" s="1019" t="s">
        <v>1597</v>
      </c>
      <c r="C1566" s="1019" t="s">
        <v>771</v>
      </c>
      <c r="D1566" s="1019" t="s">
        <v>108</v>
      </c>
      <c r="E1566" s="1021">
        <v>41003</v>
      </c>
      <c r="F1566" s="950"/>
      <c r="G1566" s="951"/>
      <c r="H1566" s="951"/>
      <c r="I1566" s="951"/>
      <c r="J1566" s="952"/>
      <c r="K1566" s="953">
        <v>3500000000</v>
      </c>
      <c r="L1566" s="954"/>
      <c r="M1566" s="777">
        <v>3500000</v>
      </c>
      <c r="N1566" s="778">
        <v>1000</v>
      </c>
      <c r="O1566" s="957"/>
      <c r="P1566" s="957"/>
      <c r="Q1566" s="779"/>
      <c r="R1566" s="1022"/>
    </row>
    <row r="1567" spans="1:18">
      <c r="A1567" s="1020"/>
      <c r="B1567" s="1019" t="s">
        <v>1597</v>
      </c>
      <c r="C1567" s="1019" t="s">
        <v>771</v>
      </c>
      <c r="D1567" s="1019" t="s">
        <v>108</v>
      </c>
      <c r="E1567" s="1021">
        <v>41031</v>
      </c>
      <c r="F1567" s="950"/>
      <c r="G1567" s="951"/>
      <c r="H1567" s="951"/>
      <c r="I1567" s="951"/>
      <c r="J1567" s="952"/>
      <c r="K1567" s="953"/>
      <c r="L1567" s="954"/>
      <c r="M1567" s="777"/>
      <c r="N1567" s="778"/>
      <c r="O1567" s="957"/>
      <c r="P1567" s="957"/>
      <c r="Q1567" s="779">
        <v>45000000</v>
      </c>
      <c r="R1567" s="1022">
        <v>48253677</v>
      </c>
    </row>
    <row r="1568" spans="1:18">
      <c r="A1568" s="1020">
        <v>8</v>
      </c>
      <c r="B1568" s="1019" t="s">
        <v>1598</v>
      </c>
      <c r="C1568" s="1019" t="s">
        <v>1599</v>
      </c>
      <c r="D1568" s="1019" t="s">
        <v>90</v>
      </c>
      <c r="E1568" s="1021">
        <v>39857</v>
      </c>
      <c r="F1568" s="950" t="s">
        <v>49</v>
      </c>
      <c r="G1568" s="951">
        <v>40000000</v>
      </c>
      <c r="H1568" s="951">
        <v>0</v>
      </c>
      <c r="I1568" s="951">
        <v>45820950.799999997</v>
      </c>
      <c r="J1568" s="952" t="s">
        <v>672</v>
      </c>
      <c r="K1568" s="953"/>
      <c r="L1568" s="954"/>
      <c r="M1568" s="777"/>
      <c r="N1568" s="778"/>
      <c r="O1568" s="957"/>
      <c r="P1568" s="957"/>
      <c r="Q1568" s="779"/>
      <c r="R1568" s="1022"/>
    </row>
    <row r="1569" spans="1:18">
      <c r="A1569" s="1020"/>
      <c r="B1569" s="1019" t="s">
        <v>1598</v>
      </c>
      <c r="C1569" s="1019" t="s">
        <v>1599</v>
      </c>
      <c r="D1569" s="1019" t="s">
        <v>90</v>
      </c>
      <c r="E1569" s="1021">
        <v>41542</v>
      </c>
      <c r="F1569" s="950"/>
      <c r="G1569" s="951"/>
      <c r="H1569" s="951"/>
      <c r="I1569" s="951"/>
      <c r="J1569" s="952"/>
      <c r="K1569" s="953">
        <v>40000000</v>
      </c>
      <c r="L1569" s="954"/>
      <c r="M1569" s="777">
        <v>40000</v>
      </c>
      <c r="N1569" s="778">
        <v>1004.9</v>
      </c>
      <c r="O1569" s="957"/>
      <c r="P1569" s="957">
        <v>196000</v>
      </c>
      <c r="Q1569" s="779">
        <v>2199799.7999999998</v>
      </c>
      <c r="R1569" s="1022">
        <v>2000</v>
      </c>
    </row>
    <row r="1570" spans="1:18">
      <c r="A1570" s="1020"/>
      <c r="B1570" s="1019" t="s">
        <v>1598</v>
      </c>
      <c r="C1570" s="1019" t="s">
        <v>1599</v>
      </c>
      <c r="D1570" s="1019" t="s">
        <v>90</v>
      </c>
      <c r="E1570" s="1021">
        <v>41576</v>
      </c>
      <c r="F1570" s="950"/>
      <c r="G1570" s="951"/>
      <c r="H1570" s="951"/>
      <c r="I1570" s="951"/>
      <c r="J1570" s="952"/>
      <c r="K1570" s="953"/>
      <c r="L1570" s="954">
        <v>-401960</v>
      </c>
      <c r="M1570" s="777"/>
      <c r="N1570" s="778"/>
      <c r="O1570" s="957"/>
      <c r="P1570" s="957"/>
      <c r="Q1570" s="779"/>
      <c r="R1570" s="1022"/>
    </row>
    <row r="1571" spans="1:18">
      <c r="A1571" s="1020" t="s">
        <v>1981</v>
      </c>
      <c r="B1571" s="1019" t="s">
        <v>1600</v>
      </c>
      <c r="C1571" s="1019" t="s">
        <v>1601</v>
      </c>
      <c r="D1571" s="1019" t="s">
        <v>88</v>
      </c>
      <c r="E1571" s="1021">
        <v>39871</v>
      </c>
      <c r="F1571" s="950" t="s">
        <v>49</v>
      </c>
      <c r="G1571" s="951">
        <v>10900000</v>
      </c>
      <c r="H1571" s="951">
        <v>0</v>
      </c>
      <c r="I1571" s="951">
        <v>9630106.9299999997</v>
      </c>
      <c r="J1571" s="952" t="s">
        <v>672</v>
      </c>
      <c r="K1571" s="953"/>
      <c r="L1571" s="954"/>
      <c r="M1571" s="777"/>
      <c r="N1571" s="778"/>
      <c r="O1571" s="957"/>
      <c r="P1571" s="957"/>
      <c r="Q1571" s="779"/>
      <c r="R1571" s="1022"/>
    </row>
    <row r="1572" spans="1:18">
      <c r="A1572" s="1020"/>
      <c r="B1572" s="1019" t="s">
        <v>1600</v>
      </c>
      <c r="C1572" s="1019" t="s">
        <v>1601</v>
      </c>
      <c r="D1572" s="1019" t="s">
        <v>88</v>
      </c>
      <c r="E1572" s="1021">
        <v>41325</v>
      </c>
      <c r="F1572" s="950"/>
      <c r="G1572" s="951"/>
      <c r="H1572" s="951"/>
      <c r="I1572" s="951"/>
      <c r="J1572" s="952"/>
      <c r="K1572" s="953">
        <v>8966340</v>
      </c>
      <c r="L1572" s="954"/>
      <c r="M1572" s="777">
        <v>10900</v>
      </c>
      <c r="N1572" s="778">
        <v>822.6</v>
      </c>
      <c r="O1572" s="957">
        <v>-1933660</v>
      </c>
      <c r="P1572" s="957"/>
      <c r="Q1572" s="779">
        <v>476206.83</v>
      </c>
      <c r="R1572" s="1022">
        <v>545</v>
      </c>
    </row>
    <row r="1573" spans="1:18">
      <c r="A1573" s="1025"/>
      <c r="B1573" s="1019" t="s">
        <v>1600</v>
      </c>
      <c r="C1573" s="1019" t="s">
        <v>1601</v>
      </c>
      <c r="D1573" s="1019" t="s">
        <v>88</v>
      </c>
      <c r="E1573" s="1021">
        <v>41359</v>
      </c>
      <c r="F1573" s="950"/>
      <c r="G1573" s="951"/>
      <c r="H1573" s="951"/>
      <c r="I1573" s="951"/>
      <c r="J1573" s="952"/>
      <c r="K1573" s="953"/>
      <c r="L1573" s="954">
        <v>-89663.4</v>
      </c>
      <c r="M1573" s="777"/>
      <c r="N1573" s="778"/>
      <c r="O1573" s="957"/>
      <c r="P1573" s="957"/>
      <c r="Q1573" s="779"/>
      <c r="R1573" s="1022"/>
    </row>
    <row r="1574" spans="1:18">
      <c r="A1574" s="1296" t="s">
        <v>2147</v>
      </c>
      <c r="B1574" s="1019" t="s">
        <v>1602</v>
      </c>
      <c r="C1574" s="1019" t="s">
        <v>1603</v>
      </c>
      <c r="D1574" s="1019" t="s">
        <v>86</v>
      </c>
      <c r="E1574" s="1021">
        <v>39822</v>
      </c>
      <c r="F1574" s="950" t="s">
        <v>49</v>
      </c>
      <c r="G1574" s="951">
        <v>5983000</v>
      </c>
      <c r="H1574" s="951">
        <v>0</v>
      </c>
      <c r="I1574" s="951">
        <v>195637</v>
      </c>
      <c r="J1574" s="952" t="s">
        <v>1969</v>
      </c>
      <c r="K1574" s="953"/>
      <c r="L1574" s="954"/>
      <c r="M1574" s="777"/>
      <c r="N1574" s="778"/>
      <c r="O1574" s="957"/>
      <c r="P1574" s="957"/>
      <c r="Q1574" s="779"/>
      <c r="R1574" s="1022"/>
    </row>
    <row r="1575" spans="1:18">
      <c r="A1575" s="1020"/>
      <c r="B1575" s="1019" t="s">
        <v>1602</v>
      </c>
      <c r="C1575" s="1019" t="s">
        <v>1603</v>
      </c>
      <c r="D1575" s="1019" t="s">
        <v>86</v>
      </c>
      <c r="E1575" s="1021">
        <v>41929</v>
      </c>
      <c r="F1575" s="950"/>
      <c r="G1575" s="951"/>
      <c r="H1575" s="951"/>
      <c r="I1575" s="951"/>
      <c r="J1575" s="952"/>
      <c r="K1575" s="953"/>
      <c r="L1575" s="954"/>
      <c r="M1575" s="777"/>
      <c r="N1575" s="778"/>
      <c r="O1575" s="957">
        <v>-5983000</v>
      </c>
      <c r="P1575" s="957"/>
      <c r="Q1575" s="779"/>
      <c r="R1575" s="1022"/>
    </row>
    <row r="1576" spans="1:18">
      <c r="A1576" s="1020" t="s">
        <v>2012</v>
      </c>
      <c r="B1576" s="1019" t="s">
        <v>1604</v>
      </c>
      <c r="C1576" s="1019" t="s">
        <v>1605</v>
      </c>
      <c r="D1576" s="1019" t="s">
        <v>88</v>
      </c>
      <c r="E1576" s="1021">
        <v>39976</v>
      </c>
      <c r="F1576" s="950" t="s">
        <v>160</v>
      </c>
      <c r="G1576" s="951">
        <v>15000000</v>
      </c>
      <c r="H1576" s="951">
        <v>0</v>
      </c>
      <c r="I1576" s="951">
        <v>19928275</v>
      </c>
      <c r="J1576" s="952" t="s">
        <v>656</v>
      </c>
      <c r="K1576" s="953"/>
      <c r="L1576" s="954"/>
      <c r="M1576" s="777"/>
      <c r="N1576" s="778"/>
      <c r="O1576" s="957"/>
      <c r="P1576" s="957"/>
      <c r="Q1576" s="779"/>
      <c r="R1576" s="1022"/>
    </row>
    <row r="1577" spans="1:18">
      <c r="A1577" s="1025"/>
      <c r="B1577" s="1019" t="s">
        <v>1604</v>
      </c>
      <c r="C1577" s="1019" t="s">
        <v>1605</v>
      </c>
      <c r="D1577" s="1019" t="s">
        <v>88</v>
      </c>
      <c r="E1577" s="1021">
        <v>41066</v>
      </c>
      <c r="F1577" s="950"/>
      <c r="G1577" s="951"/>
      <c r="H1577" s="951"/>
      <c r="I1577" s="951"/>
      <c r="J1577" s="952"/>
      <c r="K1577" s="953">
        <v>10500000</v>
      </c>
      <c r="L1577" s="954"/>
      <c r="M1577" s="777">
        <v>10500000</v>
      </c>
      <c r="N1577" s="778">
        <v>1</v>
      </c>
      <c r="O1577" s="957"/>
      <c r="P1577" s="957"/>
      <c r="Q1577" s="779"/>
      <c r="R1577" s="1022"/>
    </row>
    <row r="1578" spans="1:18">
      <c r="A1578" s="1020"/>
      <c r="B1578" s="1019" t="s">
        <v>1604</v>
      </c>
      <c r="C1578" s="1019" t="s">
        <v>1605</v>
      </c>
      <c r="D1578" s="1019" t="s">
        <v>88</v>
      </c>
      <c r="E1578" s="1021">
        <v>41409</v>
      </c>
      <c r="F1578" s="950"/>
      <c r="G1578" s="951"/>
      <c r="H1578" s="951"/>
      <c r="I1578" s="951"/>
      <c r="J1578" s="952"/>
      <c r="K1578" s="953">
        <v>4500000</v>
      </c>
      <c r="L1578" s="954"/>
      <c r="M1578" s="777">
        <v>4500000</v>
      </c>
      <c r="N1578" s="778">
        <v>1</v>
      </c>
      <c r="O1578" s="957"/>
      <c r="P1578" s="957"/>
      <c r="Q1578" s="779">
        <v>750000</v>
      </c>
      <c r="R1578" s="1022">
        <v>750000</v>
      </c>
    </row>
    <row r="1579" spans="1:18">
      <c r="A1579" s="1020">
        <v>15</v>
      </c>
      <c r="B1579" s="1019" t="s">
        <v>1606</v>
      </c>
      <c r="C1579" s="1019" t="s">
        <v>742</v>
      </c>
      <c r="D1579" s="1019" t="s">
        <v>84</v>
      </c>
      <c r="E1579" s="1021">
        <v>39948</v>
      </c>
      <c r="F1579" s="950" t="s">
        <v>160</v>
      </c>
      <c r="G1579" s="951">
        <v>1100000</v>
      </c>
      <c r="H1579" s="951">
        <v>0</v>
      </c>
      <c r="I1579" s="951">
        <v>1622708.57</v>
      </c>
      <c r="J1579" s="952" t="s">
        <v>656</v>
      </c>
      <c r="K1579" s="953"/>
      <c r="L1579" s="954"/>
      <c r="M1579" s="777"/>
      <c r="N1579" s="778"/>
      <c r="O1579" s="957"/>
      <c r="P1579" s="957"/>
      <c r="Q1579" s="779"/>
      <c r="R1579" s="1022"/>
    </row>
    <row r="1580" spans="1:18">
      <c r="A1580" s="1020"/>
      <c r="B1580" s="1019" t="s">
        <v>1606</v>
      </c>
      <c r="C1580" s="1019" t="s">
        <v>742</v>
      </c>
      <c r="D1580" s="1019" t="s">
        <v>84</v>
      </c>
      <c r="E1580" s="1021">
        <v>41773</v>
      </c>
      <c r="F1580" s="950"/>
      <c r="G1580" s="951"/>
      <c r="H1580" s="951"/>
      <c r="I1580" s="951"/>
      <c r="J1580" s="952"/>
      <c r="K1580" s="953">
        <v>1100000</v>
      </c>
      <c r="L1580" s="954"/>
      <c r="M1580" s="777">
        <v>1100000</v>
      </c>
      <c r="N1580" s="778">
        <v>1</v>
      </c>
      <c r="O1580" s="957"/>
      <c r="P1580" s="957"/>
      <c r="Q1580" s="779">
        <v>55000</v>
      </c>
      <c r="R1580" s="1022">
        <v>55000</v>
      </c>
    </row>
    <row r="1581" spans="1:18">
      <c r="A1581" s="1020" t="s">
        <v>2059</v>
      </c>
      <c r="B1581" s="1019" t="s">
        <v>1607</v>
      </c>
      <c r="C1581" s="1019" t="s">
        <v>742</v>
      </c>
      <c r="D1581" s="1019" t="s">
        <v>84</v>
      </c>
      <c r="E1581" s="1021">
        <v>39843</v>
      </c>
      <c r="F1581" s="950" t="s">
        <v>49</v>
      </c>
      <c r="G1581" s="951">
        <v>25000000</v>
      </c>
      <c r="H1581" s="951">
        <v>0</v>
      </c>
      <c r="I1581" s="951">
        <v>738021</v>
      </c>
      <c r="J1581" s="952" t="s">
        <v>1969</v>
      </c>
      <c r="K1581" s="953"/>
      <c r="L1581" s="954"/>
      <c r="M1581" s="777"/>
      <c r="N1581" s="778"/>
      <c r="O1581" s="957"/>
      <c r="P1581" s="957"/>
      <c r="Q1581" s="779"/>
      <c r="R1581" s="1022"/>
    </row>
    <row r="1582" spans="1:18">
      <c r="A1582" s="1020"/>
      <c r="B1582" s="1019" t="s">
        <v>1607</v>
      </c>
      <c r="C1582" s="1019" t="s">
        <v>742</v>
      </c>
      <c r="D1582" s="1019" t="s">
        <v>84</v>
      </c>
      <c r="E1582" s="1021">
        <v>41460</v>
      </c>
      <c r="F1582" s="950"/>
      <c r="G1582" s="951"/>
      <c r="H1582" s="951"/>
      <c r="I1582" s="951"/>
      <c r="J1582" s="952"/>
      <c r="K1582" s="953"/>
      <c r="L1582" s="954"/>
      <c r="M1582" s="777"/>
      <c r="N1582" s="778"/>
      <c r="O1582" s="957">
        <v>-25000000</v>
      </c>
      <c r="P1582" s="957"/>
      <c r="Q1582" s="779"/>
      <c r="R1582" s="1022"/>
    </row>
    <row r="1583" spans="1:18">
      <c r="A1583" s="1020"/>
      <c r="B1583" s="1019" t="s">
        <v>1608</v>
      </c>
      <c r="C1583" s="1019" t="s">
        <v>1609</v>
      </c>
      <c r="D1583" s="1019" t="s">
        <v>98</v>
      </c>
      <c r="E1583" s="1021">
        <v>39864</v>
      </c>
      <c r="F1583" s="950" t="s">
        <v>26</v>
      </c>
      <c r="G1583" s="951">
        <v>30407000</v>
      </c>
      <c r="H1583" s="951">
        <v>0</v>
      </c>
      <c r="I1583" s="951">
        <v>36696518.829999998</v>
      </c>
      <c r="J1583" s="952" t="s">
        <v>675</v>
      </c>
      <c r="K1583" s="953"/>
      <c r="L1583" s="954"/>
      <c r="M1583" s="777"/>
      <c r="N1583" s="778"/>
      <c r="O1583" s="957"/>
      <c r="P1583" s="957"/>
      <c r="Q1583" s="779"/>
      <c r="R1583" s="1022"/>
    </row>
    <row r="1584" spans="1:18">
      <c r="A1584" s="1020"/>
      <c r="B1584" s="1019" t="s">
        <v>1608</v>
      </c>
      <c r="C1584" s="1019" t="s">
        <v>1609</v>
      </c>
      <c r="D1584" s="1019" t="s">
        <v>98</v>
      </c>
      <c r="E1584" s="1021">
        <v>41821</v>
      </c>
      <c r="F1584" s="950"/>
      <c r="G1584" s="951"/>
      <c r="H1584" s="951"/>
      <c r="I1584" s="951"/>
      <c r="J1584" s="952"/>
      <c r="K1584" s="953">
        <v>9000000</v>
      </c>
      <c r="L1584" s="954"/>
      <c r="M1584" s="777">
        <v>9000</v>
      </c>
      <c r="N1584" s="778">
        <v>1207.0999999999999</v>
      </c>
      <c r="O1584" s="957"/>
      <c r="P1584" s="957">
        <v>1863990</v>
      </c>
      <c r="Q1584" s="779"/>
      <c r="R1584" s="1022"/>
    </row>
    <row r="1585" spans="1:18">
      <c r="A1585" s="1025"/>
      <c r="B1585" s="1019" t="s">
        <v>1608</v>
      </c>
      <c r="C1585" s="1019" t="s">
        <v>1609</v>
      </c>
      <c r="D1585" s="1019" t="s">
        <v>98</v>
      </c>
      <c r="E1585" s="1021">
        <v>41822</v>
      </c>
      <c r="F1585" s="950"/>
      <c r="G1585" s="951"/>
      <c r="H1585" s="951"/>
      <c r="I1585" s="951"/>
      <c r="J1585" s="952"/>
      <c r="K1585" s="953">
        <v>21407000</v>
      </c>
      <c r="L1585" s="954"/>
      <c r="M1585" s="777">
        <v>21407</v>
      </c>
      <c r="N1585" s="778">
        <v>1207.0999999999999</v>
      </c>
      <c r="O1585" s="957"/>
      <c r="P1585" s="957">
        <v>4433603.7699999996</v>
      </c>
      <c r="Q1585" s="779"/>
      <c r="R1585" s="1022"/>
    </row>
    <row r="1586" spans="1:18">
      <c r="A1586" s="1020"/>
      <c r="B1586" s="1019" t="s">
        <v>1608</v>
      </c>
      <c r="C1586" s="1019" t="s">
        <v>1609</v>
      </c>
      <c r="D1586" s="1019" t="s">
        <v>98</v>
      </c>
      <c r="E1586" s="1021">
        <v>41908</v>
      </c>
      <c r="F1586" s="950"/>
      <c r="G1586" s="951"/>
      <c r="H1586" s="951"/>
      <c r="I1586" s="951"/>
      <c r="J1586" s="952"/>
      <c r="K1586" s="953"/>
      <c r="L1586" s="954">
        <v>-367045.94</v>
      </c>
      <c r="M1586" s="777"/>
      <c r="N1586" s="778"/>
      <c r="O1586" s="957"/>
      <c r="P1586" s="957"/>
      <c r="Q1586" s="779"/>
      <c r="R1586" s="1022"/>
    </row>
    <row r="1587" spans="1:18">
      <c r="A1587" s="1020">
        <v>11</v>
      </c>
      <c r="B1587" s="1019" t="s">
        <v>1610</v>
      </c>
      <c r="C1587" s="1019" t="s">
        <v>1611</v>
      </c>
      <c r="D1587" s="1019" t="s">
        <v>98</v>
      </c>
      <c r="E1587" s="1021">
        <v>39829</v>
      </c>
      <c r="F1587" s="950" t="s">
        <v>26</v>
      </c>
      <c r="G1587" s="951">
        <v>108676000</v>
      </c>
      <c r="H1587" s="951">
        <v>0</v>
      </c>
      <c r="I1587" s="951">
        <v>124916099.34</v>
      </c>
      <c r="J1587" s="952" t="s">
        <v>656</v>
      </c>
      <c r="K1587" s="953"/>
      <c r="L1587" s="954"/>
      <c r="M1587" s="777"/>
      <c r="N1587" s="778"/>
      <c r="O1587" s="957"/>
      <c r="P1587" s="957"/>
      <c r="Q1587" s="779"/>
      <c r="R1587" s="1022"/>
    </row>
    <row r="1588" spans="1:18">
      <c r="A1588" s="1025"/>
      <c r="B1588" s="1019" t="s">
        <v>1610</v>
      </c>
      <c r="C1588" s="1019" t="s">
        <v>1611</v>
      </c>
      <c r="D1588" s="1019" t="s">
        <v>98</v>
      </c>
      <c r="E1588" s="1021">
        <v>40884</v>
      </c>
      <c r="F1588" s="950"/>
      <c r="G1588" s="951"/>
      <c r="H1588" s="951"/>
      <c r="I1588" s="951"/>
      <c r="J1588" s="952"/>
      <c r="K1588" s="953">
        <v>108676000</v>
      </c>
      <c r="L1588" s="954"/>
      <c r="M1588" s="777">
        <v>108676</v>
      </c>
      <c r="N1588" s="778">
        <v>1000</v>
      </c>
      <c r="O1588" s="957"/>
      <c r="P1588" s="957"/>
      <c r="Q1588" s="779"/>
      <c r="R1588" s="1022"/>
    </row>
    <row r="1589" spans="1:18">
      <c r="A1589" s="1020"/>
      <c r="B1589" s="1019" t="s">
        <v>1610</v>
      </c>
      <c r="C1589" s="1019" t="s">
        <v>1611</v>
      </c>
      <c r="D1589" s="1019" t="s">
        <v>98</v>
      </c>
      <c r="E1589" s="1021">
        <v>41436</v>
      </c>
      <c r="F1589" s="950"/>
      <c r="G1589" s="951"/>
      <c r="H1589" s="951"/>
      <c r="I1589" s="951"/>
      <c r="J1589" s="952"/>
      <c r="K1589" s="953"/>
      <c r="L1589" s="954"/>
      <c r="M1589" s="777"/>
      <c r="N1589" s="778"/>
      <c r="O1589" s="957"/>
      <c r="P1589" s="957"/>
      <c r="Q1589" s="779">
        <v>527361</v>
      </c>
      <c r="R1589" s="1022">
        <v>517012</v>
      </c>
    </row>
    <row r="1590" spans="1:18">
      <c r="A1590" s="1025">
        <v>8</v>
      </c>
      <c r="B1590" s="1019" t="s">
        <v>1612</v>
      </c>
      <c r="C1590" s="1019" t="s">
        <v>1613</v>
      </c>
      <c r="D1590" s="1019" t="s">
        <v>81</v>
      </c>
      <c r="E1590" s="1021">
        <v>39805</v>
      </c>
      <c r="F1590" s="950" t="s">
        <v>49</v>
      </c>
      <c r="G1590" s="951">
        <v>1549000</v>
      </c>
      <c r="H1590" s="951">
        <v>1549000</v>
      </c>
      <c r="I1590" s="951">
        <v>0</v>
      </c>
      <c r="J1590" s="952" t="s">
        <v>661</v>
      </c>
      <c r="K1590" s="953"/>
      <c r="L1590" s="954"/>
      <c r="M1590" s="777"/>
      <c r="N1590" s="778"/>
      <c r="O1590" s="957"/>
      <c r="P1590" s="957"/>
      <c r="Q1590" s="779"/>
      <c r="R1590" s="1022"/>
    </row>
    <row r="1591" spans="1:18">
      <c r="A1591" s="1020">
        <v>44</v>
      </c>
      <c r="B1591" s="1019" t="s">
        <v>1614</v>
      </c>
      <c r="C1591" s="1019" t="s">
        <v>1615</v>
      </c>
      <c r="D1591" s="1019" t="s">
        <v>116</v>
      </c>
      <c r="E1591" s="1021">
        <v>39885</v>
      </c>
      <c r="F1591" s="950" t="s">
        <v>26</v>
      </c>
      <c r="G1591" s="951">
        <v>8816000</v>
      </c>
      <c r="H1591" s="951">
        <v>0</v>
      </c>
      <c r="I1591" s="951">
        <v>10100960.439999999</v>
      </c>
      <c r="J1591" s="952" t="s">
        <v>656</v>
      </c>
      <c r="K1591" s="953"/>
      <c r="L1591" s="954"/>
      <c r="M1591" s="777"/>
      <c r="N1591" s="778"/>
      <c r="O1591" s="957"/>
      <c r="P1591" s="957"/>
      <c r="Q1591" s="779"/>
      <c r="R1591" s="1022"/>
    </row>
    <row r="1592" spans="1:18">
      <c r="A1592" s="1020"/>
      <c r="B1592" s="1019" t="s">
        <v>1614</v>
      </c>
      <c r="C1592" s="1019" t="s">
        <v>1615</v>
      </c>
      <c r="D1592" s="1019" t="s">
        <v>116</v>
      </c>
      <c r="E1592" s="1021">
        <v>40780</v>
      </c>
      <c r="F1592" s="950"/>
      <c r="G1592" s="951"/>
      <c r="H1592" s="951"/>
      <c r="I1592" s="951"/>
      <c r="J1592" s="952"/>
      <c r="K1592" s="953">
        <v>8816000</v>
      </c>
      <c r="L1592" s="954"/>
      <c r="M1592" s="777">
        <v>8816</v>
      </c>
      <c r="N1592" s="778">
        <v>1000</v>
      </c>
      <c r="O1592" s="957"/>
      <c r="P1592" s="957"/>
      <c r="Q1592" s="779"/>
      <c r="R1592" s="1022"/>
    </row>
    <row r="1593" spans="1:18">
      <c r="A1593" s="1020"/>
      <c r="B1593" s="1019" t="s">
        <v>1614</v>
      </c>
      <c r="C1593" s="1019" t="s">
        <v>1615</v>
      </c>
      <c r="D1593" s="1019" t="s">
        <v>116</v>
      </c>
      <c r="E1593" s="1021">
        <v>40849</v>
      </c>
      <c r="F1593" s="950"/>
      <c r="G1593" s="951"/>
      <c r="H1593" s="951"/>
      <c r="I1593" s="951"/>
      <c r="J1593" s="952"/>
      <c r="K1593" s="953"/>
      <c r="L1593" s="954"/>
      <c r="M1593" s="777"/>
      <c r="N1593" s="778"/>
      <c r="O1593" s="957"/>
      <c r="P1593" s="957"/>
      <c r="Q1593" s="779">
        <v>205000</v>
      </c>
      <c r="R1593" s="1022">
        <v>57671</v>
      </c>
    </row>
    <row r="1594" spans="1:18">
      <c r="A1594" s="1020" t="s">
        <v>2060</v>
      </c>
      <c r="B1594" s="1019" t="s">
        <v>1616</v>
      </c>
      <c r="C1594" s="1019" t="s">
        <v>1617</v>
      </c>
      <c r="D1594" s="1019" t="s">
        <v>86</v>
      </c>
      <c r="E1594" s="1021">
        <v>39787</v>
      </c>
      <c r="F1594" s="950" t="s">
        <v>26</v>
      </c>
      <c r="G1594" s="951">
        <v>83094000</v>
      </c>
      <c r="H1594" s="951">
        <v>0</v>
      </c>
      <c r="I1594" s="951">
        <v>95137868.329999998</v>
      </c>
      <c r="J1594" s="952" t="s">
        <v>656</v>
      </c>
      <c r="K1594" s="953"/>
      <c r="L1594" s="954"/>
      <c r="M1594" s="777"/>
      <c r="N1594" s="778"/>
      <c r="O1594" s="957"/>
      <c r="P1594" s="957"/>
      <c r="Q1594" s="779"/>
      <c r="R1594" s="1022"/>
    </row>
    <row r="1595" spans="1:18">
      <c r="A1595" s="1020"/>
      <c r="B1595" s="1019" t="s">
        <v>1616</v>
      </c>
      <c r="C1595" s="1019" t="s">
        <v>1617</v>
      </c>
      <c r="D1595" s="1019" t="s">
        <v>86</v>
      </c>
      <c r="E1595" s="1021">
        <v>40380</v>
      </c>
      <c r="F1595" s="950"/>
      <c r="G1595" s="951"/>
      <c r="H1595" s="951"/>
      <c r="I1595" s="951"/>
      <c r="J1595" s="952"/>
      <c r="K1595" s="953">
        <v>41547000</v>
      </c>
      <c r="L1595" s="954"/>
      <c r="M1595" s="777">
        <v>41547</v>
      </c>
      <c r="N1595" s="778">
        <v>1000</v>
      </c>
      <c r="O1595" s="957"/>
      <c r="P1595" s="957"/>
      <c r="Q1595" s="779"/>
      <c r="R1595" s="1022"/>
    </row>
    <row r="1596" spans="1:18">
      <c r="A1596" s="1020"/>
      <c r="B1596" s="1019" t="s">
        <v>1616</v>
      </c>
      <c r="C1596" s="1019" t="s">
        <v>1617</v>
      </c>
      <c r="D1596" s="1019" t="s">
        <v>86</v>
      </c>
      <c r="E1596" s="1021">
        <v>40527</v>
      </c>
      <c r="F1596" s="950"/>
      <c r="G1596" s="951"/>
      <c r="H1596" s="951"/>
      <c r="I1596" s="951"/>
      <c r="J1596" s="952"/>
      <c r="K1596" s="953">
        <v>41547000</v>
      </c>
      <c r="L1596" s="954"/>
      <c r="M1596" s="777">
        <v>41547</v>
      </c>
      <c r="N1596" s="778">
        <v>1000</v>
      </c>
      <c r="O1596" s="957"/>
      <c r="P1596" s="957"/>
      <c r="Q1596" s="779"/>
      <c r="R1596" s="1022"/>
    </row>
    <row r="1597" spans="1:18">
      <c r="A1597" s="1020"/>
      <c r="B1597" s="1019" t="s">
        <v>1616</v>
      </c>
      <c r="C1597" s="1019" t="s">
        <v>1617</v>
      </c>
      <c r="D1597" s="1019" t="s">
        <v>86</v>
      </c>
      <c r="E1597" s="1021">
        <v>40597</v>
      </c>
      <c r="F1597" s="950"/>
      <c r="G1597" s="951"/>
      <c r="H1597" s="951"/>
      <c r="I1597" s="951"/>
      <c r="J1597" s="952"/>
      <c r="K1597" s="953"/>
      <c r="L1597" s="954"/>
      <c r="M1597" s="777"/>
      <c r="N1597" s="778"/>
      <c r="O1597" s="957"/>
      <c r="P1597" s="957"/>
      <c r="Q1597" s="779">
        <v>4450000</v>
      </c>
      <c r="R1597" s="1022">
        <v>651547</v>
      </c>
    </row>
    <row r="1598" spans="1:18">
      <c r="A1598" s="1020" t="s">
        <v>1981</v>
      </c>
      <c r="B1598" s="1019" t="s">
        <v>1618</v>
      </c>
      <c r="C1598" s="1019" t="s">
        <v>1619</v>
      </c>
      <c r="D1598" s="1019" t="s">
        <v>81</v>
      </c>
      <c r="E1598" s="1021">
        <v>39857</v>
      </c>
      <c r="F1598" s="950" t="s">
        <v>49</v>
      </c>
      <c r="G1598" s="951">
        <v>2900000</v>
      </c>
      <c r="H1598" s="951">
        <v>0</v>
      </c>
      <c r="I1598" s="951">
        <v>2697208.51</v>
      </c>
      <c r="J1598" s="952" t="s">
        <v>672</v>
      </c>
      <c r="K1598" s="953"/>
      <c r="L1598" s="954"/>
      <c r="M1598" s="777"/>
      <c r="N1598" s="778"/>
      <c r="O1598" s="957"/>
      <c r="P1598" s="957"/>
      <c r="Q1598" s="779"/>
      <c r="R1598" s="1022"/>
    </row>
    <row r="1599" spans="1:18">
      <c r="A1599" s="1020"/>
      <c r="B1599" s="1019" t="s">
        <v>1618</v>
      </c>
      <c r="C1599" s="1019" t="s">
        <v>1619</v>
      </c>
      <c r="D1599" s="1019" t="s">
        <v>81</v>
      </c>
      <c r="E1599" s="1021">
        <v>41341</v>
      </c>
      <c r="F1599" s="950"/>
      <c r="G1599" s="951"/>
      <c r="H1599" s="951"/>
      <c r="I1599" s="951"/>
      <c r="J1599" s="952"/>
      <c r="K1599" s="953">
        <v>2465029</v>
      </c>
      <c r="L1599" s="954"/>
      <c r="M1599" s="777">
        <v>2900</v>
      </c>
      <c r="N1599" s="778">
        <v>850</v>
      </c>
      <c r="O1599" s="957">
        <v>-434971</v>
      </c>
      <c r="P1599" s="957"/>
      <c r="Q1599" s="779">
        <v>98251.45</v>
      </c>
      <c r="R1599" s="1022">
        <v>145</v>
      </c>
    </row>
    <row r="1600" spans="1:18">
      <c r="A1600" s="1025"/>
      <c r="B1600" s="1019" t="s">
        <v>1618</v>
      </c>
      <c r="C1600" s="1019" t="s">
        <v>1619</v>
      </c>
      <c r="D1600" s="1019" t="s">
        <v>81</v>
      </c>
      <c r="E1600" s="1021">
        <v>41373</v>
      </c>
      <c r="F1600" s="950"/>
      <c r="G1600" s="951"/>
      <c r="H1600" s="951"/>
      <c r="I1600" s="951"/>
      <c r="J1600" s="952"/>
      <c r="K1600" s="953"/>
      <c r="L1600" s="954">
        <v>-25000</v>
      </c>
      <c r="M1600" s="777"/>
      <c r="N1600" s="778"/>
      <c r="O1600" s="957"/>
      <c r="P1600" s="957"/>
      <c r="Q1600" s="779"/>
      <c r="R1600" s="1022"/>
    </row>
    <row r="1601" spans="1:18">
      <c r="A1601" s="1020"/>
      <c r="B1601" s="1019" t="s">
        <v>1620</v>
      </c>
      <c r="C1601" s="1019" t="s">
        <v>1621</v>
      </c>
      <c r="D1601" s="1019" t="s">
        <v>81</v>
      </c>
      <c r="E1601" s="1021">
        <v>39801</v>
      </c>
      <c r="F1601" s="950" t="s">
        <v>26</v>
      </c>
      <c r="G1601" s="951">
        <v>4000000</v>
      </c>
      <c r="H1601" s="951">
        <v>0</v>
      </c>
      <c r="I1601" s="951">
        <v>3131111.11</v>
      </c>
      <c r="J1601" s="952" t="s">
        <v>672</v>
      </c>
      <c r="K1601" s="953"/>
      <c r="L1601" s="954"/>
      <c r="M1601" s="777"/>
      <c r="N1601" s="778"/>
      <c r="O1601" s="957"/>
      <c r="P1601" s="957"/>
      <c r="Q1601" s="779"/>
      <c r="R1601" s="1022"/>
    </row>
    <row r="1602" spans="1:18">
      <c r="A1602" s="1025"/>
      <c r="B1602" s="1019" t="s">
        <v>1620</v>
      </c>
      <c r="C1602" s="1019" t="s">
        <v>1621</v>
      </c>
      <c r="D1602" s="1019" t="s">
        <v>81</v>
      </c>
      <c r="E1602" s="1021">
        <v>40837</v>
      </c>
      <c r="F1602" s="950"/>
      <c r="G1602" s="951"/>
      <c r="H1602" s="951"/>
      <c r="I1602" s="951"/>
      <c r="J1602" s="952"/>
      <c r="K1602" s="953">
        <v>2800000</v>
      </c>
      <c r="L1602" s="954"/>
      <c r="M1602" s="777">
        <v>4000</v>
      </c>
      <c r="N1602" s="778">
        <v>700</v>
      </c>
      <c r="O1602" s="957">
        <v>-1200000</v>
      </c>
      <c r="P1602" s="957"/>
      <c r="Q1602" s="779"/>
      <c r="R1602" s="1022"/>
    </row>
    <row r="1603" spans="1:18">
      <c r="A1603" s="1020" t="s">
        <v>1980</v>
      </c>
      <c r="B1603" s="1019" t="s">
        <v>1622</v>
      </c>
      <c r="C1603" s="1019" t="s">
        <v>1623</v>
      </c>
      <c r="D1603" s="1019" t="s">
        <v>116</v>
      </c>
      <c r="E1603" s="1021">
        <v>39899</v>
      </c>
      <c r="F1603" s="950" t="s">
        <v>49</v>
      </c>
      <c r="G1603" s="951">
        <v>4000000</v>
      </c>
      <c r="H1603" s="951">
        <v>0</v>
      </c>
      <c r="I1603" s="951">
        <v>4717144.78</v>
      </c>
      <c r="J1603" s="952" t="s">
        <v>656</v>
      </c>
      <c r="K1603" s="953"/>
      <c r="L1603" s="954"/>
      <c r="M1603" s="777"/>
      <c r="N1603" s="778"/>
      <c r="O1603" s="957"/>
      <c r="P1603" s="957"/>
      <c r="Q1603" s="779"/>
      <c r="R1603" s="1022"/>
    </row>
    <row r="1604" spans="1:18">
      <c r="A1604" s="1025"/>
      <c r="B1604" s="1019" t="s">
        <v>1622</v>
      </c>
      <c r="C1604" s="1019" t="s">
        <v>1623</v>
      </c>
      <c r="D1604" s="1019" t="s">
        <v>116</v>
      </c>
      <c r="E1604" s="1021">
        <v>40766</v>
      </c>
      <c r="F1604" s="950"/>
      <c r="G1604" s="951"/>
      <c r="H1604" s="951"/>
      <c r="I1604" s="951"/>
      <c r="J1604" s="952"/>
      <c r="K1604" s="953">
        <v>4000000</v>
      </c>
      <c r="L1604" s="954"/>
      <c r="M1604" s="777">
        <v>4000</v>
      </c>
      <c r="N1604" s="778">
        <v>1000</v>
      </c>
      <c r="O1604" s="957"/>
      <c r="P1604" s="957"/>
      <c r="Q1604" s="779">
        <v>200000</v>
      </c>
      <c r="R1604" s="1022">
        <v>200</v>
      </c>
    </row>
    <row r="1605" spans="1:18">
      <c r="A1605" s="1025">
        <v>11</v>
      </c>
      <c r="B1605" s="1019" t="s">
        <v>1624</v>
      </c>
      <c r="C1605" s="1019" t="s">
        <v>970</v>
      </c>
      <c r="D1605" s="1019" t="s">
        <v>92</v>
      </c>
      <c r="E1605" s="1021">
        <v>39829</v>
      </c>
      <c r="F1605" s="950" t="s">
        <v>26</v>
      </c>
      <c r="G1605" s="951">
        <v>64779000</v>
      </c>
      <c r="H1605" s="951">
        <v>0</v>
      </c>
      <c r="I1605" s="951">
        <v>67294638.840000004</v>
      </c>
      <c r="J1605" s="952" t="s">
        <v>656</v>
      </c>
      <c r="K1605" s="953"/>
      <c r="L1605" s="954"/>
      <c r="M1605" s="777"/>
      <c r="N1605" s="778"/>
      <c r="O1605" s="957"/>
      <c r="P1605" s="957"/>
      <c r="Q1605" s="779"/>
      <c r="R1605" s="1022"/>
    </row>
    <row r="1606" spans="1:18">
      <c r="A1606" s="1020"/>
      <c r="B1606" s="1019" t="s">
        <v>1624</v>
      </c>
      <c r="C1606" s="1019" t="s">
        <v>970</v>
      </c>
      <c r="D1606" s="1019" t="s">
        <v>92</v>
      </c>
      <c r="E1606" s="1021">
        <v>39953</v>
      </c>
      <c r="F1606" s="950"/>
      <c r="G1606" s="951"/>
      <c r="H1606" s="951"/>
      <c r="I1606" s="951"/>
      <c r="J1606" s="952"/>
      <c r="K1606" s="953">
        <v>64779000</v>
      </c>
      <c r="L1606" s="954"/>
      <c r="M1606" s="777">
        <v>64779</v>
      </c>
      <c r="N1606" s="778">
        <v>1000</v>
      </c>
      <c r="O1606" s="957"/>
      <c r="P1606" s="957"/>
      <c r="Q1606" s="779"/>
      <c r="R1606" s="1022"/>
    </row>
    <row r="1607" spans="1:18">
      <c r="A1607" s="1020"/>
      <c r="B1607" s="1019" t="s">
        <v>1624</v>
      </c>
      <c r="C1607" s="1019" t="s">
        <v>970</v>
      </c>
      <c r="D1607" s="1019" t="s">
        <v>92</v>
      </c>
      <c r="E1607" s="1021">
        <v>39988</v>
      </c>
      <c r="F1607" s="950"/>
      <c r="G1607" s="951"/>
      <c r="H1607" s="951"/>
      <c r="I1607" s="951"/>
      <c r="J1607" s="952"/>
      <c r="K1607" s="953"/>
      <c r="L1607" s="954"/>
      <c r="M1607" s="777"/>
      <c r="N1607" s="778"/>
      <c r="O1607" s="957"/>
      <c r="P1607" s="957"/>
      <c r="Q1607" s="779">
        <v>1400000</v>
      </c>
      <c r="R1607" s="1022">
        <v>303083</v>
      </c>
    </row>
    <row r="1608" spans="1:18">
      <c r="A1608" s="1025"/>
      <c r="B1608" s="1019" t="s">
        <v>1625</v>
      </c>
      <c r="C1608" s="1019" t="s">
        <v>1259</v>
      </c>
      <c r="D1608" s="1019" t="s">
        <v>112</v>
      </c>
      <c r="E1608" s="1021">
        <v>39801</v>
      </c>
      <c r="F1608" s="950" t="s">
        <v>26</v>
      </c>
      <c r="G1608" s="951">
        <v>50000000</v>
      </c>
      <c r="H1608" s="951">
        <v>0</v>
      </c>
      <c r="I1608" s="951">
        <v>49045470.380000003</v>
      </c>
      <c r="J1608" s="952" t="s">
        <v>672</v>
      </c>
      <c r="K1608" s="953"/>
      <c r="L1608" s="954"/>
      <c r="M1608" s="777"/>
      <c r="N1608" s="778"/>
      <c r="O1608" s="957"/>
      <c r="P1608" s="957"/>
      <c r="Q1608" s="779"/>
      <c r="R1608" s="1022"/>
    </row>
    <row r="1609" spans="1:18">
      <c r="A1609" s="1020"/>
      <c r="B1609" s="1019" t="s">
        <v>1625</v>
      </c>
      <c r="C1609" s="1019" t="s">
        <v>1259</v>
      </c>
      <c r="D1609" s="1019" t="s">
        <v>112</v>
      </c>
      <c r="E1609" s="1021">
        <v>41002</v>
      </c>
      <c r="F1609" s="950"/>
      <c r="G1609" s="951"/>
      <c r="H1609" s="951"/>
      <c r="I1609" s="951"/>
      <c r="J1609" s="952"/>
      <c r="K1609" s="953">
        <v>41020000</v>
      </c>
      <c r="L1609" s="954">
        <v>-615300</v>
      </c>
      <c r="M1609" s="777">
        <v>2000</v>
      </c>
      <c r="N1609" s="778">
        <v>20510</v>
      </c>
      <c r="O1609" s="957">
        <v>-8980000</v>
      </c>
      <c r="P1609" s="957"/>
      <c r="Q1609" s="779"/>
      <c r="R1609" s="1022"/>
    </row>
    <row r="1610" spans="1:18">
      <c r="A1610" s="1025"/>
      <c r="B1610" s="1019" t="s">
        <v>1625</v>
      </c>
      <c r="C1610" s="1019" t="s">
        <v>1259</v>
      </c>
      <c r="D1610" s="1019" t="s">
        <v>112</v>
      </c>
      <c r="E1610" s="1021">
        <v>41059</v>
      </c>
      <c r="F1610" s="950"/>
      <c r="G1610" s="951"/>
      <c r="H1610" s="951"/>
      <c r="I1610" s="951"/>
      <c r="J1610" s="952"/>
      <c r="K1610" s="953"/>
      <c r="L1610" s="954"/>
      <c r="M1610" s="777"/>
      <c r="N1610" s="778"/>
      <c r="O1610" s="957"/>
      <c r="P1610" s="957"/>
      <c r="Q1610" s="779">
        <v>55000</v>
      </c>
      <c r="R1610" s="1022">
        <v>589623</v>
      </c>
    </row>
    <row r="1611" spans="1:18">
      <c r="A1611" s="1020" t="s">
        <v>1980</v>
      </c>
      <c r="B1611" s="1019" t="s">
        <v>1626</v>
      </c>
      <c r="C1611" s="1019" t="s">
        <v>1163</v>
      </c>
      <c r="D1611" s="1019" t="s">
        <v>81</v>
      </c>
      <c r="E1611" s="1021">
        <v>39805</v>
      </c>
      <c r="F1611" s="950" t="s">
        <v>49</v>
      </c>
      <c r="G1611" s="951">
        <v>1800000</v>
      </c>
      <c r="H1611" s="951">
        <v>0</v>
      </c>
      <c r="I1611" s="951">
        <v>2153780</v>
      </c>
      <c r="J1611" s="952" t="s">
        <v>656</v>
      </c>
      <c r="K1611" s="953"/>
      <c r="L1611" s="954"/>
      <c r="M1611" s="777"/>
      <c r="N1611" s="778"/>
      <c r="O1611" s="957"/>
      <c r="P1611" s="957"/>
      <c r="Q1611" s="779"/>
      <c r="R1611" s="1022"/>
    </row>
    <row r="1612" spans="1:18">
      <c r="A1612" s="1025"/>
      <c r="B1612" s="1019" t="s">
        <v>1626</v>
      </c>
      <c r="C1612" s="1019" t="s">
        <v>1163</v>
      </c>
      <c r="D1612" s="1019" t="s">
        <v>81</v>
      </c>
      <c r="E1612" s="1021">
        <v>40787</v>
      </c>
      <c r="F1612" s="950"/>
      <c r="G1612" s="951"/>
      <c r="H1612" s="951"/>
      <c r="I1612" s="951"/>
      <c r="J1612" s="952"/>
      <c r="K1612" s="953">
        <v>1800000</v>
      </c>
      <c r="L1612" s="954"/>
      <c r="M1612" s="777">
        <v>1800</v>
      </c>
      <c r="N1612" s="778">
        <v>1000</v>
      </c>
      <c r="O1612" s="957"/>
      <c r="P1612" s="957"/>
      <c r="Q1612" s="779">
        <v>90000</v>
      </c>
      <c r="R1612" s="1022">
        <v>90</v>
      </c>
    </row>
    <row r="1613" spans="1:18">
      <c r="A1613" s="1020" t="s">
        <v>1981</v>
      </c>
      <c r="B1613" s="1019" t="s">
        <v>1627</v>
      </c>
      <c r="C1613" s="1019" t="s">
        <v>1628</v>
      </c>
      <c r="D1613" s="1019" t="s">
        <v>90</v>
      </c>
      <c r="E1613" s="1021">
        <v>39857</v>
      </c>
      <c r="F1613" s="950" t="s">
        <v>49</v>
      </c>
      <c r="G1613" s="951">
        <v>2152000</v>
      </c>
      <c r="H1613" s="951">
        <v>0</v>
      </c>
      <c r="I1613" s="951">
        <v>1983756.24</v>
      </c>
      <c r="J1613" s="952" t="s">
        <v>672</v>
      </c>
      <c r="K1613" s="953"/>
      <c r="L1613" s="954"/>
      <c r="M1613" s="777"/>
      <c r="N1613" s="778"/>
      <c r="O1613" s="957"/>
      <c r="P1613" s="957"/>
      <c r="Q1613" s="779"/>
      <c r="R1613" s="1022"/>
    </row>
    <row r="1614" spans="1:18">
      <c r="A1614" s="1020"/>
      <c r="B1614" s="1019" t="s">
        <v>1627</v>
      </c>
      <c r="C1614" s="1019" t="s">
        <v>1628</v>
      </c>
      <c r="D1614" s="1019" t="s">
        <v>90</v>
      </c>
      <c r="E1614" s="1021">
        <v>41253</v>
      </c>
      <c r="F1614" s="950"/>
      <c r="G1614" s="951"/>
      <c r="H1614" s="951"/>
      <c r="I1614" s="951"/>
      <c r="J1614" s="952"/>
      <c r="K1614" s="953">
        <v>174537.72</v>
      </c>
      <c r="L1614" s="954"/>
      <c r="M1614" s="777">
        <v>252</v>
      </c>
      <c r="N1614" s="778">
        <v>692.6</v>
      </c>
      <c r="O1614" s="957">
        <v>-77462.28</v>
      </c>
      <c r="P1614" s="957"/>
      <c r="Q1614" s="779"/>
      <c r="R1614" s="1022"/>
    </row>
    <row r="1615" spans="1:18">
      <c r="A1615" s="1020"/>
      <c r="B1615" s="1019" t="s">
        <v>1627</v>
      </c>
      <c r="C1615" s="1019" t="s">
        <v>1628</v>
      </c>
      <c r="D1615" s="1019" t="s">
        <v>90</v>
      </c>
      <c r="E1615" s="1021">
        <v>41254</v>
      </c>
      <c r="F1615" s="950"/>
      <c r="G1615" s="951"/>
      <c r="H1615" s="951"/>
      <c r="I1615" s="951"/>
      <c r="J1615" s="952"/>
      <c r="K1615" s="953">
        <v>1315959</v>
      </c>
      <c r="L1615" s="954"/>
      <c r="M1615" s="777">
        <v>1900</v>
      </c>
      <c r="N1615" s="778">
        <v>692.6</v>
      </c>
      <c r="O1615" s="957">
        <v>-584041</v>
      </c>
      <c r="P1615" s="957"/>
      <c r="Q1615" s="779">
        <v>69186.8</v>
      </c>
      <c r="R1615" s="1022">
        <v>108</v>
      </c>
    </row>
    <row r="1616" spans="1:18">
      <c r="A1616" s="1020"/>
      <c r="B1616" s="1019" t="s">
        <v>1627</v>
      </c>
      <c r="C1616" s="1019" t="s">
        <v>1628</v>
      </c>
      <c r="D1616" s="1019" t="s">
        <v>90</v>
      </c>
      <c r="E1616" s="1021">
        <v>41285</v>
      </c>
      <c r="F1616" s="950"/>
      <c r="G1616" s="951"/>
      <c r="H1616" s="951"/>
      <c r="I1616" s="951"/>
      <c r="J1616" s="952"/>
      <c r="K1616" s="953"/>
      <c r="L1616" s="954">
        <v>-14904.97</v>
      </c>
      <c r="M1616" s="777"/>
      <c r="N1616" s="778"/>
      <c r="O1616" s="957"/>
      <c r="P1616" s="957"/>
      <c r="Q1616" s="779"/>
      <c r="R1616" s="1022"/>
    </row>
    <row r="1617" spans="1:18">
      <c r="A1617" s="1020"/>
      <c r="B1617" s="1019" t="s">
        <v>1627</v>
      </c>
      <c r="C1617" s="1019" t="s">
        <v>1628</v>
      </c>
      <c r="D1617" s="1019" t="s">
        <v>90</v>
      </c>
      <c r="E1617" s="1021">
        <v>41359</v>
      </c>
      <c r="F1617" s="950"/>
      <c r="G1617" s="951"/>
      <c r="H1617" s="951"/>
      <c r="I1617" s="951"/>
      <c r="J1617" s="952"/>
      <c r="K1617" s="953"/>
      <c r="L1617" s="954">
        <v>-10095.030000000001</v>
      </c>
      <c r="M1617" s="777"/>
      <c r="N1617" s="778"/>
      <c r="O1617" s="957"/>
      <c r="P1617" s="957"/>
      <c r="Q1617" s="779"/>
      <c r="R1617" s="1022"/>
    </row>
    <row r="1618" spans="1:18">
      <c r="A1618" s="1020" t="s">
        <v>1980</v>
      </c>
      <c r="B1618" s="1019" t="s">
        <v>1629</v>
      </c>
      <c r="C1618" s="1019" t="s">
        <v>1097</v>
      </c>
      <c r="D1618" s="1019" t="s">
        <v>81</v>
      </c>
      <c r="E1618" s="1021">
        <v>39822</v>
      </c>
      <c r="F1618" s="950" t="s">
        <v>49</v>
      </c>
      <c r="G1618" s="951">
        <v>5803000</v>
      </c>
      <c r="H1618" s="951">
        <v>0</v>
      </c>
      <c r="I1618" s="951">
        <v>6888017.8600000003</v>
      </c>
      <c r="J1618" s="952" t="s">
        <v>656</v>
      </c>
      <c r="K1618" s="953"/>
      <c r="L1618" s="954"/>
      <c r="M1618" s="777"/>
      <c r="N1618" s="778"/>
      <c r="O1618" s="957"/>
      <c r="P1618" s="957"/>
      <c r="Q1618" s="779"/>
      <c r="R1618" s="1022"/>
    </row>
    <row r="1619" spans="1:18">
      <c r="A1619" s="1020"/>
      <c r="B1619" s="1019" t="s">
        <v>1629</v>
      </c>
      <c r="C1619" s="1019" t="s">
        <v>1097</v>
      </c>
      <c r="D1619" s="1019" t="s">
        <v>81</v>
      </c>
      <c r="E1619" s="1021">
        <v>40738</v>
      </c>
      <c r="F1619" s="950"/>
      <c r="G1619" s="951"/>
      <c r="H1619" s="951"/>
      <c r="I1619" s="951"/>
      <c r="J1619" s="952"/>
      <c r="K1619" s="953">
        <v>5803000</v>
      </c>
      <c r="L1619" s="954"/>
      <c r="M1619" s="777">
        <v>5803</v>
      </c>
      <c r="N1619" s="778">
        <v>1000</v>
      </c>
      <c r="O1619" s="957"/>
      <c r="P1619" s="957"/>
      <c r="Q1619" s="779">
        <v>290000</v>
      </c>
      <c r="R1619" s="1022">
        <v>290</v>
      </c>
    </row>
    <row r="1620" spans="1:18">
      <c r="A1620" s="1020" t="s">
        <v>1980</v>
      </c>
      <c r="B1620" s="1019" t="s">
        <v>1630</v>
      </c>
      <c r="C1620" s="1019" t="s">
        <v>1563</v>
      </c>
      <c r="D1620" s="1019" t="s">
        <v>81</v>
      </c>
      <c r="E1620" s="1021">
        <v>39822</v>
      </c>
      <c r="F1620" s="950" t="s">
        <v>49</v>
      </c>
      <c r="G1620" s="951">
        <v>6815000</v>
      </c>
      <c r="H1620" s="951">
        <v>0</v>
      </c>
      <c r="I1620" s="951">
        <v>8152698.3300000001</v>
      </c>
      <c r="J1620" s="952" t="s">
        <v>656</v>
      </c>
      <c r="K1620" s="953"/>
      <c r="L1620" s="954"/>
      <c r="M1620" s="777"/>
      <c r="N1620" s="778"/>
      <c r="O1620" s="957"/>
      <c r="P1620" s="957"/>
      <c r="Q1620" s="779"/>
      <c r="R1620" s="1022"/>
    </row>
    <row r="1621" spans="1:18">
      <c r="A1621" s="1020"/>
      <c r="B1621" s="1019" t="s">
        <v>1630</v>
      </c>
      <c r="C1621" s="1019" t="s">
        <v>1563</v>
      </c>
      <c r="D1621" s="1019" t="s">
        <v>81</v>
      </c>
      <c r="E1621" s="1021">
        <v>40801</v>
      </c>
      <c r="F1621" s="950"/>
      <c r="G1621" s="951"/>
      <c r="H1621" s="951"/>
      <c r="I1621" s="951"/>
      <c r="J1621" s="952"/>
      <c r="K1621" s="953">
        <v>6815000</v>
      </c>
      <c r="L1621" s="954"/>
      <c r="M1621" s="777">
        <v>6815</v>
      </c>
      <c r="N1621" s="778">
        <v>1000</v>
      </c>
      <c r="O1621" s="957"/>
      <c r="P1621" s="957"/>
      <c r="Q1621" s="779">
        <v>341000</v>
      </c>
      <c r="R1621" s="1022">
        <v>341</v>
      </c>
    </row>
    <row r="1622" spans="1:18">
      <c r="A1622" s="1025" t="s">
        <v>2025</v>
      </c>
      <c r="B1622" s="1019" t="s">
        <v>1631</v>
      </c>
      <c r="C1622" s="1019" t="s">
        <v>1632</v>
      </c>
      <c r="D1622" s="1019" t="s">
        <v>89</v>
      </c>
      <c r="E1622" s="1021">
        <v>39990</v>
      </c>
      <c r="F1622" s="950" t="s">
        <v>49</v>
      </c>
      <c r="G1622" s="951">
        <v>17388000</v>
      </c>
      <c r="H1622" s="951">
        <v>0</v>
      </c>
      <c r="I1622" s="951">
        <v>19063111</v>
      </c>
      <c r="J1622" s="952" t="s">
        <v>656</v>
      </c>
      <c r="K1622" s="953"/>
      <c r="L1622" s="954"/>
      <c r="M1622" s="777"/>
      <c r="N1622" s="778"/>
      <c r="O1622" s="957"/>
      <c r="P1622" s="957"/>
      <c r="Q1622" s="779"/>
      <c r="R1622" s="1022"/>
    </row>
    <row r="1623" spans="1:18">
      <c r="A1623" s="1020"/>
      <c r="B1623" s="1019" t="s">
        <v>1631</v>
      </c>
      <c r="C1623" s="1019" t="s">
        <v>1632</v>
      </c>
      <c r="D1623" s="1019" t="s">
        <v>89</v>
      </c>
      <c r="E1623" s="1021">
        <v>40450</v>
      </c>
      <c r="F1623" s="950"/>
      <c r="G1623" s="951"/>
      <c r="H1623" s="951"/>
      <c r="I1623" s="951"/>
      <c r="J1623" s="952"/>
      <c r="K1623" s="953">
        <v>17388000</v>
      </c>
      <c r="L1623" s="954"/>
      <c r="M1623" s="777">
        <v>17388</v>
      </c>
      <c r="N1623" s="778">
        <v>1000</v>
      </c>
      <c r="O1623" s="957"/>
      <c r="P1623" s="957"/>
      <c r="Q1623" s="779">
        <v>522000</v>
      </c>
      <c r="R1623" s="1022">
        <v>522</v>
      </c>
    </row>
    <row r="1624" spans="1:18">
      <c r="A1624" s="1020" t="s">
        <v>2020</v>
      </c>
      <c r="B1624" s="1019" t="s">
        <v>1633</v>
      </c>
      <c r="C1624" s="1019" t="s">
        <v>1634</v>
      </c>
      <c r="D1624" s="1019" t="s">
        <v>92</v>
      </c>
      <c r="E1624" s="1021">
        <v>39801</v>
      </c>
      <c r="F1624" s="950" t="s">
        <v>26</v>
      </c>
      <c r="G1624" s="951">
        <v>18000000</v>
      </c>
      <c r="H1624" s="951">
        <v>0</v>
      </c>
      <c r="I1624" s="951">
        <v>19650000</v>
      </c>
      <c r="J1624" s="952" t="s">
        <v>656</v>
      </c>
      <c r="K1624" s="953"/>
      <c r="L1624" s="954"/>
      <c r="M1624" s="777"/>
      <c r="N1624" s="778"/>
      <c r="O1624" s="957"/>
      <c r="P1624" s="957"/>
      <c r="Q1624" s="779"/>
      <c r="R1624" s="1022"/>
    </row>
    <row r="1625" spans="1:18">
      <c r="A1625" s="1025"/>
      <c r="B1625" s="1019" t="s">
        <v>1633</v>
      </c>
      <c r="C1625" s="1019" t="s">
        <v>1634</v>
      </c>
      <c r="D1625" s="1019" t="s">
        <v>92</v>
      </c>
      <c r="E1625" s="1021">
        <v>40450</v>
      </c>
      <c r="F1625" s="950"/>
      <c r="G1625" s="951"/>
      <c r="H1625" s="951"/>
      <c r="I1625" s="951"/>
      <c r="J1625" s="952"/>
      <c r="K1625" s="953">
        <v>18000000</v>
      </c>
      <c r="L1625" s="954"/>
      <c r="M1625" s="777">
        <v>18000</v>
      </c>
      <c r="N1625" s="778">
        <v>1000</v>
      </c>
      <c r="O1625" s="957"/>
      <c r="P1625" s="957"/>
      <c r="Q1625" s="779"/>
      <c r="R1625" s="1022"/>
    </row>
    <row r="1626" spans="1:18">
      <c r="A1626" s="1020"/>
      <c r="B1626" s="1019" t="s">
        <v>1633</v>
      </c>
      <c r="C1626" s="1019" t="s">
        <v>1634</v>
      </c>
      <c r="D1626" s="1019" t="s">
        <v>92</v>
      </c>
      <c r="E1626" s="1021">
        <v>41486</v>
      </c>
      <c r="F1626" s="950"/>
      <c r="G1626" s="951"/>
      <c r="H1626" s="951"/>
      <c r="I1626" s="951"/>
      <c r="J1626" s="952"/>
      <c r="K1626" s="953"/>
      <c r="L1626" s="954"/>
      <c r="M1626" s="777"/>
      <c r="N1626" s="778"/>
      <c r="O1626" s="957"/>
      <c r="P1626" s="957"/>
      <c r="Q1626" s="779">
        <v>50000</v>
      </c>
      <c r="R1626" s="1022">
        <v>137966</v>
      </c>
    </row>
    <row r="1627" spans="1:18">
      <c r="A1627" s="1020" t="s">
        <v>1980</v>
      </c>
      <c r="B1627" s="1019" t="s">
        <v>1635</v>
      </c>
      <c r="C1627" s="1019" t="s">
        <v>1090</v>
      </c>
      <c r="D1627" s="1019" t="s">
        <v>90</v>
      </c>
      <c r="E1627" s="1021">
        <v>39864</v>
      </c>
      <c r="F1627" s="950" t="s">
        <v>49</v>
      </c>
      <c r="G1627" s="951">
        <v>12500000</v>
      </c>
      <c r="H1627" s="951">
        <v>0</v>
      </c>
      <c r="I1627" s="951">
        <v>14888679.859999999</v>
      </c>
      <c r="J1627" s="952" t="s">
        <v>656</v>
      </c>
      <c r="K1627" s="953"/>
      <c r="L1627" s="954"/>
      <c r="M1627" s="777"/>
      <c r="N1627" s="778"/>
      <c r="O1627" s="957"/>
      <c r="P1627" s="957"/>
      <c r="Q1627" s="779"/>
      <c r="R1627" s="1022"/>
    </row>
    <row r="1628" spans="1:18">
      <c r="A1628" s="1025"/>
      <c r="B1628" s="1019" t="s">
        <v>1635</v>
      </c>
      <c r="C1628" s="1019" t="s">
        <v>1090</v>
      </c>
      <c r="D1628" s="1019" t="s">
        <v>90</v>
      </c>
      <c r="E1628" s="1021">
        <v>40808</v>
      </c>
      <c r="F1628" s="950"/>
      <c r="G1628" s="951"/>
      <c r="H1628" s="951"/>
      <c r="I1628" s="951"/>
      <c r="J1628" s="952"/>
      <c r="K1628" s="953">
        <v>12500000</v>
      </c>
      <c r="L1628" s="954"/>
      <c r="M1628" s="777">
        <v>12500</v>
      </c>
      <c r="N1628" s="778">
        <v>1000</v>
      </c>
      <c r="O1628" s="957"/>
      <c r="P1628" s="957"/>
      <c r="Q1628" s="779">
        <v>625000</v>
      </c>
      <c r="R1628" s="1022">
        <v>625</v>
      </c>
    </row>
    <row r="1629" spans="1:18">
      <c r="A1629" s="1020" t="s">
        <v>1982</v>
      </c>
      <c r="B1629" s="1019" t="s">
        <v>1636</v>
      </c>
      <c r="C1629" s="1019" t="s">
        <v>1637</v>
      </c>
      <c r="D1629" s="1019" t="s">
        <v>60</v>
      </c>
      <c r="E1629" s="1021">
        <v>39934</v>
      </c>
      <c r="F1629" s="950" t="s">
        <v>160</v>
      </c>
      <c r="G1629" s="951">
        <v>10750000</v>
      </c>
      <c r="H1629" s="951">
        <v>0</v>
      </c>
      <c r="I1629" s="951">
        <v>14543635.130000001</v>
      </c>
      <c r="J1629" s="952" t="s">
        <v>672</v>
      </c>
      <c r="K1629" s="953"/>
      <c r="L1629" s="954"/>
      <c r="M1629" s="777"/>
      <c r="N1629" s="778"/>
      <c r="O1629" s="957"/>
      <c r="P1629" s="957"/>
      <c r="Q1629" s="779"/>
      <c r="R1629" s="1022"/>
    </row>
    <row r="1630" spans="1:18">
      <c r="A1630" s="1025"/>
      <c r="B1630" s="1019" t="s">
        <v>1636</v>
      </c>
      <c r="C1630" s="1019" t="s">
        <v>1637</v>
      </c>
      <c r="D1630" s="1019" t="s">
        <v>60</v>
      </c>
      <c r="E1630" s="1021">
        <v>41449</v>
      </c>
      <c r="F1630" s="950"/>
      <c r="G1630" s="951"/>
      <c r="H1630" s="951"/>
      <c r="I1630" s="951"/>
      <c r="J1630" s="952"/>
      <c r="K1630" s="953">
        <v>10750000</v>
      </c>
      <c r="L1630" s="954"/>
      <c r="M1630" s="777">
        <v>10750000</v>
      </c>
      <c r="N1630" s="778">
        <v>1.1659999999999999</v>
      </c>
      <c r="O1630" s="957"/>
      <c r="P1630" s="957">
        <v>1784607.5</v>
      </c>
      <c r="Q1630" s="779">
        <v>720368.55</v>
      </c>
      <c r="R1630" s="1022">
        <v>538000</v>
      </c>
    </row>
    <row r="1631" spans="1:18">
      <c r="A1631" s="1020"/>
      <c r="B1631" s="1019" t="s">
        <v>1636</v>
      </c>
      <c r="C1631" s="1019" t="s">
        <v>1637</v>
      </c>
      <c r="D1631" s="1019" t="s">
        <v>60</v>
      </c>
      <c r="E1631" s="1021">
        <v>41481</v>
      </c>
      <c r="F1631" s="950"/>
      <c r="G1631" s="951"/>
      <c r="H1631" s="951"/>
      <c r="I1631" s="951"/>
      <c r="J1631" s="952"/>
      <c r="K1631" s="953"/>
      <c r="L1631" s="954">
        <v>-125346.08</v>
      </c>
      <c r="M1631" s="777"/>
      <c r="N1631" s="778"/>
      <c r="O1631" s="957"/>
      <c r="P1631" s="957"/>
      <c r="Q1631" s="779"/>
      <c r="R1631" s="1022"/>
    </row>
    <row r="1632" spans="1:18">
      <c r="A1632" s="1020"/>
      <c r="B1632" s="1019" t="s">
        <v>1638</v>
      </c>
      <c r="C1632" s="1019" t="s">
        <v>704</v>
      </c>
      <c r="D1632" s="1019" t="s">
        <v>86</v>
      </c>
      <c r="E1632" s="1021">
        <v>39773</v>
      </c>
      <c r="F1632" s="950" t="s">
        <v>26</v>
      </c>
      <c r="G1632" s="951">
        <v>23393000</v>
      </c>
      <c r="H1632" s="951">
        <v>0</v>
      </c>
      <c r="I1632" s="951">
        <v>26915463.850000001</v>
      </c>
      <c r="J1632" s="952" t="s">
        <v>675</v>
      </c>
      <c r="K1632" s="953"/>
      <c r="L1632" s="954"/>
      <c r="M1632" s="777"/>
      <c r="N1632" s="778"/>
      <c r="O1632" s="957"/>
      <c r="P1632" s="957"/>
      <c r="Q1632" s="779"/>
      <c r="R1632" s="1022"/>
    </row>
    <row r="1633" spans="1:18">
      <c r="A1633" s="1020"/>
      <c r="B1633" s="1019" t="s">
        <v>1638</v>
      </c>
      <c r="C1633" s="1019" t="s">
        <v>704</v>
      </c>
      <c r="D1633" s="1019" t="s">
        <v>86</v>
      </c>
      <c r="E1633" s="1021">
        <v>41542</v>
      </c>
      <c r="F1633" s="950"/>
      <c r="G1633" s="951"/>
      <c r="H1633" s="951"/>
      <c r="I1633" s="951"/>
      <c r="J1633" s="952"/>
      <c r="K1633" s="953">
        <v>23367267.699999999</v>
      </c>
      <c r="L1633" s="954"/>
      <c r="M1633" s="777">
        <v>23393</v>
      </c>
      <c r="N1633" s="778">
        <v>998.9</v>
      </c>
      <c r="O1633" s="957">
        <v>-25732.3</v>
      </c>
      <c r="P1633" s="957"/>
      <c r="Q1633" s="779"/>
      <c r="R1633" s="1022"/>
    </row>
    <row r="1634" spans="1:18">
      <c r="A1634" s="1020"/>
      <c r="B1634" s="1019" t="s">
        <v>1638</v>
      </c>
      <c r="C1634" s="1019" t="s">
        <v>704</v>
      </c>
      <c r="D1634" s="1019" t="s">
        <v>86</v>
      </c>
      <c r="E1634" s="1021">
        <v>41576</v>
      </c>
      <c r="F1634" s="950"/>
      <c r="G1634" s="951"/>
      <c r="H1634" s="951"/>
      <c r="I1634" s="951"/>
      <c r="J1634" s="952"/>
      <c r="K1634" s="953"/>
      <c r="L1634" s="954">
        <v>-233672.68</v>
      </c>
      <c r="M1634" s="777"/>
      <c r="N1634" s="778"/>
      <c r="O1634" s="957"/>
      <c r="P1634" s="957"/>
      <c r="Q1634" s="779"/>
      <c r="R1634" s="1022"/>
    </row>
    <row r="1635" spans="1:18">
      <c r="A1635" s="1025">
        <v>11</v>
      </c>
      <c r="B1635" s="1019" t="s">
        <v>1639</v>
      </c>
      <c r="C1635" s="1019" t="s">
        <v>1640</v>
      </c>
      <c r="D1635" s="1019" t="s">
        <v>86</v>
      </c>
      <c r="E1635" s="1021">
        <v>39822</v>
      </c>
      <c r="F1635" s="950" t="s">
        <v>26</v>
      </c>
      <c r="G1635" s="951">
        <v>25000000</v>
      </c>
      <c r="H1635" s="951">
        <v>0</v>
      </c>
      <c r="I1635" s="951">
        <v>25358333.329999998</v>
      </c>
      <c r="J1635" s="952" t="s">
        <v>656</v>
      </c>
      <c r="K1635" s="953"/>
      <c r="L1635" s="954"/>
      <c r="M1635" s="777"/>
      <c r="N1635" s="778"/>
      <c r="O1635" s="957"/>
      <c r="P1635" s="957"/>
      <c r="Q1635" s="779"/>
      <c r="R1635" s="1022"/>
    </row>
    <row r="1636" spans="1:18">
      <c r="A1636" s="1020"/>
      <c r="B1636" s="1019" t="s">
        <v>1639</v>
      </c>
      <c r="C1636" s="1019" t="s">
        <v>1640</v>
      </c>
      <c r="D1636" s="1019" t="s">
        <v>86</v>
      </c>
      <c r="E1636" s="1021">
        <v>39918</v>
      </c>
      <c r="F1636" s="950"/>
      <c r="G1636" s="951"/>
      <c r="H1636" s="951"/>
      <c r="I1636" s="951"/>
      <c r="J1636" s="952"/>
      <c r="K1636" s="953">
        <v>25000000</v>
      </c>
      <c r="L1636" s="954"/>
      <c r="M1636" s="777">
        <v>25000</v>
      </c>
      <c r="N1636" s="778">
        <v>1000</v>
      </c>
      <c r="O1636" s="957"/>
      <c r="P1636" s="957"/>
      <c r="Q1636" s="779"/>
      <c r="R1636" s="1022"/>
    </row>
    <row r="1637" spans="1:18">
      <c r="A1637" s="1025"/>
      <c r="B1637" s="1019" t="s">
        <v>1639</v>
      </c>
      <c r="C1637" s="1019" t="s">
        <v>1640</v>
      </c>
      <c r="D1637" s="1019" t="s">
        <v>86</v>
      </c>
      <c r="E1637" s="1021">
        <v>40863</v>
      </c>
      <c r="F1637" s="950"/>
      <c r="G1637" s="951"/>
      <c r="H1637" s="951"/>
      <c r="I1637" s="951"/>
      <c r="J1637" s="952"/>
      <c r="K1637" s="953"/>
      <c r="L1637" s="954"/>
      <c r="M1637" s="777"/>
      <c r="N1637" s="778"/>
      <c r="O1637" s="957"/>
      <c r="P1637" s="957"/>
      <c r="Q1637" s="779">
        <v>25000</v>
      </c>
      <c r="R1637" s="1022">
        <v>172970</v>
      </c>
    </row>
    <row r="1638" spans="1:18">
      <c r="A1638" s="1020" t="s">
        <v>2012</v>
      </c>
      <c r="B1638" s="1019" t="s">
        <v>1641</v>
      </c>
      <c r="C1638" s="1019" t="s">
        <v>940</v>
      </c>
      <c r="D1638" s="1019" t="s">
        <v>111</v>
      </c>
      <c r="E1638" s="1021">
        <v>39990</v>
      </c>
      <c r="F1638" s="950" t="s">
        <v>160</v>
      </c>
      <c r="G1638" s="951">
        <v>1700000</v>
      </c>
      <c r="H1638" s="951">
        <v>0</v>
      </c>
      <c r="I1638" s="951">
        <v>1994587.59</v>
      </c>
      <c r="J1638" s="952" t="s">
        <v>656</v>
      </c>
      <c r="K1638" s="953"/>
      <c r="L1638" s="954"/>
      <c r="M1638" s="777"/>
      <c r="N1638" s="778"/>
      <c r="O1638" s="957"/>
      <c r="P1638" s="957"/>
      <c r="Q1638" s="779"/>
      <c r="R1638" s="1022"/>
    </row>
    <row r="1639" spans="1:18">
      <c r="A1639" s="1025"/>
      <c r="B1639" s="1019" t="s">
        <v>1641</v>
      </c>
      <c r="C1639" s="1019" t="s">
        <v>940</v>
      </c>
      <c r="D1639" s="1019" t="s">
        <v>111</v>
      </c>
      <c r="E1639" s="1021">
        <v>40527</v>
      </c>
      <c r="F1639" s="950"/>
      <c r="G1639" s="951"/>
      <c r="H1639" s="951"/>
      <c r="I1639" s="951"/>
      <c r="J1639" s="952"/>
      <c r="K1639" s="953">
        <v>1700000</v>
      </c>
      <c r="L1639" s="954"/>
      <c r="M1639" s="777">
        <v>1700000</v>
      </c>
      <c r="N1639" s="778">
        <v>1</v>
      </c>
      <c r="O1639" s="957"/>
      <c r="P1639" s="957"/>
      <c r="Q1639" s="779">
        <v>85000</v>
      </c>
      <c r="R1639" s="1022">
        <v>85000</v>
      </c>
    </row>
    <row r="1640" spans="1:18">
      <c r="A1640" s="1020">
        <v>11</v>
      </c>
      <c r="B1640" s="1019" t="s">
        <v>1642</v>
      </c>
      <c r="C1640" s="1019" t="s">
        <v>691</v>
      </c>
      <c r="D1640" s="1019" t="s">
        <v>16</v>
      </c>
      <c r="E1640" s="1021">
        <v>39794</v>
      </c>
      <c r="F1640" s="950" t="s">
        <v>26</v>
      </c>
      <c r="G1640" s="951">
        <v>120000000</v>
      </c>
      <c r="H1640" s="951">
        <v>0</v>
      </c>
      <c r="I1640" s="951">
        <v>132967606.41</v>
      </c>
      <c r="J1640" s="952" t="s">
        <v>656</v>
      </c>
      <c r="K1640" s="953"/>
      <c r="L1640" s="954"/>
      <c r="M1640" s="777"/>
      <c r="N1640" s="778"/>
      <c r="O1640" s="957"/>
      <c r="P1640" s="957"/>
      <c r="Q1640" s="779"/>
      <c r="R1640" s="1022"/>
    </row>
    <row r="1641" spans="1:18">
      <c r="A1641" s="1020"/>
      <c r="B1641" s="1019" t="s">
        <v>1642</v>
      </c>
      <c r="C1641" s="1019" t="s">
        <v>691</v>
      </c>
      <c r="D1641" s="1019" t="s">
        <v>16</v>
      </c>
      <c r="E1641" s="1021">
        <v>39903</v>
      </c>
      <c r="F1641" s="950"/>
      <c r="G1641" s="951"/>
      <c r="H1641" s="951"/>
      <c r="I1641" s="951"/>
      <c r="J1641" s="952"/>
      <c r="K1641" s="953">
        <v>120000000</v>
      </c>
      <c r="L1641" s="954"/>
      <c r="M1641" s="777">
        <v>120000</v>
      </c>
      <c r="N1641" s="778">
        <v>1000</v>
      </c>
      <c r="O1641" s="957"/>
      <c r="P1641" s="957"/>
      <c r="Q1641" s="779"/>
      <c r="R1641" s="1022"/>
    </row>
    <row r="1642" spans="1:18">
      <c r="A1642" s="1020"/>
      <c r="B1642" s="1019" t="s">
        <v>1642</v>
      </c>
      <c r="C1642" s="1019" t="s">
        <v>691</v>
      </c>
      <c r="D1642" s="1019" t="s">
        <v>16</v>
      </c>
      <c r="E1642" s="1021">
        <v>40253</v>
      </c>
      <c r="F1642" s="950"/>
      <c r="G1642" s="951"/>
      <c r="H1642" s="951"/>
      <c r="I1642" s="951"/>
      <c r="J1642" s="952"/>
      <c r="K1642" s="953"/>
      <c r="L1642" s="954"/>
      <c r="M1642" s="777"/>
      <c r="N1642" s="778"/>
      <c r="O1642" s="957"/>
      <c r="P1642" s="957"/>
      <c r="Q1642" s="779">
        <v>11150939.74</v>
      </c>
      <c r="R1642" s="1022">
        <v>595829</v>
      </c>
    </row>
    <row r="1643" spans="1:18">
      <c r="A1643" s="1020">
        <v>11</v>
      </c>
      <c r="B1643" s="1019" t="s">
        <v>1643</v>
      </c>
      <c r="C1643" s="1019" t="s">
        <v>1644</v>
      </c>
      <c r="D1643" s="1019" t="s">
        <v>151</v>
      </c>
      <c r="E1643" s="1021">
        <v>39829</v>
      </c>
      <c r="F1643" s="950" t="s">
        <v>26</v>
      </c>
      <c r="G1643" s="951">
        <v>7414000</v>
      </c>
      <c r="H1643" s="951">
        <v>0</v>
      </c>
      <c r="I1643" s="951">
        <v>7816685.5499999998</v>
      </c>
      <c r="J1643" s="952" t="s">
        <v>656</v>
      </c>
      <c r="K1643" s="953"/>
      <c r="L1643" s="954"/>
      <c r="M1643" s="777"/>
      <c r="N1643" s="778"/>
      <c r="O1643" s="957"/>
      <c r="P1643" s="957"/>
      <c r="Q1643" s="779"/>
      <c r="R1643" s="1022"/>
    </row>
    <row r="1644" spans="1:18">
      <c r="A1644" s="1020"/>
      <c r="B1644" s="1019" t="s">
        <v>1643</v>
      </c>
      <c r="C1644" s="1019" t="s">
        <v>1644</v>
      </c>
      <c r="D1644" s="1019" t="s">
        <v>151</v>
      </c>
      <c r="E1644" s="1021">
        <v>39953</v>
      </c>
      <c r="F1644" s="950"/>
      <c r="G1644" s="951"/>
      <c r="H1644" s="951"/>
      <c r="I1644" s="951"/>
      <c r="J1644" s="952"/>
      <c r="K1644" s="953">
        <v>7414000</v>
      </c>
      <c r="L1644" s="954"/>
      <c r="M1644" s="777">
        <v>7414</v>
      </c>
      <c r="N1644" s="778">
        <v>1000</v>
      </c>
      <c r="O1644" s="957"/>
      <c r="P1644" s="957"/>
      <c r="Q1644" s="779"/>
      <c r="R1644" s="1022"/>
    </row>
    <row r="1645" spans="1:18">
      <c r="A1645" s="1020"/>
      <c r="B1645" s="1019" t="s">
        <v>1643</v>
      </c>
      <c r="C1645" s="1019" t="s">
        <v>1644</v>
      </c>
      <c r="D1645" s="1019" t="s">
        <v>151</v>
      </c>
      <c r="E1645" s="1021">
        <v>39988</v>
      </c>
      <c r="F1645" s="950"/>
      <c r="G1645" s="951"/>
      <c r="H1645" s="951"/>
      <c r="I1645" s="951"/>
      <c r="J1645" s="952"/>
      <c r="K1645" s="953"/>
      <c r="L1645" s="954"/>
      <c r="M1645" s="777"/>
      <c r="N1645" s="778"/>
      <c r="O1645" s="957"/>
      <c r="P1645" s="957"/>
      <c r="Q1645" s="779">
        <v>275000</v>
      </c>
      <c r="R1645" s="1022">
        <v>163065</v>
      </c>
    </row>
    <row r="1646" spans="1:18">
      <c r="A1646" s="1025" t="s">
        <v>2061</v>
      </c>
      <c r="B1646" s="1019" t="s">
        <v>1645</v>
      </c>
      <c r="C1646" s="1019" t="s">
        <v>1646</v>
      </c>
      <c r="D1646" s="1019" t="s">
        <v>81</v>
      </c>
      <c r="E1646" s="1021">
        <v>39864</v>
      </c>
      <c r="F1646" s="950" t="s">
        <v>49</v>
      </c>
      <c r="G1646" s="951">
        <v>8653000</v>
      </c>
      <c r="H1646" s="951">
        <v>0</v>
      </c>
      <c r="I1646" s="951">
        <v>347164</v>
      </c>
      <c r="J1646" s="952" t="s">
        <v>1969</v>
      </c>
      <c r="K1646" s="953"/>
      <c r="L1646" s="954"/>
      <c r="M1646" s="777"/>
      <c r="N1646" s="778"/>
      <c r="O1646" s="957"/>
      <c r="P1646" s="957"/>
      <c r="Q1646" s="779"/>
      <c r="R1646" s="1022"/>
    </row>
    <row r="1647" spans="1:18">
      <c r="A1647" s="1020"/>
      <c r="B1647" s="1019" t="s">
        <v>1645</v>
      </c>
      <c r="C1647" s="1019" t="s">
        <v>1646</v>
      </c>
      <c r="D1647" s="1019" t="s">
        <v>81</v>
      </c>
      <c r="E1647" s="1021">
        <v>40410</v>
      </c>
      <c r="F1647" s="950"/>
      <c r="G1647" s="951"/>
      <c r="H1647" s="951"/>
      <c r="I1647" s="951"/>
      <c r="J1647" s="952"/>
      <c r="K1647" s="953"/>
      <c r="L1647" s="954"/>
      <c r="M1647" s="777"/>
      <c r="N1647" s="778"/>
      <c r="O1647" s="957">
        <v>-8653000</v>
      </c>
      <c r="P1647" s="957"/>
      <c r="Q1647" s="779"/>
      <c r="R1647" s="1022"/>
    </row>
    <row r="1648" spans="1:18">
      <c r="A1648" s="1020" t="s">
        <v>1981</v>
      </c>
      <c r="B1648" s="1019" t="s">
        <v>1647</v>
      </c>
      <c r="C1648" s="1019" t="s">
        <v>1648</v>
      </c>
      <c r="D1648" s="1019" t="s">
        <v>55</v>
      </c>
      <c r="E1648" s="1021">
        <v>39822</v>
      </c>
      <c r="F1648" s="950" t="s">
        <v>49</v>
      </c>
      <c r="G1648" s="951">
        <v>3070000</v>
      </c>
      <c r="H1648" s="951">
        <v>0</v>
      </c>
      <c r="I1648" s="951">
        <v>3575224.44</v>
      </c>
      <c r="J1648" s="952" t="s">
        <v>672</v>
      </c>
      <c r="K1648" s="953"/>
      <c r="L1648" s="954"/>
      <c r="M1648" s="777"/>
      <c r="N1648" s="778"/>
      <c r="O1648" s="957"/>
      <c r="P1648" s="957"/>
      <c r="Q1648" s="779"/>
      <c r="R1648" s="1022"/>
    </row>
    <row r="1649" spans="1:18">
      <c r="A1649" s="1020"/>
      <c r="B1649" s="1019" t="s">
        <v>1647</v>
      </c>
      <c r="C1649" s="1019" t="s">
        <v>1648</v>
      </c>
      <c r="D1649" s="1019" t="s">
        <v>55</v>
      </c>
      <c r="E1649" s="1021">
        <v>41226</v>
      </c>
      <c r="F1649" s="950"/>
      <c r="G1649" s="951"/>
      <c r="H1649" s="951"/>
      <c r="I1649" s="951"/>
      <c r="J1649" s="952"/>
      <c r="K1649" s="953">
        <v>2832412.7</v>
      </c>
      <c r="L1649" s="954"/>
      <c r="M1649" s="777">
        <v>3070</v>
      </c>
      <c r="N1649" s="778">
        <v>922.6</v>
      </c>
      <c r="O1649" s="957">
        <v>-237587.3</v>
      </c>
      <c r="P1649" s="957"/>
      <c r="Q1649" s="779">
        <v>124412.34</v>
      </c>
      <c r="R1649" s="1022">
        <v>154</v>
      </c>
    </row>
    <row r="1650" spans="1:18">
      <c r="A1650" s="1025"/>
      <c r="B1650" s="1019" t="s">
        <v>1647</v>
      </c>
      <c r="C1650" s="1019" t="s">
        <v>1648</v>
      </c>
      <c r="D1650" s="1019" t="s">
        <v>55</v>
      </c>
      <c r="E1650" s="1021">
        <v>41285</v>
      </c>
      <c r="F1650" s="950"/>
      <c r="G1650" s="951"/>
      <c r="H1650" s="951"/>
      <c r="I1650" s="951"/>
      <c r="J1650" s="952"/>
      <c r="K1650" s="953"/>
      <c r="L1650" s="954">
        <v>-25000</v>
      </c>
      <c r="M1650" s="777"/>
      <c r="N1650" s="778"/>
      <c r="O1650" s="957"/>
      <c r="P1650" s="957"/>
      <c r="Q1650" s="779"/>
      <c r="R1650" s="1022"/>
    </row>
    <row r="1651" spans="1:18">
      <c r="A1651" s="1020"/>
      <c r="B1651" s="1019" t="s">
        <v>1649</v>
      </c>
      <c r="C1651" s="1019" t="s">
        <v>748</v>
      </c>
      <c r="D1651" s="1019" t="s">
        <v>92</v>
      </c>
      <c r="E1651" s="1021">
        <v>39787</v>
      </c>
      <c r="F1651" s="950" t="s">
        <v>26</v>
      </c>
      <c r="G1651" s="951">
        <v>347000000</v>
      </c>
      <c r="H1651" s="951">
        <v>0</v>
      </c>
      <c r="I1651" s="951">
        <v>146965329.86000001</v>
      </c>
      <c r="J1651" s="952" t="s">
        <v>672</v>
      </c>
      <c r="K1651" s="953"/>
      <c r="L1651" s="954"/>
      <c r="M1651" s="777"/>
      <c r="N1651" s="778"/>
      <c r="O1651" s="957"/>
      <c r="P1651" s="957"/>
      <c r="Q1651" s="779"/>
      <c r="R1651" s="1022"/>
    </row>
    <row r="1652" spans="1:18">
      <c r="A1652" s="1020"/>
      <c r="B1652" s="1019" t="s">
        <v>1649</v>
      </c>
      <c r="C1652" s="1019" t="s">
        <v>748</v>
      </c>
      <c r="D1652" s="1019" t="s">
        <v>92</v>
      </c>
      <c r="E1652" s="1021">
        <v>40451</v>
      </c>
      <c r="F1652" s="950"/>
      <c r="G1652" s="951"/>
      <c r="H1652" s="951"/>
      <c r="I1652" s="951"/>
      <c r="J1652" s="952"/>
      <c r="K1652" s="953">
        <v>130179218.75</v>
      </c>
      <c r="L1652" s="954"/>
      <c r="M1652" s="777">
        <v>130179.21875</v>
      </c>
      <c r="N1652" s="778">
        <v>1000</v>
      </c>
      <c r="O1652" s="957">
        <v>-216820781.25</v>
      </c>
      <c r="P1652" s="957"/>
      <c r="Q1652" s="779">
        <v>400000</v>
      </c>
      <c r="R1652" s="1022">
        <v>10106796</v>
      </c>
    </row>
    <row r="1653" spans="1:18">
      <c r="A1653" s="1020" t="s">
        <v>1981</v>
      </c>
      <c r="B1653" s="1019" t="s">
        <v>1650</v>
      </c>
      <c r="C1653" s="1019" t="s">
        <v>1651</v>
      </c>
      <c r="D1653" s="1019" t="s">
        <v>105</v>
      </c>
      <c r="E1653" s="1021">
        <v>40011</v>
      </c>
      <c r="F1653" s="950" t="s">
        <v>49</v>
      </c>
      <c r="G1653" s="951">
        <v>12900000</v>
      </c>
      <c r="H1653" s="951">
        <v>0</v>
      </c>
      <c r="I1653" s="951">
        <v>13109014.25</v>
      </c>
      <c r="J1653" s="952" t="s">
        <v>672</v>
      </c>
      <c r="K1653" s="953"/>
      <c r="L1653" s="954"/>
      <c r="M1653" s="777"/>
      <c r="N1653" s="778"/>
      <c r="O1653" s="957"/>
      <c r="P1653" s="957"/>
      <c r="Q1653" s="779"/>
      <c r="R1653" s="1022"/>
    </row>
    <row r="1654" spans="1:18">
      <c r="A1654" s="1020"/>
      <c r="B1654" s="1019" t="s">
        <v>1650</v>
      </c>
      <c r="C1654" s="1019" t="s">
        <v>1651</v>
      </c>
      <c r="D1654" s="1019" t="s">
        <v>105</v>
      </c>
      <c r="E1654" s="1021">
        <v>41341</v>
      </c>
      <c r="F1654" s="950"/>
      <c r="G1654" s="951"/>
      <c r="H1654" s="951"/>
      <c r="I1654" s="951"/>
      <c r="J1654" s="952"/>
      <c r="K1654" s="953">
        <v>1814620</v>
      </c>
      <c r="L1654" s="954"/>
      <c r="M1654" s="777">
        <v>2000</v>
      </c>
      <c r="N1654" s="778">
        <v>907.3</v>
      </c>
      <c r="O1654" s="957">
        <v>-185380</v>
      </c>
      <c r="P1654" s="957"/>
      <c r="Q1654" s="779"/>
      <c r="R1654" s="1022"/>
    </row>
    <row r="1655" spans="1:18">
      <c r="A1655" s="1020"/>
      <c r="B1655" s="1019" t="s">
        <v>1650</v>
      </c>
      <c r="C1655" s="1019" t="s">
        <v>1651</v>
      </c>
      <c r="D1655" s="1019" t="s">
        <v>105</v>
      </c>
      <c r="E1655" s="1021">
        <v>41344</v>
      </c>
      <c r="F1655" s="950"/>
      <c r="G1655" s="951"/>
      <c r="H1655" s="951"/>
      <c r="I1655" s="951"/>
      <c r="J1655" s="952"/>
      <c r="K1655" s="953">
        <v>9889679</v>
      </c>
      <c r="L1655" s="954"/>
      <c r="M1655" s="777">
        <v>10900</v>
      </c>
      <c r="N1655" s="778">
        <v>907.3</v>
      </c>
      <c r="O1655" s="957">
        <v>-1010321</v>
      </c>
      <c r="P1655" s="957"/>
      <c r="Q1655" s="779">
        <v>588264.18999999994</v>
      </c>
      <c r="R1655" s="1022">
        <v>645</v>
      </c>
    </row>
    <row r="1656" spans="1:18">
      <c r="A1656" s="1020"/>
      <c r="B1656" s="1019" t="s">
        <v>1650</v>
      </c>
      <c r="C1656" s="1019" t="s">
        <v>1651</v>
      </c>
      <c r="D1656" s="1019" t="s">
        <v>105</v>
      </c>
      <c r="E1656" s="1021">
        <v>41373</v>
      </c>
      <c r="F1656" s="950"/>
      <c r="G1656" s="951"/>
      <c r="H1656" s="951"/>
      <c r="I1656" s="951"/>
      <c r="J1656" s="952"/>
      <c r="K1656" s="953"/>
      <c r="L1656" s="954">
        <v>-117042.99</v>
      </c>
      <c r="M1656" s="777"/>
      <c r="N1656" s="778"/>
      <c r="O1656" s="957"/>
      <c r="P1656" s="957"/>
      <c r="Q1656" s="779"/>
      <c r="R1656" s="1022"/>
    </row>
    <row r="1657" spans="1:18">
      <c r="A1657" s="1020" t="s">
        <v>1996</v>
      </c>
      <c r="B1657" s="1019" t="s">
        <v>1652</v>
      </c>
      <c r="C1657" s="1019" t="s">
        <v>1653</v>
      </c>
      <c r="D1657" s="1019" t="s">
        <v>84</v>
      </c>
      <c r="E1657" s="1021">
        <v>39829</v>
      </c>
      <c r="F1657" s="950" t="s">
        <v>53</v>
      </c>
      <c r="G1657" s="951">
        <v>11000000</v>
      </c>
      <c r="H1657" s="951">
        <v>0</v>
      </c>
      <c r="I1657" s="951">
        <v>11855555.560000001</v>
      </c>
      <c r="J1657" s="952" t="s">
        <v>656</v>
      </c>
      <c r="K1657" s="953"/>
      <c r="L1657" s="954"/>
      <c r="M1657" s="777"/>
      <c r="N1657" s="778"/>
      <c r="O1657" s="957"/>
      <c r="P1657" s="957"/>
      <c r="Q1657" s="779"/>
      <c r="R1657" s="1022"/>
    </row>
    <row r="1658" spans="1:18">
      <c r="A1658" s="1025"/>
      <c r="B1658" s="1019" t="s">
        <v>1652</v>
      </c>
      <c r="C1658" s="1019" t="s">
        <v>1653</v>
      </c>
      <c r="D1658" s="1019" t="s">
        <v>84</v>
      </c>
      <c r="E1658" s="1021">
        <v>40396</v>
      </c>
      <c r="F1658" s="950"/>
      <c r="G1658" s="951"/>
      <c r="H1658" s="951"/>
      <c r="I1658" s="951"/>
      <c r="J1658" s="952"/>
      <c r="K1658" s="953">
        <v>11000000</v>
      </c>
      <c r="L1658" s="954"/>
      <c r="M1658" s="777">
        <v>11000</v>
      </c>
      <c r="N1658" s="778">
        <v>1000</v>
      </c>
      <c r="O1658" s="957"/>
      <c r="P1658" s="957"/>
      <c r="Q1658" s="779"/>
      <c r="R1658" s="1022"/>
    </row>
    <row r="1659" spans="1:18">
      <c r="A1659" s="1020"/>
      <c r="B1659" s="1019" t="s">
        <v>1654</v>
      </c>
      <c r="C1659" s="1019" t="s">
        <v>757</v>
      </c>
      <c r="D1659" s="1019" t="s">
        <v>55</v>
      </c>
      <c r="E1659" s="1021">
        <v>39787</v>
      </c>
      <c r="F1659" s="950" t="s">
        <v>26</v>
      </c>
      <c r="G1659" s="951">
        <v>42750000</v>
      </c>
      <c r="H1659" s="951">
        <v>0</v>
      </c>
      <c r="I1659" s="951">
        <v>51088046.140000001</v>
      </c>
      <c r="J1659" s="952" t="s">
        <v>656</v>
      </c>
      <c r="K1659" s="953"/>
      <c r="L1659" s="954"/>
      <c r="M1659" s="777"/>
      <c r="N1659" s="778"/>
      <c r="O1659" s="957"/>
      <c r="P1659" s="957"/>
      <c r="Q1659" s="779"/>
      <c r="R1659" s="1022"/>
    </row>
    <row r="1660" spans="1:18">
      <c r="A1660" s="1025"/>
      <c r="B1660" s="1019" t="s">
        <v>1654</v>
      </c>
      <c r="C1660" s="1019" t="s">
        <v>757</v>
      </c>
      <c r="D1660" s="1019" t="s">
        <v>55</v>
      </c>
      <c r="E1660" s="1021">
        <v>41183</v>
      </c>
      <c r="F1660" s="950"/>
      <c r="G1660" s="951"/>
      <c r="H1660" s="951"/>
      <c r="I1660" s="951"/>
      <c r="J1660" s="952"/>
      <c r="K1660" s="953">
        <v>42750000</v>
      </c>
      <c r="L1660" s="954"/>
      <c r="M1660" s="777">
        <v>42750</v>
      </c>
      <c r="N1660" s="778">
        <v>1000</v>
      </c>
      <c r="O1660" s="957"/>
      <c r="P1660" s="957"/>
      <c r="Q1660" s="779"/>
      <c r="R1660" s="1022"/>
    </row>
    <row r="1661" spans="1:18">
      <c r="A1661" s="1020"/>
      <c r="B1661" s="1019" t="s">
        <v>1655</v>
      </c>
      <c r="C1661" s="1019" t="s">
        <v>748</v>
      </c>
      <c r="D1661" s="1019" t="s">
        <v>92</v>
      </c>
      <c r="E1661" s="1021">
        <v>39871</v>
      </c>
      <c r="F1661" s="950" t="s">
        <v>26</v>
      </c>
      <c r="G1661" s="951">
        <v>17299000</v>
      </c>
      <c r="H1661" s="951">
        <v>0</v>
      </c>
      <c r="I1661" s="951">
        <v>19401361.890000001</v>
      </c>
      <c r="J1661" s="952" t="s">
        <v>672</v>
      </c>
      <c r="K1661" s="953"/>
      <c r="L1661" s="954"/>
      <c r="M1661" s="777"/>
      <c r="N1661" s="778"/>
      <c r="O1661" s="957"/>
      <c r="P1661" s="957"/>
      <c r="Q1661" s="779"/>
      <c r="R1661" s="1022"/>
    </row>
    <row r="1662" spans="1:18">
      <c r="A1662" s="1025"/>
      <c r="B1662" s="1019" t="s">
        <v>1655</v>
      </c>
      <c r="C1662" s="1019" t="s">
        <v>748</v>
      </c>
      <c r="D1662" s="1019" t="s">
        <v>92</v>
      </c>
      <c r="E1662" s="1021">
        <v>41093</v>
      </c>
      <c r="F1662" s="950"/>
      <c r="G1662" s="951"/>
      <c r="H1662" s="951"/>
      <c r="I1662" s="951"/>
      <c r="J1662" s="952"/>
      <c r="K1662" s="953">
        <v>15638296</v>
      </c>
      <c r="L1662" s="954">
        <v>-234574.44</v>
      </c>
      <c r="M1662" s="777">
        <v>17299</v>
      </c>
      <c r="N1662" s="778">
        <v>904</v>
      </c>
      <c r="O1662" s="957">
        <v>-1660704</v>
      </c>
      <c r="P1662" s="957"/>
      <c r="Q1662" s="779"/>
      <c r="R1662" s="1022"/>
    </row>
    <row r="1663" spans="1:18">
      <c r="A1663" s="1025"/>
      <c r="B1663" s="1019" t="s">
        <v>1655</v>
      </c>
      <c r="C1663" s="1019" t="s">
        <v>748</v>
      </c>
      <c r="D1663" s="1019" t="s">
        <v>92</v>
      </c>
      <c r="E1663" s="1021">
        <v>41115</v>
      </c>
      <c r="F1663" s="950"/>
      <c r="G1663" s="951"/>
      <c r="H1663" s="951"/>
      <c r="I1663" s="951"/>
      <c r="J1663" s="952"/>
      <c r="K1663" s="953"/>
      <c r="L1663" s="954"/>
      <c r="M1663" s="777"/>
      <c r="N1663" s="778"/>
      <c r="O1663" s="957"/>
      <c r="P1663" s="957"/>
      <c r="Q1663" s="779">
        <v>1100000</v>
      </c>
      <c r="R1663" s="1022">
        <v>399970.34</v>
      </c>
    </row>
    <row r="1664" spans="1:18">
      <c r="A1664" s="1020" t="s">
        <v>2044</v>
      </c>
      <c r="B1664" s="1019" t="s">
        <v>1656</v>
      </c>
      <c r="C1664" s="1019" t="s">
        <v>1342</v>
      </c>
      <c r="D1664" s="1019" t="s">
        <v>97</v>
      </c>
      <c r="E1664" s="1021">
        <v>39948</v>
      </c>
      <c r="F1664" s="950" t="s">
        <v>49</v>
      </c>
      <c r="G1664" s="951">
        <v>4862000</v>
      </c>
      <c r="H1664" s="951">
        <v>0</v>
      </c>
      <c r="I1664" s="951">
        <v>5718111.1399999997</v>
      </c>
      <c r="J1664" s="952" t="s">
        <v>656</v>
      </c>
      <c r="K1664" s="953"/>
      <c r="L1664" s="954"/>
      <c r="M1664" s="777"/>
      <c r="N1664" s="778"/>
      <c r="O1664" s="957"/>
      <c r="P1664" s="957"/>
      <c r="Q1664" s="779"/>
      <c r="R1664" s="1022"/>
    </row>
    <row r="1665" spans="1:18">
      <c r="A1665" s="1025"/>
      <c r="B1665" s="1019" t="s">
        <v>1656</v>
      </c>
      <c r="C1665" s="1019" t="s">
        <v>1342</v>
      </c>
      <c r="D1665" s="1019" t="s">
        <v>97</v>
      </c>
      <c r="E1665" s="1021">
        <v>40794</v>
      </c>
      <c r="F1665" s="950"/>
      <c r="G1665" s="951"/>
      <c r="H1665" s="951"/>
      <c r="I1665" s="951"/>
      <c r="J1665" s="952"/>
      <c r="K1665" s="953">
        <v>4862000</v>
      </c>
      <c r="L1665" s="954"/>
      <c r="M1665" s="777">
        <v>4862</v>
      </c>
      <c r="N1665" s="778">
        <v>1000</v>
      </c>
      <c r="O1665" s="957"/>
      <c r="P1665" s="957"/>
      <c r="Q1665" s="779">
        <v>243000</v>
      </c>
      <c r="R1665" s="1022">
        <v>243</v>
      </c>
    </row>
    <row r="1666" spans="1:18">
      <c r="A1666" s="1020" t="s">
        <v>1980</v>
      </c>
      <c r="B1666" s="1019" t="s">
        <v>1657</v>
      </c>
      <c r="C1666" s="1019" t="s">
        <v>1658</v>
      </c>
      <c r="D1666" s="1019" t="s">
        <v>80</v>
      </c>
      <c r="E1666" s="1021">
        <v>39836</v>
      </c>
      <c r="F1666" s="950" t="s">
        <v>49</v>
      </c>
      <c r="G1666" s="951">
        <v>5000000</v>
      </c>
      <c r="H1666" s="951">
        <v>0</v>
      </c>
      <c r="I1666" s="951">
        <v>5955472.2199999997</v>
      </c>
      <c r="J1666" s="952" t="s">
        <v>656</v>
      </c>
      <c r="K1666" s="953"/>
      <c r="L1666" s="954"/>
      <c r="M1666" s="777"/>
      <c r="N1666" s="778"/>
      <c r="O1666" s="957"/>
      <c r="P1666" s="957"/>
      <c r="Q1666" s="779"/>
      <c r="R1666" s="1022"/>
    </row>
    <row r="1667" spans="1:18">
      <c r="A1667" s="1020"/>
      <c r="B1667" s="1019" t="s">
        <v>1657</v>
      </c>
      <c r="C1667" s="1019" t="s">
        <v>1658</v>
      </c>
      <c r="D1667" s="1019" t="s">
        <v>80</v>
      </c>
      <c r="E1667" s="1021">
        <v>40780</v>
      </c>
      <c r="F1667" s="950"/>
      <c r="G1667" s="951"/>
      <c r="H1667" s="951"/>
      <c r="I1667" s="951"/>
      <c r="J1667" s="952"/>
      <c r="K1667" s="953">
        <v>5000000</v>
      </c>
      <c r="L1667" s="954"/>
      <c r="M1667" s="777">
        <v>5000</v>
      </c>
      <c r="N1667" s="778">
        <v>1000</v>
      </c>
      <c r="O1667" s="957"/>
      <c r="P1667" s="957"/>
      <c r="Q1667" s="779">
        <v>250000</v>
      </c>
      <c r="R1667" s="1022">
        <v>250</v>
      </c>
    </row>
    <row r="1668" spans="1:18">
      <c r="A1668" s="1025">
        <v>44</v>
      </c>
      <c r="B1668" s="1019" t="s">
        <v>1659</v>
      </c>
      <c r="C1668" s="1019" t="s">
        <v>1660</v>
      </c>
      <c r="D1668" s="1019" t="s">
        <v>90</v>
      </c>
      <c r="E1668" s="1021">
        <v>39787</v>
      </c>
      <c r="F1668" s="950" t="s">
        <v>26</v>
      </c>
      <c r="G1668" s="951">
        <v>9550000</v>
      </c>
      <c r="H1668" s="951">
        <v>0</v>
      </c>
      <c r="I1668" s="951">
        <v>10804763.890000001</v>
      </c>
      <c r="J1668" s="952" t="s">
        <v>705</v>
      </c>
      <c r="K1668" s="953"/>
      <c r="L1668" s="954"/>
      <c r="M1668" s="777"/>
      <c r="N1668" s="778"/>
      <c r="O1668" s="957"/>
      <c r="P1668" s="957"/>
      <c r="Q1668" s="779"/>
      <c r="R1668" s="1022"/>
    </row>
    <row r="1669" spans="1:18">
      <c r="A1669" s="1020"/>
      <c r="B1669" s="1019" t="s">
        <v>1659</v>
      </c>
      <c r="C1669" s="1019" t="s">
        <v>1660</v>
      </c>
      <c r="D1669" s="1019" t="s">
        <v>90</v>
      </c>
      <c r="E1669" s="1021">
        <v>40745</v>
      </c>
      <c r="F1669" s="950"/>
      <c r="G1669" s="951"/>
      <c r="H1669" s="951"/>
      <c r="I1669" s="951"/>
      <c r="J1669" s="952"/>
      <c r="K1669" s="953">
        <v>9550000</v>
      </c>
      <c r="L1669" s="954"/>
      <c r="M1669" s="777">
        <v>9550</v>
      </c>
      <c r="N1669" s="778">
        <v>1000</v>
      </c>
      <c r="O1669" s="957"/>
      <c r="P1669" s="957"/>
      <c r="Q1669" s="779"/>
      <c r="R1669" s="1022"/>
    </row>
    <row r="1670" spans="1:18">
      <c r="A1670" s="1020">
        <v>8</v>
      </c>
      <c r="B1670" s="1019" t="s">
        <v>1661</v>
      </c>
      <c r="C1670" s="1019" t="s">
        <v>1662</v>
      </c>
      <c r="D1670" s="1019" t="s">
        <v>108</v>
      </c>
      <c r="E1670" s="1021">
        <v>39976</v>
      </c>
      <c r="F1670" s="950" t="s">
        <v>49</v>
      </c>
      <c r="G1670" s="951">
        <v>2760000</v>
      </c>
      <c r="H1670" s="951">
        <v>2760000</v>
      </c>
      <c r="I1670" s="951">
        <v>364796.34</v>
      </c>
      <c r="J1670" s="952" t="s">
        <v>661</v>
      </c>
      <c r="K1670" s="953"/>
      <c r="L1670" s="954"/>
      <c r="M1670" s="777"/>
      <c r="N1670" s="778"/>
      <c r="O1670" s="957"/>
      <c r="P1670" s="957"/>
      <c r="Q1670" s="779"/>
      <c r="R1670" s="1022"/>
    </row>
    <row r="1671" spans="1:18">
      <c r="A1671" s="1020">
        <v>11</v>
      </c>
      <c r="B1671" s="1019" t="s">
        <v>1663</v>
      </c>
      <c r="C1671" s="1019" t="s">
        <v>1664</v>
      </c>
      <c r="D1671" s="1019" t="s">
        <v>120</v>
      </c>
      <c r="E1671" s="1021">
        <v>39787</v>
      </c>
      <c r="F1671" s="950" t="s">
        <v>26</v>
      </c>
      <c r="G1671" s="951">
        <v>70000000</v>
      </c>
      <c r="H1671" s="951">
        <v>0</v>
      </c>
      <c r="I1671" s="951">
        <v>85247569.909999996</v>
      </c>
      <c r="J1671" s="952" t="s">
        <v>656</v>
      </c>
      <c r="K1671" s="953"/>
      <c r="L1671" s="954"/>
      <c r="M1671" s="777"/>
      <c r="N1671" s="778"/>
      <c r="O1671" s="957"/>
      <c r="P1671" s="957"/>
      <c r="Q1671" s="779"/>
      <c r="R1671" s="1022"/>
    </row>
    <row r="1672" spans="1:18">
      <c r="A1672" s="1020"/>
      <c r="B1672" s="1019" t="s">
        <v>1663</v>
      </c>
      <c r="C1672" s="1019" t="s">
        <v>1664</v>
      </c>
      <c r="D1672" s="1019" t="s">
        <v>120</v>
      </c>
      <c r="E1672" s="1021">
        <v>41129</v>
      </c>
      <c r="F1672" s="950"/>
      <c r="G1672" s="951"/>
      <c r="H1672" s="951"/>
      <c r="I1672" s="951"/>
      <c r="J1672" s="952"/>
      <c r="K1672" s="953">
        <v>70000000</v>
      </c>
      <c r="L1672" s="954"/>
      <c r="M1672" s="777">
        <v>70000</v>
      </c>
      <c r="N1672" s="778">
        <v>1000</v>
      </c>
      <c r="O1672" s="957"/>
      <c r="P1672" s="957"/>
      <c r="Q1672" s="779"/>
      <c r="R1672" s="1022"/>
    </row>
    <row r="1673" spans="1:18">
      <c r="A1673" s="1020"/>
      <c r="B1673" s="1019" t="s">
        <v>1663</v>
      </c>
      <c r="C1673" s="1019" t="s">
        <v>1664</v>
      </c>
      <c r="D1673" s="1019" t="s">
        <v>120</v>
      </c>
      <c r="E1673" s="1021">
        <v>41423</v>
      </c>
      <c r="F1673" s="950"/>
      <c r="G1673" s="951"/>
      <c r="H1673" s="951"/>
      <c r="I1673" s="951"/>
      <c r="J1673" s="952"/>
      <c r="K1673" s="953"/>
      <c r="L1673" s="954"/>
      <c r="M1673" s="777"/>
      <c r="N1673" s="778"/>
      <c r="O1673" s="957"/>
      <c r="P1673" s="957"/>
      <c r="Q1673" s="779">
        <v>2287197</v>
      </c>
      <c r="R1673" s="1022">
        <v>703753</v>
      </c>
    </row>
    <row r="1674" spans="1:18">
      <c r="A1674" s="1020" t="s">
        <v>1980</v>
      </c>
      <c r="B1674" s="1019" t="s">
        <v>1665</v>
      </c>
      <c r="C1674" s="1019" t="s">
        <v>940</v>
      </c>
      <c r="D1674" s="1019" t="s">
        <v>111</v>
      </c>
      <c r="E1674" s="1021">
        <v>39885</v>
      </c>
      <c r="F1674" s="950" t="s">
        <v>49</v>
      </c>
      <c r="G1674" s="951">
        <v>18215000</v>
      </c>
      <c r="H1674" s="951">
        <v>0</v>
      </c>
      <c r="I1674" s="951">
        <v>21632668.609999999</v>
      </c>
      <c r="J1674" s="952" t="s">
        <v>656</v>
      </c>
      <c r="K1674" s="953"/>
      <c r="L1674" s="954"/>
      <c r="M1674" s="777"/>
      <c r="N1674" s="778"/>
      <c r="O1674" s="957"/>
      <c r="P1674" s="957"/>
      <c r="Q1674" s="779"/>
      <c r="R1674" s="1022"/>
    </row>
    <row r="1675" spans="1:18">
      <c r="A1675" s="1020"/>
      <c r="B1675" s="1019" t="s">
        <v>1665</v>
      </c>
      <c r="C1675" s="1019" t="s">
        <v>940</v>
      </c>
      <c r="D1675" s="1019" t="s">
        <v>111</v>
      </c>
      <c r="E1675" s="1021">
        <v>40808</v>
      </c>
      <c r="F1675" s="950"/>
      <c r="G1675" s="951"/>
      <c r="H1675" s="951"/>
      <c r="I1675" s="951"/>
      <c r="J1675" s="952"/>
      <c r="K1675" s="953">
        <v>18215000</v>
      </c>
      <c r="L1675" s="954"/>
      <c r="M1675" s="777">
        <v>18215</v>
      </c>
      <c r="N1675" s="778">
        <v>1000</v>
      </c>
      <c r="O1675" s="957"/>
      <c r="P1675" s="957"/>
      <c r="Q1675" s="779">
        <v>911000</v>
      </c>
      <c r="R1675" s="1022">
        <v>911</v>
      </c>
    </row>
    <row r="1676" spans="1:18">
      <c r="A1676" s="1020">
        <v>8</v>
      </c>
      <c r="B1676" s="1019" t="s">
        <v>1666</v>
      </c>
      <c r="C1676" s="1019" t="s">
        <v>1667</v>
      </c>
      <c r="D1676" s="1019" t="s">
        <v>120</v>
      </c>
      <c r="E1676" s="1021">
        <v>39899</v>
      </c>
      <c r="F1676" s="950" t="s">
        <v>49</v>
      </c>
      <c r="G1676" s="951">
        <v>30000000</v>
      </c>
      <c r="H1676" s="951">
        <v>0</v>
      </c>
      <c r="I1676" s="951">
        <v>11803691.75</v>
      </c>
      <c r="J1676" s="952" t="s">
        <v>672</v>
      </c>
      <c r="K1676" s="953"/>
      <c r="L1676" s="954"/>
      <c r="M1676" s="777"/>
      <c r="N1676" s="778"/>
      <c r="O1676" s="957"/>
      <c r="P1676" s="957"/>
      <c r="Q1676" s="779"/>
      <c r="R1676" s="1022"/>
    </row>
    <row r="1677" spans="1:18">
      <c r="A1677" s="1020"/>
      <c r="B1677" s="1019" t="s">
        <v>1666</v>
      </c>
      <c r="C1677" s="1019" t="s">
        <v>1667</v>
      </c>
      <c r="D1677" s="1019" t="s">
        <v>120</v>
      </c>
      <c r="E1677" s="1021">
        <v>41568</v>
      </c>
      <c r="F1677" s="950"/>
      <c r="G1677" s="951"/>
      <c r="H1677" s="951"/>
      <c r="I1677" s="951"/>
      <c r="J1677" s="952"/>
      <c r="K1677" s="953">
        <v>9000000</v>
      </c>
      <c r="L1677" s="954"/>
      <c r="M1677" s="777">
        <v>30000</v>
      </c>
      <c r="N1677" s="778">
        <v>300</v>
      </c>
      <c r="O1677" s="957">
        <v>-21000000</v>
      </c>
      <c r="P1677" s="957"/>
      <c r="Q1677" s="779">
        <v>631941.75</v>
      </c>
      <c r="R1677" s="1022">
        <v>1500</v>
      </c>
    </row>
    <row r="1678" spans="1:18">
      <c r="A1678" s="1020"/>
      <c r="B1678" s="1019" t="s">
        <v>1666</v>
      </c>
      <c r="C1678" s="1019" t="s">
        <v>1667</v>
      </c>
      <c r="D1678" s="1019" t="s">
        <v>120</v>
      </c>
      <c r="E1678" s="1021">
        <v>41645</v>
      </c>
      <c r="F1678" s="950"/>
      <c r="G1678" s="951"/>
      <c r="H1678" s="951"/>
      <c r="I1678" s="951"/>
      <c r="J1678" s="952"/>
      <c r="K1678" s="953"/>
      <c r="L1678" s="954">
        <v>-90000</v>
      </c>
      <c r="M1678" s="777"/>
      <c r="N1678" s="778"/>
      <c r="O1678" s="957"/>
      <c r="P1678" s="957"/>
      <c r="Q1678" s="779"/>
      <c r="R1678" s="1022"/>
    </row>
    <row r="1679" spans="1:18">
      <c r="A1679" s="1020">
        <v>8</v>
      </c>
      <c r="B1679" s="1019" t="s">
        <v>1668</v>
      </c>
      <c r="C1679" s="1019" t="s">
        <v>889</v>
      </c>
      <c r="D1679" s="1019" t="s">
        <v>90</v>
      </c>
      <c r="E1679" s="1021">
        <v>39885</v>
      </c>
      <c r="F1679" s="950" t="s">
        <v>49</v>
      </c>
      <c r="G1679" s="951">
        <v>3000000</v>
      </c>
      <c r="H1679" s="951">
        <v>3000000</v>
      </c>
      <c r="I1679" s="951">
        <v>916533</v>
      </c>
      <c r="J1679" s="952" t="s">
        <v>661</v>
      </c>
      <c r="K1679" s="953"/>
      <c r="L1679" s="954"/>
      <c r="M1679" s="777"/>
      <c r="N1679" s="778"/>
      <c r="O1679" s="957"/>
      <c r="P1679" s="957"/>
      <c r="Q1679" s="779"/>
      <c r="R1679" s="1022"/>
    </row>
    <row r="1680" spans="1:18">
      <c r="A1680" s="1020" t="s">
        <v>2004</v>
      </c>
      <c r="B1680" s="1019" t="s">
        <v>1669</v>
      </c>
      <c r="C1680" s="1019" t="s">
        <v>1670</v>
      </c>
      <c r="D1680" s="1019" t="s">
        <v>80</v>
      </c>
      <c r="E1680" s="1021">
        <v>39927</v>
      </c>
      <c r="F1680" s="950" t="s">
        <v>49</v>
      </c>
      <c r="G1680" s="951">
        <v>60000000</v>
      </c>
      <c r="H1680" s="951">
        <v>0</v>
      </c>
      <c r="I1680" s="951">
        <v>75757163.030000001</v>
      </c>
      <c r="J1680" s="952" t="s">
        <v>656</v>
      </c>
      <c r="K1680" s="953"/>
      <c r="L1680" s="954"/>
      <c r="M1680" s="777"/>
      <c r="N1680" s="778"/>
      <c r="O1680" s="957"/>
      <c r="P1680" s="957"/>
      <c r="Q1680" s="779"/>
      <c r="R1680" s="1022"/>
    </row>
    <row r="1681" spans="1:18">
      <c r="A1681" s="1020"/>
      <c r="B1681" s="1019" t="s">
        <v>1669</v>
      </c>
      <c r="C1681" s="1019" t="s">
        <v>1670</v>
      </c>
      <c r="D1681" s="1019" t="s">
        <v>80</v>
      </c>
      <c r="E1681" s="1021">
        <v>41327</v>
      </c>
      <c r="F1681" s="950"/>
      <c r="G1681" s="951"/>
      <c r="H1681" s="951"/>
      <c r="I1681" s="951"/>
      <c r="J1681" s="952"/>
      <c r="K1681" s="953">
        <v>60000000</v>
      </c>
      <c r="L1681" s="954"/>
      <c r="M1681" s="777">
        <v>12903225.710045001</v>
      </c>
      <c r="N1681" s="778">
        <v>1432.5571</v>
      </c>
      <c r="O1681" s="957"/>
      <c r="P1681" s="957">
        <v>3000000</v>
      </c>
      <c r="Q1681" s="779"/>
      <c r="R1681" s="1022"/>
    </row>
    <row r="1682" spans="1:18">
      <c r="A1682" s="1020" t="s">
        <v>2062</v>
      </c>
      <c r="B1682" s="1019" t="s">
        <v>1671</v>
      </c>
      <c r="C1682" s="1019" t="s">
        <v>1672</v>
      </c>
      <c r="D1682" s="1019" t="s">
        <v>16</v>
      </c>
      <c r="E1682" s="1021">
        <v>39787</v>
      </c>
      <c r="F1682" s="950" t="s">
        <v>26</v>
      </c>
      <c r="G1682" s="951">
        <v>36842000</v>
      </c>
      <c r="H1682" s="951">
        <v>0</v>
      </c>
      <c r="I1682" s="951">
        <v>42414352.5</v>
      </c>
      <c r="J1682" s="952" t="s">
        <v>705</v>
      </c>
      <c r="K1682" s="953"/>
      <c r="L1682" s="954"/>
      <c r="M1682" s="777"/>
      <c r="N1682" s="778"/>
      <c r="O1682" s="957"/>
      <c r="P1682" s="957"/>
      <c r="Q1682" s="779"/>
      <c r="R1682" s="1022"/>
    </row>
    <row r="1683" spans="1:18">
      <c r="A1683" s="1020"/>
      <c r="B1683" s="1019" t="s">
        <v>1671</v>
      </c>
      <c r="C1683" s="1019" t="s">
        <v>1672</v>
      </c>
      <c r="D1683" s="1019" t="s">
        <v>16</v>
      </c>
      <c r="E1683" s="1021">
        <v>40891</v>
      </c>
      <c r="F1683" s="950"/>
      <c r="G1683" s="951"/>
      <c r="H1683" s="951"/>
      <c r="I1683" s="951"/>
      <c r="J1683" s="952"/>
      <c r="K1683" s="953">
        <v>36842000</v>
      </c>
      <c r="L1683" s="954"/>
      <c r="M1683" s="777">
        <v>36842</v>
      </c>
      <c r="N1683" s="778">
        <v>1000</v>
      </c>
      <c r="O1683" s="957"/>
      <c r="P1683" s="957"/>
      <c r="Q1683" s="779"/>
      <c r="R1683" s="1022"/>
    </row>
    <row r="1684" spans="1:18">
      <c r="A1684" s="1020" t="s">
        <v>2013</v>
      </c>
      <c r="B1684" s="1019" t="s">
        <v>1673</v>
      </c>
      <c r="C1684" s="1019" t="s">
        <v>1674</v>
      </c>
      <c r="D1684" s="1019" t="s">
        <v>67</v>
      </c>
      <c r="E1684" s="1021">
        <v>40060</v>
      </c>
      <c r="F1684" s="950" t="s">
        <v>160</v>
      </c>
      <c r="G1684" s="951">
        <v>1697000</v>
      </c>
      <c r="H1684" s="951">
        <v>0</v>
      </c>
      <c r="I1684" s="951">
        <v>2030299.18</v>
      </c>
      <c r="J1684" s="952" t="s">
        <v>656</v>
      </c>
      <c r="K1684" s="953"/>
      <c r="L1684" s="954"/>
      <c r="M1684" s="777"/>
      <c r="N1684" s="778"/>
      <c r="O1684" s="957"/>
      <c r="P1684" s="957"/>
      <c r="Q1684" s="779"/>
      <c r="R1684" s="1022"/>
    </row>
    <row r="1685" spans="1:18">
      <c r="A1685" s="1020"/>
      <c r="B1685" s="1019" t="s">
        <v>1673</v>
      </c>
      <c r="C1685" s="1019" t="s">
        <v>1674</v>
      </c>
      <c r="D1685" s="1019" t="s">
        <v>67</v>
      </c>
      <c r="E1685" s="1021">
        <v>40808</v>
      </c>
      <c r="F1685" s="950"/>
      <c r="G1685" s="951"/>
      <c r="H1685" s="951"/>
      <c r="I1685" s="951"/>
      <c r="J1685" s="952"/>
      <c r="K1685" s="953">
        <v>1697000</v>
      </c>
      <c r="L1685" s="954"/>
      <c r="M1685" s="777">
        <v>1697000</v>
      </c>
      <c r="N1685" s="778">
        <v>1</v>
      </c>
      <c r="O1685" s="957"/>
      <c r="P1685" s="957"/>
      <c r="Q1685" s="779">
        <v>51000</v>
      </c>
      <c r="R1685" s="1022">
        <v>51000</v>
      </c>
    </row>
    <row r="1686" spans="1:18">
      <c r="A1686" s="1025" t="s">
        <v>2063</v>
      </c>
      <c r="B1686" s="1019" t="s">
        <v>1675</v>
      </c>
      <c r="C1686" s="1019" t="s">
        <v>777</v>
      </c>
      <c r="D1686" s="1019" t="s">
        <v>60</v>
      </c>
      <c r="E1686" s="1021">
        <v>39829</v>
      </c>
      <c r="F1686" s="950" t="s">
        <v>49</v>
      </c>
      <c r="G1686" s="951">
        <v>50000000</v>
      </c>
      <c r="H1686" s="951">
        <v>0</v>
      </c>
      <c r="I1686" s="951">
        <v>58008472.229999997</v>
      </c>
      <c r="J1686" s="952" t="s">
        <v>656</v>
      </c>
      <c r="K1686" s="953"/>
      <c r="L1686" s="954"/>
      <c r="M1686" s="777"/>
      <c r="N1686" s="778"/>
      <c r="O1686" s="957"/>
      <c r="P1686" s="957"/>
      <c r="Q1686" s="779"/>
      <c r="R1686" s="1022"/>
    </row>
    <row r="1687" spans="1:18">
      <c r="A1687" s="1020"/>
      <c r="B1687" s="1019" t="s">
        <v>1675</v>
      </c>
      <c r="C1687" s="1019" t="s">
        <v>777</v>
      </c>
      <c r="D1687" s="1019" t="s">
        <v>60</v>
      </c>
      <c r="E1687" s="1021">
        <v>40037</v>
      </c>
      <c r="F1687" s="950"/>
      <c r="G1687" s="951"/>
      <c r="H1687" s="951"/>
      <c r="I1687" s="951"/>
      <c r="J1687" s="952"/>
      <c r="K1687" s="953">
        <v>12500000</v>
      </c>
      <c r="L1687" s="954"/>
      <c r="M1687" s="777">
        <v>12500</v>
      </c>
      <c r="N1687" s="778">
        <v>1000</v>
      </c>
      <c r="O1687" s="957"/>
      <c r="P1687" s="957"/>
      <c r="Q1687" s="779"/>
      <c r="R1687" s="1022"/>
    </row>
    <row r="1688" spans="1:18">
      <c r="A1688" s="1020"/>
      <c r="B1688" s="1019" t="s">
        <v>1675</v>
      </c>
      <c r="C1688" s="1019" t="s">
        <v>777</v>
      </c>
      <c r="D1688" s="1019" t="s">
        <v>60</v>
      </c>
      <c r="E1688" s="1021">
        <v>40723</v>
      </c>
      <c r="F1688" s="950"/>
      <c r="G1688" s="951"/>
      <c r="H1688" s="951"/>
      <c r="I1688" s="951"/>
      <c r="J1688" s="952"/>
      <c r="K1688" s="953">
        <v>37500000</v>
      </c>
      <c r="L1688" s="954"/>
      <c r="M1688" s="777">
        <v>37500</v>
      </c>
      <c r="N1688" s="778">
        <v>1000</v>
      </c>
      <c r="O1688" s="957"/>
      <c r="P1688" s="957"/>
      <c r="Q1688" s="779">
        <v>2500000</v>
      </c>
      <c r="R1688" s="1022">
        <v>250</v>
      </c>
    </row>
    <row r="1689" spans="1:18">
      <c r="A1689" s="1020" t="s">
        <v>2064</v>
      </c>
      <c r="B1689" s="1019" t="s">
        <v>1676</v>
      </c>
      <c r="C1689" s="1019" t="s">
        <v>1677</v>
      </c>
      <c r="D1689" s="1019" t="s">
        <v>89</v>
      </c>
      <c r="E1689" s="1021">
        <v>39857</v>
      </c>
      <c r="F1689" s="950" t="s">
        <v>49</v>
      </c>
      <c r="G1689" s="951">
        <v>15000000</v>
      </c>
      <c r="H1689" s="951">
        <v>0</v>
      </c>
      <c r="I1689" s="951">
        <v>17080708.670000002</v>
      </c>
      <c r="J1689" s="952" t="s">
        <v>656</v>
      </c>
      <c r="K1689" s="953"/>
      <c r="L1689" s="954"/>
      <c r="M1689" s="777"/>
      <c r="N1689" s="778"/>
      <c r="O1689" s="957"/>
      <c r="P1689" s="957"/>
      <c r="Q1689" s="779"/>
      <c r="R1689" s="1022"/>
    </row>
    <row r="1690" spans="1:18">
      <c r="A1690" s="1020"/>
      <c r="B1690" s="1019" t="s">
        <v>1676</v>
      </c>
      <c r="C1690" s="1019" t="s">
        <v>1677</v>
      </c>
      <c r="D1690" s="1019" t="s">
        <v>89</v>
      </c>
      <c r="E1690" s="1021">
        <v>40450</v>
      </c>
      <c r="F1690" s="950"/>
      <c r="G1690" s="951"/>
      <c r="H1690" s="951"/>
      <c r="I1690" s="951"/>
      <c r="J1690" s="952"/>
      <c r="K1690" s="953">
        <v>15000000</v>
      </c>
      <c r="L1690" s="954"/>
      <c r="M1690" s="777">
        <v>15000</v>
      </c>
      <c r="N1690" s="778">
        <v>1000</v>
      </c>
      <c r="O1690" s="957"/>
      <c r="P1690" s="957"/>
      <c r="Q1690" s="779">
        <v>750000</v>
      </c>
      <c r="R1690" s="1022">
        <v>750</v>
      </c>
    </row>
    <row r="1691" spans="1:18">
      <c r="A1691" s="1020" t="s">
        <v>1989</v>
      </c>
      <c r="B1691" s="1019" t="s">
        <v>1678</v>
      </c>
      <c r="C1691" s="1019" t="s">
        <v>796</v>
      </c>
      <c r="D1691" s="1019" t="s">
        <v>177</v>
      </c>
      <c r="E1691" s="1021">
        <v>39749</v>
      </c>
      <c r="F1691" s="950" t="s">
        <v>26</v>
      </c>
      <c r="G1691" s="951">
        <v>2000000000</v>
      </c>
      <c r="H1691" s="951">
        <v>0</v>
      </c>
      <c r="I1691" s="951">
        <v>2123611111.1199999</v>
      </c>
      <c r="J1691" s="952" t="s">
        <v>656</v>
      </c>
      <c r="K1691" s="953"/>
      <c r="L1691" s="954"/>
      <c r="M1691" s="777"/>
      <c r="N1691" s="778"/>
      <c r="O1691" s="957"/>
      <c r="P1691" s="957"/>
      <c r="Q1691" s="779"/>
      <c r="R1691" s="1022"/>
    </row>
    <row r="1692" spans="1:18">
      <c r="A1692" s="1020"/>
      <c r="B1692" s="1019" t="s">
        <v>1678</v>
      </c>
      <c r="C1692" s="1019" t="s">
        <v>796</v>
      </c>
      <c r="D1692" s="1019" t="s">
        <v>177</v>
      </c>
      <c r="E1692" s="1021">
        <v>39981</v>
      </c>
      <c r="F1692" s="950"/>
      <c r="G1692" s="951"/>
      <c r="H1692" s="951"/>
      <c r="I1692" s="951"/>
      <c r="J1692" s="952"/>
      <c r="K1692" s="953">
        <v>2000000000</v>
      </c>
      <c r="L1692" s="954"/>
      <c r="M1692" s="777">
        <v>20000</v>
      </c>
      <c r="N1692" s="778">
        <v>100000</v>
      </c>
      <c r="O1692" s="957"/>
      <c r="P1692" s="957"/>
      <c r="Q1692" s="779"/>
      <c r="R1692" s="1022"/>
    </row>
    <row r="1693" spans="1:18">
      <c r="A1693" s="1020"/>
      <c r="B1693" s="1019" t="s">
        <v>1678</v>
      </c>
      <c r="C1693" s="1019" t="s">
        <v>796</v>
      </c>
      <c r="D1693" s="1019" t="s">
        <v>177</v>
      </c>
      <c r="E1693" s="1021">
        <v>40002</v>
      </c>
      <c r="F1693" s="950"/>
      <c r="G1693" s="951"/>
      <c r="H1693" s="951"/>
      <c r="I1693" s="951"/>
      <c r="J1693" s="952"/>
      <c r="K1693" s="953"/>
      <c r="L1693" s="954"/>
      <c r="M1693" s="777"/>
      <c r="N1693" s="778"/>
      <c r="O1693" s="957"/>
      <c r="P1693" s="957"/>
      <c r="Q1693" s="779">
        <v>60000000</v>
      </c>
      <c r="R1693" s="1022">
        <v>2788104</v>
      </c>
    </row>
    <row r="1694" spans="1:18">
      <c r="A1694" s="1020" t="s">
        <v>2012</v>
      </c>
      <c r="B1694" s="1019" t="s">
        <v>1679</v>
      </c>
      <c r="C1694" s="1019" t="s">
        <v>1680</v>
      </c>
      <c r="D1694" s="1019" t="s">
        <v>107</v>
      </c>
      <c r="E1694" s="1021">
        <v>39990</v>
      </c>
      <c r="F1694" s="950" t="s">
        <v>160</v>
      </c>
      <c r="G1694" s="951">
        <v>24900000</v>
      </c>
      <c r="H1694" s="951">
        <v>0</v>
      </c>
      <c r="I1694" s="951">
        <v>31495442.289999999</v>
      </c>
      <c r="J1694" s="952" t="s">
        <v>656</v>
      </c>
      <c r="K1694" s="953"/>
      <c r="L1694" s="954"/>
      <c r="M1694" s="777"/>
      <c r="N1694" s="778"/>
      <c r="O1694" s="957"/>
      <c r="P1694" s="957"/>
      <c r="Q1694" s="779"/>
      <c r="R1694" s="1022"/>
    </row>
    <row r="1695" spans="1:18">
      <c r="A1695" s="1020"/>
      <c r="B1695" s="1019" t="s">
        <v>1679</v>
      </c>
      <c r="C1695" s="1019" t="s">
        <v>1680</v>
      </c>
      <c r="D1695" s="1019" t="s">
        <v>107</v>
      </c>
      <c r="E1695" s="1021">
        <v>40926</v>
      </c>
      <c r="F1695" s="950"/>
      <c r="G1695" s="951"/>
      <c r="H1695" s="951"/>
      <c r="I1695" s="951"/>
      <c r="J1695" s="952"/>
      <c r="K1695" s="953">
        <v>24900000</v>
      </c>
      <c r="L1695" s="954"/>
      <c r="M1695" s="777">
        <v>24900000</v>
      </c>
      <c r="N1695" s="778">
        <v>1</v>
      </c>
      <c r="O1695" s="957"/>
      <c r="P1695" s="957"/>
      <c r="Q1695" s="779">
        <v>1245000</v>
      </c>
      <c r="R1695" s="1022">
        <v>1245000</v>
      </c>
    </row>
    <row r="1696" spans="1:18">
      <c r="A1696" s="1020" t="s">
        <v>2065</v>
      </c>
      <c r="B1696" s="1019" t="s">
        <v>1681</v>
      </c>
      <c r="C1696" s="1019" t="s">
        <v>744</v>
      </c>
      <c r="D1696" s="1019" t="s">
        <v>94</v>
      </c>
      <c r="E1696" s="1021">
        <v>40081</v>
      </c>
      <c r="F1696" s="950" t="s">
        <v>160</v>
      </c>
      <c r="G1696" s="951">
        <v>11019000</v>
      </c>
      <c r="H1696" s="951">
        <v>0</v>
      </c>
      <c r="I1696" s="951">
        <v>13078672.6</v>
      </c>
      <c r="J1696" s="952" t="s">
        <v>656</v>
      </c>
      <c r="K1696" s="953"/>
      <c r="L1696" s="954"/>
      <c r="M1696" s="777"/>
      <c r="N1696" s="778"/>
      <c r="O1696" s="957"/>
      <c r="P1696" s="957"/>
      <c r="Q1696" s="779"/>
      <c r="R1696" s="1022"/>
    </row>
    <row r="1697" spans="1:18">
      <c r="A1697" s="1020"/>
      <c r="B1697" s="1019" t="s">
        <v>1681</v>
      </c>
      <c r="C1697" s="1019" t="s">
        <v>744</v>
      </c>
      <c r="D1697" s="1019" t="s">
        <v>94</v>
      </c>
      <c r="E1697" s="1021">
        <v>40787</v>
      </c>
      <c r="F1697" s="950"/>
      <c r="G1697" s="951"/>
      <c r="H1697" s="951"/>
      <c r="I1697" s="951"/>
      <c r="J1697" s="952"/>
      <c r="K1697" s="953">
        <v>11019000</v>
      </c>
      <c r="L1697" s="954"/>
      <c r="M1697" s="777">
        <v>11019000</v>
      </c>
      <c r="N1697" s="778">
        <v>1</v>
      </c>
      <c r="O1697" s="957"/>
      <c r="P1697" s="957"/>
      <c r="Q1697" s="779">
        <v>331000</v>
      </c>
      <c r="R1697" s="1022">
        <v>331000</v>
      </c>
    </row>
    <row r="1698" spans="1:18">
      <c r="A1698" s="1020">
        <v>11</v>
      </c>
      <c r="B1698" s="1019" t="s">
        <v>1682</v>
      </c>
      <c r="C1698" s="1019" t="s">
        <v>1683</v>
      </c>
      <c r="D1698" s="1019" t="s">
        <v>131</v>
      </c>
      <c r="E1698" s="1021">
        <v>39801</v>
      </c>
      <c r="F1698" s="950" t="s">
        <v>26</v>
      </c>
      <c r="G1698" s="951">
        <v>30000000</v>
      </c>
      <c r="H1698" s="951">
        <v>0</v>
      </c>
      <c r="I1698" s="951">
        <v>37191875</v>
      </c>
      <c r="J1698" s="952" t="s">
        <v>656</v>
      </c>
      <c r="K1698" s="953"/>
      <c r="L1698" s="954"/>
      <c r="M1698" s="777"/>
      <c r="N1698" s="778"/>
      <c r="O1698" s="957"/>
      <c r="P1698" s="957"/>
      <c r="Q1698" s="779"/>
      <c r="R1698" s="1022"/>
    </row>
    <row r="1699" spans="1:18">
      <c r="A1699" s="1020"/>
      <c r="B1699" s="1019" t="s">
        <v>1682</v>
      </c>
      <c r="C1699" s="1019" t="s">
        <v>1683</v>
      </c>
      <c r="D1699" s="1019" t="s">
        <v>131</v>
      </c>
      <c r="E1699" s="1021">
        <v>40646</v>
      </c>
      <c r="F1699" s="950"/>
      <c r="G1699" s="951"/>
      <c r="H1699" s="951"/>
      <c r="I1699" s="951"/>
      <c r="J1699" s="952"/>
      <c r="K1699" s="953">
        <v>7500000</v>
      </c>
      <c r="L1699" s="954"/>
      <c r="M1699" s="777">
        <v>7500</v>
      </c>
      <c r="N1699" s="778">
        <v>1000</v>
      </c>
      <c r="O1699" s="957"/>
      <c r="P1699" s="957"/>
      <c r="Q1699" s="779"/>
      <c r="R1699" s="1022"/>
    </row>
    <row r="1700" spans="1:18">
      <c r="A1700" s="1020"/>
      <c r="B1700" s="1019" t="s">
        <v>1682</v>
      </c>
      <c r="C1700" s="1019" t="s">
        <v>1683</v>
      </c>
      <c r="D1700" s="1019" t="s">
        <v>131</v>
      </c>
      <c r="E1700" s="1021">
        <v>40905</v>
      </c>
      <c r="F1700" s="950"/>
      <c r="G1700" s="951"/>
      <c r="H1700" s="951"/>
      <c r="I1700" s="951"/>
      <c r="J1700" s="952"/>
      <c r="K1700" s="953">
        <v>22500000</v>
      </c>
      <c r="L1700" s="954"/>
      <c r="M1700" s="777">
        <v>22500</v>
      </c>
      <c r="N1700" s="778">
        <v>1000</v>
      </c>
      <c r="O1700" s="957"/>
      <c r="P1700" s="957"/>
      <c r="Q1700" s="779"/>
      <c r="R1700" s="1022"/>
    </row>
    <row r="1701" spans="1:18">
      <c r="A1701" s="1020"/>
      <c r="B1701" s="1019" t="s">
        <v>1682</v>
      </c>
      <c r="C1701" s="1019" t="s">
        <v>1683</v>
      </c>
      <c r="D1701" s="1019" t="s">
        <v>131</v>
      </c>
      <c r="E1701" s="1021">
        <v>41626</v>
      </c>
      <c r="F1701" s="950"/>
      <c r="G1701" s="951"/>
      <c r="H1701" s="951"/>
      <c r="I1701" s="951"/>
      <c r="J1701" s="952"/>
      <c r="K1701" s="953"/>
      <c r="L1701" s="954"/>
      <c r="M1701" s="777"/>
      <c r="N1701" s="778"/>
      <c r="O1701" s="957"/>
      <c r="P1701" s="957"/>
      <c r="Q1701" s="779">
        <v>2920000</v>
      </c>
      <c r="R1701" s="1022">
        <v>302623</v>
      </c>
    </row>
    <row r="1702" spans="1:18">
      <c r="A1702" s="1020">
        <v>11</v>
      </c>
      <c r="B1702" s="1019" t="s">
        <v>1684</v>
      </c>
      <c r="C1702" s="1019" t="s">
        <v>691</v>
      </c>
      <c r="D1702" s="1019" t="s">
        <v>16</v>
      </c>
      <c r="E1702" s="1021">
        <v>39805</v>
      </c>
      <c r="F1702" s="950" t="s">
        <v>26</v>
      </c>
      <c r="G1702" s="951">
        <v>42000000</v>
      </c>
      <c r="H1702" s="951">
        <v>0</v>
      </c>
      <c r="I1702" s="951">
        <v>47869108.329999998</v>
      </c>
      <c r="J1702" s="952" t="s">
        <v>656</v>
      </c>
      <c r="K1702" s="953"/>
      <c r="L1702" s="954"/>
      <c r="M1702" s="777"/>
      <c r="N1702" s="778"/>
      <c r="O1702" s="957"/>
      <c r="P1702" s="957"/>
      <c r="Q1702" s="779"/>
      <c r="R1702" s="1022"/>
    </row>
    <row r="1703" spans="1:18">
      <c r="A1703" s="1020"/>
      <c r="B1703" s="1019" t="s">
        <v>1684</v>
      </c>
      <c r="C1703" s="1019" t="s">
        <v>691</v>
      </c>
      <c r="D1703" s="1019" t="s">
        <v>16</v>
      </c>
      <c r="E1703" s="1021">
        <v>40660</v>
      </c>
      <c r="F1703" s="950"/>
      <c r="G1703" s="951"/>
      <c r="H1703" s="951"/>
      <c r="I1703" s="951"/>
      <c r="J1703" s="952"/>
      <c r="K1703" s="953">
        <v>42000000</v>
      </c>
      <c r="L1703" s="954"/>
      <c r="M1703" s="777">
        <v>42000</v>
      </c>
      <c r="N1703" s="778">
        <v>1000</v>
      </c>
      <c r="O1703" s="957"/>
      <c r="P1703" s="957"/>
      <c r="Q1703" s="779"/>
      <c r="R1703" s="1022"/>
    </row>
    <row r="1704" spans="1:18">
      <c r="A1704" s="1020"/>
      <c r="B1704" s="1019" t="s">
        <v>1684</v>
      </c>
      <c r="C1704" s="1019" t="s">
        <v>691</v>
      </c>
      <c r="D1704" s="1019" t="s">
        <v>16</v>
      </c>
      <c r="E1704" s="1021">
        <v>40681</v>
      </c>
      <c r="F1704" s="950"/>
      <c r="G1704" s="951"/>
      <c r="H1704" s="951"/>
      <c r="I1704" s="951"/>
      <c r="J1704" s="952"/>
      <c r="K1704" s="953"/>
      <c r="L1704" s="954"/>
      <c r="M1704" s="777"/>
      <c r="N1704" s="778"/>
      <c r="O1704" s="957"/>
      <c r="P1704" s="957"/>
      <c r="Q1704" s="779">
        <v>945775</v>
      </c>
      <c r="R1704" s="1022">
        <v>516817</v>
      </c>
    </row>
    <row r="1705" spans="1:18">
      <c r="A1705" s="1020">
        <v>11</v>
      </c>
      <c r="B1705" s="1019" t="s">
        <v>1685</v>
      </c>
      <c r="C1705" s="1019" t="s">
        <v>792</v>
      </c>
      <c r="D1705" s="1019" t="s">
        <v>111</v>
      </c>
      <c r="E1705" s="1021">
        <v>39794</v>
      </c>
      <c r="F1705" s="950" t="s">
        <v>26</v>
      </c>
      <c r="G1705" s="951">
        <v>125198000</v>
      </c>
      <c r="H1705" s="951">
        <v>0</v>
      </c>
      <c r="I1705" s="951">
        <v>130542485.91</v>
      </c>
      <c r="J1705" s="952" t="s">
        <v>656</v>
      </c>
      <c r="K1705" s="953"/>
      <c r="L1705" s="954"/>
      <c r="M1705" s="777"/>
      <c r="N1705" s="778"/>
      <c r="O1705" s="957"/>
      <c r="P1705" s="957"/>
      <c r="Q1705" s="779"/>
      <c r="R1705" s="1022"/>
    </row>
    <row r="1706" spans="1:18">
      <c r="A1706" s="1020"/>
      <c r="B1706" s="1019" t="s">
        <v>1685</v>
      </c>
      <c r="C1706" s="1019" t="s">
        <v>792</v>
      </c>
      <c r="D1706" s="1019" t="s">
        <v>111</v>
      </c>
      <c r="E1706" s="1021">
        <v>39938</v>
      </c>
      <c r="F1706" s="950"/>
      <c r="G1706" s="951"/>
      <c r="H1706" s="951"/>
      <c r="I1706" s="951"/>
      <c r="J1706" s="952"/>
      <c r="K1706" s="953">
        <v>125198000</v>
      </c>
      <c r="L1706" s="954"/>
      <c r="M1706" s="777">
        <v>125198</v>
      </c>
      <c r="N1706" s="778">
        <v>1000</v>
      </c>
      <c r="O1706" s="957"/>
      <c r="P1706" s="957"/>
      <c r="Q1706" s="779"/>
      <c r="R1706" s="1022"/>
    </row>
    <row r="1707" spans="1:18">
      <c r="A1707" s="1020"/>
      <c r="B1707" s="1019" t="s">
        <v>1685</v>
      </c>
      <c r="C1707" s="1019" t="s">
        <v>792</v>
      </c>
      <c r="D1707" s="1019" t="s">
        <v>111</v>
      </c>
      <c r="E1707" s="1021">
        <v>40344</v>
      </c>
      <c r="F1707" s="950"/>
      <c r="G1707" s="951"/>
      <c r="H1707" s="951"/>
      <c r="I1707" s="951"/>
      <c r="J1707" s="952"/>
      <c r="K1707" s="953"/>
      <c r="L1707" s="954"/>
      <c r="M1707" s="777"/>
      <c r="N1707" s="778"/>
      <c r="O1707" s="957"/>
      <c r="P1707" s="957"/>
      <c r="Q1707" s="779">
        <v>2857914.52</v>
      </c>
      <c r="R1707" s="1022">
        <v>2615557</v>
      </c>
    </row>
    <row r="1708" spans="1:18">
      <c r="A1708" s="1020">
        <v>31</v>
      </c>
      <c r="B1708" s="1019" t="s">
        <v>1686</v>
      </c>
      <c r="C1708" s="1019" t="s">
        <v>1478</v>
      </c>
      <c r="D1708" s="1019" t="s">
        <v>87</v>
      </c>
      <c r="E1708" s="1021">
        <v>39787</v>
      </c>
      <c r="F1708" s="950" t="s">
        <v>26</v>
      </c>
      <c r="G1708" s="951">
        <v>303000000</v>
      </c>
      <c r="H1708" s="951">
        <v>0</v>
      </c>
      <c r="I1708" s="951">
        <v>121757209.63</v>
      </c>
      <c r="J1708" s="952" t="s">
        <v>672</v>
      </c>
      <c r="K1708" s="953"/>
      <c r="L1708" s="954"/>
      <c r="M1708" s="777"/>
      <c r="N1708" s="778"/>
      <c r="O1708" s="957"/>
      <c r="P1708" s="957"/>
      <c r="Q1708" s="779"/>
      <c r="R1708" s="1022"/>
    </row>
    <row r="1709" spans="1:18">
      <c r="A1709" s="1020"/>
      <c r="B1709" s="1019" t="s">
        <v>1686</v>
      </c>
      <c r="C1709" s="1019" t="s">
        <v>1478</v>
      </c>
      <c r="D1709" s="1019" t="s">
        <v>87</v>
      </c>
      <c r="E1709" s="1021">
        <v>41141</v>
      </c>
      <c r="F1709" s="950"/>
      <c r="G1709" s="951"/>
      <c r="H1709" s="951"/>
      <c r="I1709" s="951"/>
      <c r="J1709" s="952"/>
      <c r="K1709" s="953">
        <v>114772740</v>
      </c>
      <c r="L1709" s="954">
        <v>-1434659.25</v>
      </c>
      <c r="M1709" s="777">
        <v>5738637</v>
      </c>
      <c r="N1709" s="778">
        <v>20</v>
      </c>
      <c r="O1709" s="957">
        <v>-188227260</v>
      </c>
      <c r="P1709" s="957"/>
      <c r="Q1709" s="779"/>
      <c r="R1709" s="1022"/>
    </row>
    <row r="1710" spans="1:18">
      <c r="A1710" s="1020"/>
      <c r="B1710" s="1019" t="s">
        <v>1686</v>
      </c>
      <c r="C1710" s="1019" t="s">
        <v>1478</v>
      </c>
      <c r="D1710" s="1019" t="s">
        <v>87</v>
      </c>
      <c r="E1710" s="1021">
        <v>41171</v>
      </c>
      <c r="F1710" s="950"/>
      <c r="G1710" s="951"/>
      <c r="H1710" s="951"/>
      <c r="I1710" s="951"/>
      <c r="J1710" s="952"/>
      <c r="K1710" s="953"/>
      <c r="L1710" s="954"/>
      <c r="M1710" s="777"/>
      <c r="N1710" s="778"/>
      <c r="O1710" s="957"/>
      <c r="P1710" s="957"/>
      <c r="Q1710" s="779">
        <v>825000</v>
      </c>
      <c r="R1710" s="1022">
        <v>97540.56</v>
      </c>
    </row>
    <row r="1711" spans="1:18">
      <c r="A1711" s="1025">
        <v>44</v>
      </c>
      <c r="B1711" s="1019" t="s">
        <v>1687</v>
      </c>
      <c r="C1711" s="1019" t="s">
        <v>1688</v>
      </c>
      <c r="D1711" s="1019" t="s">
        <v>151</v>
      </c>
      <c r="E1711" s="1021">
        <v>39843</v>
      </c>
      <c r="F1711" s="950" t="s">
        <v>26</v>
      </c>
      <c r="G1711" s="951">
        <v>10000000</v>
      </c>
      <c r="H1711" s="951">
        <v>0</v>
      </c>
      <c r="I1711" s="951">
        <v>11400453.220000001</v>
      </c>
      <c r="J1711" s="952" t="s">
        <v>656</v>
      </c>
      <c r="K1711" s="953"/>
      <c r="L1711" s="954"/>
      <c r="M1711" s="777"/>
      <c r="N1711" s="778"/>
      <c r="O1711" s="957"/>
      <c r="P1711" s="957"/>
      <c r="Q1711" s="779"/>
      <c r="R1711" s="1022"/>
    </row>
    <row r="1712" spans="1:18">
      <c r="A1712" s="1020"/>
      <c r="B1712" s="1019" t="s">
        <v>1687</v>
      </c>
      <c r="C1712" s="1019" t="s">
        <v>1688</v>
      </c>
      <c r="D1712" s="1019" t="s">
        <v>151</v>
      </c>
      <c r="E1712" s="1021">
        <v>40787</v>
      </c>
      <c r="F1712" s="950"/>
      <c r="G1712" s="951"/>
      <c r="H1712" s="951"/>
      <c r="I1712" s="951"/>
      <c r="J1712" s="952"/>
      <c r="K1712" s="953">
        <v>10000000</v>
      </c>
      <c r="L1712" s="954"/>
      <c r="M1712" s="777">
        <v>10000</v>
      </c>
      <c r="N1712" s="778">
        <v>1000</v>
      </c>
      <c r="O1712" s="957"/>
      <c r="P1712" s="957"/>
      <c r="Q1712" s="779"/>
      <c r="R1712" s="1022"/>
    </row>
    <row r="1713" spans="1:18">
      <c r="A1713" s="1020"/>
      <c r="B1713" s="1019" t="s">
        <v>1687</v>
      </c>
      <c r="C1713" s="1019" t="s">
        <v>1688</v>
      </c>
      <c r="D1713" s="1019" t="s">
        <v>151</v>
      </c>
      <c r="E1713" s="1021">
        <v>40842</v>
      </c>
      <c r="F1713" s="950"/>
      <c r="G1713" s="951"/>
      <c r="H1713" s="951"/>
      <c r="I1713" s="951"/>
      <c r="J1713" s="952"/>
      <c r="K1713" s="953"/>
      <c r="L1713" s="954"/>
      <c r="M1713" s="777"/>
      <c r="N1713" s="778"/>
      <c r="O1713" s="957"/>
      <c r="P1713" s="957"/>
      <c r="Q1713" s="779">
        <v>107398</v>
      </c>
      <c r="R1713" s="1022">
        <v>133474.95000000001</v>
      </c>
    </row>
    <row r="1714" spans="1:18">
      <c r="A1714" s="1020" t="s">
        <v>1979</v>
      </c>
      <c r="B1714" s="1019" t="s">
        <v>1689</v>
      </c>
      <c r="C1714" s="1019" t="s">
        <v>1690</v>
      </c>
      <c r="D1714" s="1019" t="s">
        <v>1283</v>
      </c>
      <c r="E1714" s="1021">
        <v>39850</v>
      </c>
      <c r="F1714" s="950" t="s">
        <v>49</v>
      </c>
      <c r="G1714" s="951">
        <v>15568000</v>
      </c>
      <c r="H1714" s="951">
        <v>0</v>
      </c>
      <c r="I1714" s="951">
        <v>18101553.84</v>
      </c>
      <c r="J1714" s="952" t="s">
        <v>656</v>
      </c>
      <c r="K1714" s="953"/>
      <c r="L1714" s="954"/>
      <c r="M1714" s="777"/>
      <c r="N1714" s="778"/>
      <c r="O1714" s="957"/>
      <c r="P1714" s="957"/>
      <c r="Q1714" s="779"/>
      <c r="R1714" s="1022"/>
    </row>
    <row r="1715" spans="1:18">
      <c r="A1715" s="1020"/>
      <c r="B1715" s="1019" t="s">
        <v>1689</v>
      </c>
      <c r="C1715" s="1019" t="s">
        <v>1690</v>
      </c>
      <c r="D1715" s="1019" t="s">
        <v>1283</v>
      </c>
      <c r="E1715" s="1021">
        <v>40555</v>
      </c>
      <c r="F1715" s="950"/>
      <c r="G1715" s="951"/>
      <c r="H1715" s="951"/>
      <c r="I1715" s="951"/>
      <c r="J1715" s="952"/>
      <c r="K1715" s="953">
        <v>4000000</v>
      </c>
      <c r="L1715" s="954"/>
      <c r="M1715" s="777">
        <v>4000</v>
      </c>
      <c r="N1715" s="778">
        <v>1000</v>
      </c>
      <c r="O1715" s="957"/>
      <c r="P1715" s="957"/>
      <c r="Q1715" s="779"/>
      <c r="R1715" s="1022"/>
    </row>
    <row r="1716" spans="1:18">
      <c r="A1716" s="1020"/>
      <c r="B1716" s="1019" t="s">
        <v>1689</v>
      </c>
      <c r="C1716" s="1019" t="s">
        <v>1690</v>
      </c>
      <c r="D1716" s="1019" t="s">
        <v>1283</v>
      </c>
      <c r="E1716" s="1021">
        <v>40618</v>
      </c>
      <c r="F1716" s="950"/>
      <c r="G1716" s="951"/>
      <c r="H1716" s="951"/>
      <c r="I1716" s="951"/>
      <c r="J1716" s="952"/>
      <c r="K1716" s="953">
        <v>11568000</v>
      </c>
      <c r="L1716" s="954"/>
      <c r="M1716" s="777">
        <v>11568</v>
      </c>
      <c r="N1716" s="778">
        <v>1000</v>
      </c>
      <c r="O1716" s="957"/>
      <c r="P1716" s="957"/>
      <c r="Q1716" s="779">
        <v>778000</v>
      </c>
      <c r="R1716" s="1022">
        <v>778</v>
      </c>
    </row>
    <row r="1717" spans="1:18">
      <c r="A1717" s="1020" t="s">
        <v>1981</v>
      </c>
      <c r="B1717" s="1019" t="s">
        <v>1691</v>
      </c>
      <c r="C1717" s="1019" t="s">
        <v>1692</v>
      </c>
      <c r="D1717" s="1019" t="s">
        <v>98</v>
      </c>
      <c r="E1717" s="1021">
        <v>39836</v>
      </c>
      <c r="F1717" s="950" t="s">
        <v>49</v>
      </c>
      <c r="G1717" s="951">
        <v>10973000</v>
      </c>
      <c r="H1717" s="951">
        <v>0</v>
      </c>
      <c r="I1717" s="951">
        <v>2652816.96</v>
      </c>
      <c r="J1717" s="952" t="s">
        <v>672</v>
      </c>
      <c r="K1717" s="953"/>
      <c r="L1717" s="954"/>
      <c r="M1717" s="777"/>
      <c r="N1717" s="778"/>
      <c r="O1717" s="957"/>
      <c r="P1717" s="957"/>
      <c r="Q1717" s="779"/>
      <c r="R1717" s="1022"/>
    </row>
    <row r="1718" spans="1:18">
      <c r="A1718" s="1020"/>
      <c r="B1718" s="1019" t="s">
        <v>1691</v>
      </c>
      <c r="C1718" s="1019" t="s">
        <v>1692</v>
      </c>
      <c r="D1718" s="1019" t="s">
        <v>98</v>
      </c>
      <c r="E1718" s="1021">
        <v>41359</v>
      </c>
      <c r="F1718" s="950"/>
      <c r="G1718" s="951"/>
      <c r="H1718" s="951"/>
      <c r="I1718" s="951"/>
      <c r="J1718" s="952"/>
      <c r="K1718" s="953">
        <v>1796209.03</v>
      </c>
      <c r="L1718" s="954"/>
      <c r="M1718" s="777">
        <v>10351</v>
      </c>
      <c r="N1718" s="778">
        <v>173.5</v>
      </c>
      <c r="O1718" s="957">
        <v>-8554790.9700000007</v>
      </c>
      <c r="P1718" s="957"/>
      <c r="Q1718" s="779">
        <v>130704.17</v>
      </c>
      <c r="R1718" s="1022">
        <v>516</v>
      </c>
    </row>
    <row r="1719" spans="1:18">
      <c r="A1719" s="1020"/>
      <c r="B1719" s="1019" t="s">
        <v>1691</v>
      </c>
      <c r="C1719" s="1019" t="s">
        <v>1692</v>
      </c>
      <c r="D1719" s="1019" t="s">
        <v>98</v>
      </c>
      <c r="E1719" s="1021">
        <v>41360</v>
      </c>
      <c r="F1719" s="950"/>
      <c r="G1719" s="951"/>
      <c r="H1719" s="951"/>
      <c r="I1719" s="951"/>
      <c r="J1719" s="952"/>
      <c r="K1719" s="953">
        <v>107935.66</v>
      </c>
      <c r="L1719" s="954"/>
      <c r="M1719" s="777">
        <v>622</v>
      </c>
      <c r="N1719" s="778">
        <v>173.5</v>
      </c>
      <c r="O1719" s="957">
        <v>-514064.34</v>
      </c>
      <c r="P1719" s="957"/>
      <c r="Q1719" s="779">
        <v>8358.99</v>
      </c>
      <c r="R1719" s="1022">
        <v>33</v>
      </c>
    </row>
    <row r="1720" spans="1:18">
      <c r="A1720" s="1020"/>
      <c r="B1720" s="1019" t="s">
        <v>1691</v>
      </c>
      <c r="C1720" s="1019" t="s">
        <v>1692</v>
      </c>
      <c r="D1720" s="1019" t="s">
        <v>98</v>
      </c>
      <c r="E1720" s="1021">
        <v>41373</v>
      </c>
      <c r="F1720" s="950"/>
      <c r="G1720" s="951"/>
      <c r="H1720" s="951"/>
      <c r="I1720" s="951"/>
      <c r="J1720" s="952"/>
      <c r="K1720" s="953"/>
      <c r="L1720" s="954">
        <v>-25000</v>
      </c>
      <c r="M1720" s="777"/>
      <c r="N1720" s="778"/>
      <c r="O1720" s="957"/>
      <c r="P1720" s="957"/>
      <c r="Q1720" s="779"/>
      <c r="R1720" s="1022"/>
    </row>
    <row r="1721" spans="1:18">
      <c r="A1721" s="1020">
        <v>15</v>
      </c>
      <c r="B1721" s="1019" t="s">
        <v>1693</v>
      </c>
      <c r="C1721" s="1019" t="s">
        <v>1694</v>
      </c>
      <c r="D1721" s="1019" t="s">
        <v>80</v>
      </c>
      <c r="E1721" s="1021">
        <v>39983</v>
      </c>
      <c r="F1721" s="950" t="s">
        <v>160</v>
      </c>
      <c r="G1721" s="951">
        <v>15000000</v>
      </c>
      <c r="H1721" s="951">
        <v>15000000</v>
      </c>
      <c r="I1721" s="951">
        <v>2083520.25</v>
      </c>
      <c r="J1721" s="952" t="s">
        <v>661</v>
      </c>
      <c r="K1721" s="953"/>
      <c r="L1721" s="954"/>
      <c r="M1721" s="777"/>
      <c r="N1721" s="778"/>
      <c r="O1721" s="957"/>
      <c r="P1721" s="957"/>
      <c r="Q1721" s="779"/>
      <c r="R1721" s="1022"/>
    </row>
    <row r="1722" spans="1:18">
      <c r="A1722" s="1020">
        <v>44</v>
      </c>
      <c r="B1722" s="1019" t="s">
        <v>1695</v>
      </c>
      <c r="C1722" s="1019" t="s">
        <v>1031</v>
      </c>
      <c r="D1722" s="1019" t="s">
        <v>81</v>
      </c>
      <c r="E1722" s="1021">
        <v>39801</v>
      </c>
      <c r="F1722" s="950" t="s">
        <v>26</v>
      </c>
      <c r="G1722" s="951">
        <v>8500000</v>
      </c>
      <c r="H1722" s="951">
        <v>0</v>
      </c>
      <c r="I1722" s="951">
        <v>9930625</v>
      </c>
      <c r="J1722" s="952" t="s">
        <v>656</v>
      </c>
      <c r="K1722" s="953"/>
      <c r="L1722" s="954"/>
      <c r="M1722" s="777"/>
      <c r="N1722" s="778"/>
      <c r="O1722" s="957"/>
      <c r="P1722" s="957"/>
      <c r="Q1722" s="779"/>
      <c r="R1722" s="1022"/>
    </row>
    <row r="1723" spans="1:18">
      <c r="A1723" s="1020"/>
      <c r="B1723" s="1019" t="s">
        <v>1695</v>
      </c>
      <c r="C1723" s="1019" t="s">
        <v>1031</v>
      </c>
      <c r="D1723" s="1019" t="s">
        <v>81</v>
      </c>
      <c r="E1723" s="1021">
        <v>40759</v>
      </c>
      <c r="F1723" s="950"/>
      <c r="G1723" s="951"/>
      <c r="H1723" s="951"/>
      <c r="I1723" s="951"/>
      <c r="J1723" s="952"/>
      <c r="K1723" s="953">
        <v>8500000</v>
      </c>
      <c r="L1723" s="954"/>
      <c r="M1723" s="777">
        <v>8500</v>
      </c>
      <c r="N1723" s="778">
        <v>1000</v>
      </c>
      <c r="O1723" s="957"/>
      <c r="P1723" s="957"/>
      <c r="Q1723" s="779"/>
      <c r="R1723" s="1022"/>
    </row>
    <row r="1724" spans="1:18">
      <c r="A1724" s="1020"/>
      <c r="B1724" s="1019" t="s">
        <v>1695</v>
      </c>
      <c r="C1724" s="1019" t="s">
        <v>1031</v>
      </c>
      <c r="D1724" s="1019" t="s">
        <v>81</v>
      </c>
      <c r="E1724" s="1021">
        <v>40800</v>
      </c>
      <c r="F1724" s="950"/>
      <c r="G1724" s="951"/>
      <c r="H1724" s="951"/>
      <c r="I1724" s="951"/>
      <c r="J1724" s="952"/>
      <c r="K1724" s="953"/>
      <c r="L1724" s="954"/>
      <c r="M1724" s="777"/>
      <c r="N1724" s="778"/>
      <c r="O1724" s="957"/>
      <c r="P1724" s="957"/>
      <c r="Q1724" s="779">
        <v>315000</v>
      </c>
      <c r="R1724" s="1022">
        <v>239212</v>
      </c>
    </row>
    <row r="1725" spans="1:18">
      <c r="A1725" s="1020">
        <v>11</v>
      </c>
      <c r="B1725" s="1019" t="s">
        <v>1696</v>
      </c>
      <c r="C1725" s="1019" t="s">
        <v>1697</v>
      </c>
      <c r="D1725" s="1019" t="s">
        <v>151</v>
      </c>
      <c r="E1725" s="1021">
        <v>39822</v>
      </c>
      <c r="F1725" s="950" t="s">
        <v>26</v>
      </c>
      <c r="G1725" s="951">
        <v>89310000</v>
      </c>
      <c r="H1725" s="951">
        <v>0</v>
      </c>
      <c r="I1725" s="951">
        <v>92513970.829999998</v>
      </c>
      <c r="J1725" s="952" t="s">
        <v>656</v>
      </c>
      <c r="K1725" s="953"/>
      <c r="L1725" s="954"/>
      <c r="M1725" s="777"/>
      <c r="N1725" s="778"/>
      <c r="O1725" s="957"/>
      <c r="P1725" s="957"/>
      <c r="Q1725" s="779"/>
      <c r="R1725" s="1022"/>
    </row>
    <row r="1726" spans="1:18">
      <c r="A1726" s="1020"/>
      <c r="B1726" s="1019" t="s">
        <v>1696</v>
      </c>
      <c r="C1726" s="1019" t="s">
        <v>1697</v>
      </c>
      <c r="D1726" s="1019" t="s">
        <v>151</v>
      </c>
      <c r="E1726" s="1021">
        <v>39911</v>
      </c>
      <c r="F1726" s="950"/>
      <c r="G1726" s="951"/>
      <c r="H1726" s="951"/>
      <c r="I1726" s="951"/>
      <c r="J1726" s="952"/>
      <c r="K1726" s="953">
        <v>89310000</v>
      </c>
      <c r="L1726" s="954"/>
      <c r="M1726" s="777">
        <v>89310</v>
      </c>
      <c r="N1726" s="778">
        <v>1000</v>
      </c>
      <c r="O1726" s="957"/>
      <c r="P1726" s="957"/>
      <c r="Q1726" s="779"/>
      <c r="R1726" s="1022"/>
    </row>
    <row r="1727" spans="1:18">
      <c r="A1727" s="1020"/>
      <c r="B1727" s="1019" t="s">
        <v>1696</v>
      </c>
      <c r="C1727" s="1019" t="s">
        <v>1697</v>
      </c>
      <c r="D1727" s="1019" t="s">
        <v>151</v>
      </c>
      <c r="E1727" s="1021">
        <v>39960</v>
      </c>
      <c r="F1727" s="950"/>
      <c r="G1727" s="951"/>
      <c r="H1727" s="951"/>
      <c r="I1727" s="951"/>
      <c r="J1727" s="952"/>
      <c r="K1727" s="953"/>
      <c r="L1727" s="954"/>
      <c r="M1727" s="777"/>
      <c r="N1727" s="778"/>
      <c r="O1727" s="957"/>
      <c r="P1727" s="957"/>
      <c r="Q1727" s="779">
        <v>2100000</v>
      </c>
      <c r="R1727" s="1022">
        <v>1620545</v>
      </c>
    </row>
    <row r="1728" spans="1:18">
      <c r="A1728" s="1020">
        <v>11</v>
      </c>
      <c r="B1728" s="1019" t="s">
        <v>1698</v>
      </c>
      <c r="C1728" s="1019" t="s">
        <v>905</v>
      </c>
      <c r="D1728" s="1019" t="s">
        <v>105</v>
      </c>
      <c r="E1728" s="1021">
        <v>39766</v>
      </c>
      <c r="F1728" s="950" t="s">
        <v>26</v>
      </c>
      <c r="G1728" s="951">
        <v>3500000000</v>
      </c>
      <c r="H1728" s="951">
        <v>0</v>
      </c>
      <c r="I1728" s="951">
        <v>5448052772.5100002</v>
      </c>
      <c r="J1728" s="952" t="s">
        <v>656</v>
      </c>
      <c r="K1728" s="953"/>
      <c r="L1728" s="954"/>
      <c r="M1728" s="777"/>
      <c r="N1728" s="778"/>
      <c r="O1728" s="957"/>
      <c r="P1728" s="957"/>
      <c r="Q1728" s="779"/>
      <c r="R1728" s="1022"/>
    </row>
    <row r="1729" spans="1:18">
      <c r="A1729" s="1020"/>
      <c r="B1729" s="1019" t="s">
        <v>1698</v>
      </c>
      <c r="C1729" s="1019" t="s">
        <v>905</v>
      </c>
      <c r="D1729" s="1019" t="s">
        <v>105</v>
      </c>
      <c r="E1729" s="1021">
        <v>39813</v>
      </c>
      <c r="F1729" s="950"/>
      <c r="G1729" s="951">
        <v>1350000000</v>
      </c>
      <c r="H1729" s="951"/>
      <c r="I1729" s="951"/>
      <c r="J1729" s="952"/>
      <c r="K1729" s="953"/>
      <c r="L1729" s="954"/>
      <c r="M1729" s="777"/>
      <c r="N1729" s="778"/>
      <c r="O1729" s="957"/>
      <c r="P1729" s="957"/>
      <c r="Q1729" s="779"/>
      <c r="R1729" s="1022"/>
    </row>
    <row r="1730" spans="1:18">
      <c r="A1730" s="1020"/>
      <c r="B1730" s="1019" t="s">
        <v>1698</v>
      </c>
      <c r="C1730" s="1019" t="s">
        <v>905</v>
      </c>
      <c r="D1730" s="1019" t="s">
        <v>105</v>
      </c>
      <c r="E1730" s="1021">
        <v>40632</v>
      </c>
      <c r="F1730" s="950"/>
      <c r="G1730" s="951"/>
      <c r="H1730" s="951"/>
      <c r="I1730" s="951"/>
      <c r="J1730" s="952"/>
      <c r="K1730" s="953">
        <v>4850000000</v>
      </c>
      <c r="L1730" s="954"/>
      <c r="M1730" s="777">
        <v>48500</v>
      </c>
      <c r="N1730" s="778">
        <v>100000</v>
      </c>
      <c r="O1730" s="957"/>
      <c r="P1730" s="957"/>
      <c r="Q1730" s="779"/>
      <c r="R1730" s="1022"/>
    </row>
    <row r="1731" spans="1:18">
      <c r="A1731" s="1020"/>
      <c r="B1731" s="1019" t="s">
        <v>1698</v>
      </c>
      <c r="C1731" s="1019" t="s">
        <v>905</v>
      </c>
      <c r="D1731" s="1019" t="s">
        <v>105</v>
      </c>
      <c r="E1731" s="1021">
        <v>40814</v>
      </c>
      <c r="F1731" s="950"/>
      <c r="G1731" s="951"/>
      <c r="H1731" s="951"/>
      <c r="I1731" s="951"/>
      <c r="J1731" s="952"/>
      <c r="K1731" s="953"/>
      <c r="L1731" s="954"/>
      <c r="M1731" s="777"/>
      <c r="N1731" s="778"/>
      <c r="O1731" s="957"/>
      <c r="P1731" s="957"/>
      <c r="Q1731" s="779">
        <v>30066661.399999999</v>
      </c>
      <c r="R1731" s="1022">
        <v>17900182</v>
      </c>
    </row>
    <row r="1732" spans="1:18">
      <c r="A1732" s="1020" t="s">
        <v>2066</v>
      </c>
      <c r="B1732" s="1019" t="s">
        <v>1699</v>
      </c>
      <c r="C1732" s="1019" t="s">
        <v>771</v>
      </c>
      <c r="D1732" s="1019" t="s">
        <v>108</v>
      </c>
      <c r="E1732" s="1021">
        <v>39787</v>
      </c>
      <c r="F1732" s="950" t="s">
        <v>26</v>
      </c>
      <c r="G1732" s="951">
        <v>69000000</v>
      </c>
      <c r="H1732" s="951">
        <v>0</v>
      </c>
      <c r="I1732" s="951">
        <v>4983333.33</v>
      </c>
      <c r="J1732" s="952" t="s">
        <v>1969</v>
      </c>
      <c r="K1732" s="953"/>
      <c r="L1732" s="954"/>
      <c r="M1732" s="777"/>
      <c r="N1732" s="778"/>
      <c r="O1732" s="957"/>
      <c r="P1732" s="957"/>
      <c r="Q1732" s="779"/>
      <c r="R1732" s="1022"/>
    </row>
    <row r="1733" spans="1:18">
      <c r="A1733" s="1020"/>
      <c r="B1733" s="1019" t="s">
        <v>1699</v>
      </c>
      <c r="C1733" s="1019" t="s">
        <v>771</v>
      </c>
      <c r="D1733" s="1019" t="s">
        <v>108</v>
      </c>
      <c r="E1733" s="1021">
        <v>40648</v>
      </c>
      <c r="F1733" s="950"/>
      <c r="G1733" s="951"/>
      <c r="H1733" s="951"/>
      <c r="I1733" s="951"/>
      <c r="J1733" s="952"/>
      <c r="K1733" s="953"/>
      <c r="L1733" s="954"/>
      <c r="M1733" s="777"/>
      <c r="N1733" s="778"/>
      <c r="O1733" s="957">
        <v>-69000000</v>
      </c>
      <c r="P1733" s="957"/>
      <c r="Q1733" s="779"/>
      <c r="R1733" s="1022"/>
    </row>
    <row r="1734" spans="1:18">
      <c r="A1734" s="1020" t="s">
        <v>1979</v>
      </c>
      <c r="B1734" s="1019" t="s">
        <v>1700</v>
      </c>
      <c r="C1734" s="1019" t="s">
        <v>1701</v>
      </c>
      <c r="D1734" s="1019" t="s">
        <v>55</v>
      </c>
      <c r="E1734" s="1021">
        <v>39822</v>
      </c>
      <c r="F1734" s="950" t="s">
        <v>49</v>
      </c>
      <c r="G1734" s="951">
        <v>2000000</v>
      </c>
      <c r="H1734" s="951">
        <v>0</v>
      </c>
      <c r="I1734" s="951">
        <v>2314972.2200000002</v>
      </c>
      <c r="J1734" s="952" t="s">
        <v>656</v>
      </c>
      <c r="K1734" s="953"/>
      <c r="L1734" s="954"/>
      <c r="M1734" s="777"/>
      <c r="N1734" s="778"/>
      <c r="O1734" s="957"/>
      <c r="P1734" s="957"/>
      <c r="Q1734" s="779"/>
      <c r="R1734" s="1022"/>
    </row>
    <row r="1735" spans="1:18">
      <c r="A1735" s="1020"/>
      <c r="B1735" s="1019" t="s">
        <v>1700</v>
      </c>
      <c r="C1735" s="1019" t="s">
        <v>1701</v>
      </c>
      <c r="D1735" s="1019" t="s">
        <v>55</v>
      </c>
      <c r="E1735" s="1021">
        <v>40541</v>
      </c>
      <c r="F1735" s="950"/>
      <c r="G1735" s="951"/>
      <c r="H1735" s="951"/>
      <c r="I1735" s="951"/>
      <c r="J1735" s="952"/>
      <c r="K1735" s="953">
        <v>2000000</v>
      </c>
      <c r="L1735" s="954"/>
      <c r="M1735" s="777">
        <v>2000</v>
      </c>
      <c r="N1735" s="778">
        <v>1000</v>
      </c>
      <c r="O1735" s="957"/>
      <c r="P1735" s="957"/>
      <c r="Q1735" s="779">
        <v>100000</v>
      </c>
      <c r="R1735" s="1022">
        <v>100</v>
      </c>
    </row>
    <row r="1736" spans="1:18">
      <c r="A1736" s="1020">
        <v>11</v>
      </c>
      <c r="B1736" s="1019" t="s">
        <v>1702</v>
      </c>
      <c r="C1736" s="1019" t="s">
        <v>1703</v>
      </c>
      <c r="D1736" s="1019" t="s">
        <v>98</v>
      </c>
      <c r="E1736" s="1021">
        <v>39794</v>
      </c>
      <c r="F1736" s="950" t="s">
        <v>26</v>
      </c>
      <c r="G1736" s="951">
        <v>300000000</v>
      </c>
      <c r="H1736" s="951">
        <v>0</v>
      </c>
      <c r="I1736" s="951">
        <v>328991401.57999998</v>
      </c>
      <c r="J1736" s="952" t="s">
        <v>656</v>
      </c>
      <c r="K1736" s="953"/>
      <c r="L1736" s="954"/>
      <c r="M1736" s="777"/>
      <c r="N1736" s="778"/>
      <c r="O1736" s="957"/>
      <c r="P1736" s="957"/>
      <c r="Q1736" s="779"/>
      <c r="R1736" s="1022"/>
    </row>
    <row r="1737" spans="1:18">
      <c r="A1737" s="1020"/>
      <c r="B1737" s="1019" t="s">
        <v>1702</v>
      </c>
      <c r="C1737" s="1019" t="s">
        <v>1703</v>
      </c>
      <c r="D1737" s="1019" t="s">
        <v>98</v>
      </c>
      <c r="E1737" s="1021">
        <v>40289</v>
      </c>
      <c r="F1737" s="950"/>
      <c r="G1737" s="951"/>
      <c r="H1737" s="951"/>
      <c r="I1737" s="951"/>
      <c r="J1737" s="952"/>
      <c r="K1737" s="953">
        <v>200000000</v>
      </c>
      <c r="L1737" s="954"/>
      <c r="M1737" s="777">
        <v>200000</v>
      </c>
      <c r="N1737" s="778">
        <v>1000</v>
      </c>
      <c r="O1737" s="957"/>
      <c r="P1737" s="957"/>
      <c r="Q1737" s="779"/>
      <c r="R1737" s="1022"/>
    </row>
    <row r="1738" spans="1:18">
      <c r="A1738" s="1020"/>
      <c r="B1738" s="1019" t="s">
        <v>1702</v>
      </c>
      <c r="C1738" s="1019" t="s">
        <v>1703</v>
      </c>
      <c r="D1738" s="1019" t="s">
        <v>98</v>
      </c>
      <c r="E1738" s="1021">
        <v>40534</v>
      </c>
      <c r="F1738" s="950"/>
      <c r="G1738" s="951"/>
      <c r="H1738" s="951"/>
      <c r="I1738" s="951"/>
      <c r="J1738" s="952"/>
      <c r="K1738" s="953">
        <v>100000000</v>
      </c>
      <c r="L1738" s="954"/>
      <c r="M1738" s="777">
        <v>100000</v>
      </c>
      <c r="N1738" s="778">
        <v>1000</v>
      </c>
      <c r="O1738" s="957"/>
      <c r="P1738" s="957"/>
      <c r="Q1738" s="779"/>
      <c r="R1738" s="1022"/>
    </row>
    <row r="1739" spans="1:18">
      <c r="A1739" s="1020"/>
      <c r="B1739" s="1019" t="s">
        <v>1702</v>
      </c>
      <c r="C1739" s="1019" t="s">
        <v>1703</v>
      </c>
      <c r="D1739" s="1019" t="s">
        <v>98</v>
      </c>
      <c r="E1739" s="1021">
        <v>40562</v>
      </c>
      <c r="F1739" s="950"/>
      <c r="G1739" s="951"/>
      <c r="H1739" s="951"/>
      <c r="I1739" s="951"/>
      <c r="J1739" s="952"/>
      <c r="K1739" s="953"/>
      <c r="L1739" s="954"/>
      <c r="M1739" s="777"/>
      <c r="N1739" s="778"/>
      <c r="O1739" s="957"/>
      <c r="P1739" s="957"/>
      <c r="Q1739" s="779">
        <v>5269179.3600000003</v>
      </c>
      <c r="R1739" s="1022">
        <v>3028264</v>
      </c>
    </row>
    <row r="1740" spans="1:18">
      <c r="A1740" s="1020" t="s">
        <v>1979</v>
      </c>
      <c r="B1740" s="1019" t="s">
        <v>1704</v>
      </c>
      <c r="C1740" s="1019" t="s">
        <v>1705</v>
      </c>
      <c r="D1740" s="1019" t="s">
        <v>80</v>
      </c>
      <c r="E1740" s="1021">
        <v>39913</v>
      </c>
      <c r="F1740" s="950" t="s">
        <v>49</v>
      </c>
      <c r="G1740" s="951">
        <v>4000000</v>
      </c>
      <c r="H1740" s="951">
        <v>0</v>
      </c>
      <c r="I1740" s="951">
        <v>4721382.8899999997</v>
      </c>
      <c r="J1740" s="952" t="s">
        <v>656</v>
      </c>
      <c r="K1740" s="953"/>
      <c r="L1740" s="954"/>
      <c r="M1740" s="777"/>
      <c r="N1740" s="778"/>
      <c r="O1740" s="957"/>
      <c r="P1740" s="957"/>
      <c r="Q1740" s="779"/>
      <c r="R1740" s="1022"/>
    </row>
    <row r="1741" spans="1:18">
      <c r="A1741" s="1020"/>
      <c r="B1741" s="1019" t="s">
        <v>1704</v>
      </c>
      <c r="C1741" s="1019" t="s">
        <v>1705</v>
      </c>
      <c r="D1741" s="1019" t="s">
        <v>80</v>
      </c>
      <c r="E1741" s="1021">
        <v>40786</v>
      </c>
      <c r="F1741" s="950"/>
      <c r="G1741" s="951"/>
      <c r="H1741" s="951"/>
      <c r="I1741" s="951"/>
      <c r="J1741" s="952"/>
      <c r="K1741" s="953">
        <v>4000000</v>
      </c>
      <c r="L1741" s="954"/>
      <c r="M1741" s="777">
        <v>4000</v>
      </c>
      <c r="N1741" s="778">
        <v>1000</v>
      </c>
      <c r="O1741" s="957"/>
      <c r="P1741" s="957"/>
      <c r="Q1741" s="779">
        <v>200000</v>
      </c>
      <c r="R1741" s="1022">
        <v>200</v>
      </c>
    </row>
    <row r="1742" spans="1:18">
      <c r="A1742" s="1020" t="s">
        <v>1989</v>
      </c>
      <c r="B1742" s="1019" t="s">
        <v>1706</v>
      </c>
      <c r="C1742" s="1019" t="s">
        <v>1707</v>
      </c>
      <c r="D1742" s="1019" t="s">
        <v>81</v>
      </c>
      <c r="E1742" s="1021">
        <v>39794</v>
      </c>
      <c r="F1742" s="950" t="s">
        <v>26</v>
      </c>
      <c r="G1742" s="951">
        <v>235000000</v>
      </c>
      <c r="H1742" s="951">
        <v>0</v>
      </c>
      <c r="I1742" s="951">
        <v>253929027.78</v>
      </c>
      <c r="J1742" s="952" t="s">
        <v>656</v>
      </c>
      <c r="K1742" s="953"/>
      <c r="L1742" s="954"/>
      <c r="M1742" s="777"/>
      <c r="N1742" s="778"/>
      <c r="O1742" s="957"/>
      <c r="P1742" s="957"/>
      <c r="Q1742" s="779"/>
      <c r="R1742" s="1022"/>
    </row>
    <row r="1743" spans="1:18">
      <c r="A1743" s="1020"/>
      <c r="B1743" s="1019" t="s">
        <v>1706</v>
      </c>
      <c r="C1743" s="1019" t="s">
        <v>1707</v>
      </c>
      <c r="D1743" s="1019" t="s">
        <v>81</v>
      </c>
      <c r="E1743" s="1021">
        <v>40170</v>
      </c>
      <c r="F1743" s="950"/>
      <c r="G1743" s="951"/>
      <c r="H1743" s="951"/>
      <c r="I1743" s="951"/>
      <c r="J1743" s="952"/>
      <c r="K1743" s="953">
        <v>235000000</v>
      </c>
      <c r="L1743" s="954"/>
      <c r="M1743" s="777">
        <v>235000</v>
      </c>
      <c r="N1743" s="778">
        <v>1000</v>
      </c>
      <c r="O1743" s="957"/>
      <c r="P1743" s="957"/>
      <c r="Q1743" s="779"/>
      <c r="R1743" s="1022"/>
    </row>
    <row r="1744" spans="1:18">
      <c r="A1744" s="1020"/>
      <c r="B1744" s="1019" t="s">
        <v>1706</v>
      </c>
      <c r="C1744" s="1019" t="s">
        <v>1707</v>
      </c>
      <c r="D1744" s="1019" t="s">
        <v>81</v>
      </c>
      <c r="E1744" s="1021">
        <v>40345</v>
      </c>
      <c r="F1744" s="950"/>
      <c r="G1744" s="951"/>
      <c r="H1744" s="951"/>
      <c r="I1744" s="951"/>
      <c r="J1744" s="952"/>
      <c r="K1744" s="953"/>
      <c r="L1744" s="954"/>
      <c r="M1744" s="777"/>
      <c r="N1744" s="778"/>
      <c r="O1744" s="957"/>
      <c r="P1744" s="957"/>
      <c r="Q1744" s="779">
        <v>6820000</v>
      </c>
      <c r="R1744" s="1022">
        <v>354058</v>
      </c>
    </row>
    <row r="1745" spans="1:18">
      <c r="A1745" s="1020" t="s">
        <v>2006</v>
      </c>
      <c r="B1745" s="1019" t="s">
        <v>1708</v>
      </c>
      <c r="C1745" s="1019" t="s">
        <v>1709</v>
      </c>
      <c r="D1745" s="1019" t="s">
        <v>88</v>
      </c>
      <c r="E1745" s="1021">
        <v>39941</v>
      </c>
      <c r="F1745" s="950" t="s">
        <v>160</v>
      </c>
      <c r="G1745" s="951">
        <v>13644000</v>
      </c>
      <c r="H1745" s="951">
        <v>0</v>
      </c>
      <c r="I1745" s="951">
        <v>17019233.91</v>
      </c>
      <c r="J1745" s="952" t="s">
        <v>656</v>
      </c>
      <c r="K1745" s="953"/>
      <c r="L1745" s="954"/>
      <c r="M1745" s="777"/>
      <c r="N1745" s="778"/>
      <c r="O1745" s="957"/>
      <c r="P1745" s="957"/>
      <c r="Q1745" s="779"/>
      <c r="R1745" s="1022"/>
    </row>
    <row r="1746" spans="1:18">
      <c r="A1746" s="1020"/>
      <c r="B1746" s="1019" t="s">
        <v>1708</v>
      </c>
      <c r="C1746" s="1019" t="s">
        <v>1709</v>
      </c>
      <c r="D1746" s="1019" t="s">
        <v>88</v>
      </c>
      <c r="E1746" s="1021">
        <v>40801</v>
      </c>
      <c r="F1746" s="950"/>
      <c r="G1746" s="951"/>
      <c r="H1746" s="951"/>
      <c r="I1746" s="951"/>
      <c r="J1746" s="952"/>
      <c r="K1746" s="953">
        <v>13644000</v>
      </c>
      <c r="L1746" s="954"/>
      <c r="M1746" s="777">
        <v>13644000</v>
      </c>
      <c r="N1746" s="778">
        <v>1</v>
      </c>
      <c r="O1746" s="957"/>
      <c r="P1746" s="957"/>
      <c r="Q1746" s="779">
        <v>682000</v>
      </c>
      <c r="R1746" s="1022">
        <v>682000</v>
      </c>
    </row>
    <row r="1747" spans="1:18">
      <c r="A1747" s="1020">
        <v>11</v>
      </c>
      <c r="B1747" s="1019" t="s">
        <v>1710</v>
      </c>
      <c r="C1747" s="1019" t="s">
        <v>1307</v>
      </c>
      <c r="D1747" s="1019" t="s">
        <v>105</v>
      </c>
      <c r="E1747" s="1021">
        <v>39801</v>
      </c>
      <c r="F1747" s="950" t="s">
        <v>26</v>
      </c>
      <c r="G1747" s="951">
        <v>967870000</v>
      </c>
      <c r="H1747" s="951">
        <v>0</v>
      </c>
      <c r="I1747" s="951">
        <v>1190614526.3900001</v>
      </c>
      <c r="J1747" s="952" t="s">
        <v>705</v>
      </c>
      <c r="K1747" s="953"/>
      <c r="L1747" s="954"/>
      <c r="M1747" s="777"/>
      <c r="N1747" s="778"/>
      <c r="O1747" s="957"/>
      <c r="P1747" s="957"/>
      <c r="Q1747" s="779"/>
      <c r="R1747" s="1022"/>
    </row>
    <row r="1748" spans="1:18">
      <c r="A1748" s="1020"/>
      <c r="B1748" s="1019" t="s">
        <v>1710</v>
      </c>
      <c r="C1748" s="1019" t="s">
        <v>1307</v>
      </c>
      <c r="D1748" s="1019" t="s">
        <v>105</v>
      </c>
      <c r="E1748" s="1021">
        <v>41481</v>
      </c>
      <c r="F1748" s="950"/>
      <c r="G1748" s="951"/>
      <c r="H1748" s="951"/>
      <c r="I1748" s="951"/>
      <c r="J1748" s="952"/>
      <c r="K1748" s="953">
        <v>967870000</v>
      </c>
      <c r="L1748" s="954"/>
      <c r="M1748" s="777">
        <v>967870</v>
      </c>
      <c r="N1748" s="778">
        <v>1000</v>
      </c>
      <c r="O1748" s="957"/>
      <c r="P1748" s="957"/>
      <c r="Q1748" s="779"/>
      <c r="R1748" s="1022"/>
    </row>
    <row r="1749" spans="1:18" s="788" customFormat="1">
      <c r="A1749" s="1025">
        <v>8103</v>
      </c>
      <c r="B1749" s="1019" t="s">
        <v>1711</v>
      </c>
      <c r="C1749" s="1019" t="s">
        <v>1319</v>
      </c>
      <c r="D1749" s="1019" t="s">
        <v>118</v>
      </c>
      <c r="E1749" s="1021">
        <v>39829</v>
      </c>
      <c r="F1749" s="950" t="s">
        <v>49</v>
      </c>
      <c r="G1749" s="951">
        <v>8000000</v>
      </c>
      <c r="H1749" s="951">
        <v>0</v>
      </c>
      <c r="I1749" s="951">
        <v>253122.22</v>
      </c>
      <c r="J1749" s="951" t="s">
        <v>1969</v>
      </c>
      <c r="K1749" s="951"/>
      <c r="L1749" s="957"/>
      <c r="M1749" s="951"/>
      <c r="N1749" s="951"/>
      <c r="O1749" s="957"/>
      <c r="P1749" s="957"/>
      <c r="Q1749" s="957"/>
      <c r="R1749" s="1022"/>
    </row>
    <row r="1750" spans="1:18">
      <c r="A1750" s="1020"/>
      <c r="B1750" s="1019" t="s">
        <v>1711</v>
      </c>
      <c r="C1750" s="1019" t="s">
        <v>1319</v>
      </c>
      <c r="D1750" s="1019" t="s">
        <v>118</v>
      </c>
      <c r="E1750" s="1021">
        <v>41670</v>
      </c>
      <c r="F1750" s="950"/>
      <c r="G1750" s="951"/>
      <c r="H1750" s="951"/>
      <c r="I1750" s="951"/>
      <c r="J1750" s="952"/>
      <c r="K1750" s="953"/>
      <c r="L1750" s="954"/>
      <c r="M1750" s="777"/>
      <c r="N1750" s="778"/>
      <c r="O1750" s="957">
        <v>-8000000</v>
      </c>
      <c r="P1750" s="957"/>
      <c r="Q1750" s="779"/>
      <c r="R1750" s="1022"/>
    </row>
    <row r="1751" spans="1:18">
      <c r="A1751" s="1020"/>
      <c r="B1751" s="1019" t="s">
        <v>1712</v>
      </c>
      <c r="C1751" s="1019" t="s">
        <v>1713</v>
      </c>
      <c r="D1751" s="1019" t="s">
        <v>80</v>
      </c>
      <c r="E1751" s="1021">
        <v>39773</v>
      </c>
      <c r="F1751" s="950" t="s">
        <v>26</v>
      </c>
      <c r="G1751" s="951">
        <v>104823000</v>
      </c>
      <c r="H1751" s="951">
        <v>0</v>
      </c>
      <c r="I1751" s="951">
        <v>120845170.8</v>
      </c>
      <c r="J1751" s="952" t="s">
        <v>672</v>
      </c>
      <c r="K1751" s="953"/>
      <c r="L1751" s="954"/>
      <c r="M1751" s="777"/>
      <c r="N1751" s="778"/>
      <c r="O1751" s="957"/>
      <c r="P1751" s="957"/>
      <c r="Q1751" s="779"/>
      <c r="R1751" s="1022"/>
    </row>
    <row r="1752" spans="1:18">
      <c r="A1752" s="1020"/>
      <c r="B1752" s="1019" t="s">
        <v>1712</v>
      </c>
      <c r="C1752" s="1019" t="s">
        <v>1713</v>
      </c>
      <c r="D1752" s="1019" t="s">
        <v>80</v>
      </c>
      <c r="E1752" s="1021">
        <v>41079</v>
      </c>
      <c r="F1752" s="950"/>
      <c r="G1752" s="951"/>
      <c r="H1752" s="951"/>
      <c r="I1752" s="951"/>
      <c r="J1752" s="952"/>
      <c r="K1752" s="953">
        <v>93659350.5</v>
      </c>
      <c r="L1752" s="954">
        <v>-1404890.26</v>
      </c>
      <c r="M1752" s="777">
        <v>104823</v>
      </c>
      <c r="N1752" s="778">
        <v>893.5</v>
      </c>
      <c r="O1752" s="957">
        <v>-11163649.5</v>
      </c>
      <c r="P1752" s="957"/>
      <c r="Q1752" s="779"/>
      <c r="R1752" s="1022"/>
    </row>
    <row r="1753" spans="1:18">
      <c r="A1753" s="1020"/>
      <c r="B1753" s="1019" t="s">
        <v>1712</v>
      </c>
      <c r="C1753" s="1019" t="s">
        <v>1713</v>
      </c>
      <c r="D1753" s="1019" t="s">
        <v>80</v>
      </c>
      <c r="E1753" s="1021">
        <v>41108</v>
      </c>
      <c r="F1753" s="950"/>
      <c r="G1753" s="951"/>
      <c r="H1753" s="951"/>
      <c r="I1753" s="951"/>
      <c r="J1753" s="952"/>
      <c r="K1753" s="953"/>
      <c r="L1753" s="954"/>
      <c r="M1753" s="777"/>
      <c r="N1753" s="778"/>
      <c r="O1753" s="957"/>
      <c r="P1753" s="957"/>
      <c r="Q1753" s="779">
        <v>9839273</v>
      </c>
      <c r="R1753" s="1022">
        <v>1462647</v>
      </c>
    </row>
    <row r="1754" spans="1:18" s="944" customFormat="1">
      <c r="A1754" s="1020" t="s">
        <v>2065</v>
      </c>
      <c r="B1754" s="1019" t="s">
        <v>1714</v>
      </c>
      <c r="C1754" s="1019" t="s">
        <v>1677</v>
      </c>
      <c r="D1754" s="1019" t="s">
        <v>92</v>
      </c>
      <c r="E1754" s="1021">
        <v>40053</v>
      </c>
      <c r="F1754" s="950" t="s">
        <v>160</v>
      </c>
      <c r="G1754" s="951">
        <v>9720000</v>
      </c>
      <c r="H1754" s="951">
        <v>0</v>
      </c>
      <c r="I1754" s="951">
        <v>11611381.34</v>
      </c>
      <c r="J1754" s="952" t="s">
        <v>656</v>
      </c>
      <c r="K1754" s="953"/>
      <c r="L1754" s="954"/>
      <c r="M1754" s="777"/>
      <c r="N1754" s="778"/>
      <c r="O1754" s="957"/>
      <c r="P1754" s="957"/>
      <c r="Q1754" s="779"/>
      <c r="R1754" s="1022"/>
    </row>
    <row r="1755" spans="1:18">
      <c r="A1755" s="1020"/>
      <c r="B1755" s="1019" t="s">
        <v>1714</v>
      </c>
      <c r="C1755" s="1019" t="s">
        <v>1677</v>
      </c>
      <c r="D1755" s="1019" t="s">
        <v>92</v>
      </c>
      <c r="E1755" s="1021">
        <v>40794</v>
      </c>
      <c r="F1755" s="950"/>
      <c r="G1755" s="951"/>
      <c r="H1755" s="951"/>
      <c r="I1755" s="951"/>
      <c r="J1755" s="952"/>
      <c r="K1755" s="953">
        <v>9720000</v>
      </c>
      <c r="L1755" s="954"/>
      <c r="M1755" s="777">
        <v>9720000</v>
      </c>
      <c r="N1755" s="778">
        <v>1</v>
      </c>
      <c r="O1755" s="957"/>
      <c r="P1755" s="957"/>
      <c r="Q1755" s="779">
        <v>292000</v>
      </c>
      <c r="R1755" s="1022">
        <v>292000</v>
      </c>
    </row>
    <row r="1756" spans="1:18">
      <c r="A1756" s="1020" t="s">
        <v>2104</v>
      </c>
      <c r="B1756" s="1019" t="s">
        <v>1715</v>
      </c>
      <c r="C1756" s="1019" t="s">
        <v>1716</v>
      </c>
      <c r="D1756" s="1019" t="s">
        <v>111</v>
      </c>
      <c r="E1756" s="1021">
        <v>39829</v>
      </c>
      <c r="F1756" s="950" t="s">
        <v>49</v>
      </c>
      <c r="G1756" s="951">
        <v>11730000</v>
      </c>
      <c r="H1756" s="951">
        <v>0</v>
      </c>
      <c r="I1756" s="951">
        <v>690832.08</v>
      </c>
      <c r="J1756" s="952" t="s">
        <v>1969</v>
      </c>
      <c r="K1756" s="953"/>
      <c r="L1756" s="954"/>
      <c r="M1756" s="777"/>
      <c r="N1756" s="778"/>
      <c r="O1756" s="957"/>
      <c r="P1756" s="957"/>
      <c r="Q1756" s="779"/>
      <c r="R1756" s="1022"/>
    </row>
    <row r="1757" spans="1:18">
      <c r="A1757" s="1020"/>
      <c r="B1757" s="1019" t="s">
        <v>1715</v>
      </c>
      <c r="C1757" s="1019" t="s">
        <v>1716</v>
      </c>
      <c r="D1757" s="1019" t="s">
        <v>111</v>
      </c>
      <c r="E1757" s="1021">
        <v>41621</v>
      </c>
      <c r="F1757" s="950"/>
      <c r="G1757" s="951"/>
      <c r="H1757" s="951"/>
      <c r="I1757" s="951"/>
      <c r="J1757" s="952"/>
      <c r="K1757" s="953"/>
      <c r="L1757" s="954"/>
      <c r="M1757" s="777"/>
      <c r="N1757" s="778"/>
      <c r="O1757" s="957">
        <v>-11730000</v>
      </c>
      <c r="P1757" s="957"/>
      <c r="Q1757" s="779"/>
      <c r="R1757" s="1022"/>
    </row>
    <row r="1758" spans="1:18">
      <c r="A1758" s="1020">
        <v>11</v>
      </c>
      <c r="B1758" s="1019" t="s">
        <v>1717</v>
      </c>
      <c r="C1758" s="1019" t="s">
        <v>1718</v>
      </c>
      <c r="D1758" s="1019" t="s">
        <v>107</v>
      </c>
      <c r="E1758" s="1021">
        <v>39766</v>
      </c>
      <c r="F1758" s="950" t="s">
        <v>26</v>
      </c>
      <c r="G1758" s="951">
        <v>361172000</v>
      </c>
      <c r="H1758" s="951">
        <v>0</v>
      </c>
      <c r="I1758" s="951">
        <v>378547699.44999999</v>
      </c>
      <c r="J1758" s="952" t="s">
        <v>656</v>
      </c>
      <c r="K1758" s="953"/>
      <c r="L1758" s="954"/>
      <c r="M1758" s="777"/>
      <c r="N1758" s="778"/>
      <c r="O1758" s="957"/>
      <c r="P1758" s="957"/>
      <c r="Q1758" s="779"/>
      <c r="R1758" s="1022"/>
    </row>
    <row r="1759" spans="1:18">
      <c r="A1759" s="1020"/>
      <c r="B1759" s="1019" t="s">
        <v>1717</v>
      </c>
      <c r="C1759" s="1019" t="s">
        <v>1718</v>
      </c>
      <c r="D1759" s="1019" t="s">
        <v>107</v>
      </c>
      <c r="E1759" s="1021">
        <v>39925</v>
      </c>
      <c r="F1759" s="950"/>
      <c r="G1759" s="951"/>
      <c r="H1759" s="951"/>
      <c r="I1759" s="951"/>
      <c r="J1759" s="952"/>
      <c r="K1759" s="953">
        <v>361172000</v>
      </c>
      <c r="L1759" s="954"/>
      <c r="M1759" s="777">
        <v>361172</v>
      </c>
      <c r="N1759" s="778">
        <v>1000</v>
      </c>
      <c r="O1759" s="957"/>
      <c r="P1759" s="957"/>
      <c r="Q1759" s="779"/>
      <c r="R1759" s="1022"/>
    </row>
    <row r="1760" spans="1:18">
      <c r="A1760" s="1020"/>
      <c r="B1760" s="1019" t="s">
        <v>1717</v>
      </c>
      <c r="C1760" s="1019" t="s">
        <v>1718</v>
      </c>
      <c r="D1760" s="1019" t="s">
        <v>107</v>
      </c>
      <c r="E1760" s="1021">
        <v>40168</v>
      </c>
      <c r="F1760" s="950"/>
      <c r="G1760" s="951"/>
      <c r="H1760" s="951"/>
      <c r="I1760" s="951"/>
      <c r="J1760" s="952"/>
      <c r="K1760" s="953"/>
      <c r="L1760" s="954"/>
      <c r="M1760" s="777"/>
      <c r="N1760" s="778"/>
      <c r="O1760" s="957"/>
      <c r="P1760" s="957"/>
      <c r="Q1760" s="779">
        <v>9449980.5600000005</v>
      </c>
      <c r="R1760" s="1022">
        <v>3199988</v>
      </c>
    </row>
    <row r="1761" spans="1:18">
      <c r="A1761" s="1020" t="s">
        <v>1979</v>
      </c>
      <c r="B1761" s="1019" t="s">
        <v>1719</v>
      </c>
      <c r="C1761" s="1019" t="s">
        <v>1720</v>
      </c>
      <c r="D1761" s="1019" t="s">
        <v>128</v>
      </c>
      <c r="E1761" s="1021">
        <v>39805</v>
      </c>
      <c r="F1761" s="950" t="s">
        <v>49</v>
      </c>
      <c r="G1761" s="951">
        <v>2000000</v>
      </c>
      <c r="H1761" s="951">
        <v>0</v>
      </c>
      <c r="I1761" s="951">
        <v>2384611.11</v>
      </c>
      <c r="J1761" s="952" t="s">
        <v>656</v>
      </c>
      <c r="K1761" s="953"/>
      <c r="L1761" s="954"/>
      <c r="M1761" s="777"/>
      <c r="N1761" s="778"/>
      <c r="O1761" s="957"/>
      <c r="P1761" s="957"/>
      <c r="Q1761" s="779"/>
      <c r="R1761" s="1022"/>
    </row>
    <row r="1762" spans="1:18">
      <c r="A1762" s="1020"/>
      <c r="B1762" s="1019" t="s">
        <v>1719</v>
      </c>
      <c r="C1762" s="1019" t="s">
        <v>1720</v>
      </c>
      <c r="D1762" s="1019" t="s">
        <v>128</v>
      </c>
      <c r="E1762" s="1021">
        <v>40758</v>
      </c>
      <c r="F1762" s="950"/>
      <c r="G1762" s="951"/>
      <c r="H1762" s="951"/>
      <c r="I1762" s="951"/>
      <c r="J1762" s="952"/>
      <c r="K1762" s="953">
        <v>2000000</v>
      </c>
      <c r="L1762" s="954"/>
      <c r="M1762" s="777">
        <v>2000</v>
      </c>
      <c r="N1762" s="778">
        <v>1000</v>
      </c>
      <c r="O1762" s="957"/>
      <c r="P1762" s="957"/>
      <c r="Q1762" s="779">
        <v>100000</v>
      </c>
      <c r="R1762" s="1022">
        <v>100</v>
      </c>
    </row>
    <row r="1763" spans="1:18">
      <c r="A1763" s="1020" t="s">
        <v>2067</v>
      </c>
      <c r="B1763" s="1019" t="s">
        <v>1721</v>
      </c>
      <c r="C1763" s="1019" t="s">
        <v>1272</v>
      </c>
      <c r="D1763" s="1019" t="s">
        <v>97</v>
      </c>
      <c r="E1763" s="1021">
        <v>39801</v>
      </c>
      <c r="F1763" s="950" t="s">
        <v>26</v>
      </c>
      <c r="G1763" s="951">
        <v>30000000</v>
      </c>
      <c r="H1763" s="951">
        <v>0</v>
      </c>
      <c r="I1763" s="951">
        <v>3233333.33</v>
      </c>
      <c r="J1763" s="952" t="s">
        <v>1969</v>
      </c>
      <c r="K1763" s="953"/>
      <c r="L1763" s="954"/>
      <c r="M1763" s="777"/>
      <c r="N1763" s="778"/>
      <c r="O1763" s="957"/>
      <c r="P1763" s="957"/>
      <c r="Q1763" s="779"/>
      <c r="R1763" s="1022"/>
    </row>
    <row r="1764" spans="1:18">
      <c r="A1764" s="1020"/>
      <c r="B1764" s="1019" t="s">
        <v>1721</v>
      </c>
      <c r="C1764" s="1019" t="s">
        <v>1272</v>
      </c>
      <c r="D1764" s="1019" t="s">
        <v>97</v>
      </c>
      <c r="E1764" s="1021">
        <v>40935</v>
      </c>
      <c r="F1764" s="950"/>
      <c r="G1764" s="951"/>
      <c r="H1764" s="951"/>
      <c r="I1764" s="951"/>
      <c r="J1764" s="952"/>
      <c r="K1764" s="953"/>
      <c r="L1764" s="954"/>
      <c r="M1764" s="777"/>
      <c r="N1764" s="778"/>
      <c r="O1764" s="957">
        <v>-30000000</v>
      </c>
      <c r="P1764" s="957"/>
      <c r="Q1764" s="779"/>
      <c r="R1764" s="1022"/>
    </row>
    <row r="1765" spans="1:18">
      <c r="A1765" s="1020" t="s">
        <v>1981</v>
      </c>
      <c r="B1765" s="1019" t="s">
        <v>1722</v>
      </c>
      <c r="C1765" s="1019" t="s">
        <v>1350</v>
      </c>
      <c r="D1765" s="1019" t="s">
        <v>97</v>
      </c>
      <c r="E1765" s="1021">
        <v>39805</v>
      </c>
      <c r="F1765" s="950" t="s">
        <v>49</v>
      </c>
      <c r="G1765" s="951">
        <v>3000000</v>
      </c>
      <c r="H1765" s="951">
        <v>0</v>
      </c>
      <c r="I1765" s="951">
        <v>3331713.17</v>
      </c>
      <c r="J1765" s="952" t="s">
        <v>672</v>
      </c>
      <c r="K1765" s="953"/>
      <c r="L1765" s="954"/>
      <c r="M1765" s="777"/>
      <c r="N1765" s="778"/>
      <c r="O1765" s="957"/>
      <c r="P1765" s="957"/>
      <c r="Q1765" s="779"/>
      <c r="R1765" s="1022"/>
    </row>
    <row r="1766" spans="1:18" s="788" customFormat="1">
      <c r="A1766" s="1020"/>
      <c r="B1766" s="1019" t="s">
        <v>1722</v>
      </c>
      <c r="C1766" s="1019" t="s">
        <v>1350</v>
      </c>
      <c r="D1766" s="1019" t="s">
        <v>97</v>
      </c>
      <c r="E1766" s="1021">
        <v>41390</v>
      </c>
      <c r="F1766" s="950"/>
      <c r="G1766" s="951"/>
      <c r="H1766" s="951"/>
      <c r="I1766" s="951"/>
      <c r="J1766" s="952"/>
      <c r="K1766" s="953">
        <v>298000</v>
      </c>
      <c r="L1766" s="954"/>
      <c r="M1766" s="777">
        <v>298</v>
      </c>
      <c r="N1766" s="778">
        <v>1022.1</v>
      </c>
      <c r="O1766" s="957"/>
      <c r="P1766" s="957">
        <v>6588.78</v>
      </c>
      <c r="Q1766" s="779">
        <v>19218.87</v>
      </c>
      <c r="R1766" s="1022">
        <v>20</v>
      </c>
    </row>
    <row r="1767" spans="1:18">
      <c r="A1767" s="1020"/>
      <c r="B1767" s="1019" t="s">
        <v>1722</v>
      </c>
      <c r="C1767" s="1019" t="s">
        <v>1350</v>
      </c>
      <c r="D1767" s="1019" t="s">
        <v>97</v>
      </c>
      <c r="E1767" s="1021">
        <v>41393</v>
      </c>
      <c r="F1767" s="950"/>
      <c r="G1767" s="951"/>
      <c r="H1767" s="951"/>
      <c r="I1767" s="951"/>
      <c r="J1767" s="952"/>
      <c r="K1767" s="953">
        <v>2702000</v>
      </c>
      <c r="L1767" s="954"/>
      <c r="M1767" s="777">
        <v>2702</v>
      </c>
      <c r="N1767" s="778">
        <v>1022.1</v>
      </c>
      <c r="O1767" s="957"/>
      <c r="P1767" s="957">
        <v>59741.22</v>
      </c>
      <c r="Q1767" s="779">
        <v>124922.63</v>
      </c>
      <c r="R1767" s="1022">
        <v>130</v>
      </c>
    </row>
    <row r="1768" spans="1:18">
      <c r="A1768" s="1020"/>
      <c r="B1768" s="1019" t="s">
        <v>1722</v>
      </c>
      <c r="C1768" s="1019" t="s">
        <v>1350</v>
      </c>
      <c r="D1768" s="1019" t="s">
        <v>97</v>
      </c>
      <c r="E1768" s="1021">
        <v>41425</v>
      </c>
      <c r="F1768" s="950"/>
      <c r="G1768" s="951"/>
      <c r="H1768" s="951"/>
      <c r="I1768" s="951"/>
      <c r="J1768" s="952"/>
      <c r="K1768" s="953"/>
      <c r="L1768" s="954">
        <v>-25000</v>
      </c>
      <c r="M1768" s="777"/>
      <c r="N1768" s="778"/>
      <c r="O1768" s="957"/>
      <c r="P1768" s="957"/>
      <c r="Q1768" s="779"/>
      <c r="R1768" s="1022"/>
    </row>
    <row r="1769" spans="1:18">
      <c r="A1769" s="1020">
        <v>11</v>
      </c>
      <c r="B1769" s="1019" t="s">
        <v>1723</v>
      </c>
      <c r="C1769" s="1019" t="s">
        <v>940</v>
      </c>
      <c r="D1769" s="1019" t="s">
        <v>111</v>
      </c>
      <c r="E1769" s="1021">
        <v>39829</v>
      </c>
      <c r="F1769" s="950" t="s">
        <v>26</v>
      </c>
      <c r="G1769" s="951">
        <v>75000000</v>
      </c>
      <c r="H1769" s="951">
        <v>0</v>
      </c>
      <c r="I1769" s="951">
        <v>82777816.209999993</v>
      </c>
      <c r="J1769" s="952" t="s">
        <v>656</v>
      </c>
      <c r="K1769" s="953"/>
      <c r="L1769" s="954"/>
      <c r="M1769" s="777"/>
      <c r="N1769" s="778"/>
      <c r="O1769" s="957"/>
      <c r="P1769" s="957"/>
      <c r="Q1769" s="779"/>
      <c r="R1769" s="1022"/>
    </row>
    <row r="1770" spans="1:18">
      <c r="A1770" s="1020"/>
      <c r="B1770" s="1019" t="s">
        <v>1723</v>
      </c>
      <c r="C1770" s="1019" t="s">
        <v>940</v>
      </c>
      <c r="D1770" s="1019" t="s">
        <v>111</v>
      </c>
      <c r="E1770" s="1021">
        <v>39946</v>
      </c>
      <c r="F1770" s="950"/>
      <c r="G1770" s="951"/>
      <c r="H1770" s="951"/>
      <c r="I1770" s="951"/>
      <c r="J1770" s="952"/>
      <c r="K1770" s="953">
        <v>75000000</v>
      </c>
      <c r="L1770" s="954"/>
      <c r="M1770" s="777">
        <v>75000</v>
      </c>
      <c r="N1770" s="778">
        <v>1000</v>
      </c>
      <c r="O1770" s="957"/>
      <c r="P1770" s="957"/>
      <c r="Q1770" s="779"/>
      <c r="R1770" s="1022"/>
    </row>
    <row r="1771" spans="1:18">
      <c r="A1771" s="1020"/>
      <c r="B1771" s="1019" t="s">
        <v>1723</v>
      </c>
      <c r="C1771" s="1019" t="s">
        <v>940</v>
      </c>
      <c r="D1771" s="1019" t="s">
        <v>111</v>
      </c>
      <c r="E1771" s="1021">
        <v>40254</v>
      </c>
      <c r="F1771" s="950"/>
      <c r="G1771" s="951"/>
      <c r="H1771" s="951"/>
      <c r="I1771" s="951"/>
      <c r="J1771" s="952"/>
      <c r="K1771" s="953"/>
      <c r="L1771" s="954"/>
      <c r="M1771" s="777"/>
      <c r="N1771" s="778"/>
      <c r="O1771" s="957"/>
      <c r="P1771" s="957"/>
      <c r="Q1771" s="779">
        <v>6559066.21</v>
      </c>
      <c r="R1771" s="1022">
        <v>758086</v>
      </c>
    </row>
    <row r="1772" spans="1:18">
      <c r="A1772" s="1020" t="s">
        <v>1979</v>
      </c>
      <c r="B1772" s="1019" t="s">
        <v>1724</v>
      </c>
      <c r="C1772" s="1019" t="s">
        <v>1725</v>
      </c>
      <c r="D1772" s="1019" t="s">
        <v>111</v>
      </c>
      <c r="E1772" s="1021">
        <v>39822</v>
      </c>
      <c r="F1772" s="950" t="s">
        <v>49</v>
      </c>
      <c r="G1772" s="951">
        <v>3981000</v>
      </c>
      <c r="H1772" s="951">
        <v>0</v>
      </c>
      <c r="I1772" s="951">
        <v>4475307.67</v>
      </c>
      <c r="J1772" s="952" t="s">
        <v>656</v>
      </c>
      <c r="K1772" s="953"/>
      <c r="L1772" s="954"/>
      <c r="M1772" s="777"/>
      <c r="N1772" s="778"/>
      <c r="O1772" s="957"/>
      <c r="P1772" s="957"/>
      <c r="Q1772" s="779"/>
      <c r="R1772" s="1022"/>
    </row>
    <row r="1773" spans="1:18">
      <c r="A1773" s="1020"/>
      <c r="B1773" s="1019" t="s">
        <v>1724</v>
      </c>
      <c r="C1773" s="1019" t="s">
        <v>1725</v>
      </c>
      <c r="D1773" s="1019" t="s">
        <v>111</v>
      </c>
      <c r="E1773" s="1021">
        <v>40317</v>
      </c>
      <c r="F1773" s="950"/>
      <c r="G1773" s="951"/>
      <c r="H1773" s="951"/>
      <c r="I1773" s="951"/>
      <c r="J1773" s="952"/>
      <c r="K1773" s="953">
        <v>3981000</v>
      </c>
      <c r="L1773" s="954"/>
      <c r="M1773" s="777">
        <v>3981</v>
      </c>
      <c r="N1773" s="778">
        <v>1000</v>
      </c>
      <c r="O1773" s="957"/>
      <c r="P1773" s="957"/>
      <c r="Q1773" s="779">
        <v>199000</v>
      </c>
      <c r="R1773" s="1022">
        <v>199</v>
      </c>
    </row>
    <row r="1774" spans="1:18" s="947" customFormat="1">
      <c r="A1774" s="1020" t="s">
        <v>1980</v>
      </c>
      <c r="B1774" s="1019" t="s">
        <v>1726</v>
      </c>
      <c r="C1774" s="1019" t="s">
        <v>1727</v>
      </c>
      <c r="D1774" s="1019" t="s">
        <v>111</v>
      </c>
      <c r="E1774" s="1021">
        <v>40032</v>
      </c>
      <c r="F1774" s="950" t="s">
        <v>49</v>
      </c>
      <c r="G1774" s="951">
        <v>20000000</v>
      </c>
      <c r="H1774" s="951">
        <v>0</v>
      </c>
      <c r="I1774" s="951">
        <v>23234499.98</v>
      </c>
      <c r="J1774" s="952" t="s">
        <v>656</v>
      </c>
      <c r="K1774" s="953"/>
      <c r="L1774" s="954"/>
      <c r="M1774" s="777"/>
      <c r="N1774" s="778"/>
      <c r="O1774" s="957"/>
      <c r="P1774" s="957"/>
      <c r="Q1774" s="779"/>
      <c r="R1774" s="1022"/>
    </row>
    <row r="1775" spans="1:18" s="947" customFormat="1">
      <c r="A1775" s="1020"/>
      <c r="B1775" s="1019" t="s">
        <v>1726</v>
      </c>
      <c r="C1775" s="1019" t="s">
        <v>1727</v>
      </c>
      <c r="D1775" s="1019" t="s">
        <v>111</v>
      </c>
      <c r="E1775" s="1021">
        <v>40780</v>
      </c>
      <c r="F1775" s="950"/>
      <c r="G1775" s="951"/>
      <c r="H1775" s="951"/>
      <c r="I1775" s="951"/>
      <c r="J1775" s="952"/>
      <c r="K1775" s="953">
        <v>20000000</v>
      </c>
      <c r="L1775" s="954"/>
      <c r="M1775" s="777">
        <v>20000</v>
      </c>
      <c r="N1775" s="778">
        <v>1000</v>
      </c>
      <c r="O1775" s="957"/>
      <c r="P1775" s="957"/>
      <c r="Q1775" s="779">
        <v>1000000</v>
      </c>
      <c r="R1775" s="1022">
        <v>1000</v>
      </c>
    </row>
    <row r="1776" spans="1:18" s="947" customFormat="1">
      <c r="A1776" s="1020" t="s">
        <v>1989</v>
      </c>
      <c r="B1776" s="1019" t="s">
        <v>1728</v>
      </c>
      <c r="C1776" s="1019" t="s">
        <v>1729</v>
      </c>
      <c r="D1776" s="1019" t="s">
        <v>126</v>
      </c>
      <c r="E1776" s="1021">
        <v>39794</v>
      </c>
      <c r="F1776" s="950" t="s">
        <v>26</v>
      </c>
      <c r="G1776" s="951">
        <v>45220000</v>
      </c>
      <c r="H1776" s="951">
        <v>0</v>
      </c>
      <c r="I1776" s="951">
        <v>52787673.439999998</v>
      </c>
      <c r="J1776" s="952" t="s">
        <v>656</v>
      </c>
      <c r="K1776" s="953"/>
      <c r="L1776" s="954"/>
      <c r="M1776" s="777"/>
      <c r="N1776" s="778"/>
      <c r="O1776" s="957"/>
      <c r="P1776" s="957"/>
      <c r="Q1776" s="779"/>
      <c r="R1776" s="1022"/>
    </row>
    <row r="1777" spans="1:18" s="949" customFormat="1">
      <c r="A1777" s="1020"/>
      <c r="B1777" s="1019" t="s">
        <v>1728</v>
      </c>
      <c r="C1777" s="1019" t="s">
        <v>1729</v>
      </c>
      <c r="D1777" s="1019" t="s">
        <v>126</v>
      </c>
      <c r="E1777" s="1021">
        <v>40247</v>
      </c>
      <c r="F1777" s="950"/>
      <c r="G1777" s="951"/>
      <c r="H1777" s="951"/>
      <c r="I1777" s="951"/>
      <c r="J1777" s="952"/>
      <c r="K1777" s="953">
        <v>45220000</v>
      </c>
      <c r="L1777" s="954"/>
      <c r="M1777" s="777">
        <v>45220</v>
      </c>
      <c r="N1777" s="778">
        <v>1000</v>
      </c>
      <c r="O1777" s="957"/>
      <c r="P1777" s="957"/>
      <c r="Q1777" s="779"/>
      <c r="R1777" s="1022"/>
    </row>
    <row r="1778" spans="1:18" s="949" customFormat="1">
      <c r="A1778" s="1020"/>
      <c r="B1778" s="1019" t="s">
        <v>1728</v>
      </c>
      <c r="C1778" s="1019" t="s">
        <v>1729</v>
      </c>
      <c r="D1778" s="1019" t="s">
        <v>126</v>
      </c>
      <c r="E1778" s="1021">
        <v>40429</v>
      </c>
      <c r="F1778" s="950"/>
      <c r="G1778" s="951"/>
      <c r="H1778" s="951"/>
      <c r="I1778" s="951"/>
      <c r="J1778" s="952"/>
      <c r="K1778" s="953"/>
      <c r="L1778" s="954"/>
      <c r="M1778" s="777"/>
      <c r="N1778" s="778"/>
      <c r="O1778" s="957"/>
      <c r="P1778" s="957"/>
      <c r="Q1778" s="779">
        <v>4753984.55</v>
      </c>
      <c r="R1778" s="1022">
        <v>980203</v>
      </c>
    </row>
    <row r="1779" spans="1:18" s="949" customFormat="1">
      <c r="A1779" s="1020">
        <v>8</v>
      </c>
      <c r="B1779" s="1019" t="s">
        <v>1730</v>
      </c>
      <c r="C1779" s="1019" t="s">
        <v>1731</v>
      </c>
      <c r="D1779" s="1019" t="s">
        <v>55</v>
      </c>
      <c r="E1779" s="1021">
        <v>39850</v>
      </c>
      <c r="F1779" s="950" t="s">
        <v>49</v>
      </c>
      <c r="G1779" s="951">
        <v>4021000</v>
      </c>
      <c r="H1779" s="951">
        <v>0</v>
      </c>
      <c r="I1779" s="951">
        <v>1912684</v>
      </c>
      <c r="J1779" s="952" t="s">
        <v>672</v>
      </c>
      <c r="K1779" s="953"/>
      <c r="L1779" s="954"/>
      <c r="M1779" s="777"/>
      <c r="N1779" s="778"/>
      <c r="O1779" s="957"/>
      <c r="P1779" s="957"/>
      <c r="Q1779" s="779"/>
      <c r="R1779" s="1022"/>
    </row>
    <row r="1780" spans="1:18" s="949" customFormat="1">
      <c r="A1780" s="1020"/>
      <c r="B1780" s="1019" t="s">
        <v>1730</v>
      </c>
      <c r="C1780" s="1019" t="s">
        <v>1731</v>
      </c>
      <c r="D1780" s="1019" t="s">
        <v>55</v>
      </c>
      <c r="E1780" s="1021">
        <v>40515</v>
      </c>
      <c r="F1780" s="950"/>
      <c r="G1780" s="951"/>
      <c r="H1780" s="951"/>
      <c r="I1780" s="951"/>
      <c r="J1780" s="952"/>
      <c r="K1780" s="953">
        <v>1742850</v>
      </c>
      <c r="L1780" s="954"/>
      <c r="M1780" s="777">
        <v>4021</v>
      </c>
      <c r="N1780" s="778">
        <v>433.4</v>
      </c>
      <c r="O1780" s="957">
        <v>-2278150</v>
      </c>
      <c r="P1780" s="957"/>
      <c r="Q1780" s="779"/>
      <c r="R1780" s="1022"/>
    </row>
    <row r="1781" spans="1:18" s="949" customFormat="1">
      <c r="A1781" s="1020">
        <v>11</v>
      </c>
      <c r="B1781" s="1019" t="s">
        <v>1732</v>
      </c>
      <c r="C1781" s="1019" t="s">
        <v>1733</v>
      </c>
      <c r="D1781" s="1019" t="s">
        <v>82</v>
      </c>
      <c r="E1781" s="1021">
        <v>39857</v>
      </c>
      <c r="F1781" s="950" t="s">
        <v>26</v>
      </c>
      <c r="G1781" s="951">
        <v>34000000</v>
      </c>
      <c r="H1781" s="951">
        <v>0</v>
      </c>
      <c r="I1781" s="951">
        <v>40091342.549999997</v>
      </c>
      <c r="J1781" s="952" t="s">
        <v>656</v>
      </c>
      <c r="K1781" s="953"/>
      <c r="L1781" s="954"/>
      <c r="M1781" s="777"/>
      <c r="N1781" s="778"/>
      <c r="O1781" s="957"/>
      <c r="P1781" s="957"/>
      <c r="Q1781" s="779"/>
      <c r="R1781" s="1022"/>
    </row>
    <row r="1782" spans="1:18" s="949" customFormat="1">
      <c r="A1782" s="1020"/>
      <c r="B1782" s="1019" t="s">
        <v>1732</v>
      </c>
      <c r="C1782" s="1019" t="s">
        <v>1733</v>
      </c>
      <c r="D1782" s="1019" t="s">
        <v>82</v>
      </c>
      <c r="E1782" s="1021">
        <v>40534</v>
      </c>
      <c r="F1782" s="950"/>
      <c r="G1782" s="951"/>
      <c r="H1782" s="951"/>
      <c r="I1782" s="951"/>
      <c r="J1782" s="952"/>
      <c r="K1782" s="953">
        <v>17000000</v>
      </c>
      <c r="L1782" s="954"/>
      <c r="M1782" s="777">
        <v>17000</v>
      </c>
      <c r="N1782" s="778">
        <v>1000</v>
      </c>
      <c r="O1782" s="957"/>
      <c r="P1782" s="957"/>
      <c r="Q1782" s="779"/>
      <c r="R1782" s="1022"/>
    </row>
    <row r="1783" spans="1:18" s="949" customFormat="1">
      <c r="A1783" s="1020"/>
      <c r="B1783" s="1019" t="s">
        <v>1732</v>
      </c>
      <c r="C1783" s="1019" t="s">
        <v>1733</v>
      </c>
      <c r="D1783" s="1019" t="s">
        <v>82</v>
      </c>
      <c r="E1783" s="1021">
        <v>40870</v>
      </c>
      <c r="F1783" s="950"/>
      <c r="G1783" s="951"/>
      <c r="H1783" s="951"/>
      <c r="I1783" s="951"/>
      <c r="J1783" s="952"/>
      <c r="K1783" s="953">
        <v>17000000</v>
      </c>
      <c r="L1783" s="954"/>
      <c r="M1783" s="777">
        <v>17000</v>
      </c>
      <c r="N1783" s="778">
        <v>1000</v>
      </c>
      <c r="O1783" s="957"/>
      <c r="P1783" s="957"/>
      <c r="Q1783" s="779"/>
      <c r="R1783" s="1022"/>
    </row>
    <row r="1784" spans="1:18" s="788" customFormat="1">
      <c r="A1784" s="1020"/>
      <c r="B1784" s="1019" t="s">
        <v>1732</v>
      </c>
      <c r="C1784" s="1019" t="s">
        <v>1733</v>
      </c>
      <c r="D1784" s="1019" t="s">
        <v>82</v>
      </c>
      <c r="E1784" s="1021">
        <v>41423</v>
      </c>
      <c r="F1784" s="950"/>
      <c r="G1784" s="951"/>
      <c r="H1784" s="951"/>
      <c r="I1784" s="951"/>
      <c r="J1784" s="952"/>
      <c r="K1784" s="953"/>
      <c r="L1784" s="954"/>
      <c r="M1784" s="777"/>
      <c r="N1784" s="778"/>
      <c r="O1784" s="957"/>
      <c r="P1784" s="957"/>
      <c r="Q1784" s="779">
        <v>2150648.5499999998</v>
      </c>
      <c r="R1784" s="1022">
        <v>276078.12</v>
      </c>
    </row>
    <row r="1785" spans="1:18">
      <c r="A1785" s="1020" t="s">
        <v>1981</v>
      </c>
      <c r="B1785" s="1019" t="s">
        <v>1734</v>
      </c>
      <c r="C1785" s="1019" t="s">
        <v>1735</v>
      </c>
      <c r="D1785" s="1019" t="s">
        <v>88</v>
      </c>
      <c r="E1785" s="1021">
        <v>39829</v>
      </c>
      <c r="F1785" s="950" t="s">
        <v>49</v>
      </c>
      <c r="G1785" s="951">
        <v>20749000</v>
      </c>
      <c r="H1785" s="951">
        <v>0</v>
      </c>
      <c r="I1785" s="951">
        <v>18023831.850000001</v>
      </c>
      <c r="J1785" s="952" t="s">
        <v>672</v>
      </c>
      <c r="K1785" s="953"/>
      <c r="L1785" s="954"/>
      <c r="M1785" s="777"/>
      <c r="N1785" s="778"/>
      <c r="O1785" s="957"/>
      <c r="P1785" s="957"/>
      <c r="Q1785" s="779"/>
      <c r="R1785" s="1022"/>
    </row>
    <row r="1786" spans="1:18">
      <c r="A1786" s="1020"/>
      <c r="B1786" s="1019" t="s">
        <v>1734</v>
      </c>
      <c r="C1786" s="1019" t="s">
        <v>1735</v>
      </c>
      <c r="D1786" s="1019" t="s">
        <v>88</v>
      </c>
      <c r="E1786" s="1021">
        <v>41253</v>
      </c>
      <c r="F1786" s="950"/>
      <c r="G1786" s="951"/>
      <c r="H1786" s="951"/>
      <c r="I1786" s="951"/>
      <c r="J1786" s="952"/>
      <c r="K1786" s="953">
        <v>1956900</v>
      </c>
      <c r="L1786" s="954"/>
      <c r="M1786" s="777">
        <v>3000</v>
      </c>
      <c r="N1786" s="778">
        <v>652.29999999999995</v>
      </c>
      <c r="O1786" s="957">
        <v>-1043100</v>
      </c>
      <c r="P1786" s="957"/>
      <c r="Q1786" s="779">
        <v>403161.92</v>
      </c>
      <c r="R1786" s="1022">
        <v>487</v>
      </c>
    </row>
    <row r="1787" spans="1:18">
      <c r="A1787" s="1020"/>
      <c r="B1787" s="1019" t="s">
        <v>1734</v>
      </c>
      <c r="C1787" s="1019" t="s">
        <v>1735</v>
      </c>
      <c r="D1787" s="1019" t="s">
        <v>88</v>
      </c>
      <c r="E1787" s="1021">
        <v>41254</v>
      </c>
      <c r="F1787" s="950"/>
      <c r="G1787" s="951"/>
      <c r="H1787" s="951"/>
      <c r="I1787" s="951"/>
      <c r="J1787" s="952"/>
      <c r="K1787" s="953">
        <v>11577672.699999999</v>
      </c>
      <c r="L1787" s="954"/>
      <c r="M1787" s="777">
        <v>17749</v>
      </c>
      <c r="N1787" s="778">
        <v>652.29999999999995</v>
      </c>
      <c r="O1787" s="957">
        <v>-6171327.2999999998</v>
      </c>
      <c r="P1787" s="957"/>
      <c r="Q1787" s="779">
        <v>455316.35</v>
      </c>
      <c r="R1787" s="1022">
        <v>550</v>
      </c>
    </row>
    <row r="1788" spans="1:18" s="961" customFormat="1">
      <c r="A1788" s="1020"/>
      <c r="B1788" s="1019" t="s">
        <v>1734</v>
      </c>
      <c r="C1788" s="1019" t="s">
        <v>1735</v>
      </c>
      <c r="D1788" s="1019" t="s">
        <v>88</v>
      </c>
      <c r="E1788" s="1021">
        <v>41285</v>
      </c>
      <c r="F1788" s="950"/>
      <c r="G1788" s="951"/>
      <c r="H1788" s="951"/>
      <c r="I1788" s="951"/>
      <c r="J1788" s="952"/>
      <c r="K1788" s="953"/>
      <c r="L1788" s="954">
        <v>-135345.73000000001</v>
      </c>
      <c r="M1788" s="777"/>
      <c r="N1788" s="778"/>
      <c r="O1788" s="957"/>
      <c r="P1788" s="957"/>
      <c r="Q1788" s="779"/>
      <c r="R1788" s="1022"/>
    </row>
    <row r="1789" spans="1:18" s="788" customFormat="1">
      <c r="A1789" s="1020"/>
      <c r="B1789" s="1019" t="s">
        <v>1736</v>
      </c>
      <c r="C1789" s="1019" t="s">
        <v>1737</v>
      </c>
      <c r="D1789" s="1019" t="s">
        <v>116</v>
      </c>
      <c r="E1789" s="1021">
        <v>39801</v>
      </c>
      <c r="F1789" s="950" t="s">
        <v>26</v>
      </c>
      <c r="G1789" s="951">
        <v>5448000</v>
      </c>
      <c r="H1789" s="951">
        <v>0</v>
      </c>
      <c r="I1789" s="951">
        <v>6902866.3300000001</v>
      </c>
      <c r="J1789" s="952" t="s">
        <v>656</v>
      </c>
      <c r="K1789" s="953"/>
      <c r="L1789" s="954"/>
      <c r="M1789" s="777"/>
      <c r="N1789" s="778"/>
      <c r="O1789" s="957"/>
      <c r="P1789" s="957"/>
      <c r="Q1789" s="779"/>
      <c r="R1789" s="1022"/>
    </row>
    <row r="1790" spans="1:18" s="961" customFormat="1">
      <c r="A1790" s="1020"/>
      <c r="B1790" s="1019" t="s">
        <v>1736</v>
      </c>
      <c r="C1790" s="1019" t="s">
        <v>1737</v>
      </c>
      <c r="D1790" s="1019" t="s">
        <v>116</v>
      </c>
      <c r="E1790" s="1021">
        <v>41018</v>
      </c>
      <c r="F1790" s="950"/>
      <c r="G1790" s="951"/>
      <c r="H1790" s="951"/>
      <c r="I1790" s="951"/>
      <c r="J1790" s="952"/>
      <c r="K1790" s="953">
        <v>5448000</v>
      </c>
      <c r="L1790" s="954"/>
      <c r="M1790" s="777">
        <v>5448</v>
      </c>
      <c r="N1790" s="778">
        <v>1000</v>
      </c>
      <c r="O1790" s="957"/>
      <c r="P1790" s="957"/>
      <c r="Q1790" s="779">
        <v>792783</v>
      </c>
      <c r="R1790" s="1022">
        <v>175742</v>
      </c>
    </row>
    <row r="1791" spans="1:18" s="788" customFormat="1">
      <c r="A1791" s="1020">
        <v>44</v>
      </c>
      <c r="B1791" s="1019" t="s">
        <v>1738</v>
      </c>
      <c r="C1791" s="1019" t="s">
        <v>1739</v>
      </c>
      <c r="D1791" s="1019" t="s">
        <v>16</v>
      </c>
      <c r="E1791" s="1021">
        <v>39801</v>
      </c>
      <c r="F1791" s="950" t="s">
        <v>26</v>
      </c>
      <c r="G1791" s="951">
        <v>9090000</v>
      </c>
      <c r="H1791" s="951">
        <v>0</v>
      </c>
      <c r="I1791" s="951">
        <v>10309575</v>
      </c>
      <c r="J1791" s="952" t="s">
        <v>705</v>
      </c>
      <c r="K1791" s="953"/>
      <c r="L1791" s="954"/>
      <c r="M1791" s="777"/>
      <c r="N1791" s="778"/>
      <c r="O1791" s="957"/>
      <c r="P1791" s="957"/>
      <c r="Q1791" s="779"/>
      <c r="R1791" s="1022"/>
    </row>
    <row r="1792" spans="1:18" s="961" customFormat="1">
      <c r="A1792" s="1020"/>
      <c r="B1792" s="1019" t="s">
        <v>1738</v>
      </c>
      <c r="C1792" s="1019" t="s">
        <v>1739</v>
      </c>
      <c r="D1792" s="1019" t="s">
        <v>16</v>
      </c>
      <c r="E1792" s="1021">
        <v>40780</v>
      </c>
      <c r="F1792" s="950"/>
      <c r="G1792" s="951"/>
      <c r="H1792" s="951"/>
      <c r="I1792" s="951"/>
      <c r="J1792" s="952"/>
      <c r="K1792" s="953">
        <v>9090000</v>
      </c>
      <c r="L1792" s="954"/>
      <c r="M1792" s="777">
        <v>9090</v>
      </c>
      <c r="N1792" s="778">
        <v>1000</v>
      </c>
      <c r="O1792" s="957"/>
      <c r="P1792" s="957"/>
      <c r="Q1792" s="779"/>
      <c r="R1792" s="1022"/>
    </row>
    <row r="1793" spans="1:18" s="961" customFormat="1">
      <c r="A1793" s="1020">
        <v>11</v>
      </c>
      <c r="B1793" s="1019" t="s">
        <v>1740</v>
      </c>
      <c r="C1793" s="1019" t="s">
        <v>1741</v>
      </c>
      <c r="D1793" s="1019" t="s">
        <v>755</v>
      </c>
      <c r="E1793" s="1021">
        <v>39822</v>
      </c>
      <c r="F1793" s="950" t="s">
        <v>26</v>
      </c>
      <c r="G1793" s="951">
        <v>25000000</v>
      </c>
      <c r="H1793" s="951">
        <v>0</v>
      </c>
      <c r="I1793" s="951">
        <v>29332986.109999999</v>
      </c>
      <c r="J1793" s="952" t="s">
        <v>705</v>
      </c>
      <c r="K1793" s="953"/>
      <c r="L1793" s="954"/>
      <c r="M1793" s="777"/>
      <c r="N1793" s="778"/>
      <c r="O1793" s="957"/>
      <c r="P1793" s="957"/>
      <c r="Q1793" s="779"/>
      <c r="R1793" s="1022"/>
    </row>
    <row r="1794" spans="1:18" s="788" customFormat="1">
      <c r="A1794" s="1020"/>
      <c r="B1794" s="1019" t="s">
        <v>1740</v>
      </c>
      <c r="C1794" s="1019" t="s">
        <v>1741</v>
      </c>
      <c r="D1794" s="1019" t="s">
        <v>755</v>
      </c>
      <c r="E1794" s="1021">
        <v>40779</v>
      </c>
      <c r="F1794" s="950"/>
      <c r="G1794" s="951"/>
      <c r="H1794" s="951"/>
      <c r="I1794" s="951"/>
      <c r="J1794" s="952"/>
      <c r="K1794" s="953">
        <v>12500000</v>
      </c>
      <c r="L1794" s="954"/>
      <c r="M1794" s="777">
        <v>12500</v>
      </c>
      <c r="N1794" s="778">
        <v>1000</v>
      </c>
      <c r="O1794" s="957"/>
      <c r="P1794" s="957"/>
      <c r="Q1794" s="779"/>
      <c r="R1794" s="1022"/>
    </row>
    <row r="1795" spans="1:18" s="961" customFormat="1">
      <c r="A1795" s="1020"/>
      <c r="B1795" s="1019" t="s">
        <v>1740</v>
      </c>
      <c r="C1795" s="1019" t="s">
        <v>1741</v>
      </c>
      <c r="D1795" s="1019" t="s">
        <v>755</v>
      </c>
      <c r="E1795" s="1021">
        <v>41360</v>
      </c>
      <c r="F1795" s="950"/>
      <c r="G1795" s="951"/>
      <c r="H1795" s="951"/>
      <c r="I1795" s="951"/>
      <c r="J1795" s="952"/>
      <c r="K1795" s="953">
        <v>2500000</v>
      </c>
      <c r="L1795" s="954"/>
      <c r="M1795" s="777">
        <v>2500</v>
      </c>
      <c r="N1795" s="778">
        <v>1000</v>
      </c>
      <c r="O1795" s="957"/>
      <c r="P1795" s="957"/>
      <c r="Q1795" s="779"/>
      <c r="R1795" s="1022"/>
    </row>
    <row r="1796" spans="1:18" s="961" customFormat="1">
      <c r="A1796" s="1020"/>
      <c r="B1796" s="1019" t="s">
        <v>1740</v>
      </c>
      <c r="C1796" s="1019" t="s">
        <v>1741</v>
      </c>
      <c r="D1796" s="1019" t="s">
        <v>755</v>
      </c>
      <c r="E1796" s="1021">
        <v>41402</v>
      </c>
      <c r="F1796" s="950"/>
      <c r="G1796" s="951"/>
      <c r="H1796" s="951"/>
      <c r="I1796" s="951"/>
      <c r="J1796" s="952"/>
      <c r="K1796" s="953">
        <v>10000000</v>
      </c>
      <c r="L1796" s="954"/>
      <c r="M1796" s="777">
        <v>10000</v>
      </c>
      <c r="N1796" s="778">
        <v>1000</v>
      </c>
      <c r="O1796" s="957"/>
      <c r="P1796" s="957"/>
      <c r="Q1796" s="779"/>
      <c r="R1796" s="1022"/>
    </row>
    <row r="1797" spans="1:18" s="788" customFormat="1">
      <c r="A1797" s="1020" t="s">
        <v>2020</v>
      </c>
      <c r="B1797" s="1019" t="s">
        <v>1742</v>
      </c>
      <c r="C1797" s="1019" t="s">
        <v>1233</v>
      </c>
      <c r="D1797" s="1019" t="s">
        <v>89</v>
      </c>
      <c r="E1797" s="1021">
        <v>39850</v>
      </c>
      <c r="F1797" s="950" t="s">
        <v>26</v>
      </c>
      <c r="G1797" s="951">
        <v>5000000</v>
      </c>
      <c r="H1797" s="951">
        <v>0</v>
      </c>
      <c r="I1797" s="951">
        <v>5411805.5599999996</v>
      </c>
      <c r="J1797" s="952" t="s">
        <v>705</v>
      </c>
      <c r="K1797" s="953"/>
      <c r="L1797" s="954"/>
      <c r="M1797" s="777"/>
      <c r="N1797" s="778"/>
      <c r="O1797" s="957"/>
      <c r="P1797" s="957"/>
      <c r="Q1797" s="779"/>
      <c r="R1797" s="1022"/>
    </row>
    <row r="1798" spans="1:18" s="961" customFormat="1">
      <c r="A1798" s="1020"/>
      <c r="B1798" s="1019" t="s">
        <v>1742</v>
      </c>
      <c r="C1798" s="1019" t="s">
        <v>1233</v>
      </c>
      <c r="D1798" s="1019" t="s">
        <v>89</v>
      </c>
      <c r="E1798" s="1021">
        <v>40450</v>
      </c>
      <c r="F1798" s="950"/>
      <c r="G1798" s="951"/>
      <c r="H1798" s="951"/>
      <c r="I1798" s="951"/>
      <c r="J1798" s="952"/>
      <c r="K1798" s="953">
        <v>5000000</v>
      </c>
      <c r="L1798" s="954"/>
      <c r="M1798" s="777">
        <v>5000</v>
      </c>
      <c r="N1798" s="778">
        <v>1000</v>
      </c>
      <c r="O1798" s="957"/>
      <c r="P1798" s="957"/>
      <c r="Q1798" s="779"/>
      <c r="R1798" s="1022"/>
    </row>
    <row r="1799" spans="1:18">
      <c r="A1799" s="1020" t="s">
        <v>1979</v>
      </c>
      <c r="B1799" s="1019" t="s">
        <v>1743</v>
      </c>
      <c r="C1799" s="1019" t="s">
        <v>1744</v>
      </c>
      <c r="D1799" s="1019" t="s">
        <v>111</v>
      </c>
      <c r="E1799" s="1021">
        <v>39871</v>
      </c>
      <c r="F1799" s="950" t="s">
        <v>49</v>
      </c>
      <c r="G1799" s="951">
        <v>731000</v>
      </c>
      <c r="H1799" s="951">
        <v>0</v>
      </c>
      <c r="I1799" s="951">
        <v>813086.56</v>
      </c>
      <c r="J1799" s="952" t="s">
        <v>656</v>
      </c>
      <c r="K1799" s="953"/>
      <c r="L1799" s="954"/>
      <c r="M1799" s="777"/>
      <c r="N1799" s="778"/>
      <c r="O1799" s="957"/>
      <c r="P1799" s="957"/>
      <c r="Q1799" s="779"/>
      <c r="R1799" s="1022"/>
    </row>
    <row r="1800" spans="1:18" s="788" customFormat="1">
      <c r="A1800" s="1020"/>
      <c r="B1800" s="1019" t="s">
        <v>1743</v>
      </c>
      <c r="C1800" s="1019" t="s">
        <v>1744</v>
      </c>
      <c r="D1800" s="1019" t="s">
        <v>111</v>
      </c>
      <c r="E1800" s="1021">
        <v>40282</v>
      </c>
      <c r="F1800" s="950"/>
      <c r="G1800" s="951"/>
      <c r="H1800" s="951"/>
      <c r="I1800" s="951"/>
      <c r="J1800" s="952"/>
      <c r="K1800" s="953">
        <v>731000</v>
      </c>
      <c r="L1800" s="954"/>
      <c r="M1800" s="777">
        <v>731</v>
      </c>
      <c r="N1800" s="778">
        <v>1000</v>
      </c>
      <c r="O1800" s="957"/>
      <c r="P1800" s="957"/>
      <c r="Q1800" s="779">
        <v>37000</v>
      </c>
      <c r="R1800" s="1022">
        <v>37</v>
      </c>
    </row>
    <row r="1801" spans="1:18">
      <c r="A1801" s="1020" t="s">
        <v>1979</v>
      </c>
      <c r="B1801" s="1019" t="s">
        <v>1745</v>
      </c>
      <c r="C1801" s="1019" t="s">
        <v>1746</v>
      </c>
      <c r="D1801" s="1019" t="s">
        <v>96</v>
      </c>
      <c r="E1801" s="1021">
        <v>39850</v>
      </c>
      <c r="F1801" s="950" t="s">
        <v>49</v>
      </c>
      <c r="G1801" s="951">
        <v>301000</v>
      </c>
      <c r="H1801" s="951">
        <v>0</v>
      </c>
      <c r="I1801" s="951">
        <v>379458.89</v>
      </c>
      <c r="J1801" s="952" t="s">
        <v>656</v>
      </c>
      <c r="K1801" s="953"/>
      <c r="L1801" s="954"/>
      <c r="M1801" s="777"/>
      <c r="N1801" s="778"/>
      <c r="O1801" s="957"/>
      <c r="P1801" s="957"/>
      <c r="Q1801" s="779"/>
      <c r="R1801" s="1022"/>
    </row>
    <row r="1802" spans="1:18" s="788" customFormat="1">
      <c r="A1802" s="1020"/>
      <c r="B1802" s="1019" t="s">
        <v>1745</v>
      </c>
      <c r="C1802" s="1019" t="s">
        <v>1746</v>
      </c>
      <c r="D1802" s="1019" t="s">
        <v>96</v>
      </c>
      <c r="E1802" s="1021">
        <v>41262</v>
      </c>
      <c r="F1802" s="950"/>
      <c r="G1802" s="951"/>
      <c r="H1802" s="951"/>
      <c r="I1802" s="951"/>
      <c r="J1802" s="952"/>
      <c r="K1802" s="953">
        <v>301000</v>
      </c>
      <c r="L1802" s="954"/>
      <c r="M1802" s="777">
        <v>301</v>
      </c>
      <c r="N1802" s="778">
        <v>1000</v>
      </c>
      <c r="O1802" s="957"/>
      <c r="P1802" s="957"/>
      <c r="Q1802" s="779">
        <v>15000</v>
      </c>
      <c r="R1802" s="1022">
        <v>15</v>
      </c>
    </row>
    <row r="1803" spans="1:18">
      <c r="A1803" s="1020">
        <v>11</v>
      </c>
      <c r="B1803" s="1019" t="s">
        <v>1747</v>
      </c>
      <c r="C1803" s="1019" t="s">
        <v>1737</v>
      </c>
      <c r="D1803" s="1019" t="s">
        <v>116</v>
      </c>
      <c r="E1803" s="1021">
        <v>39990</v>
      </c>
      <c r="F1803" s="950" t="s">
        <v>26</v>
      </c>
      <c r="G1803" s="951">
        <v>3400000000</v>
      </c>
      <c r="H1803" s="951">
        <v>0</v>
      </c>
      <c r="I1803" s="951">
        <v>4236125671</v>
      </c>
      <c r="J1803" s="952" t="s">
        <v>656</v>
      </c>
      <c r="K1803" s="953"/>
      <c r="L1803" s="954"/>
      <c r="M1803" s="777"/>
      <c r="N1803" s="778"/>
      <c r="O1803" s="957"/>
      <c r="P1803" s="957"/>
      <c r="Q1803" s="779"/>
      <c r="R1803" s="1022"/>
    </row>
    <row r="1804" spans="1:18">
      <c r="A1804" s="1020"/>
      <c r="B1804" s="1019" t="s">
        <v>1747</v>
      </c>
      <c r="C1804" s="1019" t="s">
        <v>1737</v>
      </c>
      <c r="D1804" s="1019" t="s">
        <v>116</v>
      </c>
      <c r="E1804" s="1021">
        <v>40268</v>
      </c>
      <c r="F1804" s="950"/>
      <c r="G1804" s="951"/>
      <c r="H1804" s="951"/>
      <c r="I1804" s="951"/>
      <c r="J1804" s="952"/>
      <c r="K1804" s="953">
        <v>3400000000</v>
      </c>
      <c r="L1804" s="954"/>
      <c r="M1804" s="777">
        <v>3400000</v>
      </c>
      <c r="N1804" s="778">
        <v>1000</v>
      </c>
      <c r="O1804" s="957"/>
      <c r="P1804" s="957"/>
      <c r="Q1804" s="779"/>
      <c r="R1804" s="1022"/>
    </row>
    <row r="1805" spans="1:18">
      <c r="A1805" s="1020"/>
      <c r="B1805" s="1019" t="s">
        <v>1747</v>
      </c>
      <c r="C1805" s="1019" t="s">
        <v>1737</v>
      </c>
      <c r="D1805" s="1019" t="s">
        <v>116</v>
      </c>
      <c r="E1805" s="1021">
        <v>40448</v>
      </c>
      <c r="F1805" s="950"/>
      <c r="G1805" s="951"/>
      <c r="H1805" s="951"/>
      <c r="I1805" s="951"/>
      <c r="J1805" s="952"/>
      <c r="K1805" s="953"/>
      <c r="L1805" s="954"/>
      <c r="M1805" s="777"/>
      <c r="N1805" s="778"/>
      <c r="O1805" s="957"/>
      <c r="P1805" s="957"/>
      <c r="Q1805" s="779">
        <v>706264559.88999999</v>
      </c>
      <c r="R1805" s="1022">
        <v>52093973</v>
      </c>
    </row>
    <row r="1806" spans="1:18" s="788" customFormat="1">
      <c r="A1806" s="1020" t="s">
        <v>1994</v>
      </c>
      <c r="B1806" s="1019" t="s">
        <v>1748</v>
      </c>
      <c r="C1806" s="1019" t="s">
        <v>970</v>
      </c>
      <c r="D1806" s="1019" t="s">
        <v>90</v>
      </c>
      <c r="E1806" s="1021">
        <v>39955</v>
      </c>
      <c r="F1806" s="950" t="s">
        <v>49</v>
      </c>
      <c r="G1806" s="951">
        <v>15000000</v>
      </c>
      <c r="H1806" s="951">
        <v>0</v>
      </c>
      <c r="I1806" s="951">
        <v>17580291.550000001</v>
      </c>
      <c r="J1806" s="952" t="s">
        <v>656</v>
      </c>
      <c r="K1806" s="953"/>
      <c r="L1806" s="954"/>
      <c r="M1806" s="777"/>
      <c r="N1806" s="778"/>
      <c r="O1806" s="957"/>
      <c r="P1806" s="957"/>
      <c r="Q1806" s="779"/>
      <c r="R1806" s="1022"/>
    </row>
    <row r="1807" spans="1:18">
      <c r="A1807" s="1020"/>
      <c r="B1807" s="1019" t="s">
        <v>1748</v>
      </c>
      <c r="C1807" s="1019" t="s">
        <v>970</v>
      </c>
      <c r="D1807" s="1019" t="s">
        <v>90</v>
      </c>
      <c r="E1807" s="1021">
        <v>40773</v>
      </c>
      <c r="F1807" s="950"/>
      <c r="G1807" s="951"/>
      <c r="H1807" s="951"/>
      <c r="I1807" s="951"/>
      <c r="J1807" s="952"/>
      <c r="K1807" s="953">
        <v>15000000</v>
      </c>
      <c r="L1807" s="954"/>
      <c r="M1807" s="777">
        <v>15000</v>
      </c>
      <c r="N1807" s="778">
        <v>1000</v>
      </c>
      <c r="O1807" s="957"/>
      <c r="P1807" s="957"/>
      <c r="Q1807" s="779">
        <v>750000</v>
      </c>
      <c r="R1807" s="1022">
        <v>750</v>
      </c>
    </row>
    <row r="1808" spans="1:18" s="788" customFormat="1">
      <c r="A1808" s="1020" t="s">
        <v>1981</v>
      </c>
      <c r="B1808" s="1019" t="s">
        <v>1749</v>
      </c>
      <c r="C1808" s="1019" t="s">
        <v>1750</v>
      </c>
      <c r="D1808" s="1019" t="s">
        <v>55</v>
      </c>
      <c r="E1808" s="1021">
        <v>39805</v>
      </c>
      <c r="F1808" s="950" t="s">
        <v>49</v>
      </c>
      <c r="G1808" s="951">
        <v>7500000</v>
      </c>
      <c r="H1808" s="951">
        <v>0</v>
      </c>
      <c r="I1808" s="951">
        <v>9232652.1699999999</v>
      </c>
      <c r="J1808" s="952" t="s">
        <v>672</v>
      </c>
      <c r="K1808" s="953"/>
      <c r="L1808" s="954"/>
      <c r="M1808" s="777"/>
      <c r="N1808" s="778"/>
      <c r="O1808" s="957"/>
      <c r="P1808" s="957"/>
      <c r="Q1808" s="779"/>
      <c r="R1808" s="1022"/>
    </row>
    <row r="1809" spans="1:18">
      <c r="A1809" s="1020"/>
      <c r="B1809" s="1019" t="s">
        <v>1749</v>
      </c>
      <c r="C1809" s="1019" t="s">
        <v>1750</v>
      </c>
      <c r="D1809" s="1019" t="s">
        <v>55</v>
      </c>
      <c r="E1809" s="1021">
        <v>41213</v>
      </c>
      <c r="F1809" s="950"/>
      <c r="G1809" s="951"/>
      <c r="H1809" s="951"/>
      <c r="I1809" s="951"/>
      <c r="J1809" s="952"/>
      <c r="K1809" s="953">
        <v>7359000</v>
      </c>
      <c r="L1809" s="954"/>
      <c r="M1809" s="777">
        <v>7500</v>
      </c>
      <c r="N1809" s="778">
        <v>981.2</v>
      </c>
      <c r="O1809" s="957">
        <v>-141000</v>
      </c>
      <c r="P1809" s="957"/>
      <c r="Q1809" s="779">
        <v>371250</v>
      </c>
      <c r="R1809" s="1022">
        <v>375</v>
      </c>
    </row>
    <row r="1810" spans="1:18">
      <c r="A1810" s="1020"/>
      <c r="B1810" s="1019" t="s">
        <v>1749</v>
      </c>
      <c r="C1810" s="1019" t="s">
        <v>1750</v>
      </c>
      <c r="D1810" s="1019" t="s">
        <v>55</v>
      </c>
      <c r="E1810" s="1021">
        <v>41285</v>
      </c>
      <c r="F1810" s="950"/>
      <c r="G1810" s="951"/>
      <c r="H1810" s="951"/>
      <c r="I1810" s="951"/>
      <c r="J1810" s="952"/>
      <c r="K1810" s="953"/>
      <c r="L1810" s="954">
        <v>-73590</v>
      </c>
      <c r="M1810" s="777"/>
      <c r="N1810" s="778"/>
      <c r="O1810" s="957"/>
      <c r="P1810" s="957"/>
      <c r="Q1810" s="779"/>
      <c r="R1810" s="1022"/>
    </row>
    <row r="1811" spans="1:18">
      <c r="A1811" s="1020">
        <v>11</v>
      </c>
      <c r="B1811" s="1019" t="s">
        <v>1751</v>
      </c>
      <c r="C1811" s="1019" t="s">
        <v>1061</v>
      </c>
      <c r="D1811" s="1019" t="s">
        <v>98</v>
      </c>
      <c r="E1811" s="1021">
        <v>39813</v>
      </c>
      <c r="F1811" s="950" t="s">
        <v>26</v>
      </c>
      <c r="G1811" s="951">
        <v>7579200000</v>
      </c>
      <c r="H1811" s="951">
        <v>0</v>
      </c>
      <c r="I1811" s="951">
        <v>8320638950.8299999</v>
      </c>
      <c r="J1811" s="952" t="s">
        <v>656</v>
      </c>
      <c r="K1811" s="953"/>
      <c r="L1811" s="954"/>
      <c r="M1811" s="777"/>
      <c r="N1811" s="778"/>
      <c r="O1811" s="957"/>
      <c r="P1811" s="957"/>
      <c r="Q1811" s="779"/>
      <c r="R1811" s="1022"/>
    </row>
    <row r="1812" spans="1:18">
      <c r="A1812" s="1020"/>
      <c r="B1812" s="1019" t="s">
        <v>1751</v>
      </c>
      <c r="C1812" s="1019" t="s">
        <v>1061</v>
      </c>
      <c r="D1812" s="1019" t="s">
        <v>98</v>
      </c>
      <c r="E1812" s="1021">
        <v>40219</v>
      </c>
      <c r="F1812" s="950"/>
      <c r="G1812" s="951"/>
      <c r="H1812" s="951"/>
      <c r="I1812" s="951"/>
      <c r="J1812" s="952"/>
      <c r="K1812" s="953">
        <v>7579200000</v>
      </c>
      <c r="L1812" s="954"/>
      <c r="M1812" s="777">
        <v>75792</v>
      </c>
      <c r="N1812" s="778">
        <v>100000</v>
      </c>
      <c r="O1812" s="957"/>
      <c r="P1812" s="957"/>
      <c r="Q1812" s="779"/>
      <c r="R1812" s="1022"/>
    </row>
    <row r="1813" spans="1:18">
      <c r="A1813" s="1020"/>
      <c r="B1813" s="1019" t="s">
        <v>1751</v>
      </c>
      <c r="C1813" s="1019" t="s">
        <v>1061</v>
      </c>
      <c r="D1813" s="1019" t="s">
        <v>98</v>
      </c>
      <c r="E1813" s="1021">
        <v>40303</v>
      </c>
      <c r="F1813" s="950"/>
      <c r="G1813" s="951"/>
      <c r="H1813" s="951"/>
      <c r="I1813" s="951"/>
      <c r="J1813" s="952"/>
      <c r="K1813" s="953"/>
      <c r="L1813" s="954"/>
      <c r="M1813" s="777"/>
      <c r="N1813" s="778"/>
      <c r="O1813" s="957"/>
      <c r="P1813" s="957"/>
      <c r="Q1813" s="779">
        <v>320372284.16000003</v>
      </c>
      <c r="R1813" s="1022">
        <v>16885192</v>
      </c>
    </row>
    <row r="1814" spans="1:18">
      <c r="A1814" s="1020" t="s">
        <v>1980</v>
      </c>
      <c r="B1814" s="1019" t="s">
        <v>1752</v>
      </c>
      <c r="C1814" s="1019" t="s">
        <v>658</v>
      </c>
      <c r="D1814" s="1019" t="s">
        <v>81</v>
      </c>
      <c r="E1814" s="1021">
        <v>39864</v>
      </c>
      <c r="F1814" s="950" t="s">
        <v>49</v>
      </c>
      <c r="G1814" s="951">
        <v>5450000</v>
      </c>
      <c r="H1814" s="951">
        <v>0</v>
      </c>
      <c r="I1814" s="951">
        <v>6474752.1399999997</v>
      </c>
      <c r="J1814" s="952" t="s">
        <v>656</v>
      </c>
      <c r="K1814" s="953"/>
      <c r="L1814" s="954"/>
      <c r="M1814" s="777"/>
      <c r="N1814" s="778"/>
      <c r="O1814" s="957"/>
      <c r="P1814" s="957"/>
      <c r="Q1814" s="779"/>
      <c r="R1814" s="1022"/>
    </row>
    <row r="1815" spans="1:18">
      <c r="A1815" s="1020"/>
      <c r="B1815" s="1019" t="s">
        <v>1752</v>
      </c>
      <c r="C1815" s="1019" t="s">
        <v>658</v>
      </c>
      <c r="D1815" s="1019" t="s">
        <v>81</v>
      </c>
      <c r="E1815" s="1021">
        <v>40787</v>
      </c>
      <c r="F1815" s="950"/>
      <c r="G1815" s="951"/>
      <c r="H1815" s="951"/>
      <c r="I1815" s="951"/>
      <c r="J1815" s="952"/>
      <c r="K1815" s="953">
        <v>5450000</v>
      </c>
      <c r="L1815" s="954"/>
      <c r="M1815" s="777">
        <v>5450</v>
      </c>
      <c r="N1815" s="778">
        <v>1000</v>
      </c>
      <c r="O1815" s="957"/>
      <c r="P1815" s="957"/>
      <c r="Q1815" s="779">
        <v>273000</v>
      </c>
      <c r="R1815" s="1022">
        <v>273</v>
      </c>
    </row>
    <row r="1816" spans="1:18">
      <c r="A1816" s="1020" t="s">
        <v>1981</v>
      </c>
      <c r="B1816" s="1019" t="s">
        <v>1753</v>
      </c>
      <c r="C1816" s="1019" t="s">
        <v>944</v>
      </c>
      <c r="D1816" s="1019" t="s">
        <v>105</v>
      </c>
      <c r="E1816" s="1021">
        <v>39822</v>
      </c>
      <c r="F1816" s="950" t="s">
        <v>49</v>
      </c>
      <c r="G1816" s="951">
        <v>12000000</v>
      </c>
      <c r="H1816" s="951">
        <v>0</v>
      </c>
      <c r="I1816" s="951">
        <v>13065246</v>
      </c>
      <c r="J1816" s="952" t="s">
        <v>672</v>
      </c>
      <c r="K1816" s="953"/>
      <c r="L1816" s="954"/>
      <c r="M1816" s="777"/>
      <c r="N1816" s="778"/>
      <c r="O1816" s="957"/>
      <c r="P1816" s="957"/>
      <c r="Q1816" s="779"/>
      <c r="R1816" s="1022"/>
    </row>
    <row r="1817" spans="1:18">
      <c r="A1817" s="1020"/>
      <c r="B1817" s="1019" t="s">
        <v>1753</v>
      </c>
      <c r="C1817" s="1019" t="s">
        <v>944</v>
      </c>
      <c r="D1817" s="1019" t="s">
        <v>105</v>
      </c>
      <c r="E1817" s="1021">
        <v>41341</v>
      </c>
      <c r="F1817" s="950"/>
      <c r="G1817" s="951"/>
      <c r="H1817" s="951"/>
      <c r="I1817" s="951"/>
      <c r="J1817" s="952"/>
      <c r="K1817" s="953">
        <v>244225</v>
      </c>
      <c r="L1817" s="954"/>
      <c r="M1817" s="777">
        <v>250</v>
      </c>
      <c r="N1817" s="778">
        <v>976.9</v>
      </c>
      <c r="O1817" s="957">
        <v>-5775</v>
      </c>
      <c r="P1817" s="957"/>
      <c r="Q1817" s="779">
        <v>4806.45</v>
      </c>
      <c r="R1817" s="1022">
        <v>5</v>
      </c>
    </row>
    <row r="1818" spans="1:18">
      <c r="A1818" s="1020"/>
      <c r="B1818" s="1019" t="s">
        <v>1753</v>
      </c>
      <c r="C1818" s="1019" t="s">
        <v>944</v>
      </c>
      <c r="D1818" s="1019" t="s">
        <v>105</v>
      </c>
      <c r="E1818" s="1021">
        <v>41344</v>
      </c>
      <c r="F1818" s="950"/>
      <c r="G1818" s="951"/>
      <c r="H1818" s="951"/>
      <c r="I1818" s="951"/>
      <c r="J1818" s="952"/>
      <c r="K1818" s="953">
        <v>11478575</v>
      </c>
      <c r="L1818" s="954"/>
      <c r="M1818" s="777">
        <v>11750</v>
      </c>
      <c r="N1818" s="778">
        <v>976.9</v>
      </c>
      <c r="O1818" s="957">
        <v>-271425</v>
      </c>
      <c r="P1818" s="957"/>
      <c r="Q1818" s="779">
        <v>571967.55000000005</v>
      </c>
      <c r="R1818" s="1022">
        <v>595</v>
      </c>
    </row>
    <row r="1819" spans="1:18">
      <c r="A1819" s="1020"/>
      <c r="B1819" s="1019" t="s">
        <v>1753</v>
      </c>
      <c r="C1819" s="1019" t="s">
        <v>944</v>
      </c>
      <c r="D1819" s="1019" t="s">
        <v>105</v>
      </c>
      <c r="E1819" s="1021">
        <v>41373</v>
      </c>
      <c r="F1819" s="950"/>
      <c r="G1819" s="951"/>
      <c r="H1819" s="951"/>
      <c r="I1819" s="951"/>
      <c r="J1819" s="952"/>
      <c r="K1819" s="953"/>
      <c r="L1819" s="954">
        <v>-117228</v>
      </c>
      <c r="M1819" s="777"/>
      <c r="N1819" s="778"/>
      <c r="O1819" s="957"/>
      <c r="P1819" s="957"/>
      <c r="Q1819" s="779"/>
      <c r="R1819" s="1022"/>
    </row>
    <row r="1820" spans="1:18">
      <c r="A1820" s="1020" t="s">
        <v>2034</v>
      </c>
      <c r="B1820" s="1019" t="s">
        <v>1754</v>
      </c>
      <c r="C1820" s="1019" t="s">
        <v>1755</v>
      </c>
      <c r="D1820" s="1019" t="s">
        <v>98</v>
      </c>
      <c r="E1820" s="1021">
        <v>39871</v>
      </c>
      <c r="F1820" s="950" t="s">
        <v>49</v>
      </c>
      <c r="G1820" s="951">
        <v>541000</v>
      </c>
      <c r="H1820" s="951">
        <v>0</v>
      </c>
      <c r="I1820" s="951">
        <v>2322183.2000000002</v>
      </c>
      <c r="J1820" s="952" t="s">
        <v>656</v>
      </c>
      <c r="K1820" s="953"/>
      <c r="L1820" s="954"/>
      <c r="M1820" s="777"/>
      <c r="N1820" s="778"/>
      <c r="O1820" s="957"/>
      <c r="P1820" s="957"/>
      <c r="Q1820" s="779"/>
      <c r="R1820" s="1022"/>
    </row>
    <row r="1821" spans="1:18">
      <c r="A1821" s="1020"/>
      <c r="B1821" s="1019" t="s">
        <v>1754</v>
      </c>
      <c r="C1821" s="1019" t="s">
        <v>1755</v>
      </c>
      <c r="D1821" s="1019" t="s">
        <v>98</v>
      </c>
      <c r="E1821" s="1021">
        <v>40158</v>
      </c>
      <c r="F1821" s="950"/>
      <c r="G1821" s="951">
        <v>1505000</v>
      </c>
      <c r="H1821" s="951"/>
      <c r="I1821" s="951"/>
      <c r="J1821" s="952"/>
      <c r="K1821" s="953"/>
      <c r="L1821" s="954"/>
      <c r="M1821" s="777"/>
      <c r="N1821" s="778"/>
      <c r="O1821" s="957"/>
      <c r="P1821" s="957"/>
      <c r="Q1821" s="779"/>
      <c r="R1821" s="1022"/>
    </row>
    <row r="1822" spans="1:18">
      <c r="A1822" s="1020"/>
      <c r="B1822" s="1019" t="s">
        <v>1754</v>
      </c>
      <c r="C1822" s="1019" t="s">
        <v>1755</v>
      </c>
      <c r="D1822" s="1019" t="s">
        <v>98</v>
      </c>
      <c r="E1822" s="1021">
        <v>40808</v>
      </c>
      <c r="F1822" s="950"/>
      <c r="G1822" s="951"/>
      <c r="H1822" s="951"/>
      <c r="I1822" s="951"/>
      <c r="J1822" s="952"/>
      <c r="K1822" s="953">
        <v>2046000</v>
      </c>
      <c r="L1822" s="954"/>
      <c r="M1822" s="777">
        <v>2046</v>
      </c>
      <c r="N1822" s="778">
        <v>1000</v>
      </c>
      <c r="O1822" s="957"/>
      <c r="P1822" s="957"/>
      <c r="Q1822" s="779">
        <v>61000</v>
      </c>
      <c r="R1822" s="1022">
        <v>61</v>
      </c>
    </row>
    <row r="1823" spans="1:18">
      <c r="A1823" s="1020" t="s">
        <v>2068</v>
      </c>
      <c r="B1823" s="1019" t="s">
        <v>1756</v>
      </c>
      <c r="C1823" s="1019" t="s">
        <v>1757</v>
      </c>
      <c r="D1823" s="1019" t="s">
        <v>112</v>
      </c>
      <c r="E1823" s="1021">
        <v>39836</v>
      </c>
      <c r="F1823" s="950" t="s">
        <v>49</v>
      </c>
      <c r="G1823" s="951">
        <v>5677000</v>
      </c>
      <c r="H1823" s="951">
        <v>0</v>
      </c>
      <c r="I1823" s="951">
        <v>6449130.6399999997</v>
      </c>
      <c r="J1823" s="952" t="s">
        <v>672</v>
      </c>
      <c r="K1823" s="953"/>
      <c r="L1823" s="954"/>
      <c r="M1823" s="777"/>
      <c r="N1823" s="778"/>
      <c r="O1823" s="957"/>
      <c r="P1823" s="957"/>
      <c r="Q1823" s="779"/>
      <c r="R1823" s="1022"/>
    </row>
    <row r="1824" spans="1:18" s="788" customFormat="1">
      <c r="A1824" s="1020"/>
      <c r="B1824" s="1019" t="s">
        <v>1756</v>
      </c>
      <c r="C1824" s="1019" t="s">
        <v>1757</v>
      </c>
      <c r="D1824" s="1019" t="s">
        <v>112</v>
      </c>
      <c r="E1824" s="1021">
        <v>41221</v>
      </c>
      <c r="F1824" s="950"/>
      <c r="G1824" s="951"/>
      <c r="H1824" s="951"/>
      <c r="I1824" s="951"/>
      <c r="J1824" s="952"/>
      <c r="K1824" s="953">
        <v>1165528.32</v>
      </c>
      <c r="L1824" s="954"/>
      <c r="M1824" s="777">
        <v>1312</v>
      </c>
      <c r="N1824" s="778">
        <v>888.4</v>
      </c>
      <c r="O1824" s="957">
        <v>-146471.67999999999</v>
      </c>
      <c r="P1824" s="957"/>
      <c r="Q1824" s="779"/>
      <c r="R1824" s="1022"/>
    </row>
    <row r="1825" spans="1:18">
      <c r="A1825" s="1020"/>
      <c r="B1825" s="1019" t="s">
        <v>1756</v>
      </c>
      <c r="C1825" s="1019" t="s">
        <v>1757</v>
      </c>
      <c r="D1825" s="1019" t="s">
        <v>112</v>
      </c>
      <c r="E1825" s="1021">
        <v>41222</v>
      </c>
      <c r="F1825" s="950"/>
      <c r="G1825" s="951"/>
      <c r="H1825" s="951"/>
      <c r="I1825" s="951"/>
      <c r="J1825" s="952"/>
      <c r="K1825" s="953">
        <v>3877691.4</v>
      </c>
      <c r="L1825" s="954"/>
      <c r="M1825" s="777">
        <v>4365</v>
      </c>
      <c r="N1825" s="778">
        <v>888.4</v>
      </c>
      <c r="O1825" s="957">
        <v>-487308.6</v>
      </c>
      <c r="P1825" s="957"/>
      <c r="Q1825" s="779">
        <v>282284.64</v>
      </c>
      <c r="R1825" s="1022">
        <v>284</v>
      </c>
    </row>
    <row r="1826" spans="1:18" s="788" customFormat="1">
      <c r="A1826" s="1020"/>
      <c r="B1826" s="1019" t="s">
        <v>1756</v>
      </c>
      <c r="C1826" s="1019" t="s">
        <v>1757</v>
      </c>
      <c r="D1826" s="1019" t="s">
        <v>112</v>
      </c>
      <c r="E1826" s="1021">
        <v>41285</v>
      </c>
      <c r="F1826" s="950"/>
      <c r="G1826" s="951"/>
      <c r="H1826" s="951"/>
      <c r="I1826" s="951"/>
      <c r="J1826" s="952"/>
      <c r="K1826" s="953"/>
      <c r="L1826" s="954">
        <v>-50432.2</v>
      </c>
      <c r="M1826" s="777"/>
      <c r="N1826" s="778"/>
      <c r="O1826" s="957"/>
      <c r="P1826" s="957"/>
      <c r="Q1826" s="779"/>
      <c r="R1826" s="1022"/>
    </row>
    <row r="1827" spans="1:18">
      <c r="A1827" s="1020"/>
      <c r="B1827" s="1019" t="s">
        <v>1758</v>
      </c>
      <c r="C1827" s="1019" t="s">
        <v>1453</v>
      </c>
      <c r="D1827" s="1019" t="s">
        <v>112</v>
      </c>
      <c r="E1827" s="1021">
        <v>39787</v>
      </c>
      <c r="F1827" s="950" t="s">
        <v>26</v>
      </c>
      <c r="G1827" s="951">
        <v>37000000</v>
      </c>
      <c r="H1827" s="951">
        <v>0</v>
      </c>
      <c r="I1827" s="951">
        <v>13444359.59</v>
      </c>
      <c r="J1827" s="952" t="s">
        <v>672</v>
      </c>
      <c r="K1827" s="953"/>
      <c r="L1827" s="954"/>
      <c r="M1827" s="777"/>
      <c r="N1827" s="778"/>
      <c r="O1827" s="957"/>
      <c r="P1827" s="957"/>
      <c r="Q1827" s="779"/>
      <c r="R1827" s="1022"/>
    </row>
    <row r="1828" spans="1:18" s="997" customFormat="1">
      <c r="A1828" s="1020"/>
      <c r="B1828" s="1019" t="s">
        <v>1758</v>
      </c>
      <c r="C1828" s="1019" t="s">
        <v>1453</v>
      </c>
      <c r="D1828" s="1019" t="s">
        <v>112</v>
      </c>
      <c r="E1828" s="1021">
        <v>40451</v>
      </c>
      <c r="F1828" s="950"/>
      <c r="G1828" s="951"/>
      <c r="H1828" s="951"/>
      <c r="I1828" s="951"/>
      <c r="J1828" s="952"/>
      <c r="K1828" s="953">
        <v>12119637.369999999</v>
      </c>
      <c r="L1828" s="954"/>
      <c r="M1828" s="777">
        <v>12119.63737</v>
      </c>
      <c r="N1828" s="778">
        <v>1000</v>
      </c>
      <c r="O1828" s="957">
        <v>-24880362.629999999</v>
      </c>
      <c r="P1828" s="957"/>
      <c r="Q1828" s="779">
        <v>40000</v>
      </c>
      <c r="R1828" s="1022">
        <v>1106388.92</v>
      </c>
    </row>
    <row r="1829" spans="1:18" s="788" customFormat="1">
      <c r="A1829" s="1020"/>
      <c r="B1829" s="1019" t="s">
        <v>1759</v>
      </c>
      <c r="C1829" s="1019" t="s">
        <v>1760</v>
      </c>
      <c r="D1829" s="1019" t="s">
        <v>92</v>
      </c>
      <c r="E1829" s="1021">
        <v>39801</v>
      </c>
      <c r="F1829" s="950" t="s">
        <v>26</v>
      </c>
      <c r="G1829" s="951">
        <v>14448000</v>
      </c>
      <c r="H1829" s="951">
        <v>14448000</v>
      </c>
      <c r="I1829" s="951">
        <v>1195973.33</v>
      </c>
      <c r="J1829" s="952" t="s">
        <v>661</v>
      </c>
      <c r="K1829" s="953"/>
      <c r="L1829" s="954"/>
      <c r="M1829" s="777"/>
      <c r="N1829" s="778"/>
      <c r="O1829" s="957"/>
      <c r="P1829" s="957"/>
      <c r="Q1829" s="779"/>
      <c r="R1829" s="1022"/>
    </row>
    <row r="1830" spans="1:18" s="997" customFormat="1">
      <c r="A1830" s="1020" t="s">
        <v>2069</v>
      </c>
      <c r="B1830" s="1019" t="s">
        <v>1761</v>
      </c>
      <c r="C1830" s="1019" t="s">
        <v>1762</v>
      </c>
      <c r="D1830" s="1019" t="s">
        <v>105</v>
      </c>
      <c r="E1830" s="1021">
        <v>39920</v>
      </c>
      <c r="F1830" s="950" t="s">
        <v>49</v>
      </c>
      <c r="G1830" s="951">
        <v>3800000</v>
      </c>
      <c r="H1830" s="951">
        <v>0</v>
      </c>
      <c r="I1830" s="951">
        <v>223208</v>
      </c>
      <c r="J1830" s="952" t="s">
        <v>1968</v>
      </c>
      <c r="K1830" s="953"/>
      <c r="L1830" s="954"/>
      <c r="M1830" s="777"/>
      <c r="N1830" s="778"/>
      <c r="O1830" s="957"/>
      <c r="P1830" s="957"/>
      <c r="Q1830" s="779"/>
      <c r="R1830" s="1022"/>
    </row>
    <row r="1831" spans="1:18" s="997" customFormat="1">
      <c r="A1831" s="1020"/>
      <c r="B1831" s="1019" t="s">
        <v>1761</v>
      </c>
      <c r="C1831" s="1019" t="s">
        <v>1762</v>
      </c>
      <c r="D1831" s="1019" t="s">
        <v>105</v>
      </c>
      <c r="E1831" s="1021">
        <v>40494</v>
      </c>
      <c r="F1831" s="950"/>
      <c r="G1831" s="951"/>
      <c r="H1831" s="951"/>
      <c r="I1831" s="951"/>
      <c r="J1831" s="952"/>
      <c r="K1831" s="953"/>
      <c r="L1831" s="954"/>
      <c r="M1831" s="777"/>
      <c r="N1831" s="778"/>
      <c r="O1831" s="957">
        <v>-3800000</v>
      </c>
      <c r="P1831" s="957"/>
      <c r="Q1831" s="779"/>
      <c r="R1831" s="1022"/>
    </row>
    <row r="1832" spans="1:18" s="997" customFormat="1">
      <c r="A1832" s="1020"/>
      <c r="B1832" s="1019" t="s">
        <v>1763</v>
      </c>
      <c r="C1832" s="1019" t="s">
        <v>1764</v>
      </c>
      <c r="D1832" s="1019" t="s">
        <v>87</v>
      </c>
      <c r="E1832" s="1021">
        <v>39805</v>
      </c>
      <c r="F1832" s="950" t="s">
        <v>26</v>
      </c>
      <c r="G1832" s="951">
        <v>16641000</v>
      </c>
      <c r="H1832" s="951">
        <v>0</v>
      </c>
      <c r="I1832" s="951">
        <v>18857818.52</v>
      </c>
      <c r="J1832" s="952" t="s">
        <v>672</v>
      </c>
      <c r="K1832" s="953"/>
      <c r="L1832" s="954"/>
      <c r="M1832" s="777"/>
      <c r="N1832" s="778"/>
      <c r="O1832" s="957"/>
      <c r="P1832" s="957"/>
      <c r="Q1832" s="779"/>
      <c r="R1832" s="1022"/>
    </row>
    <row r="1833" spans="1:18" s="997" customFormat="1">
      <c r="A1833" s="1020"/>
      <c r="B1833" s="1019" t="s">
        <v>1763</v>
      </c>
      <c r="C1833" s="1019" t="s">
        <v>1764</v>
      </c>
      <c r="D1833" s="1019" t="s">
        <v>87</v>
      </c>
      <c r="E1833" s="1021">
        <v>41221</v>
      </c>
      <c r="F1833" s="950"/>
      <c r="G1833" s="951"/>
      <c r="H1833" s="951"/>
      <c r="I1833" s="951"/>
      <c r="J1833" s="952"/>
      <c r="K1833" s="953">
        <v>3290437.5</v>
      </c>
      <c r="L1833" s="954"/>
      <c r="M1833" s="777">
        <v>3815</v>
      </c>
      <c r="N1833" s="778">
        <v>862.5</v>
      </c>
      <c r="O1833" s="957">
        <v>-524562.5</v>
      </c>
      <c r="P1833" s="957"/>
      <c r="Q1833" s="779"/>
      <c r="R1833" s="1022"/>
    </row>
    <row r="1834" spans="1:18" s="997" customFormat="1">
      <c r="A1834" s="1020"/>
      <c r="B1834" s="1019" t="s">
        <v>1763</v>
      </c>
      <c r="C1834" s="1019" t="s">
        <v>1764</v>
      </c>
      <c r="D1834" s="1019" t="s">
        <v>87</v>
      </c>
      <c r="E1834" s="1021">
        <v>41222</v>
      </c>
      <c r="F1834" s="950"/>
      <c r="G1834" s="951"/>
      <c r="H1834" s="951"/>
      <c r="I1834" s="951"/>
      <c r="J1834" s="952"/>
      <c r="K1834" s="953">
        <v>1580962.5</v>
      </c>
      <c r="L1834" s="954"/>
      <c r="M1834" s="777">
        <v>1833</v>
      </c>
      <c r="N1834" s="778">
        <v>862.5</v>
      </c>
      <c r="O1834" s="957">
        <v>-252037.5</v>
      </c>
      <c r="P1834" s="957"/>
      <c r="Q1834" s="779"/>
      <c r="R1834" s="1022"/>
    </row>
    <row r="1835" spans="1:18" s="997" customFormat="1">
      <c r="A1835" s="1020"/>
      <c r="B1835" s="1019" t="s">
        <v>1763</v>
      </c>
      <c r="C1835" s="1019" t="s">
        <v>1764</v>
      </c>
      <c r="D1835" s="1019" t="s">
        <v>87</v>
      </c>
      <c r="E1835" s="1021">
        <v>41226</v>
      </c>
      <c r="F1835" s="950"/>
      <c r="G1835" s="951"/>
      <c r="H1835" s="951"/>
      <c r="I1835" s="951"/>
      <c r="J1835" s="952"/>
      <c r="K1835" s="953">
        <v>9481462.5</v>
      </c>
      <c r="L1835" s="954"/>
      <c r="M1835" s="777">
        <v>10993</v>
      </c>
      <c r="N1835" s="778">
        <v>862.5</v>
      </c>
      <c r="O1835" s="957">
        <v>-1511537.5</v>
      </c>
      <c r="P1835" s="957"/>
      <c r="Q1835" s="779"/>
      <c r="R1835" s="1022"/>
    </row>
    <row r="1836" spans="1:18" s="997" customFormat="1">
      <c r="A1836" s="1020"/>
      <c r="B1836" s="1019" t="s">
        <v>1763</v>
      </c>
      <c r="C1836" s="1019" t="s">
        <v>1764</v>
      </c>
      <c r="D1836" s="1019" t="s">
        <v>87</v>
      </c>
      <c r="E1836" s="1021">
        <v>41285</v>
      </c>
      <c r="F1836" s="950"/>
      <c r="G1836" s="951"/>
      <c r="H1836" s="951"/>
      <c r="I1836" s="951"/>
      <c r="J1836" s="952"/>
      <c r="K1836" s="953"/>
      <c r="L1836" s="954">
        <v>-143528.63</v>
      </c>
      <c r="M1836" s="777"/>
      <c r="N1836" s="778"/>
      <c r="O1836" s="957"/>
      <c r="P1836" s="957"/>
      <c r="Q1836" s="779"/>
      <c r="R1836" s="1022"/>
    </row>
    <row r="1837" spans="1:18" s="997" customFormat="1">
      <c r="A1837" s="1020"/>
      <c r="B1837" s="1019" t="s">
        <v>1763</v>
      </c>
      <c r="C1837" s="1019" t="s">
        <v>1764</v>
      </c>
      <c r="D1837" s="1019" t="s">
        <v>87</v>
      </c>
      <c r="E1837" s="1021">
        <v>41436</v>
      </c>
      <c r="F1837" s="950"/>
      <c r="G1837" s="951"/>
      <c r="H1837" s="951"/>
      <c r="I1837" s="951"/>
      <c r="J1837" s="952"/>
      <c r="K1837" s="953"/>
      <c r="L1837" s="954"/>
      <c r="M1837" s="777"/>
      <c r="N1837" s="778"/>
      <c r="O1837" s="957"/>
      <c r="P1837" s="957"/>
      <c r="Q1837" s="779">
        <v>1301856</v>
      </c>
      <c r="R1837" s="1022">
        <v>370899</v>
      </c>
    </row>
    <row r="1838" spans="1:18" s="998" customFormat="1">
      <c r="A1838" s="1020" t="s">
        <v>1979</v>
      </c>
      <c r="B1838" s="1019" t="s">
        <v>1765</v>
      </c>
      <c r="C1838" s="1019" t="s">
        <v>1766</v>
      </c>
      <c r="D1838" s="1019" t="s">
        <v>117</v>
      </c>
      <c r="E1838" s="1021">
        <v>39906</v>
      </c>
      <c r="F1838" s="950" t="s">
        <v>49</v>
      </c>
      <c r="G1838" s="951">
        <v>2117000</v>
      </c>
      <c r="H1838" s="951">
        <v>0</v>
      </c>
      <c r="I1838" s="951">
        <v>2569490.36</v>
      </c>
      <c r="J1838" s="952" t="s">
        <v>656</v>
      </c>
      <c r="K1838" s="953"/>
      <c r="L1838" s="954"/>
      <c r="M1838" s="777"/>
      <c r="N1838" s="778"/>
      <c r="O1838" s="957"/>
      <c r="P1838" s="957"/>
      <c r="Q1838" s="779"/>
      <c r="R1838" s="1022"/>
    </row>
    <row r="1839" spans="1:18" s="998" customFormat="1">
      <c r="A1839" s="1020"/>
      <c r="B1839" s="1019" t="s">
        <v>1765</v>
      </c>
      <c r="C1839" s="1019" t="s">
        <v>1766</v>
      </c>
      <c r="D1839" s="1019" t="s">
        <v>117</v>
      </c>
      <c r="E1839" s="1021">
        <v>41003</v>
      </c>
      <c r="F1839" s="950"/>
      <c r="G1839" s="951"/>
      <c r="H1839" s="951"/>
      <c r="I1839" s="951"/>
      <c r="J1839" s="952"/>
      <c r="K1839" s="953">
        <v>2117000</v>
      </c>
      <c r="L1839" s="954"/>
      <c r="M1839" s="777">
        <v>2117</v>
      </c>
      <c r="N1839" s="778">
        <v>1000</v>
      </c>
      <c r="O1839" s="957"/>
      <c r="P1839" s="957"/>
      <c r="Q1839" s="779">
        <v>106000</v>
      </c>
      <c r="R1839" s="1022">
        <v>106</v>
      </c>
    </row>
    <row r="1840" spans="1:18" s="998" customFormat="1">
      <c r="A1840" s="1020">
        <v>8</v>
      </c>
      <c r="B1840" s="1019" t="s">
        <v>1767</v>
      </c>
      <c r="C1840" s="1019" t="s">
        <v>1300</v>
      </c>
      <c r="D1840" s="1019" t="s">
        <v>82</v>
      </c>
      <c r="E1840" s="1021">
        <v>39850</v>
      </c>
      <c r="F1840" s="950" t="s">
        <v>49</v>
      </c>
      <c r="G1840" s="951">
        <v>4000000</v>
      </c>
      <c r="H1840" s="951">
        <v>0</v>
      </c>
      <c r="I1840" s="951">
        <v>5210672.22</v>
      </c>
      <c r="J1840" s="952" t="s">
        <v>656</v>
      </c>
      <c r="K1840" s="953"/>
      <c r="L1840" s="954"/>
      <c r="M1840" s="777"/>
      <c r="N1840" s="778"/>
      <c r="O1840" s="957"/>
      <c r="P1840" s="957"/>
      <c r="Q1840" s="779"/>
      <c r="R1840" s="1022"/>
    </row>
    <row r="1841" spans="1:18" s="998" customFormat="1">
      <c r="A1841" s="1020"/>
      <c r="B1841" s="1019" t="s">
        <v>1767</v>
      </c>
      <c r="C1841" s="1019" t="s">
        <v>1300</v>
      </c>
      <c r="D1841" s="1019" t="s">
        <v>82</v>
      </c>
      <c r="E1841" s="1021">
        <v>41542</v>
      </c>
      <c r="F1841" s="950"/>
      <c r="G1841" s="951"/>
      <c r="H1841" s="951"/>
      <c r="I1841" s="951"/>
      <c r="J1841" s="952"/>
      <c r="K1841" s="953">
        <v>4000000</v>
      </c>
      <c r="L1841" s="954"/>
      <c r="M1841" s="777">
        <v>4000</v>
      </c>
      <c r="N1841" s="778">
        <v>1000</v>
      </c>
      <c r="O1841" s="957"/>
      <c r="P1841" s="957"/>
      <c r="Q1841" s="779">
        <v>200000</v>
      </c>
      <c r="R1841" s="1022">
        <v>200</v>
      </c>
    </row>
    <row r="1842" spans="1:18" s="998" customFormat="1">
      <c r="A1842" s="1020">
        <v>45</v>
      </c>
      <c r="B1842" s="1019" t="s">
        <v>1768</v>
      </c>
      <c r="C1842" s="1019" t="s">
        <v>1769</v>
      </c>
      <c r="D1842" s="1019" t="s">
        <v>131</v>
      </c>
      <c r="E1842" s="1021">
        <v>39794</v>
      </c>
      <c r="F1842" s="950" t="s">
        <v>26</v>
      </c>
      <c r="G1842" s="951">
        <v>76458000</v>
      </c>
      <c r="H1842" s="951">
        <v>0</v>
      </c>
      <c r="I1842" s="951">
        <v>88577166.670000002</v>
      </c>
      <c r="J1842" s="952" t="s">
        <v>656</v>
      </c>
      <c r="K1842" s="953"/>
      <c r="L1842" s="954"/>
      <c r="M1842" s="777"/>
      <c r="N1842" s="778"/>
      <c r="O1842" s="957"/>
      <c r="P1842" s="957"/>
      <c r="Q1842" s="779"/>
      <c r="R1842" s="1022"/>
    </row>
    <row r="1843" spans="1:18" s="998" customFormat="1">
      <c r="A1843" s="1020"/>
      <c r="B1843" s="1019" t="s">
        <v>1768</v>
      </c>
      <c r="C1843" s="1019" t="s">
        <v>1769</v>
      </c>
      <c r="D1843" s="1019" t="s">
        <v>131</v>
      </c>
      <c r="E1843" s="1021">
        <v>40808</v>
      </c>
      <c r="F1843" s="950"/>
      <c r="G1843" s="951"/>
      <c r="H1843" s="951"/>
      <c r="I1843" s="951"/>
      <c r="J1843" s="952"/>
      <c r="K1843" s="953">
        <v>76458000</v>
      </c>
      <c r="L1843" s="954"/>
      <c r="M1843" s="777">
        <v>76458</v>
      </c>
      <c r="N1843" s="778">
        <v>1000</v>
      </c>
      <c r="O1843" s="957"/>
      <c r="P1843" s="957"/>
      <c r="Q1843" s="779"/>
      <c r="R1843" s="1022"/>
    </row>
    <row r="1844" spans="1:18" s="998" customFormat="1">
      <c r="A1844" s="1020"/>
      <c r="B1844" s="1019" t="s">
        <v>1768</v>
      </c>
      <c r="C1844" s="1019" t="s">
        <v>1769</v>
      </c>
      <c r="D1844" s="1019" t="s">
        <v>131</v>
      </c>
      <c r="E1844" s="1021">
        <v>41409</v>
      </c>
      <c r="F1844" s="950"/>
      <c r="G1844" s="951"/>
      <c r="H1844" s="951"/>
      <c r="I1844" s="951"/>
      <c r="J1844" s="952"/>
      <c r="K1844" s="953"/>
      <c r="L1844" s="954"/>
      <c r="M1844" s="777"/>
      <c r="N1844" s="778"/>
      <c r="O1844" s="957"/>
      <c r="P1844" s="957"/>
      <c r="Q1844" s="779">
        <v>1500000</v>
      </c>
      <c r="R1844" s="1022">
        <v>554329.52</v>
      </c>
    </row>
    <row r="1845" spans="1:18" s="998" customFormat="1">
      <c r="A1845" s="1020">
        <v>8</v>
      </c>
      <c r="B1845" s="1019" t="s">
        <v>1770</v>
      </c>
      <c r="C1845" s="1019" t="s">
        <v>1216</v>
      </c>
      <c r="D1845" s="1019" t="s">
        <v>111</v>
      </c>
      <c r="E1845" s="1021">
        <v>39829</v>
      </c>
      <c r="F1845" s="950" t="s">
        <v>26</v>
      </c>
      <c r="G1845" s="951">
        <v>3268000</v>
      </c>
      <c r="H1845" s="951">
        <v>0</v>
      </c>
      <c r="I1845" s="951">
        <v>842415.03</v>
      </c>
      <c r="J1845" s="952" t="s">
        <v>675</v>
      </c>
      <c r="K1845" s="953"/>
      <c r="L1845" s="954"/>
      <c r="M1845" s="777"/>
      <c r="N1845" s="778"/>
      <c r="O1845" s="957"/>
      <c r="P1845" s="957"/>
      <c r="Q1845" s="779"/>
      <c r="R1845" s="1022"/>
    </row>
    <row r="1846" spans="1:18" s="998" customFormat="1">
      <c r="A1846" s="1020"/>
      <c r="B1846" s="1019" t="s">
        <v>1770</v>
      </c>
      <c r="C1846" s="1019" t="s">
        <v>1216</v>
      </c>
      <c r="D1846" s="1019" t="s">
        <v>111</v>
      </c>
      <c r="E1846" s="1021">
        <v>40589</v>
      </c>
      <c r="F1846" s="950"/>
      <c r="G1846" s="951"/>
      <c r="H1846" s="951"/>
      <c r="I1846" s="951"/>
      <c r="J1846" s="952"/>
      <c r="K1846" s="953">
        <v>500000</v>
      </c>
      <c r="L1846" s="954"/>
      <c r="M1846" s="777">
        <v>3118</v>
      </c>
      <c r="N1846" s="778">
        <v>155.4667</v>
      </c>
      <c r="O1846" s="957">
        <v>-2618000</v>
      </c>
      <c r="P1846" s="957"/>
      <c r="Q1846" s="779"/>
      <c r="R1846" s="1022"/>
    </row>
    <row r="1847" spans="1:18" s="998" customFormat="1">
      <c r="A1847" s="1020"/>
      <c r="B1847" s="1019" t="s">
        <v>1770</v>
      </c>
      <c r="C1847" s="1019" t="s">
        <v>1216</v>
      </c>
      <c r="D1847" s="1019" t="s">
        <v>111</v>
      </c>
      <c r="E1847" s="1021">
        <v>41264</v>
      </c>
      <c r="F1847" s="950"/>
      <c r="G1847" s="951"/>
      <c r="H1847" s="951"/>
      <c r="I1847" s="951"/>
      <c r="J1847" s="952"/>
      <c r="K1847" s="953">
        <v>150000</v>
      </c>
      <c r="L1847" s="954"/>
      <c r="M1847" s="777">
        <v>150000</v>
      </c>
      <c r="N1847" s="778">
        <v>1</v>
      </c>
      <c r="O1847" s="957"/>
      <c r="P1847" s="957"/>
      <c r="Q1847" s="779"/>
      <c r="R1847" s="1022"/>
    </row>
    <row r="1848" spans="1:18" s="788" customFormat="1">
      <c r="A1848" s="1020" t="s">
        <v>1980</v>
      </c>
      <c r="B1848" s="1019" t="s">
        <v>1771</v>
      </c>
      <c r="C1848" s="1019" t="s">
        <v>1599</v>
      </c>
      <c r="D1848" s="1019" t="s">
        <v>90</v>
      </c>
      <c r="E1848" s="1021">
        <v>39899</v>
      </c>
      <c r="F1848" s="950" t="s">
        <v>49</v>
      </c>
      <c r="G1848" s="951">
        <v>3700000</v>
      </c>
      <c r="H1848" s="951">
        <v>0</v>
      </c>
      <c r="I1848" s="951">
        <v>4386324.6399999997</v>
      </c>
      <c r="J1848" s="952" t="s">
        <v>656</v>
      </c>
      <c r="K1848" s="953"/>
      <c r="L1848" s="954"/>
      <c r="M1848" s="777"/>
      <c r="N1848" s="778"/>
      <c r="O1848" s="957"/>
      <c r="P1848" s="957"/>
      <c r="Q1848" s="779"/>
      <c r="R1848" s="1022"/>
    </row>
    <row r="1849" spans="1:18">
      <c r="A1849" s="1020"/>
      <c r="B1849" s="1019" t="s">
        <v>1771</v>
      </c>
      <c r="C1849" s="1019" t="s">
        <v>1599</v>
      </c>
      <c r="D1849" s="1019" t="s">
        <v>90</v>
      </c>
      <c r="E1849" s="1021">
        <v>40808</v>
      </c>
      <c r="F1849" s="950"/>
      <c r="G1849" s="951"/>
      <c r="H1849" s="951"/>
      <c r="I1849" s="951"/>
      <c r="J1849" s="952"/>
      <c r="K1849" s="953">
        <v>3700000</v>
      </c>
      <c r="L1849" s="954"/>
      <c r="M1849" s="777">
        <v>3700</v>
      </c>
      <c r="N1849" s="778">
        <v>1000</v>
      </c>
      <c r="O1849" s="957"/>
      <c r="P1849" s="957"/>
      <c r="Q1849" s="779">
        <v>185000</v>
      </c>
      <c r="R1849" s="1022">
        <v>185</v>
      </c>
    </row>
    <row r="1850" spans="1:18">
      <c r="A1850" s="1020" t="s">
        <v>1980</v>
      </c>
      <c r="B1850" s="1019" t="s">
        <v>1772</v>
      </c>
      <c r="C1850" s="1019" t="s">
        <v>1773</v>
      </c>
      <c r="D1850" s="1019" t="s">
        <v>86</v>
      </c>
      <c r="E1850" s="1021">
        <v>39801</v>
      </c>
      <c r="F1850" s="950" t="s">
        <v>49</v>
      </c>
      <c r="G1850" s="951">
        <v>15540000</v>
      </c>
      <c r="H1850" s="951">
        <v>0</v>
      </c>
      <c r="I1850" s="951">
        <v>18653115.75</v>
      </c>
      <c r="J1850" s="952" t="s">
        <v>656</v>
      </c>
      <c r="K1850" s="953"/>
      <c r="L1850" s="954"/>
      <c r="M1850" s="777"/>
      <c r="N1850" s="778"/>
      <c r="O1850" s="957"/>
      <c r="P1850" s="957"/>
      <c r="Q1850" s="779"/>
      <c r="R1850" s="1022"/>
    </row>
    <row r="1851" spans="1:18" s="788" customFormat="1">
      <c r="A1851" s="1020"/>
      <c r="B1851" s="1019" t="s">
        <v>1772</v>
      </c>
      <c r="C1851" s="1019" t="s">
        <v>1773</v>
      </c>
      <c r="D1851" s="1019" t="s">
        <v>86</v>
      </c>
      <c r="E1851" s="1021">
        <v>40808</v>
      </c>
      <c r="F1851" s="950"/>
      <c r="G1851" s="951"/>
      <c r="H1851" s="951"/>
      <c r="I1851" s="951"/>
      <c r="J1851" s="952"/>
      <c r="K1851" s="953">
        <v>15540000</v>
      </c>
      <c r="L1851" s="954"/>
      <c r="M1851" s="777">
        <v>15540</v>
      </c>
      <c r="N1851" s="778">
        <v>1000</v>
      </c>
      <c r="O1851" s="957"/>
      <c r="P1851" s="957"/>
      <c r="Q1851" s="779">
        <v>777000</v>
      </c>
      <c r="R1851" s="1022">
        <v>777</v>
      </c>
    </row>
    <row r="1852" spans="1:18">
      <c r="A1852" s="1020" t="s">
        <v>1981</v>
      </c>
      <c r="B1852" s="1019" t="s">
        <v>1774</v>
      </c>
      <c r="C1852" s="1019" t="s">
        <v>1775</v>
      </c>
      <c r="D1852" s="1019" t="s">
        <v>135</v>
      </c>
      <c r="E1852" s="1021">
        <v>39899</v>
      </c>
      <c r="F1852" s="950" t="s">
        <v>49</v>
      </c>
      <c r="G1852" s="951">
        <v>35539000</v>
      </c>
      <c r="H1852" s="951">
        <v>0</v>
      </c>
      <c r="I1852" s="951">
        <v>34644476.740000002</v>
      </c>
      <c r="J1852" s="952" t="s">
        <v>672</v>
      </c>
      <c r="K1852" s="953"/>
      <c r="L1852" s="954"/>
      <c r="M1852" s="777"/>
      <c r="N1852" s="778"/>
      <c r="O1852" s="957"/>
      <c r="P1852" s="957"/>
      <c r="Q1852" s="779"/>
      <c r="R1852" s="1022"/>
    </row>
    <row r="1853" spans="1:18">
      <c r="A1853" s="1020"/>
      <c r="B1853" s="1019" t="s">
        <v>1774</v>
      </c>
      <c r="C1853" s="1019" t="s">
        <v>1775</v>
      </c>
      <c r="D1853" s="1019" t="s">
        <v>135</v>
      </c>
      <c r="E1853" s="1021">
        <v>41128</v>
      </c>
      <c r="F1853" s="950"/>
      <c r="G1853" s="951"/>
      <c r="H1853" s="951"/>
      <c r="I1853" s="951"/>
      <c r="J1853" s="952"/>
      <c r="K1853" s="953">
        <v>2639379.5</v>
      </c>
      <c r="L1853" s="954"/>
      <c r="M1853" s="777">
        <v>3518</v>
      </c>
      <c r="N1853" s="778">
        <v>750.2</v>
      </c>
      <c r="O1853" s="957">
        <v>-878620.5</v>
      </c>
      <c r="P1853" s="957"/>
      <c r="Q1853" s="779">
        <v>163062.9</v>
      </c>
      <c r="R1853" s="1022">
        <v>175</v>
      </c>
    </row>
    <row r="1854" spans="1:18">
      <c r="A1854" s="1020"/>
      <c r="B1854" s="1019" t="s">
        <v>1774</v>
      </c>
      <c r="C1854" s="1019" t="s">
        <v>1775</v>
      </c>
      <c r="D1854" s="1019" t="s">
        <v>135</v>
      </c>
      <c r="E1854" s="1021">
        <v>41130</v>
      </c>
      <c r="F1854" s="950"/>
      <c r="G1854" s="951"/>
      <c r="H1854" s="951"/>
      <c r="I1854" s="951"/>
      <c r="J1854" s="952"/>
      <c r="K1854" s="953">
        <v>7038845.5</v>
      </c>
      <c r="L1854" s="954"/>
      <c r="M1854" s="777">
        <v>9382</v>
      </c>
      <c r="N1854" s="778">
        <v>750.2</v>
      </c>
      <c r="O1854" s="957">
        <v>-2343154.5</v>
      </c>
      <c r="P1854" s="957"/>
      <c r="Q1854" s="779">
        <v>1300776.05</v>
      </c>
      <c r="R1854" s="1022">
        <v>1396</v>
      </c>
    </row>
    <row r="1855" spans="1:18">
      <c r="A1855" s="1020"/>
      <c r="B1855" s="1019" t="s">
        <v>1774</v>
      </c>
      <c r="C1855" s="1019" t="s">
        <v>1775</v>
      </c>
      <c r="D1855" s="1019" t="s">
        <v>135</v>
      </c>
      <c r="E1855" s="1021">
        <v>41131</v>
      </c>
      <c r="F1855" s="950"/>
      <c r="G1855" s="951"/>
      <c r="H1855" s="951"/>
      <c r="I1855" s="951"/>
      <c r="J1855" s="952"/>
      <c r="K1855" s="953">
        <v>16984909.75</v>
      </c>
      <c r="L1855" s="954"/>
      <c r="M1855" s="777">
        <v>22639</v>
      </c>
      <c r="N1855" s="778">
        <v>750.2</v>
      </c>
      <c r="O1855" s="957">
        <v>-5654090.25</v>
      </c>
      <c r="P1855" s="957"/>
      <c r="Q1855" s="779">
        <v>191948.33</v>
      </c>
      <c r="R1855" s="1022">
        <v>206</v>
      </c>
    </row>
    <row r="1856" spans="1:18">
      <c r="A1856" s="1020"/>
      <c r="B1856" s="1019" t="s">
        <v>1774</v>
      </c>
      <c r="C1856" s="1019" t="s">
        <v>1775</v>
      </c>
      <c r="D1856" s="1019" t="s">
        <v>135</v>
      </c>
      <c r="E1856" s="1021">
        <v>41163</v>
      </c>
      <c r="F1856" s="950"/>
      <c r="G1856" s="951"/>
      <c r="H1856" s="951"/>
      <c r="I1856" s="951"/>
      <c r="J1856" s="952"/>
      <c r="K1856" s="953"/>
      <c r="L1856" s="954">
        <v>-266631.34999999998</v>
      </c>
      <c r="M1856" s="777"/>
      <c r="N1856" s="778"/>
      <c r="O1856" s="957"/>
      <c r="P1856" s="957"/>
      <c r="Q1856" s="779"/>
      <c r="R1856" s="1022"/>
    </row>
    <row r="1857" spans="1:18">
      <c r="A1857" s="1020" t="s">
        <v>2070</v>
      </c>
      <c r="B1857" s="1019" t="s">
        <v>1776</v>
      </c>
      <c r="C1857" s="1019" t="s">
        <v>1135</v>
      </c>
      <c r="D1857" s="1019" t="s">
        <v>97</v>
      </c>
      <c r="E1857" s="1021">
        <v>39906</v>
      </c>
      <c r="F1857" s="950" t="s">
        <v>53</v>
      </c>
      <c r="G1857" s="951">
        <v>2795000</v>
      </c>
      <c r="H1857" s="951">
        <v>0</v>
      </c>
      <c r="I1857" s="951">
        <v>2985215.11</v>
      </c>
      <c r="J1857" s="952" t="s">
        <v>656</v>
      </c>
      <c r="K1857" s="953"/>
      <c r="L1857" s="954"/>
      <c r="M1857" s="777"/>
      <c r="N1857" s="778"/>
      <c r="O1857" s="957"/>
      <c r="P1857" s="957"/>
      <c r="Q1857" s="779"/>
      <c r="R1857" s="1022"/>
    </row>
    <row r="1858" spans="1:18">
      <c r="A1858" s="1020"/>
      <c r="B1858" s="1019" t="s">
        <v>1776</v>
      </c>
      <c r="C1858" s="1019" t="s">
        <v>1135</v>
      </c>
      <c r="D1858" s="1019" t="s">
        <v>97</v>
      </c>
      <c r="E1858" s="1021">
        <v>40403</v>
      </c>
      <c r="F1858" s="950"/>
      <c r="G1858" s="951"/>
      <c r="H1858" s="951"/>
      <c r="I1858" s="951"/>
      <c r="J1858" s="952"/>
      <c r="K1858" s="953">
        <v>2795000</v>
      </c>
      <c r="L1858" s="954"/>
      <c r="M1858" s="777">
        <v>2795</v>
      </c>
      <c r="N1858" s="778">
        <v>1000</v>
      </c>
      <c r="O1858" s="957"/>
      <c r="P1858" s="957"/>
      <c r="Q1858" s="779"/>
      <c r="R1858" s="1022"/>
    </row>
    <row r="1859" spans="1:18">
      <c r="A1859" s="1020" t="s">
        <v>2011</v>
      </c>
      <c r="B1859" s="1019" t="s">
        <v>1777</v>
      </c>
      <c r="C1859" s="1019" t="s">
        <v>1061</v>
      </c>
      <c r="D1859" s="1019" t="s">
        <v>98</v>
      </c>
      <c r="E1859" s="1021">
        <v>39871</v>
      </c>
      <c r="F1859" s="950" t="s">
        <v>49</v>
      </c>
      <c r="G1859" s="951">
        <v>23000000</v>
      </c>
      <c r="H1859" s="951">
        <v>0</v>
      </c>
      <c r="I1859" s="951">
        <v>28642402.329999998</v>
      </c>
      <c r="J1859" s="952" t="s">
        <v>656</v>
      </c>
      <c r="K1859" s="953"/>
      <c r="L1859" s="954"/>
      <c r="M1859" s="777"/>
      <c r="N1859" s="778"/>
      <c r="O1859" s="957"/>
      <c r="P1859" s="957"/>
      <c r="Q1859" s="779"/>
      <c r="R1859" s="1022"/>
    </row>
    <row r="1860" spans="1:18" s="788" customFormat="1">
      <c r="A1860" s="1020"/>
      <c r="B1860" s="1019" t="s">
        <v>1777</v>
      </c>
      <c r="C1860" s="1019" t="s">
        <v>1061</v>
      </c>
      <c r="D1860" s="1019" t="s">
        <v>98</v>
      </c>
      <c r="E1860" s="1021">
        <v>41178</v>
      </c>
      <c r="F1860" s="950"/>
      <c r="G1860" s="951"/>
      <c r="H1860" s="951"/>
      <c r="I1860" s="951"/>
      <c r="J1860" s="952"/>
      <c r="K1860" s="953">
        <v>23000000</v>
      </c>
      <c r="L1860" s="954"/>
      <c r="M1860" s="777">
        <v>23000</v>
      </c>
      <c r="N1860" s="778">
        <v>1000</v>
      </c>
      <c r="O1860" s="957"/>
      <c r="P1860" s="957"/>
      <c r="Q1860" s="779">
        <v>1150000</v>
      </c>
      <c r="R1860" s="1022">
        <v>1150</v>
      </c>
    </row>
    <row r="1861" spans="1:18">
      <c r="A1861" s="1020" t="s">
        <v>2010</v>
      </c>
      <c r="B1861" s="1019" t="s">
        <v>1778</v>
      </c>
      <c r="C1861" s="1019" t="s">
        <v>1779</v>
      </c>
      <c r="D1861" s="1019" t="s">
        <v>97</v>
      </c>
      <c r="E1861" s="1021">
        <v>39906</v>
      </c>
      <c r="F1861" s="950" t="s">
        <v>26</v>
      </c>
      <c r="G1861" s="951">
        <v>2765000</v>
      </c>
      <c r="H1861" s="951">
        <v>0</v>
      </c>
      <c r="I1861" s="951">
        <v>6496417.1600000001</v>
      </c>
      <c r="J1861" s="952" t="s">
        <v>672</v>
      </c>
      <c r="K1861" s="953"/>
      <c r="L1861" s="954"/>
      <c r="M1861" s="777"/>
      <c r="N1861" s="778"/>
      <c r="O1861" s="957"/>
      <c r="P1861" s="957"/>
      <c r="Q1861" s="779"/>
      <c r="R1861" s="1022"/>
    </row>
    <row r="1862" spans="1:18">
      <c r="A1862" s="1020"/>
      <c r="B1862" s="1019" t="s">
        <v>1778</v>
      </c>
      <c r="C1862" s="1019" t="s">
        <v>1779</v>
      </c>
      <c r="D1862" s="1019" t="s">
        <v>97</v>
      </c>
      <c r="E1862" s="1021">
        <v>40169</v>
      </c>
      <c r="F1862" s="950"/>
      <c r="G1862" s="951">
        <v>4237000</v>
      </c>
      <c r="H1862" s="951"/>
      <c r="I1862" s="951"/>
      <c r="J1862" s="952"/>
      <c r="K1862" s="953"/>
      <c r="L1862" s="954"/>
      <c r="M1862" s="777"/>
      <c r="N1862" s="778"/>
      <c r="O1862" s="957"/>
      <c r="P1862" s="957"/>
      <c r="Q1862" s="779"/>
      <c r="R1862" s="1022"/>
    </row>
    <row r="1863" spans="1:18">
      <c r="A1863" s="1020"/>
      <c r="B1863" s="1019" t="s">
        <v>1778</v>
      </c>
      <c r="C1863" s="1019" t="s">
        <v>1779</v>
      </c>
      <c r="D1863" s="1019" t="s">
        <v>97</v>
      </c>
      <c r="E1863" s="1021">
        <v>41242</v>
      </c>
      <c r="F1863" s="950"/>
      <c r="G1863" s="951"/>
      <c r="H1863" s="951"/>
      <c r="I1863" s="951"/>
      <c r="J1863" s="952"/>
      <c r="K1863" s="953">
        <v>5251500</v>
      </c>
      <c r="L1863" s="954"/>
      <c r="M1863" s="777">
        <v>7002</v>
      </c>
      <c r="N1863" s="778">
        <v>750</v>
      </c>
      <c r="O1863" s="957">
        <v>-1750500</v>
      </c>
      <c r="P1863" s="957"/>
      <c r="Q1863" s="779">
        <v>124665.75</v>
      </c>
      <c r="R1863" s="1022">
        <v>138</v>
      </c>
    </row>
    <row r="1864" spans="1:18" s="788" customFormat="1">
      <c r="A1864" s="1020"/>
      <c r="B1864" s="1019" t="s">
        <v>1778</v>
      </c>
      <c r="C1864" s="1019" t="s">
        <v>1779</v>
      </c>
      <c r="D1864" s="1019" t="s">
        <v>97</v>
      </c>
      <c r="E1864" s="1021">
        <v>41285</v>
      </c>
      <c r="F1864" s="950"/>
      <c r="G1864" s="951"/>
      <c r="H1864" s="951"/>
      <c r="I1864" s="951"/>
      <c r="J1864" s="952"/>
      <c r="K1864" s="953"/>
      <c r="L1864" s="954">
        <v>-52515</v>
      </c>
      <c r="M1864" s="777"/>
      <c r="N1864" s="778"/>
      <c r="O1864" s="957"/>
      <c r="P1864" s="957"/>
      <c r="Q1864" s="779"/>
      <c r="R1864" s="1022"/>
    </row>
    <row r="1865" spans="1:18">
      <c r="A1865" s="1020">
        <v>11</v>
      </c>
      <c r="B1865" s="1019" t="s">
        <v>1780</v>
      </c>
      <c r="C1865" s="1019" t="s">
        <v>1781</v>
      </c>
      <c r="D1865" s="1019" t="s">
        <v>89</v>
      </c>
      <c r="E1865" s="1021">
        <v>39773</v>
      </c>
      <c r="F1865" s="950" t="s">
        <v>26</v>
      </c>
      <c r="G1865" s="951">
        <v>215000000</v>
      </c>
      <c r="H1865" s="951">
        <v>0</v>
      </c>
      <c r="I1865" s="951">
        <v>236287500</v>
      </c>
      <c r="J1865" s="952" t="s">
        <v>656</v>
      </c>
      <c r="K1865" s="953"/>
      <c r="L1865" s="954"/>
      <c r="M1865" s="777"/>
      <c r="N1865" s="778"/>
      <c r="O1865" s="957"/>
      <c r="P1865" s="957"/>
      <c r="Q1865" s="779"/>
      <c r="R1865" s="1022"/>
    </row>
    <row r="1866" spans="1:18">
      <c r="A1866" s="1020"/>
      <c r="B1866" s="1019" t="s">
        <v>1780</v>
      </c>
      <c r="C1866" s="1019" t="s">
        <v>1781</v>
      </c>
      <c r="D1866" s="1019" t="s">
        <v>89</v>
      </c>
      <c r="E1866" s="1021">
        <v>40156</v>
      </c>
      <c r="F1866" s="950"/>
      <c r="G1866" s="951"/>
      <c r="H1866" s="951"/>
      <c r="I1866" s="951"/>
      <c r="J1866" s="952"/>
      <c r="K1866" s="953">
        <v>215000000</v>
      </c>
      <c r="L1866" s="954"/>
      <c r="M1866" s="777">
        <v>215000</v>
      </c>
      <c r="N1866" s="778">
        <v>1000</v>
      </c>
      <c r="O1866" s="957"/>
      <c r="P1866" s="957"/>
      <c r="Q1866" s="779"/>
      <c r="R1866" s="1022"/>
    </row>
    <row r="1867" spans="1:18">
      <c r="A1867" s="1020"/>
      <c r="B1867" s="1019" t="s">
        <v>1780</v>
      </c>
      <c r="C1867" s="1019" t="s">
        <v>1781</v>
      </c>
      <c r="D1867" s="1019" t="s">
        <v>89</v>
      </c>
      <c r="E1867" s="1021">
        <v>40177</v>
      </c>
      <c r="F1867" s="950"/>
      <c r="G1867" s="951"/>
      <c r="H1867" s="951"/>
      <c r="I1867" s="951"/>
      <c r="J1867" s="952"/>
      <c r="K1867" s="953"/>
      <c r="L1867" s="954"/>
      <c r="M1867" s="777"/>
      <c r="N1867" s="778"/>
      <c r="O1867" s="957"/>
      <c r="P1867" s="957"/>
      <c r="Q1867" s="779">
        <v>10000000</v>
      </c>
      <c r="R1867" s="1022">
        <v>1647931</v>
      </c>
    </row>
    <row r="1868" spans="1:18">
      <c r="A1868" s="1020" t="s">
        <v>1980</v>
      </c>
      <c r="B1868" s="1019" t="s">
        <v>1782</v>
      </c>
      <c r="C1868" s="1019" t="s">
        <v>1783</v>
      </c>
      <c r="D1868" s="1019" t="s">
        <v>117</v>
      </c>
      <c r="E1868" s="1021">
        <v>39962</v>
      </c>
      <c r="F1868" s="950" t="s">
        <v>49</v>
      </c>
      <c r="G1868" s="951">
        <v>12000000</v>
      </c>
      <c r="H1868" s="951">
        <v>0</v>
      </c>
      <c r="I1868" s="951">
        <v>14075133.27</v>
      </c>
      <c r="J1868" s="952" t="s">
        <v>656</v>
      </c>
      <c r="K1868" s="953"/>
      <c r="L1868" s="954"/>
      <c r="M1868" s="777"/>
      <c r="N1868" s="778"/>
      <c r="O1868" s="957"/>
      <c r="P1868" s="957"/>
      <c r="Q1868" s="779"/>
      <c r="R1868" s="1022"/>
    </row>
    <row r="1869" spans="1:18">
      <c r="A1869" s="1020"/>
      <c r="B1869" s="1019" t="s">
        <v>1782</v>
      </c>
      <c r="C1869" s="1019" t="s">
        <v>1783</v>
      </c>
      <c r="D1869" s="1019" t="s">
        <v>117</v>
      </c>
      <c r="E1869" s="1021">
        <v>40787</v>
      </c>
      <c r="F1869" s="950"/>
      <c r="G1869" s="951"/>
      <c r="H1869" s="951"/>
      <c r="I1869" s="951"/>
      <c r="J1869" s="952"/>
      <c r="K1869" s="953">
        <v>12000000</v>
      </c>
      <c r="L1869" s="954"/>
      <c r="M1869" s="777">
        <v>12000</v>
      </c>
      <c r="N1869" s="778">
        <v>1000</v>
      </c>
      <c r="O1869" s="957"/>
      <c r="P1869" s="957"/>
      <c r="Q1869" s="779">
        <v>600000</v>
      </c>
      <c r="R1869" s="1022">
        <v>60</v>
      </c>
    </row>
    <row r="1870" spans="1:18">
      <c r="A1870" s="1020">
        <v>11</v>
      </c>
      <c r="B1870" s="1019" t="s">
        <v>1784</v>
      </c>
      <c r="C1870" s="1019" t="s">
        <v>1014</v>
      </c>
      <c r="D1870" s="1019" t="s">
        <v>107</v>
      </c>
      <c r="E1870" s="1021">
        <v>39766</v>
      </c>
      <c r="F1870" s="950" t="s">
        <v>26</v>
      </c>
      <c r="G1870" s="951">
        <v>6599000000</v>
      </c>
      <c r="H1870" s="951">
        <v>0</v>
      </c>
      <c r="I1870" s="951">
        <v>6933220416.6700001</v>
      </c>
      <c r="J1870" s="952" t="s">
        <v>656</v>
      </c>
      <c r="K1870" s="953"/>
      <c r="L1870" s="954"/>
      <c r="M1870" s="777"/>
      <c r="N1870" s="778"/>
      <c r="O1870" s="957"/>
      <c r="P1870" s="957"/>
      <c r="Q1870" s="779"/>
      <c r="R1870" s="1022"/>
    </row>
    <row r="1871" spans="1:18">
      <c r="A1871" s="1020"/>
      <c r="B1871" s="1019" t="s">
        <v>1784</v>
      </c>
      <c r="C1871" s="1019" t="s">
        <v>1014</v>
      </c>
      <c r="D1871" s="1019" t="s">
        <v>107</v>
      </c>
      <c r="E1871" s="1021">
        <v>39981</v>
      </c>
      <c r="F1871" s="950"/>
      <c r="G1871" s="951"/>
      <c r="H1871" s="951"/>
      <c r="I1871" s="951"/>
      <c r="J1871" s="952"/>
      <c r="K1871" s="953">
        <v>6599000000</v>
      </c>
      <c r="L1871" s="954"/>
      <c r="M1871" s="777">
        <v>6599000</v>
      </c>
      <c r="N1871" s="778">
        <v>1000</v>
      </c>
      <c r="O1871" s="957"/>
      <c r="P1871" s="957"/>
      <c r="Q1871" s="779"/>
      <c r="R1871" s="1022"/>
    </row>
    <row r="1872" spans="1:18" s="788" customFormat="1">
      <c r="A1872" s="1020"/>
      <c r="B1872" s="1019" t="s">
        <v>1784</v>
      </c>
      <c r="C1872" s="1019" t="s">
        <v>1014</v>
      </c>
      <c r="D1872" s="1019" t="s">
        <v>107</v>
      </c>
      <c r="E1872" s="1021">
        <v>40009</v>
      </c>
      <c r="F1872" s="950"/>
      <c r="G1872" s="951"/>
      <c r="H1872" s="951"/>
      <c r="I1872" s="951"/>
      <c r="J1872" s="952"/>
      <c r="K1872" s="953"/>
      <c r="L1872" s="954"/>
      <c r="M1872" s="777"/>
      <c r="N1872" s="778"/>
      <c r="O1872" s="957"/>
      <c r="P1872" s="957"/>
      <c r="Q1872" s="779">
        <v>139000000</v>
      </c>
      <c r="R1872" s="1022">
        <v>32679102</v>
      </c>
    </row>
    <row r="1873" spans="1:18">
      <c r="A1873" s="1020">
        <v>8</v>
      </c>
      <c r="B1873" s="1019" t="s">
        <v>1785</v>
      </c>
      <c r="C1873" s="1019" t="s">
        <v>1786</v>
      </c>
      <c r="D1873" s="1019" t="s">
        <v>112</v>
      </c>
      <c r="E1873" s="1021">
        <v>40032</v>
      </c>
      <c r="F1873" s="950" t="s">
        <v>49</v>
      </c>
      <c r="G1873" s="951">
        <v>50236000</v>
      </c>
      <c r="H1873" s="951">
        <v>50236000</v>
      </c>
      <c r="I1873" s="951">
        <v>745311.72</v>
      </c>
      <c r="J1873" s="952" t="s">
        <v>661</v>
      </c>
      <c r="K1873" s="953"/>
      <c r="L1873" s="954"/>
      <c r="M1873" s="777"/>
      <c r="N1873" s="778"/>
      <c r="O1873" s="957"/>
      <c r="P1873" s="957"/>
      <c r="Q1873" s="779"/>
      <c r="R1873" s="1022"/>
    </row>
    <row r="1874" spans="1:18">
      <c r="A1874" s="1020" t="s">
        <v>1980</v>
      </c>
      <c r="B1874" s="1019" t="s">
        <v>1787</v>
      </c>
      <c r="C1874" s="1019" t="s">
        <v>1788</v>
      </c>
      <c r="D1874" s="1019" t="s">
        <v>96</v>
      </c>
      <c r="E1874" s="1021">
        <v>39843</v>
      </c>
      <c r="F1874" s="950" t="s">
        <v>49</v>
      </c>
      <c r="G1874" s="951">
        <v>8950000</v>
      </c>
      <c r="H1874" s="951">
        <v>0</v>
      </c>
      <c r="I1874" s="951">
        <v>10634911.779999999</v>
      </c>
      <c r="J1874" s="952" t="s">
        <v>656</v>
      </c>
      <c r="K1874" s="953"/>
      <c r="L1874" s="954"/>
      <c r="M1874" s="777"/>
      <c r="N1874" s="778"/>
      <c r="O1874" s="957"/>
      <c r="P1874" s="957"/>
      <c r="Q1874" s="779"/>
      <c r="R1874" s="1022"/>
    </row>
    <row r="1875" spans="1:18" s="788" customFormat="1">
      <c r="A1875" s="1020"/>
      <c r="B1875" s="1019" t="s">
        <v>1787</v>
      </c>
      <c r="C1875" s="1019" t="s">
        <v>1788</v>
      </c>
      <c r="D1875" s="1019" t="s">
        <v>96</v>
      </c>
      <c r="E1875" s="1021">
        <v>40766</v>
      </c>
      <c r="F1875" s="950"/>
      <c r="G1875" s="951"/>
      <c r="H1875" s="951"/>
      <c r="I1875" s="951"/>
      <c r="J1875" s="952"/>
      <c r="K1875" s="953">
        <v>8950000</v>
      </c>
      <c r="L1875" s="954"/>
      <c r="M1875" s="777">
        <v>8950</v>
      </c>
      <c r="N1875" s="778">
        <v>1000</v>
      </c>
      <c r="O1875" s="957"/>
      <c r="P1875" s="957"/>
      <c r="Q1875" s="779">
        <v>450000</v>
      </c>
      <c r="R1875" s="1022">
        <v>45</v>
      </c>
    </row>
    <row r="1876" spans="1:18">
      <c r="A1876" s="1020" t="s">
        <v>2071</v>
      </c>
      <c r="B1876" s="1019" t="s">
        <v>1789</v>
      </c>
      <c r="C1876" s="1019" t="s">
        <v>1505</v>
      </c>
      <c r="D1876" s="1019" t="s">
        <v>81</v>
      </c>
      <c r="E1876" s="1021">
        <v>39766</v>
      </c>
      <c r="F1876" s="950" t="s">
        <v>26</v>
      </c>
      <c r="G1876" s="951">
        <v>298737000</v>
      </c>
      <c r="H1876" s="951">
        <v>0</v>
      </c>
      <c r="I1876" s="951">
        <v>7509920.0700000003</v>
      </c>
      <c r="J1876" s="952" t="s">
        <v>1969</v>
      </c>
      <c r="K1876" s="953"/>
      <c r="L1876" s="954"/>
      <c r="M1876" s="777"/>
      <c r="N1876" s="778"/>
      <c r="O1876" s="957"/>
      <c r="P1876" s="957"/>
      <c r="Q1876" s="779"/>
      <c r="R1876" s="1022"/>
    </row>
    <row r="1877" spans="1:18" s="788" customFormat="1">
      <c r="A1877" s="1020"/>
      <c r="B1877" s="1019" t="s">
        <v>1789</v>
      </c>
      <c r="C1877" s="1019" t="s">
        <v>1505</v>
      </c>
      <c r="D1877" s="1019" t="s">
        <v>81</v>
      </c>
      <c r="E1877" s="1021">
        <v>40123</v>
      </c>
      <c r="F1877" s="950"/>
      <c r="G1877" s="951"/>
      <c r="H1877" s="951"/>
      <c r="I1877" s="951"/>
      <c r="J1877" s="952"/>
      <c r="K1877" s="953"/>
      <c r="L1877" s="954"/>
      <c r="M1877" s="777"/>
      <c r="N1877" s="778"/>
      <c r="O1877" s="957">
        <v>-298737000</v>
      </c>
      <c r="P1877" s="957"/>
      <c r="Q1877" s="779"/>
      <c r="R1877" s="1022"/>
    </row>
    <row r="1878" spans="1:18">
      <c r="A1878" s="1020" t="s">
        <v>1989</v>
      </c>
      <c r="B1878" s="1019" t="s">
        <v>1790</v>
      </c>
      <c r="C1878" s="1019" t="s">
        <v>834</v>
      </c>
      <c r="D1878" s="1019" t="s">
        <v>85</v>
      </c>
      <c r="E1878" s="1021">
        <v>39766</v>
      </c>
      <c r="F1878" s="950" t="s">
        <v>26</v>
      </c>
      <c r="G1878" s="951">
        <v>214181000</v>
      </c>
      <c r="H1878" s="951">
        <v>0</v>
      </c>
      <c r="I1878" s="951">
        <v>232156554.58000001</v>
      </c>
      <c r="J1878" s="952" t="s">
        <v>656</v>
      </c>
      <c r="K1878" s="953"/>
      <c r="L1878" s="954"/>
      <c r="M1878" s="777"/>
      <c r="N1878" s="778"/>
      <c r="O1878" s="957"/>
      <c r="P1878" s="957"/>
      <c r="Q1878" s="779"/>
      <c r="R1878" s="1022"/>
    </row>
    <row r="1879" spans="1:18">
      <c r="A1879" s="1020"/>
      <c r="B1879" s="1019" t="s">
        <v>1790</v>
      </c>
      <c r="C1879" s="1019" t="s">
        <v>834</v>
      </c>
      <c r="D1879" s="1019" t="s">
        <v>85</v>
      </c>
      <c r="E1879" s="1021">
        <v>40226</v>
      </c>
      <c r="F1879" s="950"/>
      <c r="G1879" s="951"/>
      <c r="H1879" s="951"/>
      <c r="I1879" s="951"/>
      <c r="J1879" s="952"/>
      <c r="K1879" s="953">
        <v>214181000</v>
      </c>
      <c r="L1879" s="954"/>
      <c r="M1879" s="777">
        <v>214181</v>
      </c>
      <c r="N1879" s="778">
        <v>1000</v>
      </c>
      <c r="O1879" s="957"/>
      <c r="P1879" s="957"/>
      <c r="Q1879" s="779"/>
      <c r="R1879" s="1022"/>
    </row>
    <row r="1880" spans="1:18">
      <c r="A1880" s="1020"/>
      <c r="B1880" s="1019" t="s">
        <v>1790</v>
      </c>
      <c r="C1880" s="1019" t="s">
        <v>834</v>
      </c>
      <c r="D1880" s="1019" t="s">
        <v>85</v>
      </c>
      <c r="E1880" s="1021">
        <v>40268</v>
      </c>
      <c r="F1880" s="950"/>
      <c r="G1880" s="951"/>
      <c r="H1880" s="951"/>
      <c r="I1880" s="951"/>
      <c r="J1880" s="952"/>
      <c r="K1880" s="953"/>
      <c r="L1880" s="954"/>
      <c r="M1880" s="777"/>
      <c r="N1880" s="778"/>
      <c r="O1880" s="957"/>
      <c r="P1880" s="957"/>
      <c r="Q1880" s="779">
        <v>4500000</v>
      </c>
      <c r="R1880" s="1022">
        <v>1110898</v>
      </c>
    </row>
    <row r="1881" spans="1:18">
      <c r="A1881" s="1020" t="s">
        <v>2024</v>
      </c>
      <c r="B1881" s="1019" t="s">
        <v>1791</v>
      </c>
      <c r="C1881" s="1019" t="s">
        <v>1348</v>
      </c>
      <c r="D1881" s="1019" t="s">
        <v>55</v>
      </c>
      <c r="E1881" s="1021">
        <v>39934</v>
      </c>
      <c r="F1881" s="950" t="s">
        <v>26</v>
      </c>
      <c r="G1881" s="951">
        <v>3194000</v>
      </c>
      <c r="H1881" s="951">
        <v>0</v>
      </c>
      <c r="I1881" s="951">
        <v>7031291.6500000004</v>
      </c>
      <c r="J1881" s="952" t="s">
        <v>656</v>
      </c>
      <c r="K1881" s="953"/>
      <c r="L1881" s="954"/>
      <c r="M1881" s="777"/>
      <c r="N1881" s="778"/>
      <c r="O1881" s="957"/>
      <c r="P1881" s="957"/>
      <c r="Q1881" s="779"/>
      <c r="R1881" s="1022"/>
    </row>
    <row r="1882" spans="1:18">
      <c r="A1882" s="1020"/>
      <c r="B1882" s="1019" t="s">
        <v>1791</v>
      </c>
      <c r="C1882" s="1019" t="s">
        <v>1348</v>
      </c>
      <c r="D1882" s="1019" t="s">
        <v>55</v>
      </c>
      <c r="E1882" s="1021">
        <v>40165</v>
      </c>
      <c r="F1882" s="950"/>
      <c r="G1882" s="951">
        <v>2997000</v>
      </c>
      <c r="H1882" s="951"/>
      <c r="I1882" s="951"/>
      <c r="J1882" s="952"/>
      <c r="K1882" s="953"/>
      <c r="L1882" s="954"/>
      <c r="M1882" s="777"/>
      <c r="N1882" s="778"/>
      <c r="O1882" s="957"/>
      <c r="P1882" s="957"/>
      <c r="Q1882" s="779"/>
      <c r="R1882" s="1022"/>
    </row>
    <row r="1883" spans="1:18">
      <c r="A1883" s="1020"/>
      <c r="B1883" s="1019" t="s">
        <v>1791</v>
      </c>
      <c r="C1883" s="1019" t="s">
        <v>1348</v>
      </c>
      <c r="D1883" s="1019" t="s">
        <v>55</v>
      </c>
      <c r="E1883" s="1021">
        <v>40808</v>
      </c>
      <c r="F1883" s="950"/>
      <c r="G1883" s="951"/>
      <c r="H1883" s="951"/>
      <c r="I1883" s="951"/>
      <c r="J1883" s="952"/>
      <c r="K1883" s="953">
        <v>6191000</v>
      </c>
      <c r="L1883" s="954"/>
      <c r="M1883" s="777">
        <v>6191</v>
      </c>
      <c r="N1883" s="778">
        <v>1000</v>
      </c>
      <c r="O1883" s="957"/>
      <c r="P1883" s="957"/>
      <c r="Q1883" s="779">
        <v>160000</v>
      </c>
      <c r="R1883" s="1022">
        <v>160</v>
      </c>
    </row>
    <row r="1884" spans="1:18">
      <c r="A1884" s="1020" t="s">
        <v>2072</v>
      </c>
      <c r="B1884" s="1019" t="s">
        <v>1792</v>
      </c>
      <c r="C1884" s="1019" t="s">
        <v>1793</v>
      </c>
      <c r="D1884" s="1019" t="s">
        <v>135</v>
      </c>
      <c r="E1884" s="1021">
        <v>40176</v>
      </c>
      <c r="F1884" s="950" t="s">
        <v>49</v>
      </c>
      <c r="G1884" s="951">
        <v>2179000</v>
      </c>
      <c r="H1884" s="951">
        <v>0</v>
      </c>
      <c r="I1884" s="951">
        <v>2639873.33</v>
      </c>
      <c r="J1884" s="952" t="s">
        <v>656</v>
      </c>
      <c r="K1884" s="953"/>
      <c r="L1884" s="954"/>
      <c r="M1884" s="777"/>
      <c r="N1884" s="778"/>
      <c r="O1884" s="957"/>
      <c r="P1884" s="957"/>
      <c r="Q1884" s="779"/>
      <c r="R1884" s="1022"/>
    </row>
    <row r="1885" spans="1:18">
      <c r="A1885" s="1020"/>
      <c r="B1885" s="1019" t="s">
        <v>1792</v>
      </c>
      <c r="C1885" s="1019" t="s">
        <v>1793</v>
      </c>
      <c r="D1885" s="1019" t="s">
        <v>135</v>
      </c>
      <c r="E1885" s="1021">
        <v>41115</v>
      </c>
      <c r="F1885" s="950"/>
      <c r="G1885" s="951"/>
      <c r="H1885" s="951"/>
      <c r="I1885" s="951"/>
      <c r="J1885" s="952"/>
      <c r="K1885" s="953">
        <v>600000</v>
      </c>
      <c r="L1885" s="954"/>
      <c r="M1885" s="777">
        <v>600</v>
      </c>
      <c r="N1885" s="778">
        <v>1000</v>
      </c>
      <c r="O1885" s="957"/>
      <c r="P1885" s="957"/>
      <c r="Q1885" s="779"/>
      <c r="R1885" s="1022"/>
    </row>
    <row r="1886" spans="1:18">
      <c r="A1886" s="1020"/>
      <c r="B1886" s="1019" t="s">
        <v>1792</v>
      </c>
      <c r="C1886" s="1019" t="s">
        <v>1793</v>
      </c>
      <c r="D1886" s="1019" t="s">
        <v>135</v>
      </c>
      <c r="E1886" s="1021">
        <v>41549</v>
      </c>
      <c r="F1886" s="950"/>
      <c r="G1886" s="951"/>
      <c r="H1886" s="951"/>
      <c r="I1886" s="951"/>
      <c r="J1886" s="952"/>
      <c r="K1886" s="953">
        <v>1579000</v>
      </c>
      <c r="L1886" s="954"/>
      <c r="M1886" s="777">
        <v>1579</v>
      </c>
      <c r="N1886" s="778">
        <v>1000</v>
      </c>
      <c r="O1886" s="957"/>
      <c r="P1886" s="957"/>
      <c r="Q1886" s="779">
        <v>65000</v>
      </c>
      <c r="R1886" s="1022">
        <v>65</v>
      </c>
    </row>
    <row r="1887" spans="1:18" s="788" customFormat="1">
      <c r="A1887" s="1020" t="s">
        <v>2073</v>
      </c>
      <c r="B1887" s="1019" t="s">
        <v>1794</v>
      </c>
      <c r="C1887" s="1019" t="s">
        <v>913</v>
      </c>
      <c r="D1887" s="1019" t="s">
        <v>131</v>
      </c>
      <c r="E1887" s="1021">
        <v>39801</v>
      </c>
      <c r="F1887" s="950" t="s">
        <v>26</v>
      </c>
      <c r="G1887" s="951">
        <v>59000000</v>
      </c>
      <c r="H1887" s="951">
        <v>0</v>
      </c>
      <c r="I1887" s="951">
        <v>62145972.219999999</v>
      </c>
      <c r="J1887" s="952" t="s">
        <v>656</v>
      </c>
      <c r="K1887" s="953"/>
      <c r="L1887" s="954"/>
      <c r="M1887" s="777"/>
      <c r="N1887" s="778"/>
      <c r="O1887" s="957"/>
      <c r="P1887" s="957"/>
      <c r="Q1887" s="779"/>
      <c r="R1887" s="1022"/>
    </row>
    <row r="1888" spans="1:18">
      <c r="A1888" s="1020"/>
      <c r="B1888" s="1019" t="s">
        <v>1794</v>
      </c>
      <c r="C1888" s="1019" t="s">
        <v>913</v>
      </c>
      <c r="D1888" s="1019" t="s">
        <v>131</v>
      </c>
      <c r="E1888" s="1021">
        <v>40135</v>
      </c>
      <c r="F1888" s="950"/>
      <c r="G1888" s="951"/>
      <c r="H1888" s="951"/>
      <c r="I1888" s="951"/>
      <c r="J1888" s="952"/>
      <c r="K1888" s="953">
        <v>59000000</v>
      </c>
      <c r="L1888" s="954"/>
      <c r="M1888" s="777">
        <v>59000</v>
      </c>
      <c r="N1888" s="778">
        <v>1000</v>
      </c>
      <c r="O1888" s="957"/>
      <c r="P1888" s="957"/>
      <c r="Q1888" s="779"/>
      <c r="R1888" s="1022"/>
    </row>
    <row r="1889" spans="1:18" s="788" customFormat="1">
      <c r="A1889" s="1020"/>
      <c r="B1889" s="1019" t="s">
        <v>1794</v>
      </c>
      <c r="C1889" s="1019" t="s">
        <v>913</v>
      </c>
      <c r="D1889" s="1019" t="s">
        <v>131</v>
      </c>
      <c r="E1889" s="1021">
        <v>40170</v>
      </c>
      <c r="F1889" s="950"/>
      <c r="G1889" s="951"/>
      <c r="H1889" s="951"/>
      <c r="I1889" s="951"/>
      <c r="J1889" s="952"/>
      <c r="K1889" s="953"/>
      <c r="L1889" s="954"/>
      <c r="M1889" s="777"/>
      <c r="N1889" s="778"/>
      <c r="O1889" s="957"/>
      <c r="P1889" s="957"/>
      <c r="Q1889" s="779">
        <v>450000</v>
      </c>
      <c r="R1889" s="1022">
        <v>211318</v>
      </c>
    </row>
    <row r="1890" spans="1:18">
      <c r="A1890" s="1020">
        <v>8</v>
      </c>
      <c r="B1890" s="1019" t="s">
        <v>1795</v>
      </c>
      <c r="C1890" s="1019" t="s">
        <v>1796</v>
      </c>
      <c r="D1890" s="1019" t="s">
        <v>81</v>
      </c>
      <c r="E1890" s="1021">
        <v>39864</v>
      </c>
      <c r="F1890" s="950" t="s">
        <v>49</v>
      </c>
      <c r="G1890" s="951">
        <v>8700000</v>
      </c>
      <c r="H1890" s="951">
        <v>0</v>
      </c>
      <c r="I1890" s="951">
        <v>3432657.85</v>
      </c>
      <c r="J1890" s="952" t="s">
        <v>672</v>
      </c>
      <c r="K1890" s="953"/>
      <c r="L1890" s="954"/>
      <c r="M1890" s="777"/>
      <c r="N1890" s="778"/>
      <c r="O1890" s="957"/>
      <c r="P1890" s="957"/>
      <c r="Q1890" s="779"/>
      <c r="R1890" s="1022"/>
    </row>
    <row r="1891" spans="1:18">
      <c r="A1891" s="1020"/>
      <c r="B1891" s="1019" t="s">
        <v>1795</v>
      </c>
      <c r="C1891" s="1019" t="s">
        <v>1796</v>
      </c>
      <c r="D1891" s="1019" t="s">
        <v>81</v>
      </c>
      <c r="E1891" s="1021">
        <v>41822</v>
      </c>
      <c r="F1891" s="950"/>
      <c r="G1891" s="951"/>
      <c r="H1891" s="951"/>
      <c r="I1891" s="951"/>
      <c r="J1891" s="952"/>
      <c r="K1891" s="953">
        <v>3319050</v>
      </c>
      <c r="L1891" s="954"/>
      <c r="M1891" s="777">
        <v>8700</v>
      </c>
      <c r="N1891" s="778">
        <v>381.5</v>
      </c>
      <c r="O1891" s="957">
        <v>-5380950</v>
      </c>
      <c r="P1891" s="957"/>
      <c r="Q1891" s="779">
        <v>138607.85</v>
      </c>
      <c r="R1891" s="1022">
        <v>435</v>
      </c>
    </row>
    <row r="1892" spans="1:18" s="788" customFormat="1">
      <c r="A1892" s="1020"/>
      <c r="B1892" s="1019" t="s">
        <v>1795</v>
      </c>
      <c r="C1892" s="1019" t="s">
        <v>1796</v>
      </c>
      <c r="D1892" s="1019" t="s">
        <v>81</v>
      </c>
      <c r="E1892" s="1021">
        <v>41908</v>
      </c>
      <c r="F1892" s="950"/>
      <c r="G1892" s="951"/>
      <c r="H1892" s="951"/>
      <c r="I1892" s="951"/>
      <c r="J1892" s="952"/>
      <c r="K1892" s="953"/>
      <c r="L1892" s="954">
        <v>-25000</v>
      </c>
      <c r="M1892" s="777"/>
      <c r="N1892" s="778"/>
      <c r="O1892" s="957"/>
      <c r="P1892" s="957"/>
      <c r="Q1892" s="779"/>
      <c r="R1892" s="1022"/>
    </row>
    <row r="1893" spans="1:18">
      <c r="A1893" s="1020"/>
      <c r="B1893" s="1019" t="s">
        <v>1797</v>
      </c>
      <c r="C1893" s="1019" t="s">
        <v>1798</v>
      </c>
      <c r="D1893" s="1019" t="s">
        <v>38</v>
      </c>
      <c r="E1893" s="1021">
        <v>39829</v>
      </c>
      <c r="F1893" s="950" t="s">
        <v>26</v>
      </c>
      <c r="G1893" s="951">
        <v>20600000</v>
      </c>
      <c r="H1893" s="951">
        <v>0</v>
      </c>
      <c r="I1893" s="951">
        <v>20315924.719999999</v>
      </c>
      <c r="J1893" s="952" t="s">
        <v>672</v>
      </c>
      <c r="K1893" s="953"/>
      <c r="L1893" s="954"/>
      <c r="M1893" s="777"/>
      <c r="N1893" s="778"/>
      <c r="O1893" s="957"/>
      <c r="P1893" s="957"/>
      <c r="Q1893" s="779"/>
      <c r="R1893" s="1022"/>
    </row>
    <row r="1894" spans="1:18" s="1003" customFormat="1">
      <c r="A1894" s="1020"/>
      <c r="B1894" s="1019" t="s">
        <v>1797</v>
      </c>
      <c r="C1894" s="1019" t="s">
        <v>1798</v>
      </c>
      <c r="D1894" s="1019" t="s">
        <v>38</v>
      </c>
      <c r="E1894" s="1021">
        <v>41079</v>
      </c>
      <c r="F1894" s="950"/>
      <c r="G1894" s="951"/>
      <c r="H1894" s="951"/>
      <c r="I1894" s="951"/>
      <c r="J1894" s="952"/>
      <c r="K1894" s="953">
        <v>17005300</v>
      </c>
      <c r="L1894" s="954">
        <v>-255079.5</v>
      </c>
      <c r="M1894" s="777">
        <v>20600</v>
      </c>
      <c r="N1894" s="778">
        <v>825.5</v>
      </c>
      <c r="O1894" s="957">
        <v>-3594700</v>
      </c>
      <c r="P1894" s="957"/>
      <c r="Q1894" s="779"/>
      <c r="R1894" s="1022"/>
    </row>
    <row r="1895" spans="1:18" s="1003" customFormat="1">
      <c r="A1895" s="1020"/>
      <c r="B1895" s="1019" t="s">
        <v>1797</v>
      </c>
      <c r="C1895" s="1019" t="s">
        <v>1798</v>
      </c>
      <c r="D1895" s="1019" t="s">
        <v>38</v>
      </c>
      <c r="E1895" s="1021">
        <v>41108</v>
      </c>
      <c r="F1895" s="950"/>
      <c r="G1895" s="951"/>
      <c r="H1895" s="951"/>
      <c r="I1895" s="951"/>
      <c r="J1895" s="952"/>
      <c r="K1895" s="953"/>
      <c r="L1895" s="954"/>
      <c r="M1895" s="777"/>
      <c r="N1895" s="778"/>
      <c r="O1895" s="957"/>
      <c r="P1895" s="957"/>
      <c r="Q1895" s="779">
        <v>38000</v>
      </c>
      <c r="R1895" s="1022">
        <v>311492</v>
      </c>
    </row>
    <row r="1896" spans="1:18" s="1003" customFormat="1">
      <c r="A1896" s="1020" t="s">
        <v>2020</v>
      </c>
      <c r="B1896" s="1019" t="s">
        <v>1799</v>
      </c>
      <c r="C1896" s="1019" t="s">
        <v>1800</v>
      </c>
      <c r="D1896" s="1019" t="s">
        <v>108</v>
      </c>
      <c r="E1896" s="1021">
        <v>39805</v>
      </c>
      <c r="F1896" s="950" t="s">
        <v>26</v>
      </c>
      <c r="G1896" s="951">
        <v>10300000</v>
      </c>
      <c r="H1896" s="951">
        <v>0</v>
      </c>
      <c r="I1896" s="951">
        <v>11172638.890000001</v>
      </c>
      <c r="J1896" s="952" t="s">
        <v>705</v>
      </c>
      <c r="K1896" s="953"/>
      <c r="L1896" s="954"/>
      <c r="M1896" s="777"/>
      <c r="N1896" s="778"/>
      <c r="O1896" s="957"/>
      <c r="P1896" s="957"/>
      <c r="Q1896" s="779"/>
      <c r="R1896" s="1022"/>
    </row>
    <row r="1897" spans="1:18" s="1003" customFormat="1">
      <c r="A1897" s="1020"/>
      <c r="B1897" s="1019" t="s">
        <v>1799</v>
      </c>
      <c r="C1897" s="1019" t="s">
        <v>1800</v>
      </c>
      <c r="D1897" s="1019" t="s">
        <v>108</v>
      </c>
      <c r="E1897" s="1021">
        <v>40424</v>
      </c>
      <c r="F1897" s="950"/>
      <c r="G1897" s="951"/>
      <c r="H1897" s="951"/>
      <c r="I1897" s="951"/>
      <c r="J1897" s="952"/>
      <c r="K1897" s="953">
        <v>10300000</v>
      </c>
      <c r="L1897" s="954"/>
      <c r="M1897" s="777">
        <v>10300</v>
      </c>
      <c r="N1897" s="778">
        <v>1000</v>
      </c>
      <c r="O1897" s="957"/>
      <c r="P1897" s="957"/>
      <c r="Q1897" s="779"/>
      <c r="R1897" s="1022"/>
    </row>
    <row r="1898" spans="1:18" s="788" customFormat="1">
      <c r="A1898" s="1020" t="s">
        <v>2012</v>
      </c>
      <c r="B1898" s="1019" t="s">
        <v>1801</v>
      </c>
      <c r="C1898" s="1019" t="s">
        <v>1802</v>
      </c>
      <c r="D1898" s="1019" t="s">
        <v>105</v>
      </c>
      <c r="E1898" s="1021">
        <v>39955</v>
      </c>
      <c r="F1898" s="950" t="s">
        <v>160</v>
      </c>
      <c r="G1898" s="951">
        <v>14400000</v>
      </c>
      <c r="H1898" s="951">
        <v>0</v>
      </c>
      <c r="I1898" s="951">
        <v>18882079.620000001</v>
      </c>
      <c r="J1898" s="952" t="s">
        <v>656</v>
      </c>
      <c r="K1898" s="953"/>
      <c r="L1898" s="954"/>
      <c r="M1898" s="777"/>
      <c r="N1898" s="778"/>
      <c r="O1898" s="957"/>
      <c r="P1898" s="957"/>
      <c r="Q1898" s="779"/>
      <c r="R1898" s="1022"/>
    </row>
    <row r="1899" spans="1:18">
      <c r="A1899" s="1020"/>
      <c r="B1899" s="1019" t="s">
        <v>1801</v>
      </c>
      <c r="C1899" s="1019" t="s">
        <v>1802</v>
      </c>
      <c r="D1899" s="1019" t="s">
        <v>105</v>
      </c>
      <c r="E1899" s="1021">
        <v>41093</v>
      </c>
      <c r="F1899" s="950"/>
      <c r="G1899" s="951"/>
      <c r="H1899" s="951"/>
      <c r="I1899" s="951"/>
      <c r="J1899" s="952"/>
      <c r="K1899" s="953">
        <v>14400000</v>
      </c>
      <c r="L1899" s="954"/>
      <c r="M1899" s="777">
        <v>14400000</v>
      </c>
      <c r="N1899" s="778">
        <v>1</v>
      </c>
      <c r="O1899" s="957"/>
      <c r="P1899" s="957"/>
      <c r="Q1899" s="779">
        <v>720000</v>
      </c>
      <c r="R1899" s="1022">
        <v>720000</v>
      </c>
    </row>
    <row r="1900" spans="1:18" s="788" customFormat="1">
      <c r="A1900" s="1020"/>
      <c r="B1900" s="1019" t="s">
        <v>1803</v>
      </c>
      <c r="C1900" s="1019" t="s">
        <v>1804</v>
      </c>
      <c r="D1900" s="1019" t="s">
        <v>105</v>
      </c>
      <c r="E1900" s="1021">
        <v>39787</v>
      </c>
      <c r="F1900" s="950" t="s">
        <v>26</v>
      </c>
      <c r="G1900" s="951">
        <v>180000000</v>
      </c>
      <c r="H1900" s="951">
        <v>0</v>
      </c>
      <c r="I1900" s="951">
        <v>210367527</v>
      </c>
      <c r="J1900" s="952" t="s">
        <v>672</v>
      </c>
      <c r="K1900" s="953"/>
      <c r="L1900" s="954"/>
      <c r="M1900" s="777"/>
      <c r="N1900" s="778"/>
      <c r="O1900" s="957"/>
      <c r="P1900" s="957"/>
      <c r="Q1900" s="779"/>
      <c r="R1900" s="1022"/>
    </row>
    <row r="1901" spans="1:18">
      <c r="A1901" s="1020"/>
      <c r="B1901" s="1019" t="s">
        <v>1803</v>
      </c>
      <c r="C1901" s="1019" t="s">
        <v>1804</v>
      </c>
      <c r="D1901" s="1019" t="s">
        <v>105</v>
      </c>
      <c r="E1901" s="1021">
        <v>41359</v>
      </c>
      <c r="F1901" s="950"/>
      <c r="G1901" s="951"/>
      <c r="H1901" s="951"/>
      <c r="I1901" s="951"/>
      <c r="J1901" s="952"/>
      <c r="K1901" s="953">
        <v>1516900</v>
      </c>
      <c r="L1901" s="954"/>
      <c r="M1901" s="777">
        <v>1576</v>
      </c>
      <c r="N1901" s="778">
        <v>962.5</v>
      </c>
      <c r="O1901" s="957">
        <v>-59100</v>
      </c>
      <c r="P1901" s="957"/>
      <c r="Q1901" s="779"/>
      <c r="R1901" s="1022"/>
    </row>
    <row r="1902" spans="1:18">
      <c r="A1902" s="1020"/>
      <c r="B1902" s="1019" t="s">
        <v>1803</v>
      </c>
      <c r="C1902" s="1019" t="s">
        <v>1804</v>
      </c>
      <c r="D1902" s="1019" t="s">
        <v>105</v>
      </c>
      <c r="E1902" s="1021">
        <v>41360</v>
      </c>
      <c r="F1902" s="950"/>
      <c r="G1902" s="951"/>
      <c r="H1902" s="951"/>
      <c r="I1902" s="951"/>
      <c r="J1902" s="952"/>
      <c r="K1902" s="953">
        <v>12587575</v>
      </c>
      <c r="L1902" s="954"/>
      <c r="M1902" s="777">
        <v>13078</v>
      </c>
      <c r="N1902" s="778">
        <v>962.5</v>
      </c>
      <c r="O1902" s="957">
        <v>-490425</v>
      </c>
      <c r="P1902" s="957"/>
      <c r="Q1902" s="779"/>
      <c r="R1902" s="1022"/>
    </row>
    <row r="1903" spans="1:18">
      <c r="A1903" s="1020"/>
      <c r="B1903" s="1019" t="s">
        <v>1803</v>
      </c>
      <c r="C1903" s="1019" t="s">
        <v>1804</v>
      </c>
      <c r="D1903" s="1019" t="s">
        <v>105</v>
      </c>
      <c r="E1903" s="1021">
        <v>41361</v>
      </c>
      <c r="F1903" s="950"/>
      <c r="G1903" s="951"/>
      <c r="H1903" s="951"/>
      <c r="I1903" s="951"/>
      <c r="J1903" s="952"/>
      <c r="K1903" s="953">
        <v>159145525</v>
      </c>
      <c r="L1903" s="954"/>
      <c r="M1903" s="777">
        <v>165346</v>
      </c>
      <c r="N1903" s="778">
        <v>962.5</v>
      </c>
      <c r="O1903" s="957">
        <v>-6200475</v>
      </c>
      <c r="P1903" s="957"/>
      <c r="Q1903" s="779"/>
      <c r="R1903" s="1022"/>
    </row>
    <row r="1904" spans="1:18">
      <c r="A1904" s="1020"/>
      <c r="B1904" s="1019" t="s">
        <v>1803</v>
      </c>
      <c r="C1904" s="1019" t="s">
        <v>1804</v>
      </c>
      <c r="D1904" s="1019" t="s">
        <v>105</v>
      </c>
      <c r="E1904" s="1021">
        <v>41373</v>
      </c>
      <c r="F1904" s="950"/>
      <c r="G1904" s="951"/>
      <c r="H1904" s="951"/>
      <c r="I1904" s="951"/>
      <c r="J1904" s="952"/>
      <c r="K1904" s="953"/>
      <c r="L1904" s="954">
        <v>-1732500</v>
      </c>
      <c r="M1904" s="777"/>
      <c r="N1904" s="778"/>
      <c r="O1904" s="957"/>
      <c r="P1904" s="957"/>
      <c r="Q1904" s="779"/>
      <c r="R1904" s="1022"/>
    </row>
    <row r="1905" spans="1:18">
      <c r="A1905" s="1020"/>
      <c r="B1905" s="1019" t="s">
        <v>1803</v>
      </c>
      <c r="C1905" s="1019" t="s">
        <v>1804</v>
      </c>
      <c r="D1905" s="1019" t="s">
        <v>105</v>
      </c>
      <c r="E1905" s="1021">
        <v>41435</v>
      </c>
      <c r="F1905" s="950"/>
      <c r="G1905" s="951"/>
      <c r="H1905" s="951"/>
      <c r="I1905" s="951"/>
      <c r="J1905" s="952"/>
      <c r="K1905" s="953"/>
      <c r="L1905" s="954"/>
      <c r="M1905" s="777"/>
      <c r="N1905" s="778"/>
      <c r="O1905" s="957"/>
      <c r="P1905" s="957"/>
      <c r="Q1905" s="779">
        <v>6677</v>
      </c>
      <c r="R1905" s="1022">
        <v>219908.4</v>
      </c>
    </row>
    <row r="1906" spans="1:18">
      <c r="A1906" s="1020" t="s">
        <v>2043</v>
      </c>
      <c r="B1906" s="1019" t="s">
        <v>1805</v>
      </c>
      <c r="C1906" s="1019" t="s">
        <v>1806</v>
      </c>
      <c r="D1906" s="1019" t="s">
        <v>131</v>
      </c>
      <c r="E1906" s="1021">
        <v>39829</v>
      </c>
      <c r="F1906" s="950" t="s">
        <v>49</v>
      </c>
      <c r="G1906" s="951">
        <v>5658000</v>
      </c>
      <c r="H1906" s="951">
        <v>0</v>
      </c>
      <c r="I1906" s="951">
        <v>6649963.9199999999</v>
      </c>
      <c r="J1906" s="952" t="s">
        <v>656</v>
      </c>
      <c r="K1906" s="953"/>
      <c r="L1906" s="954"/>
      <c r="M1906" s="777"/>
      <c r="N1906" s="778"/>
      <c r="O1906" s="957"/>
      <c r="P1906" s="957"/>
      <c r="Q1906" s="779"/>
      <c r="R1906" s="1022"/>
    </row>
    <row r="1907" spans="1:18">
      <c r="A1907" s="1020"/>
      <c r="B1907" s="1019" t="s">
        <v>1805</v>
      </c>
      <c r="C1907" s="1019" t="s">
        <v>1806</v>
      </c>
      <c r="D1907" s="1019" t="s">
        <v>131</v>
      </c>
      <c r="E1907" s="1021">
        <v>40527</v>
      </c>
      <c r="F1907" s="950"/>
      <c r="G1907" s="951"/>
      <c r="H1907" s="951"/>
      <c r="I1907" s="951"/>
      <c r="J1907" s="952"/>
      <c r="K1907" s="953">
        <v>3000000</v>
      </c>
      <c r="L1907" s="954"/>
      <c r="M1907" s="777">
        <v>3000</v>
      </c>
      <c r="N1907" s="778">
        <v>1000</v>
      </c>
      <c r="O1907" s="957"/>
      <c r="P1907" s="957"/>
      <c r="Q1907" s="779"/>
      <c r="R1907" s="1022"/>
    </row>
    <row r="1908" spans="1:18">
      <c r="A1908" s="1020"/>
      <c r="B1908" s="1019" t="s">
        <v>1805</v>
      </c>
      <c r="C1908" s="1019" t="s">
        <v>1806</v>
      </c>
      <c r="D1908" s="1019" t="s">
        <v>131</v>
      </c>
      <c r="E1908" s="1021">
        <v>40801</v>
      </c>
      <c r="F1908" s="950"/>
      <c r="G1908" s="951"/>
      <c r="H1908" s="951"/>
      <c r="I1908" s="951"/>
      <c r="J1908" s="952"/>
      <c r="K1908" s="953">
        <v>2658000</v>
      </c>
      <c r="L1908" s="954"/>
      <c r="M1908" s="777">
        <v>2658</v>
      </c>
      <c r="N1908" s="778">
        <v>1000</v>
      </c>
      <c r="O1908" s="957"/>
      <c r="P1908" s="957"/>
      <c r="Q1908" s="779">
        <v>283000</v>
      </c>
      <c r="R1908" s="1022">
        <v>283</v>
      </c>
    </row>
    <row r="1909" spans="1:18">
      <c r="A1909" s="1020">
        <v>11</v>
      </c>
      <c r="B1909" s="1019" t="s">
        <v>1807</v>
      </c>
      <c r="C1909" s="1019" t="s">
        <v>1808</v>
      </c>
      <c r="D1909" s="1019" t="s">
        <v>151</v>
      </c>
      <c r="E1909" s="1021">
        <v>39787</v>
      </c>
      <c r="F1909" s="950" t="s">
        <v>26</v>
      </c>
      <c r="G1909" s="951">
        <v>20649000</v>
      </c>
      <c r="H1909" s="951">
        <v>0</v>
      </c>
      <c r="I1909" s="951">
        <v>28013814.5</v>
      </c>
      <c r="J1909" s="952" t="s">
        <v>656</v>
      </c>
      <c r="K1909" s="953"/>
      <c r="L1909" s="954"/>
      <c r="M1909" s="777"/>
      <c r="N1909" s="778"/>
      <c r="O1909" s="957"/>
      <c r="P1909" s="957"/>
      <c r="Q1909" s="779"/>
      <c r="R1909" s="1022"/>
    </row>
    <row r="1910" spans="1:18" s="788" customFormat="1">
      <c r="A1910" s="1020"/>
      <c r="B1910" s="1019" t="s">
        <v>1807</v>
      </c>
      <c r="C1910" s="1019" t="s">
        <v>1808</v>
      </c>
      <c r="D1910" s="1019" t="s">
        <v>151</v>
      </c>
      <c r="E1910" s="1021">
        <v>41409</v>
      </c>
      <c r="F1910" s="950"/>
      <c r="G1910" s="951"/>
      <c r="H1910" s="951"/>
      <c r="I1910" s="951"/>
      <c r="J1910" s="952"/>
      <c r="K1910" s="953">
        <v>10324000</v>
      </c>
      <c r="L1910" s="954"/>
      <c r="M1910" s="777">
        <v>10324</v>
      </c>
      <c r="N1910" s="778">
        <v>1000</v>
      </c>
      <c r="O1910" s="957"/>
      <c r="P1910" s="957"/>
      <c r="Q1910" s="779"/>
      <c r="R1910" s="1022"/>
    </row>
    <row r="1911" spans="1:18">
      <c r="A1911" s="1020"/>
      <c r="B1911" s="1019" t="s">
        <v>1807</v>
      </c>
      <c r="C1911" s="1019" t="s">
        <v>1808</v>
      </c>
      <c r="D1911" s="1019" t="s">
        <v>151</v>
      </c>
      <c r="E1911" s="1021">
        <v>41458</v>
      </c>
      <c r="F1911" s="950"/>
      <c r="G1911" s="951"/>
      <c r="H1911" s="951"/>
      <c r="I1911" s="951"/>
      <c r="J1911" s="952"/>
      <c r="K1911" s="953">
        <v>10325000</v>
      </c>
      <c r="L1911" s="954"/>
      <c r="M1911" s="777">
        <v>10325</v>
      </c>
      <c r="N1911" s="778">
        <v>1000</v>
      </c>
      <c r="O1911" s="957"/>
      <c r="P1911" s="957"/>
      <c r="Q1911" s="779"/>
      <c r="R1911" s="1022"/>
    </row>
    <row r="1912" spans="1:18">
      <c r="A1912" s="1020"/>
      <c r="B1912" s="1019" t="s">
        <v>1807</v>
      </c>
      <c r="C1912" s="1019" t="s">
        <v>1808</v>
      </c>
      <c r="D1912" s="1019" t="s">
        <v>151</v>
      </c>
      <c r="E1912" s="1021">
        <v>41514</v>
      </c>
      <c r="F1912" s="950"/>
      <c r="G1912" s="951"/>
      <c r="H1912" s="951"/>
      <c r="I1912" s="951"/>
      <c r="J1912" s="952"/>
      <c r="K1912" s="953"/>
      <c r="L1912" s="954"/>
      <c r="M1912" s="777"/>
      <c r="N1912" s="778"/>
      <c r="O1912" s="957"/>
      <c r="P1912" s="957"/>
      <c r="Q1912" s="779">
        <v>2707314</v>
      </c>
      <c r="R1912" s="1022">
        <v>764778</v>
      </c>
    </row>
    <row r="1913" spans="1:18" s="788" customFormat="1">
      <c r="A1913" s="1020">
        <v>8</v>
      </c>
      <c r="B1913" s="1019" t="s">
        <v>1809</v>
      </c>
      <c r="C1913" s="1019" t="s">
        <v>1810</v>
      </c>
      <c r="D1913" s="1019" t="s">
        <v>101</v>
      </c>
      <c r="E1913" s="1021">
        <v>39955</v>
      </c>
      <c r="F1913" s="950" t="s">
        <v>49</v>
      </c>
      <c r="G1913" s="951">
        <v>9900000</v>
      </c>
      <c r="H1913" s="951">
        <v>0</v>
      </c>
      <c r="I1913" s="951">
        <v>12066668.65</v>
      </c>
      <c r="J1913" s="952" t="s">
        <v>672</v>
      </c>
      <c r="K1913" s="953"/>
      <c r="L1913" s="954"/>
      <c r="M1913" s="777"/>
      <c r="N1913" s="778"/>
      <c r="O1913" s="957"/>
      <c r="P1913" s="957"/>
      <c r="Q1913" s="779"/>
      <c r="R1913" s="1022"/>
    </row>
    <row r="1914" spans="1:18">
      <c r="A1914" s="1020"/>
      <c r="B1914" s="1019" t="s">
        <v>1809</v>
      </c>
      <c r="C1914" s="1019" t="s">
        <v>1810</v>
      </c>
      <c r="D1914" s="1019" t="s">
        <v>101</v>
      </c>
      <c r="E1914" s="1021">
        <v>41494</v>
      </c>
      <c r="F1914" s="950"/>
      <c r="G1914" s="951"/>
      <c r="H1914" s="951"/>
      <c r="I1914" s="951"/>
      <c r="J1914" s="952"/>
      <c r="K1914" s="953">
        <v>237527.5</v>
      </c>
      <c r="L1914" s="954"/>
      <c r="M1914" s="777">
        <v>250</v>
      </c>
      <c r="N1914" s="778">
        <v>950.1</v>
      </c>
      <c r="O1914" s="957">
        <v>-12472.5</v>
      </c>
      <c r="P1914" s="957"/>
      <c r="Q1914" s="779"/>
      <c r="R1914" s="1022"/>
    </row>
    <row r="1915" spans="1:18">
      <c r="A1915" s="1020"/>
      <c r="B1915" s="1019" t="s">
        <v>1809</v>
      </c>
      <c r="C1915" s="1019" t="s">
        <v>1810</v>
      </c>
      <c r="D1915" s="1019" t="s">
        <v>101</v>
      </c>
      <c r="E1915" s="1021">
        <v>41498</v>
      </c>
      <c r="F1915" s="950"/>
      <c r="G1915" s="951"/>
      <c r="H1915" s="951"/>
      <c r="I1915" s="951"/>
      <c r="J1915" s="952"/>
      <c r="K1915" s="953">
        <v>9168561.5</v>
      </c>
      <c r="L1915" s="954"/>
      <c r="M1915" s="777">
        <v>9650</v>
      </c>
      <c r="N1915" s="778">
        <v>950.1</v>
      </c>
      <c r="O1915" s="957">
        <v>-481438.5</v>
      </c>
      <c r="P1915" s="957"/>
      <c r="Q1915" s="779">
        <v>476573.62</v>
      </c>
      <c r="R1915" s="1022">
        <v>495</v>
      </c>
    </row>
    <row r="1916" spans="1:18" s="788" customFormat="1">
      <c r="A1916" s="1020"/>
      <c r="B1916" s="1019" t="s">
        <v>1809</v>
      </c>
      <c r="C1916" s="1019" t="s">
        <v>1810</v>
      </c>
      <c r="D1916" s="1019" t="s">
        <v>101</v>
      </c>
      <c r="E1916" s="1021">
        <v>41529</v>
      </c>
      <c r="F1916" s="950"/>
      <c r="G1916" s="951"/>
      <c r="H1916" s="951"/>
      <c r="I1916" s="951"/>
      <c r="J1916" s="952"/>
      <c r="K1916" s="953"/>
      <c r="L1916" s="954">
        <v>-94060.89</v>
      </c>
      <c r="M1916" s="777"/>
      <c r="N1916" s="778"/>
      <c r="O1916" s="957"/>
      <c r="P1916" s="957"/>
      <c r="Q1916" s="779"/>
      <c r="R1916" s="1022"/>
    </row>
    <row r="1917" spans="1:18">
      <c r="A1917" s="1020" t="s">
        <v>2074</v>
      </c>
      <c r="B1917" s="1019" t="s">
        <v>1811</v>
      </c>
      <c r="C1917" s="1019" t="s">
        <v>1812</v>
      </c>
      <c r="D1917" s="1019" t="s">
        <v>107</v>
      </c>
      <c r="E1917" s="1021">
        <v>39983</v>
      </c>
      <c r="F1917" s="950" t="s">
        <v>159</v>
      </c>
      <c r="G1917" s="951">
        <v>11926000</v>
      </c>
      <c r="H1917" s="951">
        <v>0</v>
      </c>
      <c r="I1917" s="951">
        <v>12948886.4</v>
      </c>
      <c r="J1917" s="952" t="s">
        <v>656</v>
      </c>
      <c r="K1917" s="953"/>
      <c r="L1917" s="954"/>
      <c r="M1917" s="777"/>
      <c r="N1917" s="778"/>
      <c r="O1917" s="957"/>
      <c r="P1917" s="957"/>
      <c r="Q1917" s="779"/>
      <c r="R1917" s="1022"/>
    </row>
    <row r="1918" spans="1:18">
      <c r="A1918" s="1020"/>
      <c r="B1918" s="1019" t="s">
        <v>1811</v>
      </c>
      <c r="C1918" s="1019" t="s">
        <v>1812</v>
      </c>
      <c r="D1918" s="1019" t="s">
        <v>107</v>
      </c>
      <c r="E1918" s="1021">
        <v>40389</v>
      </c>
      <c r="F1918" s="950"/>
      <c r="G1918" s="951"/>
      <c r="H1918" s="951"/>
      <c r="I1918" s="951"/>
      <c r="J1918" s="952"/>
      <c r="K1918" s="953">
        <v>11926000</v>
      </c>
      <c r="L1918" s="954"/>
      <c r="M1918" s="777">
        <v>11926000</v>
      </c>
      <c r="N1918" s="778">
        <v>1</v>
      </c>
      <c r="O1918" s="957"/>
      <c r="P1918" s="957"/>
      <c r="Q1918" s="779"/>
      <c r="R1918" s="1022"/>
    </row>
    <row r="1919" spans="1:18">
      <c r="A1919" s="1020">
        <v>8</v>
      </c>
      <c r="B1919" s="1019" t="s">
        <v>1813</v>
      </c>
      <c r="C1919" s="1019" t="s">
        <v>1814</v>
      </c>
      <c r="D1919" s="1019" t="s">
        <v>81</v>
      </c>
      <c r="E1919" s="1021">
        <v>39850</v>
      </c>
      <c r="F1919" s="950" t="s">
        <v>49</v>
      </c>
      <c r="G1919" s="951">
        <v>2861000</v>
      </c>
      <c r="H1919" s="951">
        <v>2861000</v>
      </c>
      <c r="I1919" s="951">
        <v>432678</v>
      </c>
      <c r="J1919" s="952" t="s">
        <v>661</v>
      </c>
      <c r="K1919" s="953"/>
      <c r="L1919" s="954"/>
      <c r="M1919" s="777"/>
      <c r="N1919" s="778"/>
      <c r="O1919" s="957"/>
      <c r="P1919" s="957"/>
      <c r="Q1919" s="779"/>
      <c r="R1919" s="1022"/>
    </row>
    <row r="1920" spans="1:18">
      <c r="A1920" s="1020" t="s">
        <v>2011</v>
      </c>
      <c r="B1920" s="1019" t="s">
        <v>1815</v>
      </c>
      <c r="C1920" s="1019" t="s">
        <v>1816</v>
      </c>
      <c r="D1920" s="1019" t="s">
        <v>55</v>
      </c>
      <c r="E1920" s="1021">
        <v>39805</v>
      </c>
      <c r="F1920" s="950" t="s">
        <v>49</v>
      </c>
      <c r="G1920" s="951">
        <v>10000000</v>
      </c>
      <c r="H1920" s="951">
        <v>0</v>
      </c>
      <c r="I1920" s="951">
        <v>12916040.83</v>
      </c>
      <c r="J1920" s="952" t="s">
        <v>656</v>
      </c>
      <c r="K1920" s="953"/>
      <c r="L1920" s="954"/>
      <c r="M1920" s="777"/>
      <c r="N1920" s="778"/>
      <c r="O1920" s="957"/>
      <c r="P1920" s="957"/>
      <c r="Q1920" s="779"/>
      <c r="R1920" s="1022"/>
    </row>
    <row r="1921" spans="1:18">
      <c r="A1921" s="1020"/>
      <c r="B1921" s="1019" t="s">
        <v>1815</v>
      </c>
      <c r="C1921" s="1019" t="s">
        <v>1816</v>
      </c>
      <c r="D1921" s="1019" t="s">
        <v>55</v>
      </c>
      <c r="E1921" s="1021">
        <v>41367</v>
      </c>
      <c r="F1921" s="950"/>
      <c r="G1921" s="951"/>
      <c r="H1921" s="951"/>
      <c r="I1921" s="951"/>
      <c r="J1921" s="952"/>
      <c r="K1921" s="953">
        <v>7742000</v>
      </c>
      <c r="L1921" s="954"/>
      <c r="M1921" s="777">
        <v>7742</v>
      </c>
      <c r="N1921" s="778">
        <v>1000</v>
      </c>
      <c r="O1921" s="957"/>
      <c r="P1921" s="957"/>
      <c r="Q1921" s="779"/>
      <c r="R1921" s="1022"/>
    </row>
    <row r="1922" spans="1:18">
      <c r="A1922" s="1020"/>
      <c r="B1922" s="1019" t="s">
        <v>1815</v>
      </c>
      <c r="C1922" s="1019" t="s">
        <v>1816</v>
      </c>
      <c r="D1922" s="1019" t="s">
        <v>55</v>
      </c>
      <c r="E1922" s="1021">
        <v>41563</v>
      </c>
      <c r="F1922" s="950"/>
      <c r="G1922" s="951"/>
      <c r="H1922" s="951"/>
      <c r="I1922" s="951"/>
      <c r="J1922" s="952"/>
      <c r="K1922" s="953">
        <v>2258000</v>
      </c>
      <c r="L1922" s="954"/>
      <c r="M1922" s="777">
        <v>2258</v>
      </c>
      <c r="N1922" s="778">
        <v>1000</v>
      </c>
      <c r="O1922" s="957"/>
      <c r="P1922" s="957"/>
      <c r="Q1922" s="779">
        <v>500000</v>
      </c>
      <c r="R1922" s="1022">
        <v>500</v>
      </c>
    </row>
    <row r="1923" spans="1:18" s="788" customFormat="1">
      <c r="A1923" s="1020" t="s">
        <v>1979</v>
      </c>
      <c r="B1923" s="1019" t="s">
        <v>1817</v>
      </c>
      <c r="C1923" s="1019" t="s">
        <v>1818</v>
      </c>
      <c r="D1923" s="1019" t="s">
        <v>81</v>
      </c>
      <c r="E1923" s="1021">
        <v>39843</v>
      </c>
      <c r="F1923" s="950" t="s">
        <v>49</v>
      </c>
      <c r="G1923" s="951">
        <v>7700000</v>
      </c>
      <c r="H1923" s="951">
        <v>0</v>
      </c>
      <c r="I1923" s="951">
        <v>9403400.5</v>
      </c>
      <c r="J1923" s="952" t="s">
        <v>656</v>
      </c>
      <c r="K1923" s="953"/>
      <c r="L1923" s="954"/>
      <c r="M1923" s="777"/>
      <c r="N1923" s="778"/>
      <c r="O1923" s="957"/>
      <c r="P1923" s="957"/>
      <c r="Q1923" s="779"/>
      <c r="R1923" s="1022"/>
    </row>
    <row r="1924" spans="1:18">
      <c r="A1924" s="1020"/>
      <c r="B1924" s="1019" t="s">
        <v>1817</v>
      </c>
      <c r="C1924" s="1019" t="s">
        <v>1818</v>
      </c>
      <c r="D1924" s="1019" t="s">
        <v>81</v>
      </c>
      <c r="E1924" s="1021">
        <v>40989</v>
      </c>
      <c r="F1924" s="950"/>
      <c r="G1924" s="951"/>
      <c r="H1924" s="951"/>
      <c r="I1924" s="951"/>
      <c r="J1924" s="952"/>
      <c r="K1924" s="953">
        <v>7700000</v>
      </c>
      <c r="L1924" s="954"/>
      <c r="M1924" s="777">
        <v>7700</v>
      </c>
      <c r="N1924" s="778">
        <v>1000</v>
      </c>
      <c r="O1924" s="957"/>
      <c r="P1924" s="957"/>
      <c r="Q1924" s="779">
        <v>385000</v>
      </c>
      <c r="R1924" s="1022">
        <v>385</v>
      </c>
    </row>
    <row r="1925" spans="1:18" s="788" customFormat="1">
      <c r="A1925" s="1020">
        <v>8</v>
      </c>
      <c r="B1925" s="1019" t="s">
        <v>1819</v>
      </c>
      <c r="C1925" s="1019" t="s">
        <v>1820</v>
      </c>
      <c r="D1925" s="1019" t="s">
        <v>81</v>
      </c>
      <c r="E1925" s="1021">
        <v>39822</v>
      </c>
      <c r="F1925" s="950" t="s">
        <v>49</v>
      </c>
      <c r="G1925" s="951">
        <v>5500000</v>
      </c>
      <c r="H1925" s="951">
        <v>0</v>
      </c>
      <c r="I1925" s="951">
        <v>2947090.75</v>
      </c>
      <c r="J1925" s="952" t="s">
        <v>672</v>
      </c>
      <c r="K1925" s="953"/>
      <c r="L1925" s="954"/>
      <c r="M1925" s="777"/>
      <c r="N1925" s="778"/>
      <c r="O1925" s="957"/>
      <c r="P1925" s="957"/>
      <c r="Q1925" s="779"/>
      <c r="R1925" s="1022"/>
    </row>
    <row r="1926" spans="1:18">
      <c r="A1926" s="1020"/>
      <c r="B1926" s="1019" t="s">
        <v>1819</v>
      </c>
      <c r="C1926" s="1019" t="s">
        <v>1820</v>
      </c>
      <c r="D1926" s="1019" t="s">
        <v>81</v>
      </c>
      <c r="E1926" s="1021">
        <v>41568</v>
      </c>
      <c r="F1926" s="950"/>
      <c r="G1926" s="951"/>
      <c r="H1926" s="951"/>
      <c r="I1926" s="951"/>
      <c r="J1926" s="952"/>
      <c r="K1926" s="953">
        <v>2296800</v>
      </c>
      <c r="L1926" s="954"/>
      <c r="M1926" s="777">
        <v>5500</v>
      </c>
      <c r="N1926" s="778">
        <v>417.6</v>
      </c>
      <c r="O1926" s="957">
        <v>-3203200</v>
      </c>
      <c r="P1926" s="957"/>
      <c r="Q1926" s="779">
        <v>45815.25</v>
      </c>
      <c r="R1926" s="1022">
        <v>275</v>
      </c>
    </row>
    <row r="1927" spans="1:18">
      <c r="A1927" s="1020"/>
      <c r="B1927" s="1019" t="s">
        <v>1819</v>
      </c>
      <c r="C1927" s="1019" t="s">
        <v>1820</v>
      </c>
      <c r="D1927" s="1019" t="s">
        <v>81</v>
      </c>
      <c r="E1927" s="1021">
        <v>41645</v>
      </c>
      <c r="F1927" s="950"/>
      <c r="G1927" s="951"/>
      <c r="H1927" s="951"/>
      <c r="I1927" s="951"/>
      <c r="J1927" s="952"/>
      <c r="K1927" s="953"/>
      <c r="L1927" s="954">
        <v>-25000</v>
      </c>
      <c r="M1927" s="777"/>
      <c r="N1927" s="778"/>
      <c r="O1927" s="957"/>
      <c r="P1927" s="957"/>
      <c r="Q1927" s="779"/>
      <c r="R1927" s="1022"/>
    </row>
    <row r="1928" spans="1:18">
      <c r="A1928" s="1020">
        <v>11</v>
      </c>
      <c r="B1928" s="1019" t="s">
        <v>1821</v>
      </c>
      <c r="C1928" s="1019" t="s">
        <v>1298</v>
      </c>
      <c r="D1928" s="1019" t="s">
        <v>131</v>
      </c>
      <c r="E1928" s="1021">
        <v>39794</v>
      </c>
      <c r="F1928" s="950" t="s">
        <v>26</v>
      </c>
      <c r="G1928" s="951">
        <v>16019000</v>
      </c>
      <c r="H1928" s="951">
        <v>0</v>
      </c>
      <c r="I1928" s="951">
        <v>21311670.48</v>
      </c>
      <c r="J1928" s="952" t="s">
        <v>656</v>
      </c>
      <c r="K1928" s="953"/>
      <c r="L1928" s="954"/>
      <c r="M1928" s="777"/>
      <c r="N1928" s="778"/>
      <c r="O1928" s="957"/>
      <c r="P1928" s="957"/>
      <c r="Q1928" s="779"/>
      <c r="R1928" s="1022"/>
    </row>
    <row r="1929" spans="1:18">
      <c r="A1929" s="1020"/>
      <c r="B1929" s="1019" t="s">
        <v>1821</v>
      </c>
      <c r="C1929" s="1019" t="s">
        <v>1298</v>
      </c>
      <c r="D1929" s="1019" t="s">
        <v>131</v>
      </c>
      <c r="E1929" s="1021">
        <v>41227</v>
      </c>
      <c r="F1929" s="950"/>
      <c r="G1929" s="951"/>
      <c r="H1929" s="951"/>
      <c r="I1929" s="951"/>
      <c r="J1929" s="952"/>
      <c r="K1929" s="953">
        <v>1600000</v>
      </c>
      <c r="L1929" s="954"/>
      <c r="M1929" s="777">
        <v>1600</v>
      </c>
      <c r="N1929" s="778">
        <v>1000</v>
      </c>
      <c r="O1929" s="957"/>
      <c r="P1929" s="957"/>
      <c r="Q1929" s="779"/>
      <c r="R1929" s="1022"/>
    </row>
    <row r="1930" spans="1:18">
      <c r="A1930" s="1020"/>
      <c r="B1930" s="1019" t="s">
        <v>1821</v>
      </c>
      <c r="C1930" s="1019" t="s">
        <v>1298</v>
      </c>
      <c r="D1930" s="1019" t="s">
        <v>131</v>
      </c>
      <c r="E1930" s="1021">
        <v>41325</v>
      </c>
      <c r="F1930" s="950"/>
      <c r="G1930" s="951"/>
      <c r="H1930" s="951"/>
      <c r="I1930" s="951"/>
      <c r="J1930" s="952"/>
      <c r="K1930" s="953">
        <v>1600000</v>
      </c>
      <c r="L1930" s="954"/>
      <c r="M1930" s="777">
        <v>1600</v>
      </c>
      <c r="N1930" s="778">
        <v>1000</v>
      </c>
      <c r="O1930" s="957"/>
      <c r="P1930" s="957"/>
      <c r="Q1930" s="779"/>
      <c r="R1930" s="1022"/>
    </row>
    <row r="1931" spans="1:18">
      <c r="A1931" s="1020"/>
      <c r="B1931" s="1019" t="s">
        <v>1821</v>
      </c>
      <c r="C1931" s="1019" t="s">
        <v>1298</v>
      </c>
      <c r="D1931" s="1019" t="s">
        <v>131</v>
      </c>
      <c r="E1931" s="1021">
        <v>41409</v>
      </c>
      <c r="F1931" s="950"/>
      <c r="G1931" s="951"/>
      <c r="H1931" s="951"/>
      <c r="I1931" s="951"/>
      <c r="J1931" s="952"/>
      <c r="K1931" s="953">
        <v>1600000</v>
      </c>
      <c r="L1931" s="954"/>
      <c r="M1931" s="777">
        <v>1600</v>
      </c>
      <c r="N1931" s="778">
        <v>1000</v>
      </c>
      <c r="O1931" s="957"/>
      <c r="P1931" s="957"/>
      <c r="Q1931" s="779"/>
      <c r="R1931" s="1022"/>
    </row>
    <row r="1932" spans="1:18">
      <c r="A1932" s="1020"/>
      <c r="B1932" s="1019" t="s">
        <v>1821</v>
      </c>
      <c r="C1932" s="1019" t="s">
        <v>1298</v>
      </c>
      <c r="D1932" s="1019" t="s">
        <v>131</v>
      </c>
      <c r="E1932" s="1021">
        <v>41500</v>
      </c>
      <c r="F1932" s="950"/>
      <c r="G1932" s="951"/>
      <c r="H1932" s="951"/>
      <c r="I1932" s="951"/>
      <c r="J1932" s="952"/>
      <c r="K1932" s="953">
        <v>1600000</v>
      </c>
      <c r="L1932" s="954"/>
      <c r="M1932" s="777">
        <v>1600</v>
      </c>
      <c r="N1932" s="778">
        <v>1000</v>
      </c>
      <c r="O1932" s="957"/>
      <c r="P1932" s="957"/>
      <c r="Q1932" s="779"/>
      <c r="R1932" s="1022"/>
    </row>
    <row r="1933" spans="1:18">
      <c r="A1933" s="1020"/>
      <c r="B1933" s="1019" t="s">
        <v>1821</v>
      </c>
      <c r="C1933" s="1019" t="s">
        <v>1298</v>
      </c>
      <c r="D1933" s="1019" t="s">
        <v>131</v>
      </c>
      <c r="E1933" s="1021">
        <v>41563</v>
      </c>
      <c r="F1933" s="950"/>
      <c r="G1933" s="951"/>
      <c r="H1933" s="951"/>
      <c r="I1933" s="951"/>
      <c r="J1933" s="952"/>
      <c r="K1933" s="953">
        <v>9619000</v>
      </c>
      <c r="L1933" s="954"/>
      <c r="M1933" s="777">
        <v>9619</v>
      </c>
      <c r="N1933" s="778">
        <v>1000</v>
      </c>
      <c r="O1933" s="957"/>
      <c r="P1933" s="957"/>
      <c r="Q1933" s="779"/>
      <c r="R1933" s="1022"/>
    </row>
    <row r="1934" spans="1:18">
      <c r="A1934" s="1020"/>
      <c r="B1934" s="1019" t="s">
        <v>1821</v>
      </c>
      <c r="C1934" s="1019" t="s">
        <v>1298</v>
      </c>
      <c r="D1934" s="1019" t="s">
        <v>131</v>
      </c>
      <c r="E1934" s="1021">
        <v>41591</v>
      </c>
      <c r="F1934" s="950"/>
      <c r="G1934" s="951"/>
      <c r="H1934" s="951"/>
      <c r="I1934" s="951"/>
      <c r="J1934" s="952"/>
      <c r="K1934" s="953"/>
      <c r="L1934" s="954"/>
      <c r="M1934" s="777"/>
      <c r="N1934" s="778"/>
      <c r="O1934" s="957"/>
      <c r="P1934" s="957"/>
      <c r="Q1934" s="779">
        <v>1547891.58</v>
      </c>
      <c r="R1934" s="1022">
        <v>344742</v>
      </c>
    </row>
    <row r="1935" spans="1:18">
      <c r="A1935" s="1020" t="s">
        <v>1994</v>
      </c>
      <c r="B1935" s="1019" t="s">
        <v>1822</v>
      </c>
      <c r="C1935" s="1019" t="s">
        <v>1823</v>
      </c>
      <c r="D1935" s="1019" t="s">
        <v>38</v>
      </c>
      <c r="E1935" s="1021">
        <v>40165</v>
      </c>
      <c r="F1935" s="950" t="s">
        <v>49</v>
      </c>
      <c r="G1935" s="951">
        <v>1300000</v>
      </c>
      <c r="H1935" s="951">
        <v>0</v>
      </c>
      <c r="I1935" s="951">
        <v>1489774.73</v>
      </c>
      <c r="J1935" s="952" t="s">
        <v>656</v>
      </c>
      <c r="K1935" s="953"/>
      <c r="L1935" s="954"/>
      <c r="M1935" s="777"/>
      <c r="N1935" s="778"/>
      <c r="O1935" s="957"/>
      <c r="P1935" s="957"/>
      <c r="Q1935" s="779"/>
      <c r="R1935" s="1022"/>
    </row>
    <row r="1936" spans="1:18">
      <c r="A1936" s="1020"/>
      <c r="B1936" s="1019" t="s">
        <v>1822</v>
      </c>
      <c r="C1936" s="1019" t="s">
        <v>1823</v>
      </c>
      <c r="D1936" s="1019" t="s">
        <v>38</v>
      </c>
      <c r="E1936" s="1021">
        <v>40808</v>
      </c>
      <c r="F1936" s="950"/>
      <c r="G1936" s="951"/>
      <c r="H1936" s="951"/>
      <c r="I1936" s="951"/>
      <c r="J1936" s="952"/>
      <c r="K1936" s="953">
        <v>1300000</v>
      </c>
      <c r="L1936" s="954"/>
      <c r="M1936" s="777">
        <v>1300</v>
      </c>
      <c r="N1936" s="778">
        <v>1000</v>
      </c>
      <c r="O1936" s="957"/>
      <c r="P1936" s="957"/>
      <c r="Q1936" s="779">
        <v>65000</v>
      </c>
      <c r="R1936" s="1022">
        <v>65</v>
      </c>
    </row>
    <row r="1937" spans="1:18" s="788" customFormat="1">
      <c r="A1937" s="1020">
        <v>11</v>
      </c>
      <c r="B1937" s="1019" t="s">
        <v>1824</v>
      </c>
      <c r="C1937" s="1019" t="s">
        <v>1528</v>
      </c>
      <c r="D1937" s="1019" t="s">
        <v>151</v>
      </c>
      <c r="E1937" s="1021">
        <v>39766</v>
      </c>
      <c r="F1937" s="950" t="s">
        <v>26</v>
      </c>
      <c r="G1937" s="951">
        <v>300000000</v>
      </c>
      <c r="H1937" s="951">
        <v>0</v>
      </c>
      <c r="I1937" s="951">
        <v>318400781.94</v>
      </c>
      <c r="J1937" s="952" t="s">
        <v>656</v>
      </c>
      <c r="K1937" s="953"/>
      <c r="L1937" s="954"/>
      <c r="M1937" s="777"/>
      <c r="N1937" s="778"/>
      <c r="O1937" s="957"/>
      <c r="P1937" s="957"/>
      <c r="Q1937" s="779"/>
      <c r="R1937" s="1022"/>
    </row>
    <row r="1938" spans="1:18">
      <c r="A1938" s="1020"/>
      <c r="B1938" s="1019" t="s">
        <v>1824</v>
      </c>
      <c r="C1938" s="1019" t="s">
        <v>1528</v>
      </c>
      <c r="D1938" s="1019" t="s">
        <v>151</v>
      </c>
      <c r="E1938" s="1021">
        <v>39967</v>
      </c>
      <c r="F1938" s="950"/>
      <c r="G1938" s="951"/>
      <c r="H1938" s="951"/>
      <c r="I1938" s="951"/>
      <c r="J1938" s="952"/>
      <c r="K1938" s="953">
        <v>75000000</v>
      </c>
      <c r="L1938" s="954"/>
      <c r="M1938" s="777">
        <v>75000</v>
      </c>
      <c r="N1938" s="778">
        <v>1000</v>
      </c>
      <c r="O1938" s="957"/>
      <c r="P1938" s="957"/>
      <c r="Q1938" s="779"/>
      <c r="R1938" s="1022"/>
    </row>
    <row r="1939" spans="1:18">
      <c r="A1939" s="1020"/>
      <c r="B1939" s="1019" t="s">
        <v>1824</v>
      </c>
      <c r="C1939" s="1019" t="s">
        <v>1528</v>
      </c>
      <c r="D1939" s="1019" t="s">
        <v>151</v>
      </c>
      <c r="E1939" s="1021">
        <v>40079</v>
      </c>
      <c r="F1939" s="950"/>
      <c r="G1939" s="951"/>
      <c r="H1939" s="951"/>
      <c r="I1939" s="951"/>
      <c r="J1939" s="952"/>
      <c r="K1939" s="953">
        <v>125000000</v>
      </c>
      <c r="L1939" s="954"/>
      <c r="M1939" s="777">
        <v>125000</v>
      </c>
      <c r="N1939" s="778">
        <v>1000</v>
      </c>
      <c r="O1939" s="957"/>
      <c r="P1939" s="957"/>
      <c r="Q1939" s="779"/>
      <c r="R1939" s="1022"/>
    </row>
    <row r="1940" spans="1:18">
      <c r="A1940" s="1020"/>
      <c r="B1940" s="1019" t="s">
        <v>1824</v>
      </c>
      <c r="C1940" s="1019" t="s">
        <v>1528</v>
      </c>
      <c r="D1940" s="1019" t="s">
        <v>151</v>
      </c>
      <c r="E1940" s="1021">
        <v>40170</v>
      </c>
      <c r="F1940" s="950"/>
      <c r="G1940" s="951"/>
      <c r="H1940" s="951"/>
      <c r="I1940" s="951"/>
      <c r="J1940" s="952"/>
      <c r="K1940" s="953">
        <v>100000000</v>
      </c>
      <c r="L1940" s="954"/>
      <c r="M1940" s="777">
        <v>100000</v>
      </c>
      <c r="N1940" s="778">
        <v>1000</v>
      </c>
      <c r="O1940" s="957"/>
      <c r="P1940" s="957"/>
      <c r="Q1940" s="779"/>
      <c r="R1940" s="1022"/>
    </row>
    <row r="1941" spans="1:18" s="1015" customFormat="1">
      <c r="A1941" s="1020"/>
      <c r="B1941" s="1019" t="s">
        <v>1824</v>
      </c>
      <c r="C1941" s="1019" t="s">
        <v>1528</v>
      </c>
      <c r="D1941" s="1019" t="s">
        <v>151</v>
      </c>
      <c r="E1941" s="1021">
        <v>40322</v>
      </c>
      <c r="F1941" s="950"/>
      <c r="G1941" s="951"/>
      <c r="H1941" s="951"/>
      <c r="I1941" s="951"/>
      <c r="J1941" s="952"/>
      <c r="K1941" s="953"/>
      <c r="L1941" s="954"/>
      <c r="M1941" s="777"/>
      <c r="N1941" s="778"/>
      <c r="O1941" s="957"/>
      <c r="P1941" s="957"/>
      <c r="Q1941" s="779">
        <v>5421615.2699999996</v>
      </c>
      <c r="R1941" s="1022">
        <v>2532542</v>
      </c>
    </row>
    <row r="1942" spans="1:18" s="1015" customFormat="1">
      <c r="A1942" s="1020" t="s">
        <v>2075</v>
      </c>
      <c r="B1942" s="1019" t="s">
        <v>1825</v>
      </c>
      <c r="C1942" s="1019" t="s">
        <v>940</v>
      </c>
      <c r="D1942" s="1019" t="s">
        <v>111</v>
      </c>
      <c r="E1942" s="1021">
        <v>39990</v>
      </c>
      <c r="F1942" s="950" t="s">
        <v>49</v>
      </c>
      <c r="G1942" s="951">
        <v>3000000</v>
      </c>
      <c r="H1942" s="951">
        <v>0</v>
      </c>
      <c r="I1942" s="951">
        <v>3503795.81</v>
      </c>
      <c r="J1942" s="952" t="s">
        <v>656</v>
      </c>
      <c r="K1942" s="953"/>
      <c r="L1942" s="954"/>
      <c r="M1942" s="777"/>
      <c r="N1942" s="778"/>
      <c r="O1942" s="957"/>
      <c r="P1942" s="957"/>
      <c r="Q1942" s="779"/>
      <c r="R1942" s="1022"/>
    </row>
    <row r="1943" spans="1:18" s="1015" customFormat="1">
      <c r="A1943" s="1020"/>
      <c r="B1943" s="1019" t="s">
        <v>1825</v>
      </c>
      <c r="C1943" s="1019" t="s">
        <v>940</v>
      </c>
      <c r="D1943" s="1019" t="s">
        <v>111</v>
      </c>
      <c r="E1943" s="1021">
        <v>40780</v>
      </c>
      <c r="F1943" s="950"/>
      <c r="G1943" s="951"/>
      <c r="H1943" s="951"/>
      <c r="I1943" s="951"/>
      <c r="J1943" s="952"/>
      <c r="K1943" s="953">
        <v>3000000</v>
      </c>
      <c r="L1943" s="954"/>
      <c r="M1943" s="777">
        <v>3000</v>
      </c>
      <c r="N1943" s="778">
        <v>1000</v>
      </c>
      <c r="O1943" s="957"/>
      <c r="P1943" s="957"/>
      <c r="Q1943" s="779">
        <v>150000</v>
      </c>
      <c r="R1943" s="1022">
        <v>150</v>
      </c>
    </row>
    <row r="1944" spans="1:18" s="1015" customFormat="1">
      <c r="A1944" s="1020"/>
      <c r="B1944" s="1019" t="s">
        <v>1826</v>
      </c>
      <c r="C1944" s="1019" t="s">
        <v>1827</v>
      </c>
      <c r="D1944" s="1019" t="s">
        <v>131</v>
      </c>
      <c r="E1944" s="1021">
        <v>39934</v>
      </c>
      <c r="F1944" s="950" t="s">
        <v>26</v>
      </c>
      <c r="G1944" s="951">
        <v>14738000</v>
      </c>
      <c r="H1944" s="951">
        <v>0</v>
      </c>
      <c r="I1944" s="951">
        <v>6933870.0499999998</v>
      </c>
      <c r="J1944" s="952" t="s">
        <v>675</v>
      </c>
      <c r="K1944" s="953"/>
      <c r="L1944" s="954"/>
      <c r="M1944" s="777"/>
      <c r="N1944" s="778"/>
      <c r="O1944" s="957"/>
      <c r="P1944" s="957"/>
      <c r="Q1944" s="779"/>
      <c r="R1944" s="1022"/>
    </row>
    <row r="1945" spans="1:18" s="1015" customFormat="1">
      <c r="A1945" s="1020"/>
      <c r="B1945" s="1019" t="s">
        <v>1826</v>
      </c>
      <c r="C1945" s="1019" t="s">
        <v>1827</v>
      </c>
      <c r="D1945" s="1019" t="s">
        <v>131</v>
      </c>
      <c r="E1945" s="1021">
        <v>41597</v>
      </c>
      <c r="F1945" s="950"/>
      <c r="G1945" s="951"/>
      <c r="H1945" s="951"/>
      <c r="I1945" s="951"/>
      <c r="J1945" s="952"/>
      <c r="K1945" s="953">
        <v>5672361.4400000004</v>
      </c>
      <c r="L1945" s="954"/>
      <c r="M1945" s="777">
        <v>14738</v>
      </c>
      <c r="N1945" s="778">
        <v>384.9</v>
      </c>
      <c r="O1945" s="957">
        <v>-9065638.5600000005</v>
      </c>
      <c r="P1945" s="957"/>
      <c r="Q1945" s="779"/>
      <c r="R1945" s="1022"/>
    </row>
    <row r="1946" spans="1:18" s="1015" customFormat="1">
      <c r="A1946" s="1020"/>
      <c r="B1946" s="1019" t="s">
        <v>1826</v>
      </c>
      <c r="C1946" s="1019" t="s">
        <v>1827</v>
      </c>
      <c r="D1946" s="1019" t="s">
        <v>131</v>
      </c>
      <c r="E1946" s="1021">
        <v>41645</v>
      </c>
      <c r="F1946" s="950"/>
      <c r="G1946" s="951"/>
      <c r="H1946" s="951"/>
      <c r="I1946" s="951"/>
      <c r="J1946" s="952"/>
      <c r="K1946" s="953"/>
      <c r="L1946" s="954">
        <v>-56723.61</v>
      </c>
      <c r="M1946" s="777"/>
      <c r="N1946" s="778"/>
      <c r="O1946" s="957"/>
      <c r="P1946" s="957"/>
      <c r="Q1946" s="779"/>
      <c r="R1946" s="1022"/>
    </row>
    <row r="1947" spans="1:18" s="1015" customFormat="1">
      <c r="A1947" s="1020">
        <v>11</v>
      </c>
      <c r="B1947" s="1019" t="s">
        <v>2108</v>
      </c>
      <c r="C1947" s="1019" t="s">
        <v>1355</v>
      </c>
      <c r="D1947" s="1019" t="s">
        <v>131</v>
      </c>
      <c r="E1947" s="1021">
        <v>39794</v>
      </c>
      <c r="F1947" s="950" t="s">
        <v>26</v>
      </c>
      <c r="G1947" s="951">
        <v>71000000</v>
      </c>
      <c r="H1947" s="951">
        <v>0</v>
      </c>
      <c r="I1947" s="951">
        <v>118453138.89</v>
      </c>
      <c r="J1947" s="952" t="s">
        <v>656</v>
      </c>
      <c r="K1947" s="953"/>
      <c r="L1947" s="954"/>
      <c r="M1947" s="777"/>
      <c r="N1947" s="778"/>
      <c r="O1947" s="957"/>
      <c r="P1947" s="957"/>
      <c r="Q1947" s="779"/>
      <c r="R1947" s="1022"/>
    </row>
    <row r="1948" spans="1:18" s="1015" customFormat="1">
      <c r="A1948" s="1020"/>
      <c r="B1948" s="1019" t="s">
        <v>2108</v>
      </c>
      <c r="C1948" s="1019" t="s">
        <v>1355</v>
      </c>
      <c r="D1948" s="1019" t="s">
        <v>131</v>
      </c>
      <c r="E1948" s="1021">
        <v>41254</v>
      </c>
      <c r="F1948" s="950"/>
      <c r="G1948" s="951"/>
      <c r="H1948" s="951"/>
      <c r="I1948" s="951"/>
      <c r="J1948" s="952"/>
      <c r="K1948" s="953">
        <v>71000000</v>
      </c>
      <c r="L1948" s="954"/>
      <c r="M1948" s="777">
        <v>71000</v>
      </c>
      <c r="N1948" s="778">
        <v>1000</v>
      </c>
      <c r="O1948" s="957"/>
      <c r="P1948" s="957"/>
      <c r="Q1948" s="779"/>
      <c r="R1948" s="1022"/>
    </row>
    <row r="1949" spans="1:18" s="788" customFormat="1">
      <c r="A1949" s="1020"/>
      <c r="B1949" s="1019" t="s">
        <v>2108</v>
      </c>
      <c r="C1949" s="1019" t="s">
        <v>1355</v>
      </c>
      <c r="D1949" s="1019" t="s">
        <v>131</v>
      </c>
      <c r="E1949" s="1021">
        <v>41670</v>
      </c>
      <c r="F1949" s="950"/>
      <c r="G1949" s="951"/>
      <c r="H1949" s="951"/>
      <c r="I1949" s="951"/>
      <c r="J1949" s="952"/>
      <c r="K1949" s="953"/>
      <c r="L1949" s="954"/>
      <c r="M1949" s="777"/>
      <c r="N1949" s="778"/>
      <c r="O1949" s="957"/>
      <c r="P1949" s="957"/>
      <c r="Q1949" s="779">
        <v>33263000</v>
      </c>
      <c r="R1949" s="1022">
        <v>2696203</v>
      </c>
    </row>
    <row r="1950" spans="1:18">
      <c r="A1950" s="1020" t="s">
        <v>1985</v>
      </c>
      <c r="B1950" s="1019" t="s">
        <v>1828</v>
      </c>
      <c r="C1950" s="1019" t="s">
        <v>1829</v>
      </c>
      <c r="D1950" s="1019" t="s">
        <v>131</v>
      </c>
      <c r="E1950" s="1021">
        <v>39976</v>
      </c>
      <c r="F1950" s="950" t="s">
        <v>49</v>
      </c>
      <c r="G1950" s="951">
        <v>4700000</v>
      </c>
      <c r="H1950" s="951">
        <v>0</v>
      </c>
      <c r="I1950" s="951">
        <v>3694442.5</v>
      </c>
      <c r="J1950" s="952" t="s">
        <v>672</v>
      </c>
      <c r="K1950" s="953"/>
      <c r="L1950" s="954"/>
      <c r="M1950" s="777"/>
      <c r="N1950" s="778"/>
      <c r="O1950" s="957"/>
      <c r="P1950" s="957"/>
      <c r="Q1950" s="779"/>
      <c r="R1950" s="1022"/>
    </row>
    <row r="1951" spans="1:18">
      <c r="A1951" s="1020"/>
      <c r="B1951" s="1019" t="s">
        <v>1828</v>
      </c>
      <c r="C1951" s="1019" t="s">
        <v>1829</v>
      </c>
      <c r="D1951" s="1019" t="s">
        <v>131</v>
      </c>
      <c r="E1951" s="1021">
        <v>41494</v>
      </c>
      <c r="F1951" s="950"/>
      <c r="G1951" s="951"/>
      <c r="H1951" s="951"/>
      <c r="I1951" s="951"/>
      <c r="J1951" s="952"/>
      <c r="K1951" s="953">
        <v>325353.86</v>
      </c>
      <c r="L1951" s="954"/>
      <c r="M1951" s="777">
        <v>533</v>
      </c>
      <c r="N1951" s="778">
        <v>610.4</v>
      </c>
      <c r="O1951" s="957">
        <v>-207646.14</v>
      </c>
      <c r="P1951" s="957"/>
      <c r="Q1951" s="779"/>
      <c r="R1951" s="1022"/>
    </row>
    <row r="1952" spans="1:18">
      <c r="A1952" s="1020"/>
      <c r="B1952" s="1019" t="s">
        <v>1828</v>
      </c>
      <c r="C1952" s="1019" t="s">
        <v>1829</v>
      </c>
      <c r="D1952" s="1019" t="s">
        <v>131</v>
      </c>
      <c r="E1952" s="1021">
        <v>41498</v>
      </c>
      <c r="F1952" s="950"/>
      <c r="G1952" s="951"/>
      <c r="H1952" s="951"/>
      <c r="I1952" s="951"/>
      <c r="J1952" s="952"/>
      <c r="K1952" s="953">
        <v>2543620.14</v>
      </c>
      <c r="L1952" s="954"/>
      <c r="M1952" s="777">
        <v>4167</v>
      </c>
      <c r="N1952" s="778">
        <v>610.4</v>
      </c>
      <c r="O1952" s="957">
        <v>-1623379.86</v>
      </c>
      <c r="P1952" s="957"/>
      <c r="Q1952" s="779">
        <v>63481.25</v>
      </c>
      <c r="R1952" s="1022">
        <v>143</v>
      </c>
    </row>
    <row r="1953" spans="1:18">
      <c r="A1953" s="1032"/>
      <c r="B1953" s="1031" t="s">
        <v>1828</v>
      </c>
      <c r="C1953" s="1031" t="s">
        <v>1829</v>
      </c>
      <c r="D1953" s="1031" t="s">
        <v>131</v>
      </c>
      <c r="E1953" s="1033">
        <v>41529</v>
      </c>
      <c r="F1953" s="950"/>
      <c r="G1953" s="951"/>
      <c r="H1953" s="951"/>
      <c r="I1953" s="951"/>
      <c r="J1953" s="952"/>
      <c r="K1953" s="953"/>
      <c r="L1953" s="954">
        <v>-25000</v>
      </c>
      <c r="M1953" s="777"/>
      <c r="N1953" s="778"/>
      <c r="O1953" s="957"/>
      <c r="P1953" s="957"/>
      <c r="Q1953" s="779"/>
      <c r="R1953" s="1034"/>
    </row>
    <row r="1954" spans="1:18" s="788" customFormat="1">
      <c r="A1954" s="1032" t="s">
        <v>1979</v>
      </c>
      <c r="B1954" s="1031" t="s">
        <v>1830</v>
      </c>
      <c r="C1954" s="1031" t="s">
        <v>1831</v>
      </c>
      <c r="D1954" s="1031" t="s">
        <v>111</v>
      </c>
      <c r="E1954" s="1033">
        <v>39927</v>
      </c>
      <c r="F1954" s="950" t="s">
        <v>49</v>
      </c>
      <c r="G1954" s="951">
        <v>1500000</v>
      </c>
      <c r="H1954" s="951">
        <v>0</v>
      </c>
      <c r="I1954" s="951">
        <v>1898258.59</v>
      </c>
      <c r="J1954" s="952" t="s">
        <v>656</v>
      </c>
      <c r="K1954" s="953"/>
      <c r="L1954" s="954"/>
      <c r="M1954" s="777"/>
      <c r="N1954" s="778"/>
      <c r="O1954" s="957"/>
      <c r="P1954" s="957"/>
      <c r="Q1954" s="779"/>
      <c r="R1954" s="1034"/>
    </row>
    <row r="1955" spans="1:18">
      <c r="A1955" s="1032"/>
      <c r="B1955" s="1031" t="s">
        <v>1830</v>
      </c>
      <c r="C1955" s="1031" t="s">
        <v>1831</v>
      </c>
      <c r="D1955" s="1031" t="s">
        <v>111</v>
      </c>
      <c r="E1955" s="1033">
        <v>41271</v>
      </c>
      <c r="F1955" s="950"/>
      <c r="G1955" s="951"/>
      <c r="H1955" s="951"/>
      <c r="I1955" s="951"/>
      <c r="J1955" s="952"/>
      <c r="K1955" s="953">
        <v>787500</v>
      </c>
      <c r="L1955" s="954"/>
      <c r="M1955" s="777">
        <v>787.5</v>
      </c>
      <c r="N1955" s="778">
        <v>1000</v>
      </c>
      <c r="O1955" s="957"/>
      <c r="P1955" s="957"/>
      <c r="Q1955" s="779"/>
      <c r="R1955" s="1034"/>
    </row>
    <row r="1956" spans="1:18">
      <c r="A1956" s="1032"/>
      <c r="B1956" s="1031" t="s">
        <v>1830</v>
      </c>
      <c r="C1956" s="1031" t="s">
        <v>1831</v>
      </c>
      <c r="D1956" s="1031" t="s">
        <v>111</v>
      </c>
      <c r="E1956" s="1033">
        <v>41465</v>
      </c>
      <c r="F1956" s="950"/>
      <c r="G1956" s="951"/>
      <c r="H1956" s="951"/>
      <c r="I1956" s="951"/>
      <c r="J1956" s="952"/>
      <c r="K1956" s="953">
        <v>712500</v>
      </c>
      <c r="L1956" s="954"/>
      <c r="M1956" s="777">
        <v>712.5</v>
      </c>
      <c r="N1956" s="778">
        <v>1000</v>
      </c>
      <c r="O1956" s="957"/>
      <c r="P1956" s="957"/>
      <c r="Q1956" s="779">
        <v>75000</v>
      </c>
      <c r="R1956" s="1034">
        <v>75</v>
      </c>
    </row>
    <row r="1957" spans="1:18">
      <c r="A1957" s="1032"/>
      <c r="B1957" s="1031" t="s">
        <v>1832</v>
      </c>
      <c r="C1957" s="1031" t="s">
        <v>1833</v>
      </c>
      <c r="D1957" s="1031" t="s">
        <v>98</v>
      </c>
      <c r="E1957" s="1033">
        <v>39801</v>
      </c>
      <c r="F1957" s="950" t="s">
        <v>26</v>
      </c>
      <c r="G1957" s="951">
        <v>25000000</v>
      </c>
      <c r="H1957" s="951">
        <v>0</v>
      </c>
      <c r="I1957" s="951">
        <v>30710646.329999998</v>
      </c>
      <c r="J1957" s="952" t="s">
        <v>656</v>
      </c>
      <c r="K1957" s="953"/>
      <c r="L1957" s="954"/>
      <c r="M1957" s="777"/>
      <c r="N1957" s="778"/>
      <c r="O1957" s="957"/>
      <c r="P1957" s="957"/>
      <c r="Q1957" s="779"/>
      <c r="R1957" s="1034"/>
    </row>
    <row r="1958" spans="1:18">
      <c r="A1958" s="1032"/>
      <c r="B1958" s="1031" t="s">
        <v>1832</v>
      </c>
      <c r="C1958" s="1031" t="s">
        <v>1833</v>
      </c>
      <c r="D1958" s="1031" t="s">
        <v>98</v>
      </c>
      <c r="E1958" s="1033">
        <v>41122</v>
      </c>
      <c r="F1958" s="950"/>
      <c r="G1958" s="951"/>
      <c r="H1958" s="951"/>
      <c r="I1958" s="951"/>
      <c r="J1958" s="952"/>
      <c r="K1958" s="953">
        <v>25000000</v>
      </c>
      <c r="L1958" s="954"/>
      <c r="M1958" s="777">
        <v>25000</v>
      </c>
      <c r="N1958" s="778">
        <v>1000</v>
      </c>
      <c r="O1958" s="957"/>
      <c r="P1958" s="957"/>
      <c r="Q1958" s="779">
        <v>1189813</v>
      </c>
      <c r="R1958" s="1034">
        <v>367984.31</v>
      </c>
    </row>
    <row r="1959" spans="1:18" s="1197" customFormat="1">
      <c r="A1959" s="1199" t="s">
        <v>1983</v>
      </c>
      <c r="B1959" s="1198" t="s">
        <v>1834</v>
      </c>
      <c r="C1959" s="1198" t="s">
        <v>1478</v>
      </c>
      <c r="D1959" s="1198" t="s">
        <v>87</v>
      </c>
      <c r="E1959" s="1200">
        <v>39843</v>
      </c>
      <c r="F1959" s="1201" t="s">
        <v>49</v>
      </c>
      <c r="G1959" s="1202">
        <v>110000000</v>
      </c>
      <c r="H1959" s="1202">
        <v>0</v>
      </c>
      <c r="I1959" s="1202">
        <v>131236874.33</v>
      </c>
      <c r="J1959" s="1203" t="s">
        <v>656</v>
      </c>
      <c r="K1959" s="1204"/>
      <c r="L1959" s="1205"/>
      <c r="M1959" s="1206"/>
      <c r="N1959" s="1207"/>
      <c r="O1959" s="1208"/>
      <c r="P1959" s="1208"/>
      <c r="Q1959" s="1209"/>
      <c r="R1959" s="1210"/>
    </row>
    <row r="1960" spans="1:18">
      <c r="A1960" s="1199"/>
      <c r="B1960" s="1198" t="s">
        <v>1834</v>
      </c>
      <c r="C1960" s="1198" t="s">
        <v>1478</v>
      </c>
      <c r="D1960" s="1198" t="s">
        <v>87</v>
      </c>
      <c r="E1960" s="1200">
        <v>40801</v>
      </c>
      <c r="F1960" s="1201"/>
      <c r="G1960" s="1202"/>
      <c r="H1960" s="1202"/>
      <c r="I1960" s="1202"/>
      <c r="J1960" s="1203"/>
      <c r="K1960" s="1204">
        <v>110000000</v>
      </c>
      <c r="L1960" s="1205"/>
      <c r="M1960" s="1206">
        <v>110000</v>
      </c>
      <c r="N1960" s="1207">
        <v>1000</v>
      </c>
      <c r="O1960" s="1208"/>
      <c r="P1960" s="1208"/>
      <c r="Q1960" s="1209">
        <v>5500000</v>
      </c>
      <c r="R1960" s="1210">
        <v>5500</v>
      </c>
    </row>
    <row r="1961" spans="1:18">
      <c r="A1961" s="1199" t="s">
        <v>2072</v>
      </c>
      <c r="B1961" s="1198" t="s">
        <v>1835</v>
      </c>
      <c r="C1961" s="1198" t="s">
        <v>1808</v>
      </c>
      <c r="D1961" s="1198" t="s">
        <v>177</v>
      </c>
      <c r="E1961" s="1200">
        <v>40158</v>
      </c>
      <c r="F1961" s="1201" t="s">
        <v>49</v>
      </c>
      <c r="G1961" s="1202">
        <v>12000000</v>
      </c>
      <c r="H1961" s="1202">
        <v>0</v>
      </c>
      <c r="I1961" s="1202">
        <v>14731826.23</v>
      </c>
      <c r="J1961" s="1203" t="s">
        <v>656</v>
      </c>
      <c r="K1961" s="1204"/>
      <c r="L1961" s="1205"/>
      <c r="M1961" s="1206"/>
      <c r="N1961" s="1207"/>
      <c r="O1961" s="1208"/>
      <c r="P1961" s="1208"/>
      <c r="Q1961" s="1209"/>
      <c r="R1961" s="1210"/>
    </row>
    <row r="1962" spans="1:18">
      <c r="A1962" s="1199"/>
      <c r="B1962" s="1198" t="s">
        <v>1835</v>
      </c>
      <c r="C1962" s="1198" t="s">
        <v>1808</v>
      </c>
      <c r="D1962" s="1198" t="s">
        <v>177</v>
      </c>
      <c r="E1962" s="1200">
        <v>41003</v>
      </c>
      <c r="F1962" s="1201"/>
      <c r="G1962" s="1202"/>
      <c r="H1962" s="1202"/>
      <c r="I1962" s="1202"/>
      <c r="J1962" s="1203"/>
      <c r="K1962" s="1204">
        <v>3000000</v>
      </c>
      <c r="L1962" s="1205"/>
      <c r="M1962" s="1206">
        <v>3000</v>
      </c>
      <c r="N1962" s="1207">
        <v>1000</v>
      </c>
      <c r="O1962" s="1208"/>
      <c r="P1962" s="1208"/>
      <c r="Q1962" s="1209"/>
      <c r="R1962" s="1210"/>
    </row>
    <row r="1963" spans="1:18">
      <c r="A1963" s="1199"/>
      <c r="B1963" s="1198" t="s">
        <v>1835</v>
      </c>
      <c r="C1963" s="1198" t="s">
        <v>1808</v>
      </c>
      <c r="D1963" s="1198" t="s">
        <v>177</v>
      </c>
      <c r="E1963" s="1200">
        <v>41304</v>
      </c>
      <c r="F1963" s="1201"/>
      <c r="G1963" s="1202"/>
      <c r="H1963" s="1202"/>
      <c r="I1963" s="1202"/>
      <c r="J1963" s="1203"/>
      <c r="K1963" s="1204">
        <v>4000000</v>
      </c>
      <c r="L1963" s="1205"/>
      <c r="M1963" s="1206">
        <v>4000</v>
      </c>
      <c r="N1963" s="1207">
        <v>1000</v>
      </c>
      <c r="O1963" s="1208"/>
      <c r="P1963" s="1208"/>
      <c r="Q1963" s="1209"/>
      <c r="R1963" s="1210"/>
    </row>
    <row r="1964" spans="1:18">
      <c r="A1964" s="1199"/>
      <c r="B1964" s="1198" t="s">
        <v>1835</v>
      </c>
      <c r="C1964" s="1198" t="s">
        <v>1808</v>
      </c>
      <c r="D1964" s="1198" t="s">
        <v>177</v>
      </c>
      <c r="E1964" s="1200">
        <v>41752</v>
      </c>
      <c r="F1964" s="1201"/>
      <c r="G1964" s="1202"/>
      <c r="H1964" s="1202"/>
      <c r="I1964" s="1202"/>
      <c r="J1964" s="1203"/>
      <c r="K1964" s="1204">
        <v>5000000</v>
      </c>
      <c r="L1964" s="1205"/>
      <c r="M1964" s="1206">
        <v>5000</v>
      </c>
      <c r="N1964" s="1207">
        <v>1000</v>
      </c>
      <c r="O1964" s="1208"/>
      <c r="P1964" s="1208"/>
      <c r="Q1964" s="1209">
        <v>478000</v>
      </c>
      <c r="R1964" s="1210">
        <v>478</v>
      </c>
    </row>
    <row r="1965" spans="1:18">
      <c r="A1965" s="1199">
        <v>11</v>
      </c>
      <c r="B1965" s="1198" t="s">
        <v>1836</v>
      </c>
      <c r="C1965" s="1198" t="s">
        <v>796</v>
      </c>
      <c r="D1965" s="1198" t="s">
        <v>177</v>
      </c>
      <c r="E1965" s="1200">
        <v>39801</v>
      </c>
      <c r="F1965" s="1201" t="s">
        <v>26</v>
      </c>
      <c r="G1965" s="1202">
        <v>22000000</v>
      </c>
      <c r="H1965" s="1202">
        <v>0</v>
      </c>
      <c r="I1965" s="1202">
        <v>23592311.109999999</v>
      </c>
      <c r="J1965" s="1203" t="s">
        <v>656</v>
      </c>
      <c r="K1965" s="1204"/>
      <c r="L1965" s="1205"/>
      <c r="M1965" s="1206"/>
      <c r="N1965" s="1207"/>
      <c r="O1965" s="1208"/>
      <c r="P1965" s="1208"/>
      <c r="Q1965" s="1209"/>
      <c r="R1965" s="1210"/>
    </row>
    <row r="1966" spans="1:18">
      <c r="A1966" s="1199"/>
      <c r="B1966" s="1198" t="s">
        <v>1836</v>
      </c>
      <c r="C1966" s="1198" t="s">
        <v>796</v>
      </c>
      <c r="D1966" s="1198" t="s">
        <v>177</v>
      </c>
      <c r="E1966" s="1200">
        <v>40141</v>
      </c>
      <c r="F1966" s="1201"/>
      <c r="G1966" s="1202"/>
      <c r="H1966" s="1202"/>
      <c r="I1966" s="1202"/>
      <c r="J1966" s="1203"/>
      <c r="K1966" s="1204">
        <v>22000000</v>
      </c>
      <c r="L1966" s="1205"/>
      <c r="M1966" s="1206">
        <v>22000</v>
      </c>
      <c r="N1966" s="1207">
        <v>1000</v>
      </c>
      <c r="O1966" s="1208"/>
      <c r="P1966" s="1208"/>
      <c r="Q1966" s="1209"/>
      <c r="R1966" s="1210"/>
    </row>
    <row r="1967" spans="1:18">
      <c r="A1967" s="1199"/>
      <c r="B1967" s="1198" t="s">
        <v>1836</v>
      </c>
      <c r="C1967" s="1198" t="s">
        <v>796</v>
      </c>
      <c r="D1967" s="1198" t="s">
        <v>177</v>
      </c>
      <c r="E1967" s="1200">
        <v>40163</v>
      </c>
      <c r="F1967" s="1201"/>
      <c r="G1967" s="1202"/>
      <c r="H1967" s="1202"/>
      <c r="I1967" s="1202"/>
      <c r="J1967" s="1203"/>
      <c r="K1967" s="1204"/>
      <c r="L1967" s="1205"/>
      <c r="M1967" s="1206"/>
      <c r="N1967" s="1207"/>
      <c r="O1967" s="1208"/>
      <c r="P1967" s="1208"/>
      <c r="Q1967" s="1209">
        <v>568700</v>
      </c>
      <c r="R1967" s="1210">
        <v>390071</v>
      </c>
    </row>
    <row r="1968" spans="1:18">
      <c r="A1968" s="1199" t="s">
        <v>2003</v>
      </c>
      <c r="B1968" s="1198" t="s">
        <v>1837</v>
      </c>
      <c r="C1968" s="1198" t="s">
        <v>1838</v>
      </c>
      <c r="D1968" s="1198" t="s">
        <v>87</v>
      </c>
      <c r="E1968" s="1200">
        <v>39829</v>
      </c>
      <c r="F1968" s="1201" t="s">
        <v>26</v>
      </c>
      <c r="G1968" s="1202">
        <v>26380000</v>
      </c>
      <c r="H1968" s="1202">
        <v>0</v>
      </c>
      <c r="I1968" s="1202">
        <v>30628344.449999999</v>
      </c>
      <c r="J1968" s="1203" t="s">
        <v>656</v>
      </c>
      <c r="K1968" s="1204"/>
      <c r="L1968" s="1205"/>
      <c r="M1968" s="1206"/>
      <c r="N1968" s="1207"/>
      <c r="O1968" s="1208"/>
      <c r="P1968" s="1208"/>
      <c r="Q1968" s="1209"/>
      <c r="R1968" s="1210"/>
    </row>
    <row r="1969" spans="1:18">
      <c r="A1969" s="1199"/>
      <c r="B1969" s="1198" t="s">
        <v>1837</v>
      </c>
      <c r="C1969" s="1198" t="s">
        <v>1838</v>
      </c>
      <c r="D1969" s="1198" t="s">
        <v>87</v>
      </c>
      <c r="E1969" s="1200">
        <v>40555</v>
      </c>
      <c r="F1969" s="1201"/>
      <c r="G1969" s="1202"/>
      <c r="H1969" s="1202"/>
      <c r="I1969" s="1202"/>
      <c r="J1969" s="1203"/>
      <c r="K1969" s="1204">
        <v>26380000</v>
      </c>
      <c r="L1969" s="1205"/>
      <c r="M1969" s="1206">
        <v>26380</v>
      </c>
      <c r="N1969" s="1207">
        <v>1000</v>
      </c>
      <c r="O1969" s="1208"/>
      <c r="P1969" s="1208"/>
      <c r="Q1969" s="1209"/>
      <c r="R1969" s="1210"/>
    </row>
    <row r="1970" spans="1:18">
      <c r="A1970" s="1199"/>
      <c r="B1970" s="1198" t="s">
        <v>1837</v>
      </c>
      <c r="C1970" s="1198" t="s">
        <v>1838</v>
      </c>
      <c r="D1970" s="1198" t="s">
        <v>87</v>
      </c>
      <c r="E1970" s="1200">
        <v>40604</v>
      </c>
      <c r="F1970" s="1201"/>
      <c r="G1970" s="1202"/>
      <c r="H1970" s="1202"/>
      <c r="I1970" s="1202"/>
      <c r="J1970" s="1203"/>
      <c r="K1970" s="1204"/>
      <c r="L1970" s="1205"/>
      <c r="M1970" s="1206"/>
      <c r="N1970" s="1207"/>
      <c r="O1970" s="1208"/>
      <c r="P1970" s="1208"/>
      <c r="Q1970" s="1209">
        <v>1625000</v>
      </c>
      <c r="R1970" s="1210">
        <v>246082</v>
      </c>
    </row>
    <row r="1971" spans="1:18">
      <c r="A1971" s="1199">
        <v>11</v>
      </c>
      <c r="B1971" s="1198" t="s">
        <v>1839</v>
      </c>
      <c r="C1971" s="1198" t="s">
        <v>1175</v>
      </c>
      <c r="D1971" s="1198" t="s">
        <v>87</v>
      </c>
      <c r="E1971" s="1200">
        <v>39766</v>
      </c>
      <c r="F1971" s="1201" t="s">
        <v>26</v>
      </c>
      <c r="G1971" s="1202">
        <v>200000000</v>
      </c>
      <c r="H1971" s="1202">
        <v>0</v>
      </c>
      <c r="I1971" s="1202">
        <v>220749985.18000001</v>
      </c>
      <c r="J1971" s="1203" t="s">
        <v>656</v>
      </c>
      <c r="K1971" s="1204"/>
      <c r="L1971" s="1205"/>
      <c r="M1971" s="1206"/>
      <c r="N1971" s="1207"/>
      <c r="O1971" s="1208"/>
      <c r="P1971" s="1208"/>
      <c r="Q1971" s="1209"/>
      <c r="R1971" s="1210"/>
    </row>
    <row r="1972" spans="1:18">
      <c r="A1972" s="1199"/>
      <c r="B1972" s="1198" t="s">
        <v>1839</v>
      </c>
      <c r="C1972" s="1198" t="s">
        <v>1175</v>
      </c>
      <c r="D1972" s="1198" t="s">
        <v>87</v>
      </c>
      <c r="E1972" s="1200">
        <v>39960</v>
      </c>
      <c r="F1972" s="1201"/>
      <c r="G1972" s="1202"/>
      <c r="H1972" s="1202"/>
      <c r="I1972" s="1202"/>
      <c r="J1972" s="1203"/>
      <c r="K1972" s="1204">
        <v>200000000</v>
      </c>
      <c r="L1972" s="1205"/>
      <c r="M1972" s="1206">
        <v>200000</v>
      </c>
      <c r="N1972" s="1207">
        <v>1000</v>
      </c>
      <c r="O1972" s="1208"/>
      <c r="P1972" s="1208"/>
      <c r="Q1972" s="1209"/>
      <c r="R1972" s="1210"/>
    </row>
    <row r="1973" spans="1:18">
      <c r="A1973" s="1199"/>
      <c r="B1973" s="1198" t="s">
        <v>1839</v>
      </c>
      <c r="C1973" s="1198" t="s">
        <v>1175</v>
      </c>
      <c r="D1973" s="1198" t="s">
        <v>87</v>
      </c>
      <c r="E1973" s="1200">
        <v>40252</v>
      </c>
      <c r="F1973" s="1201"/>
      <c r="G1973" s="1202"/>
      <c r="H1973" s="1202"/>
      <c r="I1973" s="1202"/>
      <c r="J1973" s="1203"/>
      <c r="K1973" s="1204"/>
      <c r="L1973" s="1205"/>
      <c r="M1973" s="1206"/>
      <c r="N1973" s="1207"/>
      <c r="O1973" s="1208"/>
      <c r="P1973" s="1208"/>
      <c r="Q1973" s="1209">
        <v>15388874.07</v>
      </c>
      <c r="R1973" s="1210">
        <v>1707456</v>
      </c>
    </row>
    <row r="1974" spans="1:18">
      <c r="A1974" s="1199" t="s">
        <v>2034</v>
      </c>
      <c r="B1974" s="1198" t="s">
        <v>1840</v>
      </c>
      <c r="C1974" s="1198" t="s">
        <v>1841</v>
      </c>
      <c r="D1974" s="1198" t="s">
        <v>131</v>
      </c>
      <c r="E1974" s="1200">
        <v>39843</v>
      </c>
      <c r="F1974" s="1201" t="s">
        <v>26</v>
      </c>
      <c r="G1974" s="1202">
        <v>6633000</v>
      </c>
      <c r="H1974" s="1202">
        <v>0</v>
      </c>
      <c r="I1974" s="1202">
        <v>15317317.859999999</v>
      </c>
      <c r="J1974" s="1203" t="s">
        <v>656</v>
      </c>
      <c r="K1974" s="1204"/>
      <c r="L1974" s="1205"/>
      <c r="M1974" s="1206"/>
      <c r="N1974" s="1207"/>
      <c r="O1974" s="1208"/>
      <c r="P1974" s="1208"/>
      <c r="Q1974" s="1209"/>
      <c r="R1974" s="1210"/>
    </row>
    <row r="1975" spans="1:18">
      <c r="A1975" s="1199"/>
      <c r="B1975" s="1198" t="s">
        <v>1840</v>
      </c>
      <c r="C1975" s="1198" t="s">
        <v>1841</v>
      </c>
      <c r="D1975" s="1198" t="s">
        <v>131</v>
      </c>
      <c r="E1975" s="1200">
        <v>40116</v>
      </c>
      <c r="F1975" s="1201"/>
      <c r="G1975" s="1202">
        <v>6842000</v>
      </c>
      <c r="H1975" s="1202"/>
      <c r="I1975" s="1202"/>
      <c r="J1975" s="1203"/>
      <c r="K1975" s="1204"/>
      <c r="L1975" s="1205"/>
      <c r="M1975" s="1206"/>
      <c r="N1975" s="1207"/>
      <c r="O1975" s="1208"/>
      <c r="P1975" s="1208"/>
      <c r="Q1975" s="1209"/>
      <c r="R1975" s="1210"/>
    </row>
    <row r="1976" spans="1:18">
      <c r="A1976" s="1199"/>
      <c r="B1976" s="1198" t="s">
        <v>1840</v>
      </c>
      <c r="C1976" s="1198" t="s">
        <v>1841</v>
      </c>
      <c r="D1976" s="1198" t="s">
        <v>131</v>
      </c>
      <c r="E1976" s="1200">
        <v>40759</v>
      </c>
      <c r="F1976" s="1201"/>
      <c r="G1976" s="1202"/>
      <c r="H1976" s="1202"/>
      <c r="I1976" s="1202"/>
      <c r="J1976" s="1203"/>
      <c r="K1976" s="1204">
        <v>13475000</v>
      </c>
      <c r="L1976" s="1205"/>
      <c r="M1976" s="1206">
        <v>13475</v>
      </c>
      <c r="N1976" s="1207">
        <v>1000</v>
      </c>
      <c r="O1976" s="1208"/>
      <c r="P1976" s="1208"/>
      <c r="Q1976" s="1209">
        <v>332000</v>
      </c>
      <c r="R1976" s="1210">
        <v>332</v>
      </c>
    </row>
    <row r="1977" spans="1:18">
      <c r="A1977" s="1199" t="s">
        <v>1985</v>
      </c>
      <c r="B1977" s="1198" t="s">
        <v>1842</v>
      </c>
      <c r="C1977" s="1198" t="s">
        <v>1843</v>
      </c>
      <c r="D1977" s="1198" t="s">
        <v>88</v>
      </c>
      <c r="E1977" s="1200">
        <v>39990</v>
      </c>
      <c r="F1977" s="1201" t="s">
        <v>49</v>
      </c>
      <c r="G1977" s="1202">
        <v>5625000</v>
      </c>
      <c r="H1977" s="1202">
        <v>0</v>
      </c>
      <c r="I1977" s="1202">
        <v>6398893.4400000004</v>
      </c>
      <c r="J1977" s="1203" t="s">
        <v>672</v>
      </c>
      <c r="K1977" s="1204"/>
      <c r="L1977" s="1205"/>
      <c r="M1977" s="1206"/>
      <c r="N1977" s="1207"/>
      <c r="O1977" s="1208"/>
      <c r="P1977" s="1208"/>
      <c r="Q1977" s="1209"/>
      <c r="R1977" s="1210"/>
    </row>
    <row r="1978" spans="1:18">
      <c r="A1978" s="1236"/>
      <c r="B1978" s="1235" t="s">
        <v>1842</v>
      </c>
      <c r="C1978" s="1235" t="s">
        <v>1843</v>
      </c>
      <c r="D1978" s="1235" t="s">
        <v>88</v>
      </c>
      <c r="E1978" s="1237">
        <v>41311</v>
      </c>
      <c r="F1978" s="1226"/>
      <c r="G1978" s="1227"/>
      <c r="H1978" s="1227"/>
      <c r="I1978" s="1227"/>
      <c r="J1978" s="1228"/>
      <c r="K1978" s="1229">
        <v>4831002.8</v>
      </c>
      <c r="L1978" s="1230"/>
      <c r="M1978" s="1231">
        <v>5212</v>
      </c>
      <c r="N1978" s="1232">
        <v>926.9</v>
      </c>
      <c r="O1978" s="1233">
        <v>-380997.2</v>
      </c>
      <c r="P1978" s="1233"/>
      <c r="Q1978" s="1234">
        <v>18644.66</v>
      </c>
      <c r="R1978" s="1238">
        <v>19</v>
      </c>
    </row>
    <row r="1979" spans="1:18" s="788" customFormat="1">
      <c r="A1979" s="1236"/>
      <c r="B1979" s="1235" t="s">
        <v>1842</v>
      </c>
      <c r="C1979" s="1235" t="s">
        <v>1843</v>
      </c>
      <c r="D1979" s="1235" t="s">
        <v>88</v>
      </c>
      <c r="E1979" s="1237">
        <v>41312</v>
      </c>
      <c r="F1979" s="1226"/>
      <c r="G1979" s="1227"/>
      <c r="H1979" s="1227"/>
      <c r="I1979" s="1227"/>
      <c r="J1979" s="1228"/>
      <c r="K1979" s="1229">
        <v>92690</v>
      </c>
      <c r="L1979" s="1230"/>
      <c r="M1979" s="1231">
        <v>100</v>
      </c>
      <c r="N1979" s="1232">
        <v>926.9</v>
      </c>
      <c r="O1979" s="1233">
        <v>-7310</v>
      </c>
      <c r="P1979" s="1233"/>
      <c r="Q1979" s="1234">
        <v>147194.69</v>
      </c>
      <c r="R1979" s="1238">
        <v>150</v>
      </c>
    </row>
    <row r="1980" spans="1:18">
      <c r="A1980" s="1236"/>
      <c r="B1980" s="1235" t="s">
        <v>1842</v>
      </c>
      <c r="C1980" s="1235" t="s">
        <v>1843</v>
      </c>
      <c r="D1980" s="1235" t="s">
        <v>88</v>
      </c>
      <c r="E1980" s="1237">
        <v>41313</v>
      </c>
      <c r="F1980" s="1226"/>
      <c r="G1980" s="1227"/>
      <c r="H1980" s="1227"/>
      <c r="I1980" s="1227"/>
      <c r="J1980" s="1228"/>
      <c r="K1980" s="1229">
        <v>290119.7</v>
      </c>
      <c r="L1980" s="1230"/>
      <c r="M1980" s="1231">
        <v>313</v>
      </c>
      <c r="N1980" s="1232">
        <v>926.9</v>
      </c>
      <c r="O1980" s="1233">
        <v>-22880.3</v>
      </c>
      <c r="P1980" s="1233"/>
      <c r="Q1980" s="1234"/>
      <c r="R1980" s="1238"/>
    </row>
    <row r="1981" spans="1:18">
      <c r="A1981" s="1236"/>
      <c r="B1981" s="1235" t="s">
        <v>1842</v>
      </c>
      <c r="C1981" s="1235" t="s">
        <v>1843</v>
      </c>
      <c r="D1981" s="1235" t="s">
        <v>88</v>
      </c>
      <c r="E1981" s="1237">
        <v>41359</v>
      </c>
      <c r="F1981" s="1226"/>
      <c r="G1981" s="1227"/>
      <c r="H1981" s="1227"/>
      <c r="I1981" s="1227"/>
      <c r="J1981" s="1228"/>
      <c r="K1981" s="1229"/>
      <c r="L1981" s="1230">
        <v>-52138.13</v>
      </c>
      <c r="M1981" s="1231"/>
      <c r="N1981" s="1232"/>
      <c r="O1981" s="1233"/>
      <c r="P1981" s="1233"/>
      <c r="Q1981" s="1234"/>
      <c r="R1981" s="1238"/>
    </row>
    <row r="1982" spans="1:18">
      <c r="A1982" s="1236">
        <v>11</v>
      </c>
      <c r="B1982" s="1235" t="s">
        <v>1844</v>
      </c>
      <c r="C1982" s="1235" t="s">
        <v>1845</v>
      </c>
      <c r="D1982" s="1235" t="s">
        <v>116</v>
      </c>
      <c r="E1982" s="1237">
        <v>39773</v>
      </c>
      <c r="F1982" s="1226" t="s">
        <v>26</v>
      </c>
      <c r="G1982" s="1227">
        <v>400000000</v>
      </c>
      <c r="H1982" s="1227">
        <v>0</v>
      </c>
      <c r="I1982" s="1227">
        <v>457333286.50999999</v>
      </c>
      <c r="J1982" s="1228" t="s">
        <v>656</v>
      </c>
      <c r="K1982" s="1229"/>
      <c r="L1982" s="1230"/>
      <c r="M1982" s="1231"/>
      <c r="N1982" s="1232"/>
      <c r="O1982" s="1233"/>
      <c r="P1982" s="1233"/>
      <c r="Q1982" s="1234"/>
      <c r="R1982" s="1238"/>
    </row>
    <row r="1983" spans="1:18">
      <c r="A1983" s="1236"/>
      <c r="B1983" s="1235" t="s">
        <v>1844</v>
      </c>
      <c r="C1983" s="1235" t="s">
        <v>1845</v>
      </c>
      <c r="D1983" s="1235" t="s">
        <v>116</v>
      </c>
      <c r="E1983" s="1237">
        <v>40240</v>
      </c>
      <c r="F1983" s="1226"/>
      <c r="G1983" s="1227"/>
      <c r="H1983" s="1227"/>
      <c r="I1983" s="1227"/>
      <c r="J1983" s="1228"/>
      <c r="K1983" s="1229">
        <v>100000000</v>
      </c>
      <c r="L1983" s="1230"/>
      <c r="M1983" s="1231">
        <v>100000</v>
      </c>
      <c r="N1983" s="1232">
        <v>1000</v>
      </c>
      <c r="O1983" s="1233"/>
      <c r="P1983" s="1233"/>
      <c r="Q1983" s="1234"/>
      <c r="R1983" s="1238"/>
    </row>
    <row r="1984" spans="1:18">
      <c r="A1984" s="1236"/>
      <c r="B1984" s="1235" t="s">
        <v>1844</v>
      </c>
      <c r="C1984" s="1235" t="s">
        <v>1845</v>
      </c>
      <c r="D1984" s="1235" t="s">
        <v>116</v>
      </c>
      <c r="E1984" s="1237">
        <v>40464</v>
      </c>
      <c r="F1984" s="1226"/>
      <c r="G1984" s="1227"/>
      <c r="H1984" s="1227"/>
      <c r="I1984" s="1227"/>
      <c r="J1984" s="1228"/>
      <c r="K1984" s="1229">
        <v>100000000</v>
      </c>
      <c r="L1984" s="1230"/>
      <c r="M1984" s="1231">
        <v>100000</v>
      </c>
      <c r="N1984" s="1232">
        <v>1000</v>
      </c>
      <c r="O1984" s="1233"/>
      <c r="P1984" s="1233"/>
      <c r="Q1984" s="1234"/>
      <c r="R1984" s="1238"/>
    </row>
    <row r="1985" spans="1:18">
      <c r="A1985" s="1236"/>
      <c r="B1985" s="1235" t="s">
        <v>1844</v>
      </c>
      <c r="C1985" s="1235" t="s">
        <v>1845</v>
      </c>
      <c r="D1985" s="1235" t="s">
        <v>116</v>
      </c>
      <c r="E1985" s="1237">
        <v>40541</v>
      </c>
      <c r="F1985" s="1226"/>
      <c r="G1985" s="1227"/>
      <c r="H1985" s="1227"/>
      <c r="I1985" s="1227"/>
      <c r="J1985" s="1228"/>
      <c r="K1985" s="1229">
        <v>200000000</v>
      </c>
      <c r="L1985" s="1230"/>
      <c r="M1985" s="1231">
        <v>200000</v>
      </c>
      <c r="N1985" s="1232">
        <v>1000</v>
      </c>
      <c r="O1985" s="1233"/>
      <c r="P1985" s="1233"/>
      <c r="Q1985" s="1234"/>
      <c r="R1985" s="1238"/>
    </row>
    <row r="1986" spans="1:18">
      <c r="A1986" s="1236"/>
      <c r="B1986" s="1235" t="s">
        <v>1844</v>
      </c>
      <c r="C1986" s="1235" t="s">
        <v>1845</v>
      </c>
      <c r="D1986" s="1235" t="s">
        <v>116</v>
      </c>
      <c r="E1986" s="1237">
        <v>40702</v>
      </c>
      <c r="F1986" s="1226"/>
      <c r="G1986" s="1227"/>
      <c r="H1986" s="1227"/>
      <c r="I1986" s="1227"/>
      <c r="J1986" s="1228"/>
      <c r="K1986" s="1229"/>
      <c r="L1986" s="1230"/>
      <c r="M1986" s="1231"/>
      <c r="N1986" s="1232"/>
      <c r="O1986" s="1233"/>
      <c r="P1986" s="1233"/>
      <c r="Q1986" s="1234">
        <v>20388842.059999999</v>
      </c>
      <c r="R1986" s="1238">
        <v>3282276</v>
      </c>
    </row>
    <row r="1987" spans="1:18">
      <c r="A1987" s="1236">
        <v>11</v>
      </c>
      <c r="B1987" s="1235" t="s">
        <v>1846</v>
      </c>
      <c r="C1987" s="1235" t="s">
        <v>1014</v>
      </c>
      <c r="D1987" s="1235" t="s">
        <v>107</v>
      </c>
      <c r="E1987" s="1237">
        <v>39749</v>
      </c>
      <c r="F1987" s="1226" t="s">
        <v>26</v>
      </c>
      <c r="G1987" s="1227">
        <v>25000000000</v>
      </c>
      <c r="H1987" s="1227">
        <v>0</v>
      </c>
      <c r="I1987" s="1227">
        <v>27281347113.950001</v>
      </c>
      <c r="J1987" s="1228" t="s">
        <v>656</v>
      </c>
      <c r="K1987" s="1229"/>
      <c r="L1987" s="1230"/>
      <c r="M1987" s="1231"/>
      <c r="N1987" s="1232"/>
      <c r="O1987" s="1233"/>
      <c r="P1987" s="1233"/>
      <c r="Q1987" s="1234"/>
      <c r="R1987" s="1238"/>
    </row>
    <row r="1988" spans="1:18">
      <c r="A1988" s="1236"/>
      <c r="B1988" s="1235" t="s">
        <v>1846</v>
      </c>
      <c r="C1988" s="1235" t="s">
        <v>1014</v>
      </c>
      <c r="D1988" s="1235" t="s">
        <v>107</v>
      </c>
      <c r="E1988" s="1237">
        <v>40170</v>
      </c>
      <c r="F1988" s="1226"/>
      <c r="G1988" s="1227"/>
      <c r="H1988" s="1227"/>
      <c r="I1988" s="1227"/>
      <c r="J1988" s="1228"/>
      <c r="K1988" s="1229">
        <v>25000000000</v>
      </c>
      <c r="L1988" s="1230"/>
      <c r="M1988" s="1231">
        <v>25000</v>
      </c>
      <c r="N1988" s="1232">
        <v>1000000</v>
      </c>
      <c r="O1988" s="1233"/>
      <c r="P1988" s="1233"/>
      <c r="Q1988" s="1234"/>
      <c r="R1988" s="1238"/>
    </row>
    <row r="1989" spans="1:18">
      <c r="A1989" s="1236"/>
      <c r="B1989" s="1235" t="s">
        <v>1846</v>
      </c>
      <c r="C1989" s="1235" t="s">
        <v>1014</v>
      </c>
      <c r="D1989" s="1235" t="s">
        <v>107</v>
      </c>
      <c r="E1989" s="1237">
        <v>40324</v>
      </c>
      <c r="F1989" s="1226"/>
      <c r="G1989" s="1227"/>
      <c r="H1989" s="1227"/>
      <c r="I1989" s="1227"/>
      <c r="J1989" s="1228"/>
      <c r="K1989" s="1229"/>
      <c r="L1989" s="1230"/>
      <c r="M1989" s="1231"/>
      <c r="N1989" s="1232"/>
      <c r="O1989" s="1233"/>
      <c r="P1989" s="1233"/>
      <c r="Q1989" s="1234">
        <v>840374891.73000002</v>
      </c>
      <c r="R1989" s="1238">
        <v>110261688</v>
      </c>
    </row>
    <row r="1990" spans="1:18">
      <c r="A1990" s="1236">
        <v>11</v>
      </c>
      <c r="B1990" s="1235" t="s">
        <v>1847</v>
      </c>
      <c r="C1990" s="1235" t="s">
        <v>1848</v>
      </c>
      <c r="D1990" s="1235" t="s">
        <v>174</v>
      </c>
      <c r="E1990" s="1237">
        <v>39787</v>
      </c>
      <c r="F1990" s="1226" t="s">
        <v>26</v>
      </c>
      <c r="G1990" s="1227">
        <v>75000000</v>
      </c>
      <c r="H1990" s="1227">
        <v>0</v>
      </c>
      <c r="I1990" s="1227">
        <v>78804166.670000002</v>
      </c>
      <c r="J1990" s="1228" t="s">
        <v>656</v>
      </c>
      <c r="K1990" s="1229"/>
      <c r="L1990" s="1230"/>
      <c r="M1990" s="1231"/>
      <c r="N1990" s="1232"/>
      <c r="O1990" s="1233"/>
      <c r="P1990" s="1233"/>
      <c r="Q1990" s="1234"/>
      <c r="R1990" s="1238"/>
    </row>
    <row r="1991" spans="1:18">
      <c r="A1991" s="1236"/>
      <c r="B1991" s="1235" t="s">
        <v>1847</v>
      </c>
      <c r="C1991" s="1235" t="s">
        <v>1848</v>
      </c>
      <c r="D1991" s="1235" t="s">
        <v>174</v>
      </c>
      <c r="E1991" s="1237">
        <v>40065</v>
      </c>
      <c r="F1991" s="1226"/>
      <c r="G1991" s="1227"/>
      <c r="H1991" s="1227"/>
      <c r="I1991" s="1227"/>
      <c r="J1991" s="1228"/>
      <c r="K1991" s="1229">
        <v>75000000</v>
      </c>
      <c r="L1991" s="1230"/>
      <c r="M1991" s="1231">
        <v>75000</v>
      </c>
      <c r="N1991" s="1232">
        <v>1000</v>
      </c>
      <c r="O1991" s="1233"/>
      <c r="P1991" s="1233"/>
      <c r="Q1991" s="1234"/>
      <c r="R1991" s="1238"/>
    </row>
    <row r="1992" spans="1:18">
      <c r="A1992" s="1236"/>
      <c r="B1992" s="1235" t="s">
        <v>1847</v>
      </c>
      <c r="C1992" s="1235" t="s">
        <v>1848</v>
      </c>
      <c r="D1992" s="1235" t="s">
        <v>174</v>
      </c>
      <c r="E1992" s="1237">
        <v>40170</v>
      </c>
      <c r="F1992" s="1226"/>
      <c r="G1992" s="1227"/>
      <c r="H1992" s="1227"/>
      <c r="I1992" s="1227"/>
      <c r="J1992" s="1228"/>
      <c r="K1992" s="1229"/>
      <c r="L1992" s="1230"/>
      <c r="M1992" s="1231"/>
      <c r="N1992" s="1232"/>
      <c r="O1992" s="1233"/>
      <c r="P1992" s="1233"/>
      <c r="Q1992" s="1234">
        <v>950000</v>
      </c>
      <c r="R1992" s="1238">
        <v>439282</v>
      </c>
    </row>
    <row r="1993" spans="1:18">
      <c r="A1993" s="1236">
        <v>11</v>
      </c>
      <c r="B1993" s="1235" t="s">
        <v>1849</v>
      </c>
      <c r="C1993" s="1235" t="s">
        <v>1850</v>
      </c>
      <c r="D1993" s="1235" t="s">
        <v>117</v>
      </c>
      <c r="E1993" s="1237">
        <v>39813</v>
      </c>
      <c r="F1993" s="1226" t="s">
        <v>26</v>
      </c>
      <c r="G1993" s="1227">
        <v>36000000</v>
      </c>
      <c r="H1993" s="1227">
        <v>0</v>
      </c>
      <c r="I1993" s="1227">
        <v>41195000</v>
      </c>
      <c r="J1993" s="1228" t="s">
        <v>656</v>
      </c>
      <c r="K1993" s="1229"/>
      <c r="L1993" s="1230"/>
      <c r="M1993" s="1231"/>
      <c r="N1993" s="1232"/>
      <c r="O1993" s="1233"/>
      <c r="P1993" s="1233"/>
      <c r="Q1993" s="1234"/>
      <c r="R1993" s="1238"/>
    </row>
    <row r="1994" spans="1:18">
      <c r="A1994" s="1236"/>
      <c r="B1994" s="1235" t="s">
        <v>1849</v>
      </c>
      <c r="C1994" s="1235" t="s">
        <v>1850</v>
      </c>
      <c r="D1994" s="1235" t="s">
        <v>117</v>
      </c>
      <c r="E1994" s="1237">
        <v>40723</v>
      </c>
      <c r="F1994" s="1226"/>
      <c r="G1994" s="1227"/>
      <c r="H1994" s="1227"/>
      <c r="I1994" s="1227"/>
      <c r="J1994" s="1228"/>
      <c r="K1994" s="1229">
        <v>36000000</v>
      </c>
      <c r="L1994" s="1230"/>
      <c r="M1994" s="1231">
        <v>36000</v>
      </c>
      <c r="N1994" s="1232">
        <v>1000</v>
      </c>
      <c r="O1994" s="1233"/>
      <c r="P1994" s="1233"/>
      <c r="Q1994" s="1234"/>
      <c r="R1994" s="1238"/>
    </row>
    <row r="1995" spans="1:18">
      <c r="A1995" s="1236"/>
      <c r="B1995" s="1235" t="s">
        <v>1849</v>
      </c>
      <c r="C1995" s="1235" t="s">
        <v>1850</v>
      </c>
      <c r="D1995" s="1235" t="s">
        <v>117</v>
      </c>
      <c r="E1995" s="1237">
        <v>40786</v>
      </c>
      <c r="F1995" s="1226"/>
      <c r="G1995" s="1227"/>
      <c r="H1995" s="1227"/>
      <c r="I1995" s="1227"/>
      <c r="J1995" s="1228"/>
      <c r="K1995" s="1229"/>
      <c r="L1995" s="1230"/>
      <c r="M1995" s="1231"/>
      <c r="N1995" s="1232"/>
      <c r="O1995" s="1233"/>
      <c r="P1995" s="1233"/>
      <c r="Q1995" s="1234">
        <v>700000</v>
      </c>
      <c r="R1995" s="1238">
        <v>474100</v>
      </c>
    </row>
    <row r="1996" spans="1:18">
      <c r="A1996" s="1236">
        <v>11</v>
      </c>
      <c r="B1996" s="1235" t="s">
        <v>1851</v>
      </c>
      <c r="C1996" s="1235" t="s">
        <v>1852</v>
      </c>
      <c r="D1996" s="1235" t="s">
        <v>81</v>
      </c>
      <c r="E1996" s="1237">
        <v>39857</v>
      </c>
      <c r="F1996" s="1226" t="s">
        <v>26</v>
      </c>
      <c r="G1996" s="1227">
        <v>83726000</v>
      </c>
      <c r="H1996" s="1227">
        <v>0</v>
      </c>
      <c r="I1996" s="1227">
        <v>87360236.609999999</v>
      </c>
      <c r="J1996" s="1228" t="s">
        <v>656</v>
      </c>
      <c r="K1996" s="1229"/>
      <c r="L1996" s="1230"/>
      <c r="M1996" s="1231"/>
      <c r="N1996" s="1232"/>
      <c r="O1996" s="1233"/>
      <c r="P1996" s="1233"/>
      <c r="Q1996" s="1234"/>
      <c r="R1996" s="1238"/>
    </row>
    <row r="1997" spans="1:18">
      <c r="A1997" s="1236"/>
      <c r="B1997" s="1235" t="s">
        <v>1851</v>
      </c>
      <c r="C1997" s="1235" t="s">
        <v>1852</v>
      </c>
      <c r="D1997" s="1235" t="s">
        <v>81</v>
      </c>
      <c r="E1997" s="1237">
        <v>40058</v>
      </c>
      <c r="F1997" s="1226"/>
      <c r="G1997" s="1227"/>
      <c r="H1997" s="1227"/>
      <c r="I1997" s="1227"/>
      <c r="J1997" s="1228"/>
      <c r="K1997" s="1229">
        <v>41863000</v>
      </c>
      <c r="L1997" s="1230"/>
      <c r="M1997" s="1231">
        <v>41863</v>
      </c>
      <c r="N1997" s="1232">
        <v>1000</v>
      </c>
      <c r="O1997" s="1233"/>
      <c r="P1997" s="1233"/>
      <c r="Q1997" s="1234"/>
      <c r="R1997" s="1238"/>
    </row>
    <row r="1998" spans="1:18">
      <c r="A1998" s="1236"/>
      <c r="B1998" s="1235" t="s">
        <v>1851</v>
      </c>
      <c r="C1998" s="1235" t="s">
        <v>1852</v>
      </c>
      <c r="D1998" s="1235" t="s">
        <v>81</v>
      </c>
      <c r="E1998" s="1237">
        <v>40135</v>
      </c>
      <c r="F1998" s="1226"/>
      <c r="G1998" s="1227"/>
      <c r="H1998" s="1227"/>
      <c r="I1998" s="1227"/>
      <c r="J1998" s="1228"/>
      <c r="K1998" s="1229">
        <v>41863000</v>
      </c>
      <c r="L1998" s="1230"/>
      <c r="M1998" s="1231">
        <v>41863</v>
      </c>
      <c r="N1998" s="1232">
        <v>1000</v>
      </c>
      <c r="O1998" s="1233"/>
      <c r="P1998" s="1233"/>
      <c r="Q1998" s="1234"/>
      <c r="R1998" s="1238"/>
    </row>
    <row r="1999" spans="1:18">
      <c r="A1999" s="1236"/>
      <c r="B1999" s="1235" t="s">
        <v>1851</v>
      </c>
      <c r="C1999" s="1235" t="s">
        <v>1852</v>
      </c>
      <c r="D1999" s="1235" t="s">
        <v>81</v>
      </c>
      <c r="E1999" s="1237">
        <v>40868</v>
      </c>
      <c r="F1999" s="1226"/>
      <c r="G1999" s="1227"/>
      <c r="H1999" s="1227"/>
      <c r="I1999" s="1227"/>
      <c r="J1999" s="1228"/>
      <c r="K1999" s="1229"/>
      <c r="L1999" s="1230"/>
      <c r="M1999" s="1231"/>
      <c r="N1999" s="1232"/>
      <c r="O1999" s="1233"/>
      <c r="P1999" s="1233"/>
      <c r="Q1999" s="1234">
        <v>878256</v>
      </c>
      <c r="R1999" s="1238">
        <v>246698.14</v>
      </c>
    </row>
    <row r="2000" spans="1:18">
      <c r="A2000" s="1236">
        <v>44</v>
      </c>
      <c r="B2000" s="1235" t="s">
        <v>1853</v>
      </c>
      <c r="C2000" s="1235" t="s">
        <v>735</v>
      </c>
      <c r="D2000" s="1235" t="s">
        <v>134</v>
      </c>
      <c r="E2000" s="1237">
        <v>39773</v>
      </c>
      <c r="F2000" s="1226" t="s">
        <v>26</v>
      </c>
      <c r="G2000" s="1227">
        <v>140000000</v>
      </c>
      <c r="H2000" s="1227">
        <v>0</v>
      </c>
      <c r="I2000" s="1227">
        <v>160365000</v>
      </c>
      <c r="J2000" s="1228" t="s">
        <v>656</v>
      </c>
      <c r="K2000" s="1229"/>
      <c r="L2000" s="1230"/>
      <c r="M2000" s="1231"/>
      <c r="N2000" s="1232"/>
      <c r="O2000" s="1233"/>
      <c r="P2000" s="1233"/>
      <c r="Q2000" s="1234"/>
      <c r="R2000" s="1238"/>
    </row>
    <row r="2001" spans="1:18">
      <c r="A2001" s="1236"/>
      <c r="B2001" s="1235" t="s">
        <v>1853</v>
      </c>
      <c r="C2001" s="1235" t="s">
        <v>735</v>
      </c>
      <c r="D2001" s="1235" t="s">
        <v>134</v>
      </c>
      <c r="E2001" s="1237">
        <v>40813</v>
      </c>
      <c r="F2001" s="1226"/>
      <c r="G2001" s="1227"/>
      <c r="H2001" s="1227"/>
      <c r="I2001" s="1227"/>
      <c r="J2001" s="1228"/>
      <c r="K2001" s="1229">
        <v>140000000</v>
      </c>
      <c r="L2001" s="1230"/>
      <c r="M2001" s="1231">
        <v>140000</v>
      </c>
      <c r="N2001" s="1232">
        <v>1000</v>
      </c>
      <c r="O2001" s="1233"/>
      <c r="P2001" s="1233"/>
      <c r="Q2001" s="1234"/>
      <c r="R2001" s="1238"/>
    </row>
    <row r="2002" spans="1:18">
      <c r="A2002" s="1236"/>
      <c r="B2002" s="1235" t="s">
        <v>1853</v>
      </c>
      <c r="C2002" s="1235" t="s">
        <v>735</v>
      </c>
      <c r="D2002" s="1235" t="s">
        <v>134</v>
      </c>
      <c r="E2002" s="1237">
        <v>40870</v>
      </c>
      <c r="F2002" s="1226"/>
      <c r="G2002" s="1227"/>
      <c r="H2002" s="1227"/>
      <c r="I2002" s="1227"/>
      <c r="J2002" s="1228"/>
      <c r="K2002" s="1229"/>
      <c r="L2002" s="1230"/>
      <c r="M2002" s="1231"/>
      <c r="N2002" s="1232"/>
      <c r="O2002" s="1233"/>
      <c r="P2002" s="1233"/>
      <c r="Q2002" s="1234">
        <v>415000</v>
      </c>
      <c r="R2002" s="1238">
        <v>787107</v>
      </c>
    </row>
    <row r="2003" spans="1:18">
      <c r="A2003" s="1255">
        <v>8</v>
      </c>
      <c r="B2003" s="1254" t="s">
        <v>1854</v>
      </c>
      <c r="C2003" s="1254" t="s">
        <v>1855</v>
      </c>
      <c r="D2003" s="1254" t="s">
        <v>81</v>
      </c>
      <c r="E2003" s="1256">
        <v>39805</v>
      </c>
      <c r="F2003" s="1257" t="s">
        <v>49</v>
      </c>
      <c r="G2003" s="1258">
        <v>7290000</v>
      </c>
      <c r="H2003" s="1258">
        <v>7290000</v>
      </c>
      <c r="I2003" s="1258">
        <v>554083</v>
      </c>
      <c r="J2003" s="1259" t="s">
        <v>661</v>
      </c>
      <c r="K2003" s="1260"/>
      <c r="L2003" s="1261"/>
      <c r="M2003" s="1262"/>
      <c r="N2003" s="1263"/>
      <c r="O2003" s="1264"/>
      <c r="P2003" s="1264"/>
      <c r="Q2003" s="1265"/>
      <c r="R2003" s="1266"/>
    </row>
    <row r="2004" spans="1:18" s="1267" customFormat="1">
      <c r="A2004" s="1268" t="s">
        <v>2010</v>
      </c>
      <c r="B2004" s="1267" t="s">
        <v>1856</v>
      </c>
      <c r="C2004" s="1267" t="s">
        <v>1857</v>
      </c>
      <c r="D2004" s="1267" t="s">
        <v>80</v>
      </c>
      <c r="E2004" s="1269">
        <v>39805</v>
      </c>
      <c r="F2004" s="1270" t="s">
        <v>49</v>
      </c>
      <c r="G2004" s="1271">
        <v>6855000</v>
      </c>
      <c r="H2004" s="1271">
        <v>0</v>
      </c>
      <c r="I2004" s="1271">
        <v>13053910.869999999</v>
      </c>
      <c r="J2004" s="1272" t="s">
        <v>672</v>
      </c>
      <c r="K2004" s="1294"/>
      <c r="L2004" s="1273"/>
      <c r="M2004" s="1274"/>
      <c r="N2004" s="1275"/>
      <c r="O2004" s="1276"/>
      <c r="P2004" s="1276"/>
      <c r="Q2004" s="1277"/>
      <c r="R2004" s="1278"/>
    </row>
    <row r="2005" spans="1:18" s="1267" customFormat="1">
      <c r="A2005" s="1268"/>
      <c r="B2005" s="1267" t="s">
        <v>1856</v>
      </c>
      <c r="C2005" s="1267" t="s">
        <v>1857</v>
      </c>
      <c r="D2005" s="1267" t="s">
        <v>80</v>
      </c>
      <c r="E2005" s="1269">
        <v>40176</v>
      </c>
      <c r="F2005" s="1279"/>
      <c r="G2005" s="1280">
        <v>4567000</v>
      </c>
      <c r="H2005" s="1280"/>
      <c r="I2005" s="1280"/>
      <c r="J2005" s="1281"/>
      <c r="K2005" s="1282"/>
      <c r="L2005" s="1283"/>
      <c r="M2005" s="1284"/>
      <c r="N2005" s="1285"/>
      <c r="O2005" s="1286"/>
      <c r="P2005" s="1286"/>
      <c r="Q2005" s="1287"/>
      <c r="R2005" s="1278"/>
    </row>
    <row r="2006" spans="1:18" s="1267" customFormat="1">
      <c r="A2006" s="1268"/>
      <c r="B2006" s="1267" t="s">
        <v>1856</v>
      </c>
      <c r="C2006" s="1267" t="s">
        <v>1857</v>
      </c>
      <c r="D2006" s="1267" t="s">
        <v>80</v>
      </c>
      <c r="E2006" s="1269">
        <v>41221</v>
      </c>
      <c r="F2006" s="1279"/>
      <c r="G2006" s="1280"/>
      <c r="H2006" s="1280"/>
      <c r="I2006" s="1280"/>
      <c r="J2006" s="1281"/>
      <c r="K2006" s="1282">
        <v>1050524.72</v>
      </c>
      <c r="L2006" s="1283"/>
      <c r="M2006" s="1284">
        <v>1117</v>
      </c>
      <c r="N2006" s="1285">
        <v>940.375</v>
      </c>
      <c r="O2006" s="1286">
        <v>-66475.28</v>
      </c>
      <c r="P2006" s="1286"/>
      <c r="Q2006" s="1287"/>
      <c r="R2006" s="1278"/>
    </row>
    <row r="2007" spans="1:18" s="1267" customFormat="1">
      <c r="A2007" s="1268"/>
      <c r="B2007" s="1267" t="s">
        <v>1856</v>
      </c>
      <c r="C2007" s="1267" t="s">
        <v>1857</v>
      </c>
      <c r="D2007" s="1267" t="s">
        <v>80</v>
      </c>
      <c r="E2007" s="1269">
        <v>41222</v>
      </c>
      <c r="F2007" s="1279"/>
      <c r="G2007" s="1280"/>
      <c r="H2007" s="1280"/>
      <c r="I2007" s="1280"/>
      <c r="J2007" s="1281"/>
      <c r="K2007" s="1282">
        <v>9673015.3699999992</v>
      </c>
      <c r="L2007" s="1283"/>
      <c r="M2007" s="1284">
        <v>10305</v>
      </c>
      <c r="N2007" s="1285">
        <v>939.53330000000005</v>
      </c>
      <c r="O2007" s="1286">
        <v>-631984.63</v>
      </c>
      <c r="P2007" s="1286"/>
      <c r="Q2007" s="1287">
        <v>335417.06</v>
      </c>
      <c r="R2007" s="1278">
        <v>343</v>
      </c>
    </row>
    <row r="2008" spans="1:18" s="1267" customFormat="1">
      <c r="A2008" s="1268"/>
      <c r="B2008" s="1267" t="s">
        <v>1856</v>
      </c>
      <c r="C2008" s="1267" t="s">
        <v>1857</v>
      </c>
      <c r="D2008" s="1267" t="s">
        <v>80</v>
      </c>
      <c r="E2008" s="1269">
        <v>41285</v>
      </c>
      <c r="F2008" s="1279"/>
      <c r="G2008" s="1280"/>
      <c r="H2008" s="1280"/>
      <c r="I2008" s="1280"/>
      <c r="J2008" s="1281"/>
      <c r="K2008" s="1282"/>
      <c r="L2008" s="1283">
        <v>-107235.41</v>
      </c>
      <c r="M2008" s="1284"/>
      <c r="N2008" s="1285"/>
      <c r="O2008" s="1286"/>
      <c r="P2008" s="1286"/>
      <c r="Q2008" s="1287"/>
      <c r="R2008" s="1278"/>
    </row>
    <row r="2009" spans="1:18" s="1267" customFormat="1">
      <c r="A2009" s="1268" t="s">
        <v>2076</v>
      </c>
      <c r="B2009" s="1267" t="s">
        <v>1858</v>
      </c>
      <c r="C2009" s="1267" t="s">
        <v>1859</v>
      </c>
      <c r="D2009" s="1267" t="s">
        <v>128</v>
      </c>
      <c r="E2009" s="1269">
        <v>39948</v>
      </c>
      <c r="F2009" s="1279" t="s">
        <v>49</v>
      </c>
      <c r="G2009" s="1280">
        <v>4700000</v>
      </c>
      <c r="H2009" s="1280">
        <v>0</v>
      </c>
      <c r="I2009" s="1280">
        <v>5842197.9199999999</v>
      </c>
      <c r="J2009" s="1281" t="s">
        <v>656</v>
      </c>
      <c r="K2009" s="1282"/>
      <c r="L2009" s="1283"/>
      <c r="M2009" s="1284"/>
      <c r="N2009" s="1285"/>
      <c r="O2009" s="1286"/>
      <c r="P2009" s="1286"/>
      <c r="Q2009" s="1287"/>
      <c r="R2009" s="1278"/>
    </row>
    <row r="2010" spans="1:18" s="1267" customFormat="1">
      <c r="A2010" s="1268"/>
      <c r="B2010" s="1267" t="s">
        <v>1858</v>
      </c>
      <c r="C2010" s="1267" t="s">
        <v>1859</v>
      </c>
      <c r="D2010" s="1267" t="s">
        <v>128</v>
      </c>
      <c r="E2010" s="1269">
        <v>41243</v>
      </c>
      <c r="F2010" s="1279"/>
      <c r="G2010" s="1280"/>
      <c r="H2010" s="1280"/>
      <c r="I2010" s="1280"/>
      <c r="J2010" s="1281"/>
      <c r="K2010" s="1282">
        <v>4700000</v>
      </c>
      <c r="L2010" s="1283"/>
      <c r="M2010" s="1284">
        <v>4700</v>
      </c>
      <c r="N2010" s="1285">
        <v>1000</v>
      </c>
      <c r="O2010" s="1286"/>
      <c r="P2010" s="1286"/>
      <c r="Q2010" s="1287">
        <v>235000</v>
      </c>
      <c r="R2010" s="1278">
        <v>235</v>
      </c>
    </row>
    <row r="2011" spans="1:18" s="1267" customFormat="1">
      <c r="A2011" s="1268">
        <v>8</v>
      </c>
      <c r="B2011" s="1267" t="s">
        <v>1860</v>
      </c>
      <c r="C2011" s="1267" t="s">
        <v>1651</v>
      </c>
      <c r="D2011" s="1267" t="s">
        <v>84</v>
      </c>
      <c r="E2011" s="1269">
        <v>39864</v>
      </c>
      <c r="F2011" s="1279" t="s">
        <v>49</v>
      </c>
      <c r="G2011" s="1280">
        <v>16800000</v>
      </c>
      <c r="H2011" s="1280">
        <v>0</v>
      </c>
      <c r="I2011" s="1280">
        <v>20275427.100000001</v>
      </c>
      <c r="J2011" s="1281" t="s">
        <v>672</v>
      </c>
      <c r="K2011" s="1282"/>
      <c r="L2011" s="1283"/>
      <c r="M2011" s="1284"/>
      <c r="N2011" s="1285"/>
      <c r="O2011" s="1286"/>
      <c r="P2011" s="1286"/>
      <c r="Q2011" s="1287"/>
      <c r="R2011" s="1278"/>
    </row>
    <row r="2012" spans="1:18" s="1267" customFormat="1">
      <c r="A2012" s="1268"/>
      <c r="B2012" s="1267" t="s">
        <v>1860</v>
      </c>
      <c r="C2012" s="1267" t="s">
        <v>1651</v>
      </c>
      <c r="D2012" s="1267" t="s">
        <v>84</v>
      </c>
      <c r="E2012" s="1269">
        <v>41821</v>
      </c>
      <c r="F2012" s="1279"/>
      <c r="G2012" s="1280"/>
      <c r="H2012" s="1280"/>
      <c r="I2012" s="1280"/>
      <c r="J2012" s="1281"/>
      <c r="K2012" s="1282">
        <v>1300000</v>
      </c>
      <c r="L2012" s="1283"/>
      <c r="M2012" s="1284">
        <v>1300</v>
      </c>
      <c r="N2012" s="1285">
        <v>1063.2</v>
      </c>
      <c r="O2012" s="1286"/>
      <c r="P2012" s="1286">
        <v>82173</v>
      </c>
      <c r="Q2012" s="1287"/>
      <c r="R2012" s="1278"/>
    </row>
    <row r="2013" spans="1:18" s="1267" customFormat="1">
      <c r="A2013" s="1268"/>
      <c r="B2013" s="1267" t="s">
        <v>1860</v>
      </c>
      <c r="C2013" s="1267" t="s">
        <v>1651</v>
      </c>
      <c r="D2013" s="1267" t="s">
        <v>84</v>
      </c>
      <c r="E2013" s="1269">
        <v>41822</v>
      </c>
      <c r="F2013" s="1279"/>
      <c r="G2013" s="1280"/>
      <c r="H2013" s="1280"/>
      <c r="I2013" s="1280"/>
      <c r="J2013" s="1281"/>
      <c r="K2013" s="1282">
        <v>15500000</v>
      </c>
      <c r="L2013" s="1283"/>
      <c r="M2013" s="1284">
        <v>15500</v>
      </c>
      <c r="N2013" s="1285">
        <v>1063.2</v>
      </c>
      <c r="O2013" s="1286"/>
      <c r="P2013" s="1286">
        <v>979755</v>
      </c>
      <c r="Q2013" s="1287">
        <v>1002535.38</v>
      </c>
      <c r="R2013" s="1278">
        <v>840</v>
      </c>
    </row>
    <row r="2014" spans="1:18" s="1267" customFormat="1">
      <c r="A2014" s="1268"/>
      <c r="B2014" s="1267" t="s">
        <v>1860</v>
      </c>
      <c r="C2014" s="1267" t="s">
        <v>1651</v>
      </c>
      <c r="D2014" s="1267" t="s">
        <v>84</v>
      </c>
      <c r="E2014" s="1269">
        <v>41908</v>
      </c>
      <c r="F2014" s="1279"/>
      <c r="G2014" s="1280"/>
      <c r="H2014" s="1280"/>
      <c r="I2014" s="1280"/>
      <c r="J2014" s="1281"/>
      <c r="K2014" s="1282"/>
      <c r="L2014" s="1283">
        <v>-178619.28</v>
      </c>
      <c r="M2014" s="1284"/>
      <c r="N2014" s="1285"/>
      <c r="O2014" s="1286"/>
      <c r="P2014" s="1286"/>
      <c r="Q2014" s="1287"/>
      <c r="R2014" s="1278"/>
    </row>
    <row r="2015" spans="1:18" s="1267" customFormat="1">
      <c r="A2015" s="1268"/>
      <c r="B2015" s="1267" t="s">
        <v>1861</v>
      </c>
      <c r="C2015" s="1267" t="s">
        <v>1157</v>
      </c>
      <c r="D2015" s="1267" t="s">
        <v>123</v>
      </c>
      <c r="E2015" s="1269">
        <v>39801</v>
      </c>
      <c r="F2015" s="1279" t="s">
        <v>26</v>
      </c>
      <c r="G2015" s="1280">
        <v>300000000</v>
      </c>
      <c r="H2015" s="1280">
        <v>0</v>
      </c>
      <c r="I2015" s="1280">
        <v>343733333.32999998</v>
      </c>
      <c r="J2015" s="1281" t="s">
        <v>656</v>
      </c>
      <c r="K2015" s="1282"/>
      <c r="L2015" s="1283"/>
      <c r="M2015" s="1284"/>
      <c r="N2015" s="1285"/>
      <c r="O2015" s="1286"/>
      <c r="P2015" s="1286"/>
      <c r="Q2015" s="1287"/>
      <c r="R2015" s="1278"/>
    </row>
    <row r="2016" spans="1:18" s="1267" customFormat="1">
      <c r="A2016" s="1268"/>
      <c r="B2016" s="1267" t="s">
        <v>1861</v>
      </c>
      <c r="C2016" s="1267" t="s">
        <v>1157</v>
      </c>
      <c r="D2016" s="1267" t="s">
        <v>123</v>
      </c>
      <c r="E2016" s="1269">
        <v>40697</v>
      </c>
      <c r="F2016" s="1279"/>
      <c r="G2016" s="1280"/>
      <c r="H2016" s="1280"/>
      <c r="I2016" s="1280"/>
      <c r="J2016" s="1281"/>
      <c r="K2016" s="1282">
        <v>300000000</v>
      </c>
      <c r="L2016" s="1283"/>
      <c r="M2016" s="1284">
        <v>300000</v>
      </c>
      <c r="N2016" s="1285">
        <v>1000</v>
      </c>
      <c r="O2016" s="1286"/>
      <c r="P2016" s="1286"/>
      <c r="Q2016" s="1287">
        <v>6900000</v>
      </c>
      <c r="R2016" s="1278">
        <v>2631579</v>
      </c>
    </row>
    <row r="2017" spans="1:18" s="1267" customFormat="1">
      <c r="A2017" s="1268">
        <v>11</v>
      </c>
      <c r="B2017" s="1267" t="s">
        <v>2119</v>
      </c>
      <c r="C2017" s="1267" t="s">
        <v>1729</v>
      </c>
      <c r="D2017" s="1267" t="s">
        <v>126</v>
      </c>
      <c r="E2017" s="1269">
        <v>39794</v>
      </c>
      <c r="F2017" s="1279" t="s">
        <v>26</v>
      </c>
      <c r="G2017" s="1280">
        <v>330000000</v>
      </c>
      <c r="H2017" s="1280">
        <v>0</v>
      </c>
      <c r="I2017" s="1280">
        <v>369920833.32999998</v>
      </c>
      <c r="J2017" s="1281" t="s">
        <v>705</v>
      </c>
      <c r="K2017" s="1282"/>
      <c r="L2017" s="1283"/>
      <c r="M2017" s="1284"/>
      <c r="N2017" s="1285"/>
      <c r="O2017" s="1286"/>
      <c r="P2017" s="1286"/>
      <c r="Q2017" s="1287"/>
      <c r="R2017" s="1278"/>
    </row>
    <row r="2018" spans="1:18" s="1267" customFormat="1">
      <c r="A2018" s="1268"/>
      <c r="B2018" s="1267" t="s">
        <v>2119</v>
      </c>
      <c r="C2018" s="1267" t="s">
        <v>1729</v>
      </c>
      <c r="D2018" s="1267" t="s">
        <v>126</v>
      </c>
      <c r="E2018" s="1269">
        <v>40676</v>
      </c>
      <c r="F2018" s="1279"/>
      <c r="G2018" s="1280"/>
      <c r="H2018" s="1280"/>
      <c r="I2018" s="1280"/>
      <c r="J2018" s="1281"/>
      <c r="K2018" s="1282">
        <v>330000000</v>
      </c>
      <c r="L2018" s="1283"/>
      <c r="M2018" s="1284">
        <v>330000</v>
      </c>
      <c r="N2018" s="1285">
        <v>1000</v>
      </c>
      <c r="O2018" s="1286"/>
      <c r="P2018" s="1286"/>
      <c r="Q2018" s="1287"/>
      <c r="R2018" s="1278"/>
    </row>
    <row r="2019" spans="1:18" s="1267" customFormat="1">
      <c r="A2019" s="1268"/>
      <c r="B2019" s="1267" t="s">
        <v>1862</v>
      </c>
      <c r="C2019" s="1267" t="s">
        <v>658</v>
      </c>
      <c r="D2019" s="1267" t="s">
        <v>81</v>
      </c>
      <c r="E2019" s="1269">
        <v>39794</v>
      </c>
      <c r="F2019" s="1279" t="s">
        <v>26</v>
      </c>
      <c r="G2019" s="1280">
        <v>62158000</v>
      </c>
      <c r="H2019" s="1280">
        <v>0</v>
      </c>
      <c r="I2019" s="1280">
        <v>68809170.519999996</v>
      </c>
      <c r="J2019" s="1281" t="s">
        <v>672</v>
      </c>
      <c r="K2019" s="1282"/>
      <c r="L2019" s="1283"/>
      <c r="M2019" s="1284"/>
      <c r="N2019" s="1285"/>
      <c r="O2019" s="1286"/>
      <c r="P2019" s="1286"/>
      <c r="Q2019" s="1287"/>
      <c r="R2019" s="1278"/>
    </row>
    <row r="2020" spans="1:18" s="1267" customFormat="1">
      <c r="A2020" s="1268"/>
      <c r="B2020" s="1267" t="s">
        <v>1862</v>
      </c>
      <c r="C2020" s="1267" t="s">
        <v>658</v>
      </c>
      <c r="D2020" s="1267" t="s">
        <v>81</v>
      </c>
      <c r="E2020" s="1269">
        <v>41002</v>
      </c>
      <c r="F2020" s="1279"/>
      <c r="G2020" s="1280"/>
      <c r="H2020" s="1280"/>
      <c r="I2020" s="1280"/>
      <c r="J2020" s="1281"/>
      <c r="K2020" s="1282">
        <v>58646694.579999998</v>
      </c>
      <c r="L2020" s="1283">
        <v>-879700.42</v>
      </c>
      <c r="M2020" s="1284">
        <v>62158</v>
      </c>
      <c r="N2020" s="1285">
        <v>943.5</v>
      </c>
      <c r="O2020" s="1286">
        <v>-3511305.42</v>
      </c>
      <c r="P2020" s="1286"/>
      <c r="Q2020" s="1287"/>
      <c r="R2020" s="1278"/>
    </row>
    <row r="2021" spans="1:18" s="1267" customFormat="1">
      <c r="A2021" s="1268"/>
      <c r="B2021" s="1267" t="s">
        <v>1862</v>
      </c>
      <c r="C2021" s="1267" t="s">
        <v>658</v>
      </c>
      <c r="D2021" s="1267" t="s">
        <v>81</v>
      </c>
      <c r="E2021" s="1269">
        <v>41080</v>
      </c>
      <c r="F2021" s="1279"/>
      <c r="G2021" s="1280"/>
      <c r="H2021" s="1280"/>
      <c r="I2021" s="1280"/>
      <c r="J2021" s="1281"/>
      <c r="K2021" s="1282"/>
      <c r="L2021" s="1283"/>
      <c r="M2021" s="1284"/>
      <c r="N2021" s="1285"/>
      <c r="O2021" s="1286"/>
      <c r="P2021" s="1286"/>
      <c r="Q2021" s="1287">
        <v>760000</v>
      </c>
      <c r="R2021" s="1278">
        <v>949460</v>
      </c>
    </row>
    <row r="2022" spans="1:18" s="1267" customFormat="1">
      <c r="A2022" s="1268">
        <v>11</v>
      </c>
      <c r="B2022" s="1267" t="s">
        <v>1863</v>
      </c>
      <c r="C2022" s="1267" t="s">
        <v>1864</v>
      </c>
      <c r="D2022" s="1267" t="s">
        <v>80</v>
      </c>
      <c r="E2022" s="1269">
        <v>39801</v>
      </c>
      <c r="F2022" s="1279" t="s">
        <v>26</v>
      </c>
      <c r="G2022" s="1280">
        <v>250000000</v>
      </c>
      <c r="H2022" s="1280">
        <v>0</v>
      </c>
      <c r="I2022" s="1280">
        <v>300704730.81</v>
      </c>
      <c r="J2022" s="1281" t="s">
        <v>656</v>
      </c>
      <c r="K2022" s="1282"/>
      <c r="L2022" s="1283"/>
      <c r="M2022" s="1284"/>
      <c r="N2022" s="1285"/>
      <c r="O2022" s="1286"/>
      <c r="P2022" s="1286"/>
      <c r="Q2022" s="1287"/>
      <c r="R2022" s="1278"/>
    </row>
    <row r="2023" spans="1:18" s="1267" customFormat="1">
      <c r="A2023" s="1268"/>
      <c r="B2023" s="1267" t="s">
        <v>1863</v>
      </c>
      <c r="C2023" s="1267" t="s">
        <v>1864</v>
      </c>
      <c r="D2023" s="1267" t="s">
        <v>80</v>
      </c>
      <c r="E2023" s="1269">
        <v>40534</v>
      </c>
      <c r="F2023" s="1279"/>
      <c r="G2023" s="1280"/>
      <c r="H2023" s="1280"/>
      <c r="I2023" s="1280"/>
      <c r="J2023" s="1281"/>
      <c r="K2023" s="1282">
        <v>250000000</v>
      </c>
      <c r="L2023" s="1283"/>
      <c r="M2023" s="1284">
        <v>250000</v>
      </c>
      <c r="N2023" s="1285">
        <v>1000</v>
      </c>
      <c r="O2023" s="1286"/>
      <c r="P2023" s="1286"/>
      <c r="Q2023" s="1287"/>
      <c r="R2023" s="1278"/>
    </row>
    <row r="2024" spans="1:18" s="1267" customFormat="1">
      <c r="A2024" s="1268"/>
      <c r="B2024" s="1267" t="s">
        <v>1863</v>
      </c>
      <c r="C2024" s="1267" t="s">
        <v>1864</v>
      </c>
      <c r="D2024" s="1267" t="s">
        <v>80</v>
      </c>
      <c r="E2024" s="1269">
        <v>40588</v>
      </c>
      <c r="F2024" s="1279"/>
      <c r="G2024" s="1280"/>
      <c r="H2024" s="1280"/>
      <c r="I2024" s="1280"/>
      <c r="J2024" s="1281"/>
      <c r="K2024" s="1282"/>
      <c r="L2024" s="1283"/>
      <c r="M2024" s="1284"/>
      <c r="N2024" s="1285"/>
      <c r="O2024" s="1286"/>
      <c r="P2024" s="1286"/>
      <c r="Q2024" s="1287">
        <v>25600564.149999999</v>
      </c>
      <c r="R2024" s="1278">
        <v>1643295</v>
      </c>
    </row>
    <row r="2025" spans="1:18" s="1267" customFormat="1">
      <c r="A2025" s="1268" t="s">
        <v>1981</v>
      </c>
      <c r="B2025" s="1267" t="s">
        <v>1865</v>
      </c>
      <c r="C2025" s="1267" t="s">
        <v>1866</v>
      </c>
      <c r="D2025" s="1267" t="s">
        <v>108</v>
      </c>
      <c r="E2025" s="1269">
        <v>39948</v>
      </c>
      <c r="F2025" s="1279" t="s">
        <v>49</v>
      </c>
      <c r="G2025" s="1280">
        <v>2720000</v>
      </c>
      <c r="H2025" s="1280">
        <v>0</v>
      </c>
      <c r="I2025" s="1280">
        <v>2780391.21</v>
      </c>
      <c r="J2025" s="1281" t="s">
        <v>672</v>
      </c>
      <c r="K2025" s="1282"/>
      <c r="L2025" s="1283"/>
      <c r="M2025" s="1284"/>
      <c r="N2025" s="1285"/>
      <c r="O2025" s="1286"/>
      <c r="P2025" s="1286"/>
      <c r="Q2025" s="1287"/>
      <c r="R2025" s="1278"/>
    </row>
    <row r="2026" spans="1:18" s="1267" customFormat="1">
      <c r="A2026" s="1268"/>
      <c r="B2026" s="1267" t="s">
        <v>1865</v>
      </c>
      <c r="C2026" s="1267" t="s">
        <v>1866</v>
      </c>
      <c r="D2026" s="1267" t="s">
        <v>108</v>
      </c>
      <c r="E2026" s="1269">
        <v>41449</v>
      </c>
      <c r="F2026" s="1279"/>
      <c r="G2026" s="1280"/>
      <c r="H2026" s="1280"/>
      <c r="I2026" s="1280"/>
      <c r="J2026" s="1281"/>
      <c r="K2026" s="1282">
        <v>2343851.2000000002</v>
      </c>
      <c r="L2026" s="1283"/>
      <c r="M2026" s="1284">
        <v>2720</v>
      </c>
      <c r="N2026" s="1285">
        <v>861.7</v>
      </c>
      <c r="O2026" s="1286">
        <v>-376148.8</v>
      </c>
      <c r="P2026" s="1286"/>
      <c r="Q2026" s="1287">
        <v>90940</v>
      </c>
      <c r="R2026" s="1278">
        <v>136</v>
      </c>
    </row>
    <row r="2027" spans="1:18" s="1267" customFormat="1">
      <c r="A2027" s="1268"/>
      <c r="B2027" s="1267" t="s">
        <v>1865</v>
      </c>
      <c r="C2027" s="1267" t="s">
        <v>1866</v>
      </c>
      <c r="D2027" s="1267" t="s">
        <v>108</v>
      </c>
      <c r="E2027" s="1269">
        <v>41481</v>
      </c>
      <c r="F2027" s="1279"/>
      <c r="G2027" s="1280"/>
      <c r="H2027" s="1280"/>
      <c r="I2027" s="1280"/>
      <c r="J2027" s="1281"/>
      <c r="K2027" s="1282"/>
      <c r="L2027" s="1283">
        <v>-24999.99</v>
      </c>
      <c r="M2027" s="1284"/>
      <c r="N2027" s="1285"/>
      <c r="O2027" s="1286"/>
      <c r="P2027" s="1286"/>
      <c r="Q2027" s="1287"/>
      <c r="R2027" s="1278"/>
    </row>
    <row r="2028" spans="1:18" s="1267" customFormat="1">
      <c r="A2028" s="1268"/>
      <c r="B2028" s="1267" t="s">
        <v>1867</v>
      </c>
      <c r="C2028" s="1267" t="s">
        <v>1729</v>
      </c>
      <c r="D2028" s="1267" t="s">
        <v>126</v>
      </c>
      <c r="E2028" s="1269">
        <v>39836</v>
      </c>
      <c r="F2028" s="1279" t="s">
        <v>26</v>
      </c>
      <c r="G2028" s="1280">
        <v>52625000</v>
      </c>
      <c r="H2028" s="1280">
        <v>0</v>
      </c>
      <c r="I2028" s="1280">
        <v>57640856.640000001</v>
      </c>
      <c r="J2028" s="1281" t="s">
        <v>672</v>
      </c>
      <c r="K2028" s="1282"/>
      <c r="L2028" s="1283"/>
      <c r="M2028" s="1284"/>
      <c r="N2028" s="1285"/>
      <c r="O2028" s="1286"/>
      <c r="P2028" s="1286"/>
      <c r="Q2028" s="1287"/>
      <c r="R2028" s="1278"/>
    </row>
    <row r="2029" spans="1:18" s="1267" customFormat="1">
      <c r="A2029" s="1268"/>
      <c r="B2029" s="1267" t="s">
        <v>1867</v>
      </c>
      <c r="C2029" s="1267" t="s">
        <v>1729</v>
      </c>
      <c r="D2029" s="1267" t="s">
        <v>126</v>
      </c>
      <c r="E2029" s="1269">
        <v>41002</v>
      </c>
      <c r="F2029" s="1279"/>
      <c r="G2029" s="1280"/>
      <c r="H2029" s="1280"/>
      <c r="I2029" s="1280"/>
      <c r="J2029" s="1281"/>
      <c r="K2029" s="1282">
        <v>48157663.75</v>
      </c>
      <c r="L2029" s="1283">
        <v>-722364.96</v>
      </c>
      <c r="M2029" s="1284">
        <v>52625</v>
      </c>
      <c r="N2029" s="1285">
        <v>915.1</v>
      </c>
      <c r="O2029" s="1286">
        <v>-4467336.25</v>
      </c>
      <c r="P2029" s="1286"/>
      <c r="Q2029" s="1287"/>
      <c r="R2029" s="1278"/>
    </row>
    <row r="2030" spans="1:18" s="1267" customFormat="1">
      <c r="A2030" s="1268"/>
      <c r="B2030" s="1267" t="s">
        <v>1867</v>
      </c>
      <c r="C2030" s="1267" t="s">
        <v>1729</v>
      </c>
      <c r="D2030" s="1267" t="s">
        <v>126</v>
      </c>
      <c r="E2030" s="1269">
        <v>41164</v>
      </c>
      <c r="F2030" s="1279"/>
      <c r="G2030" s="1280"/>
      <c r="H2030" s="1280"/>
      <c r="I2030" s="1280"/>
      <c r="J2030" s="1281"/>
      <c r="K2030" s="1282"/>
      <c r="L2030" s="1283"/>
      <c r="M2030" s="1284"/>
      <c r="N2030" s="1285"/>
      <c r="O2030" s="1286"/>
      <c r="P2030" s="1286"/>
      <c r="Q2030" s="1287">
        <v>1800000</v>
      </c>
      <c r="R2030" s="1278">
        <v>175105</v>
      </c>
    </row>
    <row r="2031" spans="1:18" s="1267" customFormat="1">
      <c r="A2031" s="1268"/>
      <c r="B2031" s="1267" t="s">
        <v>2120</v>
      </c>
      <c r="C2031" s="1267" t="s">
        <v>1868</v>
      </c>
      <c r="D2031" s="1267" t="s">
        <v>55</v>
      </c>
      <c r="E2031" s="1269">
        <v>39829</v>
      </c>
      <c r="F2031" s="1279" t="s">
        <v>26</v>
      </c>
      <c r="G2031" s="1280">
        <v>36000000</v>
      </c>
      <c r="H2031" s="1280">
        <v>0</v>
      </c>
      <c r="I2031" s="1280">
        <v>52383419.850000001</v>
      </c>
      <c r="J2031" s="1281" t="s">
        <v>672</v>
      </c>
      <c r="K2031" s="1282"/>
      <c r="L2031" s="1283"/>
      <c r="M2031" s="1284"/>
      <c r="N2031" s="1285"/>
      <c r="O2031" s="1286"/>
      <c r="P2031" s="1286"/>
      <c r="Q2031" s="1287"/>
      <c r="R2031" s="1278"/>
    </row>
    <row r="2032" spans="1:18" s="1267" customFormat="1">
      <c r="A2032" s="1268"/>
      <c r="B2032" s="1267" t="s">
        <v>2120</v>
      </c>
      <c r="C2032" s="1267" t="s">
        <v>1868</v>
      </c>
      <c r="D2032" s="1267" t="s">
        <v>55</v>
      </c>
      <c r="E2032" s="1269">
        <v>40018</v>
      </c>
      <c r="F2032" s="1279"/>
      <c r="G2032" s="1280">
        <v>13312000</v>
      </c>
      <c r="H2032" s="1280"/>
      <c r="I2032" s="1280"/>
      <c r="J2032" s="1281"/>
      <c r="K2032" s="1282"/>
      <c r="L2032" s="1283"/>
      <c r="M2032" s="1284"/>
      <c r="N2032" s="1285"/>
      <c r="O2032" s="1286"/>
      <c r="P2032" s="1286"/>
      <c r="Q2032" s="1287"/>
      <c r="R2032" s="1278"/>
    </row>
    <row r="2033" spans="1:18" s="1267" customFormat="1">
      <c r="A2033" s="1268"/>
      <c r="B2033" s="1267" t="s">
        <v>2120</v>
      </c>
      <c r="C2033" s="1267" t="s">
        <v>1868</v>
      </c>
      <c r="D2033" s="1267" t="s">
        <v>55</v>
      </c>
      <c r="E2033" s="1269">
        <v>41170</v>
      </c>
      <c r="F2033" s="1279"/>
      <c r="G2033" s="1280"/>
      <c r="H2033" s="1280"/>
      <c r="I2033" s="1280"/>
      <c r="J2033" s="1281"/>
      <c r="K2033" s="1282">
        <v>44149056</v>
      </c>
      <c r="L2033" s="1283">
        <v>-662235.84</v>
      </c>
      <c r="M2033" s="1284">
        <v>49312</v>
      </c>
      <c r="N2033" s="1285">
        <v>893</v>
      </c>
      <c r="O2033" s="1286">
        <v>-5162944</v>
      </c>
      <c r="P2033" s="1286"/>
      <c r="Q2033" s="1287"/>
      <c r="R2033" s="1278"/>
    </row>
    <row r="2034" spans="1:18" s="1267" customFormat="1">
      <c r="A2034" s="1268"/>
      <c r="B2034" s="1267" t="s">
        <v>2120</v>
      </c>
      <c r="C2034" s="1267" t="s">
        <v>1868</v>
      </c>
      <c r="D2034" s="1267" t="s">
        <v>55</v>
      </c>
      <c r="E2034" s="1269">
        <v>41435</v>
      </c>
      <c r="F2034" s="1279"/>
      <c r="G2034" s="1280"/>
      <c r="H2034" s="1280"/>
      <c r="I2034" s="1280"/>
      <c r="J2034" s="1281"/>
      <c r="K2034" s="1282"/>
      <c r="L2034" s="1283"/>
      <c r="M2034" s="1284"/>
      <c r="N2034" s="1285"/>
      <c r="O2034" s="1286"/>
      <c r="P2034" s="1286"/>
      <c r="Q2034" s="1287">
        <v>55677</v>
      </c>
      <c r="R2034" s="1278">
        <v>91178</v>
      </c>
    </row>
    <row r="2035" spans="1:18" s="1267" customFormat="1">
      <c r="A2035" s="1268"/>
      <c r="B2035" s="1267" t="s">
        <v>2120</v>
      </c>
      <c r="C2035" s="1267" t="s">
        <v>1868</v>
      </c>
      <c r="D2035" s="1267" t="s">
        <v>55</v>
      </c>
      <c r="E2035" s="1269">
        <v>41436</v>
      </c>
      <c r="F2035" s="1279"/>
      <c r="G2035" s="1280"/>
      <c r="H2035" s="1280"/>
      <c r="I2035" s="1280"/>
      <c r="J2035" s="1281"/>
      <c r="K2035" s="1282"/>
      <c r="L2035" s="1283"/>
      <c r="M2035" s="1284"/>
      <c r="N2035" s="1285"/>
      <c r="O2035" s="1286"/>
      <c r="P2035" s="1286"/>
      <c r="Q2035" s="1287">
        <v>20000</v>
      </c>
      <c r="R2035" s="1278">
        <v>128663.33</v>
      </c>
    </row>
    <row r="2036" spans="1:18" s="1267" customFormat="1">
      <c r="A2036" s="1268" t="s">
        <v>1983</v>
      </c>
      <c r="B2036" s="1267" t="s">
        <v>1869</v>
      </c>
      <c r="C2036" s="1267" t="s">
        <v>928</v>
      </c>
      <c r="D2036" s="1267" t="s">
        <v>98</v>
      </c>
      <c r="E2036" s="1269">
        <v>39927</v>
      </c>
      <c r="F2036" s="1279" t="s">
        <v>49</v>
      </c>
      <c r="G2036" s="1280">
        <v>4871000</v>
      </c>
      <c r="H2036" s="1280">
        <v>0</v>
      </c>
      <c r="I2036" s="1280">
        <v>5705022.1399999997</v>
      </c>
      <c r="J2036" s="1281" t="s">
        <v>656</v>
      </c>
      <c r="K2036" s="1282"/>
      <c r="L2036" s="1283"/>
      <c r="M2036" s="1284"/>
      <c r="N2036" s="1285"/>
      <c r="O2036" s="1286"/>
      <c r="P2036" s="1286"/>
      <c r="Q2036" s="1287"/>
      <c r="R2036" s="1278"/>
    </row>
    <row r="2037" spans="1:18" s="1267" customFormat="1">
      <c r="A2037" s="1268"/>
      <c r="B2037" s="1267" t="s">
        <v>1869</v>
      </c>
      <c r="C2037" s="1267" t="s">
        <v>928</v>
      </c>
      <c r="D2037" s="1267" t="s">
        <v>98</v>
      </c>
      <c r="E2037" s="1269">
        <v>40738</v>
      </c>
      <c r="F2037" s="1279"/>
      <c r="G2037" s="1280"/>
      <c r="H2037" s="1280"/>
      <c r="I2037" s="1280"/>
      <c r="J2037" s="1281"/>
      <c r="K2037" s="1282">
        <v>4871000</v>
      </c>
      <c r="L2037" s="1283"/>
      <c r="M2037" s="1284">
        <v>4871</v>
      </c>
      <c r="N2037" s="1285">
        <v>1000</v>
      </c>
      <c r="O2037" s="1286"/>
      <c r="P2037" s="1286"/>
      <c r="Q2037" s="1287">
        <v>244000</v>
      </c>
      <c r="R2037" s="1278">
        <v>244</v>
      </c>
    </row>
    <row r="2038" spans="1:18" s="1267" customFormat="1">
      <c r="A2038" s="1268">
        <v>11</v>
      </c>
      <c r="B2038" s="1267" t="s">
        <v>1870</v>
      </c>
      <c r="C2038" s="1267" t="s">
        <v>1400</v>
      </c>
      <c r="D2038" s="1267" t="s">
        <v>121</v>
      </c>
      <c r="E2038" s="1269">
        <v>39766</v>
      </c>
      <c r="F2038" s="1279" t="s">
        <v>26</v>
      </c>
      <c r="G2038" s="1280">
        <v>1400000000</v>
      </c>
      <c r="H2038" s="1280">
        <v>0</v>
      </c>
      <c r="I2038" s="1280">
        <v>1661027529.6199999</v>
      </c>
      <c r="J2038" s="1281" t="s">
        <v>656</v>
      </c>
      <c r="K2038" s="1282"/>
      <c r="L2038" s="1283"/>
      <c r="M2038" s="1284"/>
      <c r="N2038" s="1285"/>
      <c r="O2038" s="1286"/>
      <c r="P2038" s="1286"/>
      <c r="Q2038" s="1287"/>
      <c r="R2038" s="1278"/>
    </row>
    <row r="2039" spans="1:18" s="1267" customFormat="1">
      <c r="A2039" s="1268"/>
      <c r="B2039" s="1267" t="s">
        <v>1870</v>
      </c>
      <c r="C2039" s="1267" t="s">
        <v>1400</v>
      </c>
      <c r="D2039" s="1267" t="s">
        <v>121</v>
      </c>
      <c r="E2039" s="1269">
        <v>40996</v>
      </c>
      <c r="F2039" s="1279"/>
      <c r="G2039" s="1280"/>
      <c r="H2039" s="1280"/>
      <c r="I2039" s="1280"/>
      <c r="J2039" s="1281"/>
      <c r="K2039" s="1282">
        <v>700000000</v>
      </c>
      <c r="L2039" s="1283"/>
      <c r="M2039" s="1284">
        <v>700000</v>
      </c>
      <c r="N2039" s="1285">
        <v>1000</v>
      </c>
      <c r="O2039" s="1286"/>
      <c r="P2039" s="1286"/>
      <c r="Q2039" s="1287"/>
      <c r="R2039" s="1278"/>
    </row>
    <row r="2040" spans="1:18" s="1267" customFormat="1">
      <c r="A2040" s="1268"/>
      <c r="B2040" s="1267" t="s">
        <v>1870</v>
      </c>
      <c r="C2040" s="1267" t="s">
        <v>1400</v>
      </c>
      <c r="D2040" s="1267" t="s">
        <v>121</v>
      </c>
      <c r="E2040" s="1269">
        <v>41178</v>
      </c>
      <c r="F2040" s="1279"/>
      <c r="G2040" s="1280"/>
      <c r="H2040" s="1280"/>
      <c r="I2040" s="1280"/>
      <c r="J2040" s="1281"/>
      <c r="K2040" s="1282">
        <v>700000000</v>
      </c>
      <c r="L2040" s="1283"/>
      <c r="M2040" s="1284">
        <v>700000</v>
      </c>
      <c r="N2040" s="1285">
        <v>1000</v>
      </c>
      <c r="O2040" s="1286"/>
      <c r="P2040" s="1286"/>
      <c r="Q2040" s="1287"/>
      <c r="R2040" s="1278"/>
    </row>
    <row r="2041" spans="1:18" s="1267" customFormat="1">
      <c r="A2041" s="1268"/>
      <c r="B2041" s="1267" t="s">
        <v>1870</v>
      </c>
      <c r="C2041" s="1267" t="s">
        <v>1400</v>
      </c>
      <c r="D2041" s="1267" t="s">
        <v>121</v>
      </c>
      <c r="E2041" s="1269">
        <v>41248</v>
      </c>
      <c r="F2041" s="1279"/>
      <c r="G2041" s="1280"/>
      <c r="H2041" s="1280"/>
      <c r="I2041" s="1280"/>
      <c r="J2041" s="1281"/>
      <c r="K2041" s="1282"/>
      <c r="L2041" s="1283"/>
      <c r="M2041" s="1284"/>
      <c r="N2041" s="1285"/>
      <c r="O2041" s="1286"/>
      <c r="P2041" s="1286"/>
      <c r="Q2041" s="1287">
        <v>7666418.5099999998</v>
      </c>
      <c r="R2041" s="1278">
        <v>5789909</v>
      </c>
    </row>
    <row r="2042" spans="1:18" s="788" customFormat="1">
      <c r="A2042" s="941"/>
      <c r="E2042" s="942"/>
      <c r="F2042" s="1288" t="s">
        <v>1964</v>
      </c>
      <c r="G2042" s="734">
        <v>204894726320</v>
      </c>
      <c r="H2042" s="734">
        <v>611023601.88</v>
      </c>
      <c r="I2042" s="734">
        <v>226339736731.04999</v>
      </c>
      <c r="J2042" s="1289"/>
      <c r="K2042" s="1295">
        <v>199373197451.36008</v>
      </c>
      <c r="L2042" s="1290">
        <v>-37359310.759999998</v>
      </c>
      <c r="M2042" s="1291"/>
      <c r="N2042" s="1292"/>
      <c r="O2042" s="1293">
        <v>-4910505266.7600031</v>
      </c>
      <c r="P2042" s="1293">
        <v>6905634452.4099998</v>
      </c>
      <c r="Q2042" s="1303">
        <v>7971648538.3500004</v>
      </c>
      <c r="R2042" s="943"/>
    </row>
    <row r="2044" spans="1:18">
      <c r="A2044" s="1251"/>
    </row>
    <row r="2045" spans="1:18">
      <c r="A2045" s="1251"/>
    </row>
    <row r="2046" spans="1:18">
      <c r="A2046" s="1251"/>
    </row>
  </sheetData>
  <mergeCells count="27">
    <mergeCell ref="A1:R1"/>
    <mergeCell ref="H10:I10"/>
    <mergeCell ref="H2:I2"/>
    <mergeCell ref="H3:I3"/>
    <mergeCell ref="H5:I5"/>
    <mergeCell ref="H7:I7"/>
    <mergeCell ref="H8:I8"/>
    <mergeCell ref="A7:C7"/>
    <mergeCell ref="A10:C10"/>
    <mergeCell ref="A8:C8"/>
    <mergeCell ref="A9:C9"/>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17"/>
  <sheetViews>
    <sheetView view="pageBreakPreview" topLeftCell="A103" zoomScale="90" zoomScaleNormal="90" zoomScaleSheetLayoutView="90" zoomScalePageLayoutView="90" workbookViewId="0">
      <selection activeCell="B122" sqref="B122"/>
    </sheetView>
  </sheetViews>
  <sheetFormatPr defaultColWidth="8.85546875" defaultRowHeight="12.75"/>
  <cols>
    <col min="1" max="1" width="9" style="756" bestFit="1" customWidth="1"/>
    <col min="2" max="2" width="148" style="718" customWidth="1"/>
    <col min="3" max="16384" width="8.85546875" style="717"/>
  </cols>
  <sheetData>
    <row r="1" spans="1:2">
      <c r="A1" s="752" t="s">
        <v>78</v>
      </c>
      <c r="B1" s="753" t="s">
        <v>1958</v>
      </c>
    </row>
    <row r="2" spans="1:2">
      <c r="A2" s="754">
        <v>1</v>
      </c>
      <c r="B2" s="755" t="s">
        <v>1871</v>
      </c>
    </row>
    <row r="3" spans="1:2">
      <c r="A3" s="754">
        <v>2</v>
      </c>
      <c r="B3" s="755" t="s">
        <v>1976</v>
      </c>
    </row>
    <row r="4" spans="1:2">
      <c r="A4" s="754">
        <v>3</v>
      </c>
      <c r="B4" s="755" t="s">
        <v>1977</v>
      </c>
    </row>
    <row r="5" spans="1:2" ht="38.25">
      <c r="A5" s="754">
        <v>4</v>
      </c>
      <c r="B5" s="755" t="s">
        <v>1974</v>
      </c>
    </row>
    <row r="6" spans="1:2" ht="25.5">
      <c r="A6" s="754">
        <v>5</v>
      </c>
      <c r="B6" s="755" t="s">
        <v>1975</v>
      </c>
    </row>
    <row r="7" spans="1:2" ht="38.25">
      <c r="A7" s="754">
        <v>6</v>
      </c>
      <c r="B7" s="755" t="s">
        <v>1954</v>
      </c>
    </row>
    <row r="8" spans="1:2" ht="38.25">
      <c r="A8" s="754">
        <v>7</v>
      </c>
      <c r="B8" s="755" t="s">
        <v>1955</v>
      </c>
    </row>
    <row r="9" spans="1:2" ht="25.5">
      <c r="A9" s="754">
        <v>8</v>
      </c>
      <c r="B9" s="755" t="s">
        <v>2148</v>
      </c>
    </row>
    <row r="10" spans="1:2" ht="25.5">
      <c r="A10" s="754">
        <v>9</v>
      </c>
      <c r="B10" s="755" t="s">
        <v>1872</v>
      </c>
    </row>
    <row r="11" spans="1:2">
      <c r="A11" s="754">
        <v>10</v>
      </c>
      <c r="B11" s="755" t="s">
        <v>1873</v>
      </c>
    </row>
    <row r="12" spans="1:2">
      <c r="A12" s="754">
        <v>11</v>
      </c>
      <c r="B12" s="755" t="s">
        <v>1874</v>
      </c>
    </row>
    <row r="13" spans="1:2">
      <c r="A13" s="754">
        <v>12</v>
      </c>
      <c r="B13" s="755" t="s">
        <v>1875</v>
      </c>
    </row>
    <row r="14" spans="1:2">
      <c r="A14" s="754">
        <v>13</v>
      </c>
      <c r="B14" s="755" t="s">
        <v>1876</v>
      </c>
    </row>
    <row r="15" spans="1:2">
      <c r="A15" s="754">
        <v>14</v>
      </c>
      <c r="B15" s="755" t="s">
        <v>1877</v>
      </c>
    </row>
    <row r="16" spans="1:2">
      <c r="A16" s="754">
        <v>15</v>
      </c>
      <c r="B16" s="755" t="s">
        <v>1878</v>
      </c>
    </row>
    <row r="17" spans="1:2" ht="25.5">
      <c r="A17" s="754">
        <v>16</v>
      </c>
      <c r="B17" s="755" t="s">
        <v>1879</v>
      </c>
    </row>
    <row r="18" spans="1:2">
      <c r="A18" s="754">
        <v>17</v>
      </c>
      <c r="B18" s="755" t="s">
        <v>1880</v>
      </c>
    </row>
    <row r="19" spans="1:2">
      <c r="A19" s="754">
        <v>18</v>
      </c>
      <c r="B19" s="755" t="s">
        <v>1881</v>
      </c>
    </row>
    <row r="20" spans="1:2" ht="63.75">
      <c r="A20" s="754">
        <v>19</v>
      </c>
      <c r="B20" s="755" t="s">
        <v>1882</v>
      </c>
    </row>
    <row r="21" spans="1:2" ht="25.5">
      <c r="A21" s="754">
        <v>20</v>
      </c>
      <c r="B21" s="755" t="s">
        <v>1883</v>
      </c>
    </row>
    <row r="22" spans="1:2" ht="25.5">
      <c r="A22" s="754">
        <v>21</v>
      </c>
      <c r="B22" s="755" t="s">
        <v>1884</v>
      </c>
    </row>
    <row r="23" spans="1:2">
      <c r="A23" s="754">
        <v>22</v>
      </c>
      <c r="B23" s="755" t="s">
        <v>1885</v>
      </c>
    </row>
    <row r="24" spans="1:2" ht="38.25">
      <c r="A24" s="754">
        <v>23</v>
      </c>
      <c r="B24" s="755" t="s">
        <v>1886</v>
      </c>
    </row>
    <row r="25" spans="1:2" ht="25.5">
      <c r="A25" s="754">
        <v>24</v>
      </c>
      <c r="B25" s="755" t="s">
        <v>1887</v>
      </c>
    </row>
    <row r="26" spans="1:2" ht="38.25">
      <c r="A26" s="754">
        <v>25</v>
      </c>
      <c r="B26" s="755" t="s">
        <v>1888</v>
      </c>
    </row>
    <row r="27" spans="1:2" ht="25.5">
      <c r="A27" s="754">
        <v>26</v>
      </c>
      <c r="B27" s="755" t="s">
        <v>1889</v>
      </c>
    </row>
    <row r="28" spans="1:2" ht="38.25">
      <c r="A28" s="754">
        <v>27</v>
      </c>
      <c r="B28" s="755" t="s">
        <v>1890</v>
      </c>
    </row>
    <row r="29" spans="1:2" ht="25.5">
      <c r="A29" s="754">
        <v>28</v>
      </c>
      <c r="B29" s="755" t="s">
        <v>1891</v>
      </c>
    </row>
    <row r="30" spans="1:2" ht="63.75">
      <c r="A30" s="754">
        <v>29</v>
      </c>
      <c r="B30" s="755" t="s">
        <v>1965</v>
      </c>
    </row>
    <row r="31" spans="1:2" ht="178.5">
      <c r="A31" s="754">
        <v>30</v>
      </c>
      <c r="B31" s="755" t="s">
        <v>1892</v>
      </c>
    </row>
    <row r="32" spans="1:2" ht="51">
      <c r="A32" s="754">
        <v>31</v>
      </c>
      <c r="B32" s="755" t="s">
        <v>1893</v>
      </c>
    </row>
    <row r="33" spans="1:2" ht="25.5">
      <c r="A33" s="754">
        <v>32</v>
      </c>
      <c r="B33" s="755" t="s">
        <v>1894</v>
      </c>
    </row>
    <row r="34" spans="1:2" ht="25.5">
      <c r="A34" s="754">
        <v>33</v>
      </c>
      <c r="B34" s="755" t="s">
        <v>1895</v>
      </c>
    </row>
    <row r="35" spans="1:2" ht="63.75">
      <c r="A35" s="754">
        <v>34</v>
      </c>
      <c r="B35" s="755" t="s">
        <v>1896</v>
      </c>
    </row>
    <row r="36" spans="1:2" ht="89.25">
      <c r="A36" s="754">
        <v>35</v>
      </c>
      <c r="B36" s="755" t="s">
        <v>1897</v>
      </c>
    </row>
    <row r="37" spans="1:2" ht="25.5">
      <c r="A37" s="754">
        <v>36</v>
      </c>
      <c r="B37" s="755" t="s">
        <v>1898</v>
      </c>
    </row>
    <row r="38" spans="1:2" ht="25.5">
      <c r="A38" s="754">
        <v>37</v>
      </c>
      <c r="B38" s="755" t="s">
        <v>1899</v>
      </c>
    </row>
    <row r="39" spans="1:2" ht="51">
      <c r="A39" s="754">
        <v>38</v>
      </c>
      <c r="B39" s="755" t="s">
        <v>1900</v>
      </c>
    </row>
    <row r="40" spans="1:2" ht="38.25">
      <c r="A40" s="754">
        <v>39</v>
      </c>
      <c r="B40" s="755" t="s">
        <v>1901</v>
      </c>
    </row>
    <row r="41" spans="1:2" ht="25.5">
      <c r="A41" s="754">
        <v>40</v>
      </c>
      <c r="B41" s="755" t="s">
        <v>1902</v>
      </c>
    </row>
    <row r="42" spans="1:2" ht="38.25">
      <c r="A42" s="754">
        <v>41</v>
      </c>
      <c r="B42" s="755" t="s">
        <v>1903</v>
      </c>
    </row>
    <row r="43" spans="1:2" ht="63.75">
      <c r="A43" s="754">
        <v>42</v>
      </c>
      <c r="B43" s="755" t="s">
        <v>1904</v>
      </c>
    </row>
    <row r="44" spans="1:2" ht="38.25">
      <c r="A44" s="754">
        <v>43</v>
      </c>
      <c r="B44" s="755" t="s">
        <v>1905</v>
      </c>
    </row>
    <row r="45" spans="1:2" ht="25.5">
      <c r="A45" s="754">
        <v>44</v>
      </c>
      <c r="B45" s="755" t="s">
        <v>1906</v>
      </c>
    </row>
    <row r="46" spans="1:2" ht="25.5">
      <c r="A46" s="754">
        <v>45</v>
      </c>
      <c r="B46" s="755" t="s">
        <v>1907</v>
      </c>
    </row>
    <row r="47" spans="1:2" ht="25.5">
      <c r="A47" s="754">
        <v>46</v>
      </c>
      <c r="B47" s="755" t="s">
        <v>1908</v>
      </c>
    </row>
    <row r="48" spans="1:2" ht="25.5">
      <c r="A48" s="754">
        <v>47</v>
      </c>
      <c r="B48" s="755" t="s">
        <v>1909</v>
      </c>
    </row>
    <row r="49" spans="1:2" ht="25.5">
      <c r="A49" s="754">
        <v>48</v>
      </c>
      <c r="B49" s="755" t="s">
        <v>1910</v>
      </c>
    </row>
    <row r="50" spans="1:2" ht="25.5">
      <c r="A50" s="754">
        <v>49</v>
      </c>
      <c r="B50" s="755" t="s">
        <v>1911</v>
      </c>
    </row>
    <row r="51" spans="1:2" ht="25.5">
      <c r="A51" s="754">
        <v>50</v>
      </c>
      <c r="B51" s="755" t="s">
        <v>1912</v>
      </c>
    </row>
    <row r="52" spans="1:2" ht="25.5">
      <c r="A52" s="754">
        <v>51</v>
      </c>
      <c r="B52" s="755" t="s">
        <v>1913</v>
      </c>
    </row>
    <row r="53" spans="1:2" ht="25.5">
      <c r="A53" s="754">
        <v>52</v>
      </c>
      <c r="B53" s="755" t="s">
        <v>1914</v>
      </c>
    </row>
    <row r="54" spans="1:2" ht="25.5">
      <c r="A54" s="754">
        <v>53</v>
      </c>
      <c r="B54" s="755" t="s">
        <v>1915</v>
      </c>
    </row>
    <row r="55" spans="1:2" ht="38.25">
      <c r="A55" s="754">
        <v>54</v>
      </c>
      <c r="B55" s="755" t="s">
        <v>1916</v>
      </c>
    </row>
    <row r="56" spans="1:2" ht="25.5">
      <c r="A56" s="754">
        <v>55</v>
      </c>
      <c r="B56" s="755" t="s">
        <v>1917</v>
      </c>
    </row>
    <row r="57" spans="1:2" ht="25.5">
      <c r="A57" s="754">
        <v>56</v>
      </c>
      <c r="B57" s="755" t="s">
        <v>1918</v>
      </c>
    </row>
    <row r="58" spans="1:2" ht="25.5">
      <c r="A58" s="754">
        <v>57</v>
      </c>
      <c r="B58" s="755" t="s">
        <v>1919</v>
      </c>
    </row>
    <row r="59" spans="1:2" ht="38.25">
      <c r="A59" s="754">
        <v>58</v>
      </c>
      <c r="B59" s="755" t="s">
        <v>1920</v>
      </c>
    </row>
    <row r="60" spans="1:2" ht="38.25">
      <c r="A60" s="754">
        <v>59</v>
      </c>
      <c r="B60" s="755" t="s">
        <v>1921</v>
      </c>
    </row>
    <row r="61" spans="1:2" ht="38.25">
      <c r="A61" s="754">
        <v>60</v>
      </c>
      <c r="B61" s="755" t="s">
        <v>1922</v>
      </c>
    </row>
    <row r="62" spans="1:2" ht="38.25">
      <c r="A62" s="754">
        <v>61</v>
      </c>
      <c r="B62" s="755" t="s">
        <v>1923</v>
      </c>
    </row>
    <row r="63" spans="1:2" ht="38.25">
      <c r="A63" s="754">
        <v>62</v>
      </c>
      <c r="B63" s="755" t="s">
        <v>1924</v>
      </c>
    </row>
    <row r="64" spans="1:2" ht="25.5">
      <c r="A64" s="754">
        <v>63</v>
      </c>
      <c r="B64" s="755" t="s">
        <v>1925</v>
      </c>
    </row>
    <row r="65" spans="1:2" ht="25.5">
      <c r="A65" s="754">
        <v>64</v>
      </c>
      <c r="B65" s="755" t="s">
        <v>1926</v>
      </c>
    </row>
    <row r="66" spans="1:2" ht="25.5">
      <c r="A66" s="754">
        <v>65</v>
      </c>
      <c r="B66" s="755" t="s">
        <v>1927</v>
      </c>
    </row>
    <row r="67" spans="1:2" ht="25.5">
      <c r="A67" s="754">
        <v>66</v>
      </c>
      <c r="B67" s="755" t="s">
        <v>1928</v>
      </c>
    </row>
    <row r="68" spans="1:2" ht="38.25">
      <c r="A68" s="754">
        <v>67</v>
      </c>
      <c r="B68" s="755" t="s">
        <v>1929</v>
      </c>
    </row>
    <row r="69" spans="1:2" ht="25.5">
      <c r="A69" s="754">
        <v>68</v>
      </c>
      <c r="B69" s="755" t="s">
        <v>1930</v>
      </c>
    </row>
    <row r="70" spans="1:2" ht="25.5">
      <c r="A70" s="754">
        <v>69</v>
      </c>
      <c r="B70" s="755" t="s">
        <v>1931</v>
      </c>
    </row>
    <row r="71" spans="1:2" ht="25.5">
      <c r="A71" s="754">
        <v>70</v>
      </c>
      <c r="B71" s="755" t="s">
        <v>1932</v>
      </c>
    </row>
    <row r="72" spans="1:2" ht="25.5">
      <c r="A72" s="754">
        <v>71</v>
      </c>
      <c r="B72" s="755" t="s">
        <v>1933</v>
      </c>
    </row>
    <row r="73" spans="1:2" ht="38.25">
      <c r="A73" s="754">
        <v>72</v>
      </c>
      <c r="B73" s="755" t="s">
        <v>1934</v>
      </c>
    </row>
    <row r="74" spans="1:2">
      <c r="A74" s="754">
        <v>73</v>
      </c>
      <c r="B74" s="755" t="s">
        <v>1935</v>
      </c>
    </row>
    <row r="75" spans="1:2" ht="51">
      <c r="A75" s="754">
        <v>74</v>
      </c>
      <c r="B75" s="755" t="s">
        <v>1936</v>
      </c>
    </row>
    <row r="76" spans="1:2" ht="25.5">
      <c r="A76" s="754">
        <v>75</v>
      </c>
      <c r="B76" s="755" t="s">
        <v>1937</v>
      </c>
    </row>
    <row r="77" spans="1:2" ht="25.5">
      <c r="A77" s="754">
        <v>76</v>
      </c>
      <c r="B77" s="755" t="s">
        <v>1938</v>
      </c>
    </row>
    <row r="78" spans="1:2" ht="38.25">
      <c r="A78" s="754">
        <v>77</v>
      </c>
      <c r="B78" s="755" t="s">
        <v>1939</v>
      </c>
    </row>
    <row r="79" spans="1:2" ht="25.5">
      <c r="A79" s="754">
        <v>78</v>
      </c>
      <c r="B79" s="755" t="s">
        <v>1940</v>
      </c>
    </row>
    <row r="80" spans="1:2" ht="25.5">
      <c r="A80" s="754">
        <v>79</v>
      </c>
      <c r="B80" s="755" t="s">
        <v>1941</v>
      </c>
    </row>
    <row r="81" spans="1:2" ht="25.5">
      <c r="A81" s="754">
        <v>80</v>
      </c>
      <c r="B81" s="755" t="s">
        <v>1942</v>
      </c>
    </row>
    <row r="82" spans="1:2" ht="51">
      <c r="A82" s="754">
        <v>81</v>
      </c>
      <c r="B82" s="755" t="s">
        <v>1943</v>
      </c>
    </row>
    <row r="83" spans="1:2" ht="51">
      <c r="A83" s="754">
        <v>82</v>
      </c>
      <c r="B83" s="755" t="s">
        <v>1944</v>
      </c>
    </row>
    <row r="84" spans="1:2" ht="25.5">
      <c r="A84" s="754">
        <v>83</v>
      </c>
      <c r="B84" s="755" t="s">
        <v>1945</v>
      </c>
    </row>
    <row r="85" spans="1:2" ht="25.5">
      <c r="A85" s="754">
        <v>84</v>
      </c>
      <c r="B85" s="755" t="s">
        <v>1961</v>
      </c>
    </row>
    <row r="86" spans="1:2" ht="38.25">
      <c r="A86" s="754">
        <v>85</v>
      </c>
      <c r="B86" s="755" t="s">
        <v>1946</v>
      </c>
    </row>
    <row r="87" spans="1:2" ht="38.25">
      <c r="A87" s="754">
        <v>86</v>
      </c>
      <c r="B87" s="755" t="s">
        <v>1947</v>
      </c>
    </row>
    <row r="88" spans="1:2" ht="38.25">
      <c r="A88" s="754">
        <v>87</v>
      </c>
      <c r="B88" s="755" t="s">
        <v>1948</v>
      </c>
    </row>
    <row r="89" spans="1:2" ht="25.5">
      <c r="A89" s="754">
        <v>88</v>
      </c>
      <c r="B89" s="755" t="s">
        <v>1949</v>
      </c>
    </row>
    <row r="90" spans="1:2" ht="38.25">
      <c r="A90" s="754">
        <v>89</v>
      </c>
      <c r="B90" s="755" t="s">
        <v>1950</v>
      </c>
    </row>
    <row r="91" spans="1:2" ht="25.5">
      <c r="A91" s="754">
        <v>90</v>
      </c>
      <c r="B91" s="755" t="s">
        <v>1951</v>
      </c>
    </row>
    <row r="92" spans="1:2" ht="25.5">
      <c r="A92" s="754">
        <v>91</v>
      </c>
      <c r="B92" s="755" t="s">
        <v>1952</v>
      </c>
    </row>
    <row r="93" spans="1:2">
      <c r="A93" s="754">
        <v>92</v>
      </c>
      <c r="B93" s="755" t="s">
        <v>1953</v>
      </c>
    </row>
    <row r="94" spans="1:2" ht="38.25">
      <c r="A94" s="754">
        <v>93</v>
      </c>
      <c r="B94" s="946" t="s">
        <v>2084</v>
      </c>
    </row>
    <row r="95" spans="1:2" ht="61.5" customHeight="1">
      <c r="A95" s="754">
        <v>94</v>
      </c>
      <c r="B95" s="755" t="s">
        <v>2083</v>
      </c>
    </row>
    <row r="96" spans="1:2">
      <c r="A96" s="754">
        <v>95</v>
      </c>
      <c r="B96" s="755" t="s">
        <v>1959</v>
      </c>
    </row>
    <row r="97" spans="1:2" ht="38.25">
      <c r="A97" s="754">
        <v>96</v>
      </c>
      <c r="B97" s="757" t="s">
        <v>1963</v>
      </c>
    </row>
    <row r="98" spans="1:2" ht="38.25">
      <c r="A98" s="754">
        <v>97</v>
      </c>
      <c r="B98" s="757" t="s">
        <v>2078</v>
      </c>
    </row>
    <row r="99" spans="1:2" ht="51">
      <c r="A99" s="948">
        <v>98</v>
      </c>
      <c r="B99" s="757" t="s">
        <v>2085</v>
      </c>
    </row>
    <row r="100" spans="1:2">
      <c r="A100" s="948">
        <v>99</v>
      </c>
      <c r="B100" s="960" t="s">
        <v>2093</v>
      </c>
    </row>
    <row r="101" spans="1:2" ht="25.5">
      <c r="A101" s="948">
        <v>100</v>
      </c>
      <c r="B101" s="960" t="s">
        <v>2101</v>
      </c>
    </row>
    <row r="102" spans="1:2" ht="38.25">
      <c r="A102" s="948">
        <v>101</v>
      </c>
      <c r="B102" s="757" t="s">
        <v>2102</v>
      </c>
    </row>
    <row r="103" spans="1:2" ht="39.75" customHeight="1">
      <c r="A103" s="948">
        <v>102</v>
      </c>
      <c r="B103" s="757" t="s">
        <v>2105</v>
      </c>
    </row>
    <row r="104" spans="1:2" ht="25.5">
      <c r="A104" s="948">
        <v>103</v>
      </c>
      <c r="B104" s="960" t="s">
        <v>2109</v>
      </c>
    </row>
    <row r="105" spans="1:2" ht="25.5">
      <c r="A105" s="948">
        <v>104</v>
      </c>
      <c r="B105" s="960" t="s">
        <v>2112</v>
      </c>
    </row>
    <row r="106" spans="1:2" ht="25.5">
      <c r="A106" s="948">
        <v>105</v>
      </c>
      <c r="B106" s="960" t="s">
        <v>2132</v>
      </c>
    </row>
    <row r="107" spans="1:2" s="1004" customFormat="1" ht="25.5">
      <c r="A107" s="948">
        <v>106</v>
      </c>
      <c r="B107" s="960" t="s">
        <v>2128</v>
      </c>
    </row>
    <row r="108" spans="1:2" s="1004" customFormat="1" ht="42.75" customHeight="1">
      <c r="A108" s="948">
        <v>107</v>
      </c>
      <c r="B108" s="960" t="s">
        <v>2129</v>
      </c>
    </row>
    <row r="109" spans="1:2" s="1004" customFormat="1">
      <c r="A109" s="948">
        <v>108</v>
      </c>
      <c r="B109" s="960" t="s">
        <v>2123</v>
      </c>
    </row>
    <row r="110" spans="1:2" s="1004" customFormat="1" ht="51">
      <c r="A110" s="948">
        <v>109</v>
      </c>
      <c r="B110" s="960" t="s">
        <v>2124</v>
      </c>
    </row>
    <row r="111" spans="1:2" s="1004" customFormat="1">
      <c r="A111" s="948">
        <v>110</v>
      </c>
      <c r="B111" s="960" t="s">
        <v>2127</v>
      </c>
    </row>
    <row r="112" spans="1:2" ht="38.25">
      <c r="A112" s="948">
        <v>111</v>
      </c>
      <c r="B112" s="960" t="s">
        <v>2145</v>
      </c>
    </row>
    <row r="113" spans="1:2" ht="38.25">
      <c r="A113" s="948">
        <v>112</v>
      </c>
      <c r="B113" s="960" t="s">
        <v>2131</v>
      </c>
    </row>
    <row r="114" spans="1:2" ht="38.25">
      <c r="A114" s="948">
        <v>113</v>
      </c>
      <c r="B114" s="960" t="s">
        <v>2133</v>
      </c>
    </row>
    <row r="115" spans="1:2" ht="38.25">
      <c r="A115" s="948">
        <v>114</v>
      </c>
      <c r="B115" s="960" t="s">
        <v>2144</v>
      </c>
    </row>
    <row r="116" spans="1:2" ht="25.5">
      <c r="A116" s="948">
        <v>115</v>
      </c>
      <c r="B116" s="960" t="s">
        <v>2150</v>
      </c>
    </row>
    <row r="117" spans="1:2" ht="25.5">
      <c r="A117" s="948">
        <v>116</v>
      </c>
      <c r="B117" s="960" t="s">
        <v>2149</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29" t="s">
        <v>332</v>
      </c>
      <c r="C1" s="1329"/>
      <c r="D1" s="1329"/>
      <c r="E1" s="1329"/>
      <c r="F1" s="1329"/>
      <c r="G1" s="284"/>
      <c r="H1" s="284"/>
      <c r="I1" s="284"/>
    </row>
    <row r="2" spans="2:12" ht="15">
      <c r="B2" s="1329" t="s">
        <v>331</v>
      </c>
      <c r="C2" s="1329"/>
      <c r="D2" s="1329"/>
      <c r="E2" s="1329"/>
      <c r="F2" s="1329"/>
      <c r="G2" s="284"/>
      <c r="H2" s="284"/>
      <c r="I2" s="284"/>
    </row>
    <row r="3" spans="2:12" ht="15.75" thickBot="1">
      <c r="B3" s="284"/>
      <c r="C3" s="285"/>
      <c r="D3" s="284"/>
      <c r="E3" s="284"/>
      <c r="F3" s="284"/>
      <c r="G3" s="284"/>
      <c r="H3" s="284"/>
    </row>
    <row r="4" spans="2:12" s="29" customFormat="1" ht="39.75" customHeight="1">
      <c r="B4" s="1330" t="s">
        <v>0</v>
      </c>
      <c r="C4" s="1331"/>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25" t="s">
        <v>339</v>
      </c>
      <c r="C13" s="1325"/>
      <c r="D13" s="1325"/>
      <c r="E13" s="1325"/>
      <c r="F13" s="1325"/>
      <c r="G13" s="1325"/>
      <c r="H13" s="1325"/>
      <c r="I13" s="1325"/>
    </row>
    <row r="14" spans="2:12" s="308" customFormat="1">
      <c r="B14" s="1325"/>
      <c r="C14" s="1325"/>
      <c r="D14" s="1325"/>
      <c r="E14" s="1325"/>
      <c r="F14" s="1325"/>
      <c r="G14" s="1325"/>
      <c r="H14" s="1325"/>
      <c r="I14" s="1325"/>
    </row>
    <row r="15" spans="2:12" s="308" customFormat="1">
      <c r="B15" s="1325" t="s">
        <v>340</v>
      </c>
      <c r="C15" s="1325"/>
      <c r="D15" s="1325"/>
      <c r="E15" s="1325"/>
      <c r="F15" s="1325"/>
      <c r="G15" s="1325"/>
      <c r="H15" s="1325"/>
      <c r="I15" s="1325"/>
    </row>
    <row r="16" spans="2:12" s="308" customFormat="1">
      <c r="B16" s="1325"/>
      <c r="C16" s="1325"/>
      <c r="D16" s="1325"/>
      <c r="E16" s="1325"/>
      <c r="F16" s="1325"/>
      <c r="G16" s="1325"/>
      <c r="H16" s="1325"/>
      <c r="I16" s="1325"/>
    </row>
    <row r="17" spans="2:9" s="308" customFormat="1" ht="14.25" customHeight="1">
      <c r="B17" s="1325" t="s">
        <v>471</v>
      </c>
      <c r="C17" s="1325"/>
      <c r="D17" s="1325"/>
      <c r="E17" s="1325"/>
      <c r="F17" s="1325"/>
      <c r="G17" s="1325"/>
      <c r="H17" s="1325"/>
      <c r="I17" s="1325"/>
    </row>
    <row r="18" spans="2:9" s="308" customFormat="1">
      <c r="B18" s="1325"/>
      <c r="C18" s="1325"/>
      <c r="D18" s="1325"/>
      <c r="E18" s="1325"/>
      <c r="F18" s="1325"/>
      <c r="G18" s="1325"/>
      <c r="H18" s="1325"/>
      <c r="I18" s="1325"/>
    </row>
    <row r="19" spans="2:9" s="308" customFormat="1">
      <c r="B19" s="1325" t="s">
        <v>485</v>
      </c>
      <c r="C19" s="1325"/>
      <c r="D19" s="1325"/>
      <c r="E19" s="1325"/>
      <c r="F19" s="1325"/>
      <c r="G19" s="1325"/>
      <c r="H19" s="1325"/>
      <c r="I19" s="1325"/>
    </row>
    <row r="20" spans="2:9" s="308" customFormat="1">
      <c r="B20" s="1325"/>
      <c r="C20" s="1325"/>
      <c r="D20" s="1325"/>
      <c r="E20" s="1325"/>
      <c r="F20" s="1325"/>
      <c r="G20" s="1325"/>
      <c r="H20" s="1325"/>
      <c r="I20" s="1325"/>
    </row>
    <row r="21" spans="2:9" s="308" customFormat="1">
      <c r="B21" s="1326" t="s">
        <v>486</v>
      </c>
      <c r="C21" s="1326"/>
      <c r="D21" s="1326"/>
      <c r="E21" s="1326"/>
      <c r="F21" s="1326"/>
      <c r="G21" s="1326"/>
      <c r="H21" s="1326"/>
      <c r="I21" s="1326"/>
    </row>
    <row r="22" spans="2:9" ht="14.25" customHeight="1">
      <c r="B22" s="1327" t="s">
        <v>481</v>
      </c>
      <c r="C22" s="1327"/>
      <c r="D22" s="1327"/>
      <c r="E22" s="1327"/>
      <c r="F22" s="1327"/>
      <c r="G22" s="1327"/>
      <c r="H22" s="1327"/>
      <c r="I22" s="1327"/>
    </row>
    <row r="23" spans="2:9">
      <c r="B23" s="1328" t="s">
        <v>482</v>
      </c>
      <c r="C23" s="1328"/>
      <c r="D23" s="1328"/>
      <c r="E23" s="1328"/>
      <c r="F23" s="1328"/>
      <c r="G23" s="1328"/>
      <c r="H23" s="1328"/>
      <c r="I23" s="1328"/>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4.85546875" style="75" customWidth="1"/>
    <col min="3" max="3" width="70.28515625" style="1044" bestFit="1" customWidth="1"/>
    <col min="4" max="4" width="19.85546875" style="1038" bestFit="1" customWidth="1"/>
    <col min="5" max="5" width="6.85546875" style="1040" bestFit="1" customWidth="1"/>
    <col min="6" max="6" width="32.7109375" style="1044" bestFit="1" customWidth="1"/>
    <col min="7" max="7" width="22.7109375" style="1044" customWidth="1"/>
    <col min="8" max="8" width="25" style="1044" bestFit="1" customWidth="1"/>
    <col min="9" max="9" width="26.42578125" style="76" bestFit="1" customWidth="1"/>
    <col min="10" max="10" width="13.7109375" style="1040" customWidth="1"/>
    <col min="11" max="11" width="14.140625" style="1040" customWidth="1"/>
    <col min="12" max="12" width="2.42578125" style="77" customWidth="1"/>
    <col min="13" max="13" width="20.140625" style="78" customWidth="1"/>
    <col min="14" max="14" width="25.42578125" style="78" customWidth="1"/>
    <col min="15" max="16384" width="9.140625" style="1044"/>
  </cols>
  <sheetData>
    <row r="1" spans="1:14" ht="15">
      <c r="A1" s="1333" t="s">
        <v>351</v>
      </c>
      <c r="B1" s="1333"/>
      <c r="C1" s="1333"/>
      <c r="D1" s="1333"/>
      <c r="E1" s="1333"/>
      <c r="F1" s="1333"/>
      <c r="G1" s="1333"/>
      <c r="H1" s="1333"/>
      <c r="I1" s="1333"/>
      <c r="J1" s="1333"/>
      <c r="K1" s="1333"/>
      <c r="L1" s="1333"/>
      <c r="M1" s="1333"/>
      <c r="N1" s="1333"/>
    </row>
    <row r="2" spans="1:14" ht="15.75" thickBot="1">
      <c r="A2" s="1333"/>
      <c r="B2" s="1333"/>
      <c r="C2" s="1333"/>
      <c r="D2" s="1333"/>
      <c r="E2" s="1333"/>
      <c r="F2" s="1333"/>
      <c r="G2" s="1333"/>
      <c r="H2" s="1333"/>
      <c r="I2" s="1333"/>
      <c r="J2" s="1333"/>
      <c r="K2" s="1333"/>
      <c r="L2" s="1333"/>
      <c r="M2" s="1333"/>
      <c r="N2" s="1333"/>
    </row>
    <row r="3" spans="1:14" s="1038" customFormat="1" ht="30.75" customHeight="1">
      <c r="A3" s="1334" t="s">
        <v>78</v>
      </c>
      <c r="B3" s="1336" t="s">
        <v>136</v>
      </c>
      <c r="C3" s="1338" t="s">
        <v>2</v>
      </c>
      <c r="D3" s="1338"/>
      <c r="E3" s="1339"/>
      <c r="F3" s="1340" t="s">
        <v>137</v>
      </c>
      <c r="G3" s="1341"/>
      <c r="H3" s="1341"/>
      <c r="I3" s="1342"/>
      <c r="J3" s="1343"/>
      <c r="K3" s="1344" t="s">
        <v>352</v>
      </c>
      <c r="L3" s="1345"/>
      <c r="M3" s="1345"/>
      <c r="N3" s="1346"/>
    </row>
    <row r="4" spans="1:14" s="29" customFormat="1" ht="48.75" customHeight="1" thickBot="1">
      <c r="A4" s="1335"/>
      <c r="B4" s="1337"/>
      <c r="C4" s="791" t="s">
        <v>4</v>
      </c>
      <c r="D4" s="791" t="s">
        <v>5</v>
      </c>
      <c r="E4" s="792" t="s">
        <v>6</v>
      </c>
      <c r="F4" s="793" t="s">
        <v>138</v>
      </c>
      <c r="G4" s="794" t="s">
        <v>353</v>
      </c>
      <c r="H4" s="794" t="s">
        <v>354</v>
      </c>
      <c r="I4" s="202" t="s">
        <v>141</v>
      </c>
      <c r="J4" s="792" t="s">
        <v>139</v>
      </c>
      <c r="K4" s="1347" t="s">
        <v>0</v>
      </c>
      <c r="L4" s="1348"/>
      <c r="M4" s="1042" t="s">
        <v>229</v>
      </c>
      <c r="N4" s="795" t="s">
        <v>355</v>
      </c>
    </row>
    <row r="5" spans="1:14">
      <c r="A5" s="32">
        <v>1</v>
      </c>
      <c r="B5" s="513">
        <v>40389</v>
      </c>
      <c r="C5" s="38" t="s">
        <v>166</v>
      </c>
      <c r="D5" s="39" t="s">
        <v>165</v>
      </c>
      <c r="E5" s="796"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97"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8" t="s">
        <v>58</v>
      </c>
      <c r="D7" s="35" t="s">
        <v>61</v>
      </c>
      <c r="E7" s="42" t="s">
        <v>84</v>
      </c>
      <c r="F7" s="799" t="s">
        <v>53</v>
      </c>
      <c r="G7" s="208">
        <v>11000000</v>
      </c>
      <c r="H7" s="208">
        <v>22800000</v>
      </c>
      <c r="I7" s="36">
        <f t="shared" si="0"/>
        <v>33800000</v>
      </c>
      <c r="J7" s="61" t="s">
        <v>9</v>
      </c>
      <c r="K7" s="51"/>
      <c r="L7" s="41"/>
      <c r="M7" s="214"/>
      <c r="N7" s="62"/>
    </row>
    <row r="8" spans="1:14">
      <c r="A8" s="32" t="s">
        <v>565</v>
      </c>
      <c r="B8" s="513">
        <v>40403</v>
      </c>
      <c r="C8" s="798" t="s">
        <v>156</v>
      </c>
      <c r="D8" s="35" t="s">
        <v>158</v>
      </c>
      <c r="E8" s="42" t="s">
        <v>80</v>
      </c>
      <c r="F8" s="799" t="s">
        <v>159</v>
      </c>
      <c r="G8" s="208">
        <v>6784000</v>
      </c>
      <c r="H8" s="208">
        <v>0</v>
      </c>
      <c r="I8" s="36">
        <f t="shared" si="0"/>
        <v>6784000</v>
      </c>
      <c r="J8" s="61" t="s">
        <v>9</v>
      </c>
      <c r="K8" s="44">
        <v>41303</v>
      </c>
      <c r="L8" s="41">
        <v>4</v>
      </c>
      <c r="M8" s="214">
        <v>79900</v>
      </c>
      <c r="N8" s="62">
        <v>0</v>
      </c>
    </row>
    <row r="9" spans="1:14">
      <c r="A9" s="32">
        <v>1</v>
      </c>
      <c r="B9" s="513">
        <v>40403</v>
      </c>
      <c r="C9" s="1353" t="s">
        <v>127</v>
      </c>
      <c r="D9" s="1355" t="s">
        <v>77</v>
      </c>
      <c r="E9" s="1357" t="s">
        <v>105</v>
      </c>
      <c r="F9" s="800" t="s">
        <v>53</v>
      </c>
      <c r="G9" s="208">
        <v>7462000</v>
      </c>
      <c r="H9" s="213">
        <v>0</v>
      </c>
      <c r="I9" s="229"/>
      <c r="J9" s="226" t="s">
        <v>9</v>
      </c>
      <c r="K9" s="58"/>
      <c r="L9" s="48"/>
      <c r="M9" s="227"/>
      <c r="N9" s="228"/>
    </row>
    <row r="10" spans="1:14">
      <c r="A10" s="46" t="s">
        <v>373</v>
      </c>
      <c r="B10" s="84">
        <v>40438</v>
      </c>
      <c r="C10" s="1354"/>
      <c r="D10" s="1356"/>
      <c r="E10" s="1358"/>
      <c r="F10" s="801" t="s">
        <v>53</v>
      </c>
      <c r="G10" s="223">
        <v>0</v>
      </c>
      <c r="H10" s="223">
        <v>4379000</v>
      </c>
      <c r="I10" s="64">
        <f>G9+H10</f>
        <v>11841000</v>
      </c>
      <c r="J10" s="226" t="s">
        <v>9</v>
      </c>
      <c r="K10" s="53"/>
      <c r="L10" s="57"/>
      <c r="M10" s="221"/>
      <c r="N10" s="66"/>
    </row>
    <row r="11" spans="1:14">
      <c r="A11" s="32">
        <v>1</v>
      </c>
      <c r="B11" s="513">
        <v>40403</v>
      </c>
      <c r="C11" s="798" t="s">
        <v>71</v>
      </c>
      <c r="D11" s="35" t="s">
        <v>75</v>
      </c>
      <c r="E11" s="42" t="s">
        <v>12</v>
      </c>
      <c r="F11" s="799" t="s">
        <v>53</v>
      </c>
      <c r="G11" s="208">
        <v>3000000</v>
      </c>
      <c r="H11" s="208">
        <v>0</v>
      </c>
      <c r="I11" s="36">
        <f>G11+H11</f>
        <v>3000000</v>
      </c>
      <c r="J11" s="61" t="s">
        <v>9</v>
      </c>
      <c r="K11" s="51"/>
      <c r="L11" s="41"/>
      <c r="M11" s="214"/>
      <c r="N11" s="62"/>
    </row>
    <row r="12" spans="1:14">
      <c r="A12" s="32">
        <v>1</v>
      </c>
      <c r="B12" s="513">
        <v>40403</v>
      </c>
      <c r="C12" s="798" t="s">
        <v>129</v>
      </c>
      <c r="D12" s="35" t="s">
        <v>130</v>
      </c>
      <c r="E12" s="42" t="s">
        <v>16</v>
      </c>
      <c r="F12" s="799" t="s">
        <v>53</v>
      </c>
      <c r="G12" s="208">
        <v>17000000</v>
      </c>
      <c r="H12" s="208">
        <v>0</v>
      </c>
      <c r="I12" s="36">
        <f t="shared" si="0"/>
        <v>17000000</v>
      </c>
      <c r="J12" s="61" t="s">
        <v>9</v>
      </c>
      <c r="K12" s="51"/>
      <c r="L12" s="41"/>
      <c r="M12" s="214"/>
      <c r="N12" s="62"/>
    </row>
    <row r="13" spans="1:14">
      <c r="A13" s="32">
        <v>1</v>
      </c>
      <c r="B13" s="513">
        <v>40403</v>
      </c>
      <c r="C13" s="798" t="s">
        <v>148</v>
      </c>
      <c r="D13" s="35" t="s">
        <v>149</v>
      </c>
      <c r="E13" s="42" t="s">
        <v>97</v>
      </c>
      <c r="F13" s="799" t="s">
        <v>53</v>
      </c>
      <c r="G13" s="208">
        <v>2795000</v>
      </c>
      <c r="H13" s="208">
        <v>0</v>
      </c>
      <c r="I13" s="36">
        <f>G13+H13</f>
        <v>2795000</v>
      </c>
      <c r="J13" s="61" t="s">
        <v>9</v>
      </c>
      <c r="K13" s="51"/>
      <c r="L13" s="41"/>
      <c r="M13" s="214"/>
      <c r="N13" s="62"/>
    </row>
    <row r="14" spans="1:14">
      <c r="A14" s="32">
        <v>1</v>
      </c>
      <c r="B14" s="513">
        <v>40410</v>
      </c>
      <c r="C14" s="1353" t="s">
        <v>364</v>
      </c>
      <c r="D14" s="1355" t="s">
        <v>365</v>
      </c>
      <c r="E14" s="1357" t="s">
        <v>81</v>
      </c>
      <c r="F14" s="799" t="s">
        <v>53</v>
      </c>
      <c r="G14" s="208">
        <v>5500000</v>
      </c>
      <c r="H14" s="213">
        <v>0</v>
      </c>
      <c r="I14" s="232"/>
      <c r="J14" s="61" t="s">
        <v>9</v>
      </c>
      <c r="K14" s="58"/>
      <c r="L14" s="48"/>
      <c r="M14" s="227"/>
      <c r="N14" s="228"/>
    </row>
    <row r="15" spans="1:14">
      <c r="A15" s="32" t="s">
        <v>373</v>
      </c>
      <c r="B15" s="513">
        <v>40445</v>
      </c>
      <c r="C15" s="1354"/>
      <c r="D15" s="1356"/>
      <c r="E15" s="1358"/>
      <c r="F15" s="799" t="s">
        <v>53</v>
      </c>
      <c r="G15" s="208">
        <v>0</v>
      </c>
      <c r="H15" s="223">
        <v>4836000</v>
      </c>
      <c r="I15" s="64">
        <f>G14+H15</f>
        <v>10336000</v>
      </c>
      <c r="J15" s="61" t="s">
        <v>9</v>
      </c>
      <c r="K15" s="53"/>
      <c r="L15" s="57"/>
      <c r="M15" s="221"/>
      <c r="N15" s="66"/>
    </row>
    <row r="16" spans="1:14">
      <c r="A16" s="32">
        <v>1</v>
      </c>
      <c r="B16" s="513">
        <v>40410</v>
      </c>
      <c r="C16" s="798" t="s">
        <v>19</v>
      </c>
      <c r="D16" s="35" t="s">
        <v>21</v>
      </c>
      <c r="E16" s="42" t="s">
        <v>55</v>
      </c>
      <c r="F16" s="799" t="s">
        <v>53</v>
      </c>
      <c r="G16" s="208">
        <v>11735000</v>
      </c>
      <c r="H16" s="208">
        <v>0</v>
      </c>
      <c r="I16" s="36">
        <f>G16+H16</f>
        <v>11735000</v>
      </c>
      <c r="J16" s="61" t="s">
        <v>9</v>
      </c>
      <c r="K16" s="51"/>
      <c r="L16" s="41"/>
      <c r="M16" s="214"/>
      <c r="N16" s="62"/>
    </row>
    <row r="17" spans="1:14">
      <c r="A17" s="454" t="s">
        <v>560</v>
      </c>
      <c r="B17" s="513">
        <v>40417</v>
      </c>
      <c r="C17" s="798" t="s">
        <v>56</v>
      </c>
      <c r="D17" s="35" t="s">
        <v>15</v>
      </c>
      <c r="E17" s="42" t="s">
        <v>11</v>
      </c>
      <c r="F17" s="799" t="s">
        <v>217</v>
      </c>
      <c r="G17" s="208">
        <v>18980000</v>
      </c>
      <c r="H17" s="208">
        <v>0</v>
      </c>
      <c r="I17" s="36">
        <f>G17+H17</f>
        <v>18980000</v>
      </c>
      <c r="J17" s="61" t="s">
        <v>9</v>
      </c>
      <c r="K17" s="51"/>
      <c r="L17" s="41"/>
      <c r="M17" s="214"/>
      <c r="N17" s="62"/>
    </row>
    <row r="18" spans="1:14">
      <c r="A18" s="46"/>
      <c r="B18" s="84">
        <v>40424</v>
      </c>
      <c r="C18" s="802" t="s">
        <v>367</v>
      </c>
      <c r="D18" s="222" t="s">
        <v>368</v>
      </c>
      <c r="E18" s="271" t="s">
        <v>89</v>
      </c>
      <c r="F18" s="801" t="s">
        <v>159</v>
      </c>
      <c r="G18" s="223">
        <v>0</v>
      </c>
      <c r="H18" s="223">
        <v>0</v>
      </c>
      <c r="I18" s="64">
        <v>3154000</v>
      </c>
      <c r="J18" s="65" t="s">
        <v>9</v>
      </c>
      <c r="K18" s="53"/>
      <c r="L18" s="57"/>
      <c r="M18" s="221"/>
      <c r="N18" s="66"/>
    </row>
    <row r="19" spans="1:14">
      <c r="A19" s="32">
        <v>1</v>
      </c>
      <c r="B19" s="513">
        <v>40424</v>
      </c>
      <c r="C19" s="798" t="s">
        <v>369</v>
      </c>
      <c r="D19" s="35" t="s">
        <v>370</v>
      </c>
      <c r="E19" s="42" t="s">
        <v>108</v>
      </c>
      <c r="F19" s="799" t="s">
        <v>53</v>
      </c>
      <c r="G19" s="208">
        <v>10300000</v>
      </c>
      <c r="H19" s="208">
        <v>0</v>
      </c>
      <c r="I19" s="36">
        <f>G19+H19</f>
        <v>10300000</v>
      </c>
      <c r="J19" s="61" t="s">
        <v>9</v>
      </c>
      <c r="K19" s="51"/>
      <c r="L19" s="41"/>
      <c r="M19" s="214"/>
      <c r="N19" s="62"/>
    </row>
    <row r="20" spans="1:14">
      <c r="A20" s="32">
        <v>1</v>
      </c>
      <c r="B20" s="513">
        <v>40424</v>
      </c>
      <c r="C20" s="798" t="s">
        <v>371</v>
      </c>
      <c r="D20" s="35" t="s">
        <v>132</v>
      </c>
      <c r="E20" s="42" t="s">
        <v>133</v>
      </c>
      <c r="F20" s="799" t="s">
        <v>53</v>
      </c>
      <c r="G20" s="208">
        <v>6000000</v>
      </c>
      <c r="H20" s="208">
        <v>0</v>
      </c>
      <c r="I20" s="36">
        <f>G20+H20</f>
        <v>6000000</v>
      </c>
      <c r="J20" s="61" t="s">
        <v>9</v>
      </c>
      <c r="K20" s="51"/>
      <c r="L20" s="41"/>
      <c r="M20" s="214"/>
      <c r="N20" s="62"/>
    </row>
    <row r="21" spans="1:14">
      <c r="A21" s="32" t="s">
        <v>356</v>
      </c>
      <c r="B21" s="513">
        <v>40431</v>
      </c>
      <c r="C21" s="798" t="s">
        <v>372</v>
      </c>
      <c r="D21" s="35" t="s">
        <v>75</v>
      </c>
      <c r="E21" s="42" t="s">
        <v>80</v>
      </c>
      <c r="F21" s="799" t="s">
        <v>159</v>
      </c>
      <c r="G21" s="208">
        <v>4205000</v>
      </c>
      <c r="H21" s="208">
        <v>3881000</v>
      </c>
      <c r="I21" s="36">
        <f>G21+H21</f>
        <v>8086000</v>
      </c>
      <c r="J21" s="61" t="s">
        <v>9</v>
      </c>
      <c r="K21" s="51"/>
      <c r="L21" s="41"/>
      <c r="M21" s="214"/>
      <c r="N21" s="62"/>
    </row>
    <row r="22" spans="1:14">
      <c r="A22" s="46"/>
      <c r="B22" s="84">
        <v>40438</v>
      </c>
      <c r="C22" s="802" t="s">
        <v>375</v>
      </c>
      <c r="D22" s="222" t="s">
        <v>132</v>
      </c>
      <c r="E22" s="271" t="s">
        <v>133</v>
      </c>
      <c r="F22" s="801" t="s">
        <v>53</v>
      </c>
      <c r="G22" s="223">
        <v>0</v>
      </c>
      <c r="H22" s="223">
        <v>0</v>
      </c>
      <c r="I22" s="64">
        <v>5781000</v>
      </c>
      <c r="J22" s="65" t="s">
        <v>9</v>
      </c>
      <c r="K22" s="53"/>
      <c r="L22" s="57"/>
      <c r="M22" s="221"/>
      <c r="N22" s="66"/>
    </row>
    <row r="23" spans="1:14">
      <c r="A23" s="32"/>
      <c r="B23" s="513">
        <v>40438</v>
      </c>
      <c r="C23" s="798" t="s">
        <v>380</v>
      </c>
      <c r="D23" s="35" t="s">
        <v>27</v>
      </c>
      <c r="E23" s="42" t="s">
        <v>80</v>
      </c>
      <c r="F23" s="799" t="s">
        <v>159</v>
      </c>
      <c r="G23" s="208">
        <v>0</v>
      </c>
      <c r="H23" s="208">
        <v>0</v>
      </c>
      <c r="I23" s="36">
        <v>5457000</v>
      </c>
      <c r="J23" s="61" t="s">
        <v>9</v>
      </c>
      <c r="K23" s="51"/>
      <c r="L23" s="41"/>
      <c r="M23" s="214"/>
      <c r="N23" s="62"/>
    </row>
    <row r="24" spans="1:14">
      <c r="A24" s="32"/>
      <c r="B24" s="513">
        <v>40438</v>
      </c>
      <c r="C24" s="798" t="s">
        <v>376</v>
      </c>
      <c r="D24" s="35" t="s">
        <v>377</v>
      </c>
      <c r="E24" s="42" t="s">
        <v>89</v>
      </c>
      <c r="F24" s="799" t="s">
        <v>159</v>
      </c>
      <c r="G24" s="208">
        <v>0</v>
      </c>
      <c r="H24" s="208">
        <v>0</v>
      </c>
      <c r="I24" s="36">
        <v>4520000</v>
      </c>
      <c r="J24" s="61" t="s">
        <v>9</v>
      </c>
      <c r="K24" s="51"/>
      <c r="L24" s="41"/>
      <c r="M24" s="214"/>
      <c r="N24" s="62"/>
    </row>
    <row r="25" spans="1:14">
      <c r="A25" s="32"/>
      <c r="B25" s="513">
        <v>40438</v>
      </c>
      <c r="C25" s="798" t="s">
        <v>378</v>
      </c>
      <c r="D25" s="35" t="s">
        <v>379</v>
      </c>
      <c r="E25" s="42" t="s">
        <v>16</v>
      </c>
      <c r="F25" s="799" t="s">
        <v>159</v>
      </c>
      <c r="G25" s="208">
        <v>0</v>
      </c>
      <c r="H25" s="208">
        <v>0</v>
      </c>
      <c r="I25" s="36">
        <v>300000</v>
      </c>
      <c r="J25" s="61" t="s">
        <v>9</v>
      </c>
      <c r="K25" s="51"/>
      <c r="L25" s="41"/>
      <c r="M25" s="214"/>
      <c r="N25" s="62"/>
    </row>
    <row r="26" spans="1:14">
      <c r="A26" s="32">
        <v>1</v>
      </c>
      <c r="B26" s="513">
        <v>40438</v>
      </c>
      <c r="C26" s="798" t="s">
        <v>162</v>
      </c>
      <c r="D26" s="35" t="s">
        <v>164</v>
      </c>
      <c r="E26" s="42" t="s">
        <v>80</v>
      </c>
      <c r="F26" s="799" t="s">
        <v>159</v>
      </c>
      <c r="G26" s="208">
        <v>7875000</v>
      </c>
      <c r="H26" s="208">
        <v>0</v>
      </c>
      <c r="I26" s="36">
        <f>G26+H26</f>
        <v>7875000</v>
      </c>
      <c r="J26" s="61" t="s">
        <v>9</v>
      </c>
      <c r="K26" s="51"/>
      <c r="L26" s="41"/>
      <c r="M26" s="214"/>
      <c r="N26" s="62"/>
    </row>
    <row r="27" spans="1:14">
      <c r="A27" s="46" t="s">
        <v>356</v>
      </c>
      <c r="B27" s="84">
        <v>40445</v>
      </c>
      <c r="C27" s="233" t="s">
        <v>72</v>
      </c>
      <c r="D27" s="234" t="s">
        <v>76</v>
      </c>
      <c r="E27" s="803"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797" t="s">
        <v>81</v>
      </c>
      <c r="F28" s="206" t="s">
        <v>53</v>
      </c>
      <c r="G28" s="212">
        <v>5146000</v>
      </c>
      <c r="H28" s="223">
        <v>0</v>
      </c>
      <c r="I28" s="36">
        <f>G28+H28</f>
        <v>5146000</v>
      </c>
      <c r="J28" s="47" t="s">
        <v>9</v>
      </c>
      <c r="K28" s="519">
        <v>41395</v>
      </c>
      <c r="L28" s="48">
        <v>7</v>
      </c>
      <c r="M28" s="60">
        <v>5146000</v>
      </c>
      <c r="N28" s="59">
        <v>0</v>
      </c>
    </row>
    <row r="29" spans="1:14">
      <c r="A29" s="32"/>
      <c r="B29" s="513">
        <v>40445</v>
      </c>
      <c r="C29" s="798" t="s">
        <v>381</v>
      </c>
      <c r="D29" s="35" t="s">
        <v>382</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8" t="s">
        <v>383</v>
      </c>
      <c r="D30" s="35" t="s">
        <v>384</v>
      </c>
      <c r="E30" s="42" t="s">
        <v>131</v>
      </c>
      <c r="F30" s="206" t="s">
        <v>159</v>
      </c>
      <c r="G30" s="208">
        <v>0</v>
      </c>
      <c r="H30" s="223">
        <v>0</v>
      </c>
      <c r="I30" s="208">
        <v>1915000</v>
      </c>
      <c r="J30" s="61" t="s">
        <v>9</v>
      </c>
      <c r="K30" s="51"/>
      <c r="L30" s="41"/>
      <c r="M30" s="214"/>
      <c r="N30" s="62"/>
    </row>
    <row r="31" spans="1:14">
      <c r="A31" s="32"/>
      <c r="B31" s="513">
        <v>40445</v>
      </c>
      <c r="C31" s="798" t="s">
        <v>385</v>
      </c>
      <c r="D31" s="35" t="s">
        <v>10</v>
      </c>
      <c r="E31" s="42" t="s">
        <v>16</v>
      </c>
      <c r="F31" s="206" t="s">
        <v>159</v>
      </c>
      <c r="G31" s="208">
        <v>0</v>
      </c>
      <c r="H31" s="223">
        <v>0</v>
      </c>
      <c r="I31" s="208">
        <v>898000</v>
      </c>
      <c r="J31" s="61" t="s">
        <v>9</v>
      </c>
      <c r="K31" s="51"/>
      <c r="L31" s="41"/>
      <c r="M31" s="214"/>
      <c r="N31" s="62"/>
    </row>
    <row r="32" spans="1:14">
      <c r="A32" s="46">
        <v>6</v>
      </c>
      <c r="B32" s="238">
        <v>40445</v>
      </c>
      <c r="C32" s="802" t="s">
        <v>386</v>
      </c>
      <c r="D32" s="222" t="s">
        <v>387</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8" t="s">
        <v>388</v>
      </c>
      <c r="D33" s="35" t="s">
        <v>15</v>
      </c>
      <c r="E33" s="42" t="s">
        <v>16</v>
      </c>
      <c r="F33" s="206" t="s">
        <v>159</v>
      </c>
      <c r="G33" s="208">
        <v>0</v>
      </c>
      <c r="H33" s="223">
        <v>0</v>
      </c>
      <c r="I33" s="208">
        <v>283000</v>
      </c>
      <c r="J33" s="61" t="s">
        <v>9</v>
      </c>
      <c r="K33" s="51"/>
      <c r="L33" s="41"/>
      <c r="M33" s="214"/>
      <c r="N33" s="62"/>
    </row>
    <row r="34" spans="1:14">
      <c r="A34" s="32">
        <v>6</v>
      </c>
      <c r="B34" s="49">
        <v>40445</v>
      </c>
      <c r="C34" s="798"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3">
        <v>40445</v>
      </c>
      <c r="C35" s="798" t="s">
        <v>392</v>
      </c>
      <c r="D35" s="35" t="s">
        <v>393</v>
      </c>
      <c r="E35" s="42" t="s">
        <v>101</v>
      </c>
      <c r="F35" s="206" t="s">
        <v>159</v>
      </c>
      <c r="G35" s="208">
        <v>0</v>
      </c>
      <c r="H35" s="223">
        <v>0</v>
      </c>
      <c r="I35" s="208">
        <v>10000</v>
      </c>
      <c r="J35" s="61" t="s">
        <v>9</v>
      </c>
      <c r="M35" s="214"/>
      <c r="N35" s="62"/>
    </row>
    <row r="36" spans="1:14">
      <c r="A36" s="32"/>
      <c r="B36" s="49">
        <v>40445</v>
      </c>
      <c r="C36" s="798" t="s">
        <v>394</v>
      </c>
      <c r="D36" s="35" t="s">
        <v>106</v>
      </c>
      <c r="E36" s="42" t="s">
        <v>16</v>
      </c>
      <c r="F36" s="206" t="s">
        <v>159</v>
      </c>
      <c r="G36" s="208">
        <v>0</v>
      </c>
      <c r="H36" s="223">
        <v>0</v>
      </c>
      <c r="I36" s="208">
        <v>145000</v>
      </c>
      <c r="J36" s="61" t="s">
        <v>9</v>
      </c>
      <c r="K36" s="51"/>
      <c r="L36" s="41"/>
      <c r="M36" s="214"/>
      <c r="N36" s="62"/>
    </row>
    <row r="37" spans="1:14">
      <c r="A37" s="32"/>
      <c r="B37" s="513">
        <v>40445</v>
      </c>
      <c r="C37" s="798" t="s">
        <v>423</v>
      </c>
      <c r="D37" s="35" t="s">
        <v>76</v>
      </c>
      <c r="E37" s="42" t="s">
        <v>123</v>
      </c>
      <c r="F37" s="206" t="s">
        <v>159</v>
      </c>
      <c r="G37" s="208">
        <v>0</v>
      </c>
      <c r="H37" s="223">
        <v>0</v>
      </c>
      <c r="I37" s="208">
        <v>424000</v>
      </c>
      <c r="J37" s="61" t="s">
        <v>9</v>
      </c>
      <c r="K37" s="51"/>
      <c r="L37" s="41"/>
      <c r="M37" s="214"/>
      <c r="N37" s="62"/>
    </row>
    <row r="38" spans="1:14">
      <c r="A38" s="32"/>
      <c r="B38" s="49">
        <v>40445</v>
      </c>
      <c r="C38" s="798" t="s">
        <v>395</v>
      </c>
      <c r="D38" s="35" t="s">
        <v>396</v>
      </c>
      <c r="E38" s="42" t="s">
        <v>16</v>
      </c>
      <c r="F38" s="206" t="s">
        <v>159</v>
      </c>
      <c r="G38" s="208">
        <v>0</v>
      </c>
      <c r="H38" s="223">
        <v>0</v>
      </c>
      <c r="I38" s="208">
        <v>2234000</v>
      </c>
      <c r="J38" s="61" t="s">
        <v>9</v>
      </c>
      <c r="K38" s="51"/>
      <c r="L38" s="41"/>
      <c r="M38" s="214"/>
      <c r="N38" s="62"/>
    </row>
    <row r="39" spans="1:14">
      <c r="A39" s="46"/>
      <c r="B39" s="513">
        <v>40445</v>
      </c>
      <c r="C39" s="802" t="s">
        <v>397</v>
      </c>
      <c r="D39" s="222" t="s">
        <v>398</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798"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798" t="s">
        <v>400</v>
      </c>
      <c r="D41" s="35" t="s">
        <v>401</v>
      </c>
      <c r="E41" s="42" t="s">
        <v>81</v>
      </c>
      <c r="F41" s="206" t="s">
        <v>159</v>
      </c>
      <c r="G41" s="208">
        <v>0</v>
      </c>
      <c r="H41" s="223">
        <v>0</v>
      </c>
      <c r="I41" s="208">
        <v>1000000</v>
      </c>
      <c r="J41" s="61" t="s">
        <v>9</v>
      </c>
      <c r="K41" s="51"/>
      <c r="L41" s="41"/>
      <c r="M41" s="214"/>
      <c r="N41" s="62"/>
    </row>
    <row r="42" spans="1:14">
      <c r="A42" s="32"/>
      <c r="B42" s="49">
        <v>40445</v>
      </c>
      <c r="C42" s="798" t="s">
        <v>402</v>
      </c>
      <c r="D42" s="35" t="s">
        <v>403</v>
      </c>
      <c r="E42" s="42" t="s">
        <v>87</v>
      </c>
      <c r="F42" s="206" t="s">
        <v>159</v>
      </c>
      <c r="G42" s="208">
        <v>0</v>
      </c>
      <c r="H42" s="223">
        <v>0</v>
      </c>
      <c r="I42" s="208">
        <v>75000</v>
      </c>
      <c r="J42" s="61" t="s">
        <v>9</v>
      </c>
      <c r="K42" s="51"/>
      <c r="L42" s="41"/>
      <c r="M42" s="214"/>
      <c r="N42" s="62"/>
    </row>
    <row r="43" spans="1:14">
      <c r="A43" s="46"/>
      <c r="B43" s="513">
        <v>40445</v>
      </c>
      <c r="C43" s="802" t="s">
        <v>404</v>
      </c>
      <c r="D43" s="222" t="s">
        <v>405</v>
      </c>
      <c r="E43" s="271" t="s">
        <v>108</v>
      </c>
      <c r="F43" s="206" t="s">
        <v>159</v>
      </c>
      <c r="G43" s="208">
        <v>0</v>
      </c>
      <c r="H43" s="223">
        <v>0</v>
      </c>
      <c r="I43" s="223">
        <v>153000</v>
      </c>
      <c r="J43" s="65" t="s">
        <v>9</v>
      </c>
      <c r="K43" s="53"/>
      <c r="L43" s="57"/>
      <c r="M43" s="221"/>
      <c r="N43" s="66"/>
    </row>
    <row r="44" spans="1:14">
      <c r="A44" s="32"/>
      <c r="B44" s="49">
        <v>40445</v>
      </c>
      <c r="C44" s="798" t="s">
        <v>406</v>
      </c>
      <c r="D44" s="35" t="s">
        <v>407</v>
      </c>
      <c r="E44" s="42" t="s">
        <v>69</v>
      </c>
      <c r="F44" s="206" t="s">
        <v>159</v>
      </c>
      <c r="G44" s="208">
        <v>0</v>
      </c>
      <c r="H44" s="223">
        <v>0</v>
      </c>
      <c r="I44" s="208">
        <v>2500000</v>
      </c>
      <c r="J44" s="61" t="s">
        <v>9</v>
      </c>
      <c r="K44" s="51"/>
      <c r="L44" s="41"/>
      <c r="M44" s="214"/>
      <c r="N44" s="62"/>
    </row>
    <row r="45" spans="1:14">
      <c r="A45" s="32"/>
      <c r="B45" s="513">
        <v>40445</v>
      </c>
      <c r="C45" s="798" t="s">
        <v>408</v>
      </c>
      <c r="D45" s="35" t="s">
        <v>409</v>
      </c>
      <c r="E45" s="42" t="s">
        <v>81</v>
      </c>
      <c r="F45" s="206" t="s">
        <v>159</v>
      </c>
      <c r="G45" s="208">
        <v>0</v>
      </c>
      <c r="H45" s="223">
        <v>0</v>
      </c>
      <c r="I45" s="208">
        <v>2799000</v>
      </c>
      <c r="J45" s="61" t="s">
        <v>9</v>
      </c>
      <c r="K45" s="51"/>
      <c r="L45" s="41"/>
      <c r="M45" s="214"/>
      <c r="N45" s="62"/>
    </row>
    <row r="46" spans="1:14">
      <c r="A46" s="32"/>
      <c r="B46" s="513">
        <v>40445</v>
      </c>
      <c r="C46" s="798" t="s">
        <v>410</v>
      </c>
      <c r="D46" s="35" t="s">
        <v>51</v>
      </c>
      <c r="E46" s="42" t="s">
        <v>52</v>
      </c>
      <c r="F46" s="206" t="s">
        <v>159</v>
      </c>
      <c r="G46" s="208">
        <v>0</v>
      </c>
      <c r="H46" s="223">
        <v>0</v>
      </c>
      <c r="I46" s="208">
        <v>273000</v>
      </c>
      <c r="J46" s="61" t="s">
        <v>9</v>
      </c>
      <c r="K46" s="51"/>
      <c r="L46" s="41"/>
      <c r="M46" s="214"/>
      <c r="N46" s="62"/>
    </row>
    <row r="47" spans="1:14">
      <c r="A47" s="32"/>
      <c r="B47" s="513">
        <v>40445</v>
      </c>
      <c r="C47" s="798" t="s">
        <v>411</v>
      </c>
      <c r="D47" s="35" t="s">
        <v>412</v>
      </c>
      <c r="E47" s="42" t="s">
        <v>413</v>
      </c>
      <c r="F47" s="206" t="s">
        <v>159</v>
      </c>
      <c r="G47" s="208">
        <v>0</v>
      </c>
      <c r="H47" s="223">
        <v>0</v>
      </c>
      <c r="I47" s="208">
        <v>2650000</v>
      </c>
      <c r="J47" s="61" t="s">
        <v>9</v>
      </c>
      <c r="K47" s="51"/>
      <c r="L47" s="41"/>
      <c r="M47" s="214"/>
      <c r="N47" s="62"/>
    </row>
    <row r="48" spans="1:14">
      <c r="A48" s="46">
        <v>6</v>
      </c>
      <c r="B48" s="238">
        <v>40445</v>
      </c>
      <c r="C48" s="802" t="s">
        <v>422</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802" t="s">
        <v>414</v>
      </c>
      <c r="D49" s="222" t="s">
        <v>415</v>
      </c>
      <c r="E49" s="271" t="s">
        <v>74</v>
      </c>
      <c r="F49" s="206" t="s">
        <v>159</v>
      </c>
      <c r="G49" s="208">
        <v>0</v>
      </c>
      <c r="H49" s="223">
        <v>0</v>
      </c>
      <c r="I49" s="223">
        <v>1600000</v>
      </c>
      <c r="J49" s="65" t="s">
        <v>9</v>
      </c>
      <c r="K49" s="53"/>
      <c r="L49" s="57"/>
      <c r="M49" s="221"/>
      <c r="N49" s="66"/>
    </row>
    <row r="50" spans="1:14">
      <c r="A50" s="32"/>
      <c r="B50" s="49">
        <v>40445</v>
      </c>
      <c r="C50" s="798" t="s">
        <v>416</v>
      </c>
      <c r="D50" s="35" t="s">
        <v>417</v>
      </c>
      <c r="E50" s="42" t="s">
        <v>81</v>
      </c>
      <c r="F50" s="206" t="s">
        <v>159</v>
      </c>
      <c r="G50" s="208">
        <v>0</v>
      </c>
      <c r="H50" s="223">
        <v>0</v>
      </c>
      <c r="I50" s="208">
        <v>2828000</v>
      </c>
      <c r="J50" s="61" t="s">
        <v>9</v>
      </c>
      <c r="K50" s="51"/>
      <c r="L50" s="41"/>
      <c r="M50" s="214"/>
      <c r="N50" s="62"/>
    </row>
    <row r="51" spans="1:14">
      <c r="A51" s="32"/>
      <c r="B51" s="513">
        <v>40445</v>
      </c>
      <c r="C51" s="798" t="s">
        <v>418</v>
      </c>
      <c r="D51" s="35" t="s">
        <v>419</v>
      </c>
      <c r="E51" s="42" t="s">
        <v>81</v>
      </c>
      <c r="F51" s="206" t="s">
        <v>159</v>
      </c>
      <c r="G51" s="208">
        <v>0</v>
      </c>
      <c r="H51" s="223">
        <v>0</v>
      </c>
      <c r="I51" s="208">
        <v>350000</v>
      </c>
      <c r="J51" s="61" t="s">
        <v>9</v>
      </c>
      <c r="K51" s="51"/>
      <c r="L51" s="41"/>
      <c r="M51" s="214"/>
      <c r="N51" s="62"/>
    </row>
    <row r="52" spans="1:14">
      <c r="A52" s="32"/>
      <c r="B52" s="513">
        <v>40445</v>
      </c>
      <c r="C52" s="798" t="s">
        <v>420</v>
      </c>
      <c r="D52" s="35" t="s">
        <v>421</v>
      </c>
      <c r="E52" s="42" t="s">
        <v>131</v>
      </c>
      <c r="F52" s="206" t="s">
        <v>159</v>
      </c>
      <c r="G52" s="208">
        <v>0</v>
      </c>
      <c r="H52" s="208">
        <v>0</v>
      </c>
      <c r="I52" s="208">
        <v>8044000</v>
      </c>
      <c r="J52" s="61" t="s">
        <v>9</v>
      </c>
      <c r="K52" s="51"/>
      <c r="L52" s="41"/>
      <c r="M52" s="214"/>
      <c r="N52" s="62"/>
    </row>
    <row r="53" spans="1:14">
      <c r="A53" s="46" t="s">
        <v>356</v>
      </c>
      <c r="B53" s="84">
        <v>40450</v>
      </c>
      <c r="C53" s="802" t="s">
        <v>424</v>
      </c>
      <c r="D53" s="222" t="s">
        <v>425</v>
      </c>
      <c r="E53" s="271" t="s">
        <v>92</v>
      </c>
      <c r="F53" s="801" t="s">
        <v>53</v>
      </c>
      <c r="G53" s="223">
        <v>18000000</v>
      </c>
      <c r="H53" s="223">
        <v>4000000</v>
      </c>
      <c r="I53" s="64">
        <f>G53+H53</f>
        <v>22000000</v>
      </c>
      <c r="J53" s="65" t="s">
        <v>9</v>
      </c>
      <c r="K53" s="53"/>
      <c r="L53" s="57"/>
      <c r="M53" s="221"/>
      <c r="N53" s="66"/>
    </row>
    <row r="54" spans="1:14">
      <c r="A54" s="32" t="s">
        <v>356</v>
      </c>
      <c r="B54" s="513">
        <v>40450</v>
      </c>
      <c r="C54" s="798" t="s">
        <v>57</v>
      </c>
      <c r="D54" s="35" t="s">
        <v>59</v>
      </c>
      <c r="E54" s="42" t="s">
        <v>81</v>
      </c>
      <c r="F54" s="799" t="s">
        <v>53</v>
      </c>
      <c r="G54" s="208">
        <v>1747000</v>
      </c>
      <c r="H54" s="208">
        <v>2313000</v>
      </c>
      <c r="I54" s="36">
        <f>G54+H54</f>
        <v>4060000</v>
      </c>
      <c r="J54" s="61" t="s">
        <v>9</v>
      </c>
      <c r="K54" s="51"/>
      <c r="L54" s="41"/>
      <c r="M54" s="214"/>
      <c r="N54" s="62"/>
    </row>
    <row r="55" spans="1:14">
      <c r="A55" s="32" t="s">
        <v>356</v>
      </c>
      <c r="B55" s="84">
        <v>40450</v>
      </c>
      <c r="C55" s="802" t="s">
        <v>70</v>
      </c>
      <c r="D55" s="222" t="s">
        <v>73</v>
      </c>
      <c r="E55" s="271" t="s">
        <v>89</v>
      </c>
      <c r="F55" s="801" t="s">
        <v>53</v>
      </c>
      <c r="G55" s="208">
        <v>5000000</v>
      </c>
      <c r="H55" s="208">
        <v>12123000</v>
      </c>
      <c r="I55" s="36">
        <f t="shared" ref="I55:I63" si="1">G55+H55</f>
        <v>17123000</v>
      </c>
      <c r="J55" s="65" t="s">
        <v>9</v>
      </c>
      <c r="K55" s="53"/>
      <c r="L55" s="57"/>
      <c r="M55" s="221"/>
      <c r="N55" s="66"/>
    </row>
    <row r="56" spans="1:14">
      <c r="A56" s="32" t="s">
        <v>356</v>
      </c>
      <c r="B56" s="513">
        <v>40450</v>
      </c>
      <c r="C56" s="798" t="s">
        <v>109</v>
      </c>
      <c r="D56" s="35" t="s">
        <v>110</v>
      </c>
      <c r="E56" s="42" t="s">
        <v>89</v>
      </c>
      <c r="F56" s="799" t="s">
        <v>53</v>
      </c>
      <c r="G56" s="208">
        <v>50400000</v>
      </c>
      <c r="H56" s="208">
        <v>30514000</v>
      </c>
      <c r="I56" s="36">
        <f t="shared" si="1"/>
        <v>80914000</v>
      </c>
      <c r="J56" s="61" t="s">
        <v>9</v>
      </c>
      <c r="K56" s="51"/>
      <c r="L56" s="41"/>
      <c r="M56" s="214"/>
      <c r="N56" s="62"/>
    </row>
    <row r="57" spans="1:14">
      <c r="A57" s="32">
        <v>1</v>
      </c>
      <c r="B57" s="84">
        <v>40450</v>
      </c>
      <c r="C57" s="798" t="s">
        <v>113</v>
      </c>
      <c r="D57" s="35" t="s">
        <v>114</v>
      </c>
      <c r="E57" s="42" t="s">
        <v>89</v>
      </c>
      <c r="F57" s="799" t="s">
        <v>53</v>
      </c>
      <c r="G57" s="208">
        <v>30000000</v>
      </c>
      <c r="H57" s="208">
        <v>0</v>
      </c>
      <c r="I57" s="36">
        <f t="shared" si="1"/>
        <v>30000000</v>
      </c>
      <c r="J57" s="61" t="s">
        <v>9</v>
      </c>
      <c r="K57" s="44">
        <v>41516</v>
      </c>
      <c r="L57" s="41">
        <v>7</v>
      </c>
      <c r="M57" s="214">
        <v>30000000</v>
      </c>
      <c r="N57" s="62">
        <f>I57-M57</f>
        <v>0</v>
      </c>
    </row>
    <row r="58" spans="1:14">
      <c r="A58" s="32">
        <v>1</v>
      </c>
      <c r="B58" s="513">
        <v>40450</v>
      </c>
      <c r="C58" s="798" t="s">
        <v>100</v>
      </c>
      <c r="D58" s="35" t="s">
        <v>91</v>
      </c>
      <c r="E58" s="42" t="s">
        <v>89</v>
      </c>
      <c r="F58" s="799" t="s">
        <v>53</v>
      </c>
      <c r="G58" s="208">
        <v>15750000</v>
      </c>
      <c r="H58" s="208">
        <v>0</v>
      </c>
      <c r="I58" s="36">
        <f t="shared" si="1"/>
        <v>15750000</v>
      </c>
      <c r="J58" s="61" t="s">
        <v>9</v>
      </c>
      <c r="K58" s="51"/>
      <c r="L58" s="41"/>
      <c r="M58" s="214"/>
      <c r="N58" s="62"/>
    </row>
    <row r="59" spans="1:14">
      <c r="A59" s="46">
        <v>1</v>
      </c>
      <c r="B59" s="84">
        <v>40450</v>
      </c>
      <c r="C59" s="802" t="s">
        <v>103</v>
      </c>
      <c r="D59" s="222" t="s">
        <v>104</v>
      </c>
      <c r="E59" s="271" t="s">
        <v>89</v>
      </c>
      <c r="F59" s="801" t="s">
        <v>53</v>
      </c>
      <c r="G59" s="208">
        <v>4551000</v>
      </c>
      <c r="H59" s="208">
        <v>0</v>
      </c>
      <c r="I59" s="36">
        <f t="shared" si="1"/>
        <v>4551000</v>
      </c>
      <c r="J59" s="65" t="s">
        <v>9</v>
      </c>
      <c r="K59" s="53"/>
      <c r="L59" s="57"/>
      <c r="M59" s="221"/>
      <c r="N59" s="66"/>
    </row>
    <row r="60" spans="1:14">
      <c r="A60" s="32" t="s">
        <v>626</v>
      </c>
      <c r="B60" s="513">
        <v>40450</v>
      </c>
      <c r="C60" s="798" t="s">
        <v>115</v>
      </c>
      <c r="D60" s="35" t="s">
        <v>122</v>
      </c>
      <c r="E60" s="42" t="s">
        <v>123</v>
      </c>
      <c r="F60" s="799" t="s">
        <v>53</v>
      </c>
      <c r="G60" s="208">
        <v>9734000</v>
      </c>
      <c r="H60" s="208">
        <v>0</v>
      </c>
      <c r="I60" s="36">
        <f t="shared" si="1"/>
        <v>9734000</v>
      </c>
      <c r="J60" s="61" t="s">
        <v>9</v>
      </c>
      <c r="K60" s="44">
        <v>41271</v>
      </c>
      <c r="L60" s="41">
        <v>7</v>
      </c>
      <c r="M60" s="214">
        <v>9734000</v>
      </c>
      <c r="N60" s="62">
        <v>0</v>
      </c>
    </row>
    <row r="61" spans="1:14">
      <c r="A61" s="32">
        <v>1</v>
      </c>
      <c r="B61" s="84">
        <v>40450</v>
      </c>
      <c r="C61" s="798" t="s">
        <v>163</v>
      </c>
      <c r="D61" s="35" t="s">
        <v>426</v>
      </c>
      <c r="E61" s="42" t="s">
        <v>89</v>
      </c>
      <c r="F61" s="799" t="s">
        <v>53</v>
      </c>
      <c r="G61" s="208">
        <v>54600000</v>
      </c>
      <c r="H61" s="208">
        <v>0</v>
      </c>
      <c r="I61" s="36">
        <f t="shared" si="1"/>
        <v>54600000</v>
      </c>
      <c r="J61" s="61" t="s">
        <v>9</v>
      </c>
      <c r="K61" s="51"/>
      <c r="L61" s="41"/>
      <c r="M61" s="214"/>
      <c r="N61" s="62"/>
    </row>
    <row r="62" spans="1:14">
      <c r="A62" s="32">
        <v>1</v>
      </c>
      <c r="B62" s="513">
        <v>40450</v>
      </c>
      <c r="C62" s="798" t="s">
        <v>31</v>
      </c>
      <c r="D62" s="35" t="s">
        <v>157</v>
      </c>
      <c r="E62" s="42" t="s">
        <v>108</v>
      </c>
      <c r="F62" s="799" t="s">
        <v>53</v>
      </c>
      <c r="G62" s="208">
        <v>6245000</v>
      </c>
      <c r="H62" s="208">
        <v>0</v>
      </c>
      <c r="I62" s="36">
        <f t="shared" si="1"/>
        <v>6245000</v>
      </c>
      <c r="J62" s="61" t="s">
        <v>9</v>
      </c>
      <c r="K62" s="51"/>
      <c r="L62" s="41"/>
      <c r="M62" s="214"/>
      <c r="N62" s="62"/>
    </row>
    <row r="63" spans="1:14">
      <c r="A63" s="32">
        <v>1</v>
      </c>
      <c r="B63" s="84">
        <v>40450</v>
      </c>
      <c r="C63" s="798" t="s">
        <v>18</v>
      </c>
      <c r="D63" s="35" t="s">
        <v>20</v>
      </c>
      <c r="E63" s="42" t="s">
        <v>89</v>
      </c>
      <c r="F63" s="799" t="s">
        <v>53</v>
      </c>
      <c r="G63" s="208">
        <v>17910000</v>
      </c>
      <c r="H63" s="208">
        <v>0</v>
      </c>
      <c r="I63" s="36">
        <f t="shared" si="1"/>
        <v>17910000</v>
      </c>
      <c r="J63" s="61" t="s">
        <v>9</v>
      </c>
      <c r="K63" s="51"/>
      <c r="L63" s="41"/>
      <c r="M63" s="214"/>
      <c r="N63" s="62"/>
    </row>
    <row r="64" spans="1:14">
      <c r="A64" s="46"/>
      <c r="B64" s="513">
        <v>40450</v>
      </c>
      <c r="C64" s="233" t="s">
        <v>427</v>
      </c>
      <c r="D64" s="234" t="s">
        <v>428</v>
      </c>
      <c r="E64" s="803" t="s">
        <v>151</v>
      </c>
      <c r="F64" s="235" t="s">
        <v>53</v>
      </c>
      <c r="G64" s="208">
        <v>0</v>
      </c>
      <c r="H64" s="208">
        <v>0</v>
      </c>
      <c r="I64" s="36">
        <v>5250000</v>
      </c>
      <c r="J64" s="45" t="s">
        <v>9</v>
      </c>
      <c r="K64" s="483">
        <v>41548</v>
      </c>
      <c r="L64" s="57">
        <v>6</v>
      </c>
      <c r="M64" s="55">
        <v>5250000</v>
      </c>
      <c r="N64" s="54">
        <f>I64-M64</f>
        <v>0</v>
      </c>
    </row>
    <row r="65" spans="1:14">
      <c r="A65" s="34"/>
      <c r="B65" s="84">
        <v>40450</v>
      </c>
      <c r="C65" s="210" t="s">
        <v>429</v>
      </c>
      <c r="D65" s="211" t="s">
        <v>430</v>
      </c>
      <c r="E65" s="797" t="s">
        <v>89</v>
      </c>
      <c r="F65" s="206" t="s">
        <v>159</v>
      </c>
      <c r="G65" s="208">
        <v>0</v>
      </c>
      <c r="H65" s="208">
        <v>0</v>
      </c>
      <c r="I65" s="36">
        <v>7922000</v>
      </c>
      <c r="J65" s="47" t="s">
        <v>9</v>
      </c>
      <c r="K65" s="58"/>
      <c r="L65" s="48"/>
      <c r="M65" s="60"/>
      <c r="N65" s="59"/>
    </row>
    <row r="66" spans="1:14">
      <c r="A66" s="32">
        <v>8</v>
      </c>
      <c r="B66" s="513">
        <v>40450</v>
      </c>
      <c r="C66" s="798" t="s">
        <v>431</v>
      </c>
      <c r="D66" s="35" t="s">
        <v>432</v>
      </c>
      <c r="E66" s="42" t="s">
        <v>89</v>
      </c>
      <c r="F66" s="206" t="s">
        <v>159</v>
      </c>
      <c r="G66" s="208">
        <v>0</v>
      </c>
      <c r="H66" s="208">
        <v>0</v>
      </c>
      <c r="I66" s="36">
        <v>3297000</v>
      </c>
      <c r="J66" s="61" t="s">
        <v>9</v>
      </c>
      <c r="K66" s="44">
        <v>41346</v>
      </c>
      <c r="L66" s="41">
        <v>6</v>
      </c>
      <c r="M66" s="214">
        <v>3297000</v>
      </c>
      <c r="N66" s="62">
        <v>0</v>
      </c>
    </row>
    <row r="67" spans="1:14">
      <c r="A67" s="32"/>
      <c r="B67" s="513">
        <v>40450</v>
      </c>
      <c r="C67" s="798" t="s">
        <v>433</v>
      </c>
      <c r="D67" s="35" t="s">
        <v>99</v>
      </c>
      <c r="E67" s="42" t="s">
        <v>16</v>
      </c>
      <c r="F67" s="206" t="s">
        <v>159</v>
      </c>
      <c r="G67" s="208">
        <v>0</v>
      </c>
      <c r="H67" s="208">
        <v>0</v>
      </c>
      <c r="I67" s="36">
        <v>1709000</v>
      </c>
      <c r="J67" s="61" t="s">
        <v>9</v>
      </c>
      <c r="K67" s="51"/>
      <c r="L67" s="41"/>
      <c r="M67" s="214"/>
      <c r="N67" s="62"/>
    </row>
    <row r="68" spans="1:14">
      <c r="A68" s="46"/>
      <c r="B68" s="84">
        <v>40450</v>
      </c>
      <c r="C68" s="802" t="s">
        <v>434</v>
      </c>
      <c r="D68" s="222" t="s">
        <v>10</v>
      </c>
      <c r="E68" s="271" t="s">
        <v>16</v>
      </c>
      <c r="F68" s="206" t="s">
        <v>159</v>
      </c>
      <c r="G68" s="208">
        <v>0</v>
      </c>
      <c r="H68" s="208">
        <v>0</v>
      </c>
      <c r="I68" s="36">
        <v>14000</v>
      </c>
      <c r="J68" s="239" t="s">
        <v>9</v>
      </c>
      <c r="K68" s="53"/>
      <c r="L68" s="57"/>
      <c r="M68" s="221"/>
      <c r="N68" s="66"/>
    </row>
    <row r="69" spans="1:14">
      <c r="A69" s="32"/>
      <c r="B69" s="513">
        <v>40450</v>
      </c>
      <c r="C69" s="798" t="s">
        <v>435</v>
      </c>
      <c r="D69" s="35" t="s">
        <v>436</v>
      </c>
      <c r="E69" s="42" t="s">
        <v>16</v>
      </c>
      <c r="F69" s="206" t="s">
        <v>159</v>
      </c>
      <c r="G69" s="208">
        <v>0</v>
      </c>
      <c r="H69" s="208">
        <v>0</v>
      </c>
      <c r="I69" s="36">
        <v>502000</v>
      </c>
      <c r="J69" s="61" t="s">
        <v>9</v>
      </c>
      <c r="K69" s="51"/>
      <c r="L69" s="41"/>
      <c r="M69" s="214"/>
      <c r="N69" s="62"/>
    </row>
    <row r="70" spans="1:14">
      <c r="A70" s="32"/>
      <c r="B70" s="84">
        <v>40450</v>
      </c>
      <c r="C70" s="798" t="s">
        <v>437</v>
      </c>
      <c r="D70" s="35" t="s">
        <v>438</v>
      </c>
      <c r="E70" s="42" t="s">
        <v>123</v>
      </c>
      <c r="F70" s="206" t="s">
        <v>159</v>
      </c>
      <c r="G70" s="208">
        <v>0</v>
      </c>
      <c r="H70" s="208">
        <v>0</v>
      </c>
      <c r="I70" s="36">
        <v>2646000</v>
      </c>
      <c r="J70" s="61" t="s">
        <v>9</v>
      </c>
      <c r="K70" s="51"/>
      <c r="L70" s="41"/>
      <c r="M70" s="214"/>
      <c r="N70" s="62"/>
    </row>
    <row r="71" spans="1:14">
      <c r="A71" s="32">
        <v>6</v>
      </c>
      <c r="B71" s="513">
        <v>40450</v>
      </c>
      <c r="C71" s="798"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045">
        <v>40450</v>
      </c>
      <c r="C72" s="804" t="s">
        <v>580</v>
      </c>
      <c r="D72" s="1043" t="s">
        <v>15</v>
      </c>
      <c r="E72" s="1046" t="s">
        <v>16</v>
      </c>
      <c r="F72" s="274" t="s">
        <v>159</v>
      </c>
      <c r="G72" s="275">
        <v>0</v>
      </c>
      <c r="H72" s="275">
        <v>0</v>
      </c>
      <c r="I72" s="37">
        <v>57000</v>
      </c>
      <c r="J72" s="67" t="s">
        <v>9</v>
      </c>
      <c r="K72" s="44">
        <v>41353</v>
      </c>
      <c r="L72" s="41">
        <v>6</v>
      </c>
      <c r="M72" s="214">
        <v>57000</v>
      </c>
      <c r="N72" s="62">
        <f>I72-M72</f>
        <v>0</v>
      </c>
    </row>
    <row r="73" spans="1:14" s="1225" customFormat="1">
      <c r="A73" s="32"/>
      <c r="B73" s="513">
        <v>40450</v>
      </c>
      <c r="C73" s="798" t="s">
        <v>441</v>
      </c>
      <c r="D73" s="35" t="s">
        <v>75</v>
      </c>
      <c r="E73" s="42" t="s">
        <v>80</v>
      </c>
      <c r="F73" s="206" t="s">
        <v>159</v>
      </c>
      <c r="G73" s="208">
        <v>0</v>
      </c>
      <c r="H73" s="208">
        <v>0</v>
      </c>
      <c r="I73" s="36">
        <v>325000</v>
      </c>
      <c r="J73" s="61" t="s">
        <v>9</v>
      </c>
      <c r="K73" s="51"/>
      <c r="L73" s="41"/>
      <c r="M73" s="214"/>
      <c r="N73" s="62"/>
    </row>
    <row r="74" spans="1:14" s="1225" customFormat="1">
      <c r="A74" s="32"/>
      <c r="B74" s="84">
        <v>40450</v>
      </c>
      <c r="C74" s="798" t="s">
        <v>442</v>
      </c>
      <c r="D74" s="35" t="s">
        <v>443</v>
      </c>
      <c r="E74" s="42" t="s">
        <v>116</v>
      </c>
      <c r="F74" s="206" t="s">
        <v>159</v>
      </c>
      <c r="G74" s="208">
        <v>0</v>
      </c>
      <c r="H74" s="208">
        <v>0</v>
      </c>
      <c r="I74" s="36">
        <v>7000</v>
      </c>
      <c r="J74" s="61" t="s">
        <v>9</v>
      </c>
      <c r="K74" s="51"/>
      <c r="L74" s="41"/>
      <c r="M74" s="214"/>
      <c r="N74" s="62"/>
    </row>
    <row r="75" spans="1:14" s="1225" customFormat="1">
      <c r="A75" s="46"/>
      <c r="B75" s="513">
        <v>40450</v>
      </c>
      <c r="C75" s="802" t="s">
        <v>444</v>
      </c>
      <c r="D75" s="222" t="s">
        <v>445</v>
      </c>
      <c r="E75" s="271" t="s">
        <v>80</v>
      </c>
      <c r="F75" s="206" t="s">
        <v>159</v>
      </c>
      <c r="G75" s="208">
        <v>0</v>
      </c>
      <c r="H75" s="208">
        <v>0</v>
      </c>
      <c r="I75" s="36">
        <v>450000</v>
      </c>
      <c r="J75" s="65" t="s">
        <v>9</v>
      </c>
      <c r="K75" s="53"/>
      <c r="L75" s="57"/>
      <c r="M75" s="221"/>
      <c r="N75" s="66"/>
    </row>
    <row r="76" spans="1:14" s="1225" customFormat="1">
      <c r="A76" s="32"/>
      <c r="B76" s="84">
        <v>40450</v>
      </c>
      <c r="C76" s="798" t="s">
        <v>446</v>
      </c>
      <c r="D76" s="35" t="s">
        <v>447</v>
      </c>
      <c r="E76" s="42" t="s">
        <v>111</v>
      </c>
      <c r="F76" s="206" t="s">
        <v>159</v>
      </c>
      <c r="G76" s="208">
        <v>0</v>
      </c>
      <c r="H76" s="208">
        <v>0</v>
      </c>
      <c r="I76" s="36">
        <v>3260000</v>
      </c>
      <c r="J76" s="61" t="s">
        <v>9</v>
      </c>
      <c r="K76" s="44">
        <v>41927</v>
      </c>
      <c r="L76" s="41"/>
      <c r="M76" s="214">
        <v>3260000</v>
      </c>
      <c r="N76" s="62">
        <f>I76-M76</f>
        <v>0</v>
      </c>
    </row>
    <row r="77" spans="1:14" s="1225" customFormat="1">
      <c r="A77" s="32"/>
      <c r="B77" s="84">
        <v>40450</v>
      </c>
      <c r="C77" s="798" t="s">
        <v>448</v>
      </c>
      <c r="D77" s="35" t="s">
        <v>66</v>
      </c>
      <c r="E77" s="42" t="s">
        <v>449</v>
      </c>
      <c r="F77" s="206" t="s">
        <v>159</v>
      </c>
      <c r="G77" s="208">
        <v>0</v>
      </c>
      <c r="H77" s="208">
        <v>0</v>
      </c>
      <c r="I77" s="36">
        <v>1091000</v>
      </c>
      <c r="J77" s="61" t="s">
        <v>9</v>
      </c>
      <c r="K77" s="51"/>
      <c r="L77" s="41"/>
      <c r="M77" s="214"/>
      <c r="N77" s="62"/>
    </row>
    <row r="78" spans="1:14" s="1225" customFormat="1">
      <c r="A78" s="46"/>
      <c r="B78" s="513">
        <v>40450</v>
      </c>
      <c r="C78" s="802" t="s">
        <v>450</v>
      </c>
      <c r="D78" s="222" t="s">
        <v>54</v>
      </c>
      <c r="E78" s="271" t="s">
        <v>55</v>
      </c>
      <c r="F78" s="206" t="s">
        <v>159</v>
      </c>
      <c r="G78" s="208">
        <v>0</v>
      </c>
      <c r="H78" s="208">
        <v>0</v>
      </c>
      <c r="I78" s="36">
        <v>1000000</v>
      </c>
      <c r="J78" s="65" t="s">
        <v>9</v>
      </c>
      <c r="K78" s="483">
        <v>41731</v>
      </c>
      <c r="L78" s="57">
        <v>6</v>
      </c>
      <c r="M78" s="221">
        <v>1000000</v>
      </c>
      <c r="N78" s="66">
        <f>I78-M78</f>
        <v>0</v>
      </c>
    </row>
    <row r="79" spans="1:14" s="1225" customFormat="1">
      <c r="A79" s="32">
        <v>10</v>
      </c>
      <c r="B79" s="84">
        <v>40450</v>
      </c>
      <c r="C79" s="798" t="s">
        <v>451</v>
      </c>
      <c r="D79" s="35" t="s">
        <v>15</v>
      </c>
      <c r="E79" s="42" t="s">
        <v>16</v>
      </c>
      <c r="F79" s="206" t="s">
        <v>159</v>
      </c>
      <c r="G79" s="208">
        <v>0</v>
      </c>
      <c r="H79" s="208">
        <v>0</v>
      </c>
      <c r="I79" s="36">
        <v>295000</v>
      </c>
      <c r="J79" s="61" t="s">
        <v>9</v>
      </c>
      <c r="K79" s="51"/>
      <c r="L79" s="41"/>
      <c r="M79" s="214"/>
      <c r="N79" s="62"/>
    </row>
    <row r="80" spans="1:14" s="1225" customFormat="1">
      <c r="A80" s="32"/>
      <c r="B80" s="513">
        <v>40450</v>
      </c>
      <c r="C80" s="798" t="s">
        <v>452</v>
      </c>
      <c r="D80" s="35" t="s">
        <v>453</v>
      </c>
      <c r="E80" s="42" t="s">
        <v>111</v>
      </c>
      <c r="F80" s="206" t="s">
        <v>159</v>
      </c>
      <c r="G80" s="208">
        <v>0</v>
      </c>
      <c r="H80" s="208">
        <v>0</v>
      </c>
      <c r="I80" s="36">
        <v>1100000</v>
      </c>
      <c r="J80" s="61" t="s">
        <v>9</v>
      </c>
      <c r="K80" s="44">
        <v>41577</v>
      </c>
      <c r="L80" s="41">
        <v>6</v>
      </c>
      <c r="M80" s="214">
        <v>1100000</v>
      </c>
      <c r="N80" s="62">
        <f>I80-M80</f>
        <v>0</v>
      </c>
    </row>
    <row r="81" spans="1:14" s="1225" customFormat="1">
      <c r="A81" s="32"/>
      <c r="B81" s="84">
        <v>40450</v>
      </c>
      <c r="C81" s="798" t="s">
        <v>454</v>
      </c>
      <c r="D81" s="35" t="s">
        <v>132</v>
      </c>
      <c r="E81" s="42" t="s">
        <v>133</v>
      </c>
      <c r="F81" s="206" t="s">
        <v>159</v>
      </c>
      <c r="G81" s="208">
        <v>0</v>
      </c>
      <c r="H81" s="208">
        <v>0</v>
      </c>
      <c r="I81" s="36">
        <v>1522000</v>
      </c>
      <c r="J81" s="61" t="s">
        <v>9</v>
      </c>
      <c r="K81" s="51"/>
      <c r="L81" s="41"/>
      <c r="M81" s="214"/>
      <c r="N81" s="62"/>
    </row>
    <row r="82" spans="1:14" s="1225" customFormat="1">
      <c r="A82" s="32"/>
      <c r="B82" s="513">
        <v>40450</v>
      </c>
      <c r="C82" s="798" t="s">
        <v>455</v>
      </c>
      <c r="D82" s="35" t="s">
        <v>456</v>
      </c>
      <c r="E82" s="42" t="s">
        <v>81</v>
      </c>
      <c r="F82" s="206" t="s">
        <v>159</v>
      </c>
      <c r="G82" s="208">
        <v>0</v>
      </c>
      <c r="H82" s="208">
        <v>0</v>
      </c>
      <c r="I82" s="36">
        <v>30000</v>
      </c>
      <c r="J82" s="61" t="s">
        <v>9</v>
      </c>
      <c r="K82" s="51"/>
      <c r="L82" s="41"/>
      <c r="M82" s="214"/>
      <c r="N82" s="62"/>
    </row>
    <row r="83" spans="1:14" s="1225" customFormat="1">
      <c r="A83" s="46">
        <v>6</v>
      </c>
      <c r="B83" s="84">
        <v>40450</v>
      </c>
      <c r="C83" s="802" t="s">
        <v>457</v>
      </c>
      <c r="D83" s="222" t="s">
        <v>458</v>
      </c>
      <c r="E83" s="271" t="s">
        <v>55</v>
      </c>
      <c r="F83" s="206" t="s">
        <v>159</v>
      </c>
      <c r="G83" s="208">
        <v>0</v>
      </c>
      <c r="H83" s="208">
        <v>0</v>
      </c>
      <c r="I83" s="36">
        <v>350000</v>
      </c>
      <c r="J83" s="65" t="s">
        <v>9</v>
      </c>
      <c r="K83" s="483">
        <v>41009</v>
      </c>
      <c r="L83" s="57">
        <v>6</v>
      </c>
      <c r="M83" s="221">
        <v>350000</v>
      </c>
      <c r="N83" s="66">
        <f>I83-M83</f>
        <v>0</v>
      </c>
    </row>
    <row r="84" spans="1:14" s="1225" customFormat="1">
      <c r="A84" s="46"/>
      <c r="B84" s="513">
        <v>40450</v>
      </c>
      <c r="C84" s="802" t="s">
        <v>459</v>
      </c>
      <c r="D84" s="222" t="s">
        <v>119</v>
      </c>
      <c r="E84" s="271" t="s">
        <v>98</v>
      </c>
      <c r="F84" s="206" t="s">
        <v>159</v>
      </c>
      <c r="G84" s="208">
        <v>0</v>
      </c>
      <c r="H84" s="208">
        <v>0</v>
      </c>
      <c r="I84" s="36">
        <v>100000</v>
      </c>
      <c r="J84" s="65" t="s">
        <v>9</v>
      </c>
      <c r="K84" s="53"/>
      <c r="L84" s="57"/>
      <c r="M84" s="221"/>
      <c r="N84" s="66"/>
    </row>
    <row r="85" spans="1:14" s="1225" customFormat="1">
      <c r="A85" s="32">
        <v>6</v>
      </c>
      <c r="B85" s="84">
        <v>40450</v>
      </c>
      <c r="C85" s="798" t="s">
        <v>474</v>
      </c>
      <c r="D85" s="35" t="s">
        <v>460</v>
      </c>
      <c r="E85" s="42" t="s">
        <v>131</v>
      </c>
      <c r="F85" s="206" t="s">
        <v>159</v>
      </c>
      <c r="G85" s="208">
        <v>0</v>
      </c>
      <c r="H85" s="208">
        <v>0</v>
      </c>
      <c r="I85" s="36">
        <v>9278000</v>
      </c>
      <c r="J85" s="61" t="s">
        <v>9</v>
      </c>
      <c r="K85" s="44">
        <v>41437</v>
      </c>
      <c r="L85" s="41">
        <v>6</v>
      </c>
      <c r="M85" s="214">
        <v>9278000</v>
      </c>
      <c r="N85" s="62">
        <f>I85-M85</f>
        <v>0</v>
      </c>
    </row>
    <row r="86" spans="1:14" s="1225" customFormat="1">
      <c r="A86" s="32"/>
      <c r="B86" s="513">
        <v>40450</v>
      </c>
      <c r="C86" s="798" t="s">
        <v>461</v>
      </c>
      <c r="D86" s="35" t="s">
        <v>83</v>
      </c>
      <c r="E86" s="42" t="s">
        <v>81</v>
      </c>
      <c r="F86" s="206" t="s">
        <v>159</v>
      </c>
      <c r="G86" s="208">
        <v>0</v>
      </c>
      <c r="H86" s="208">
        <v>0</v>
      </c>
      <c r="I86" s="36">
        <v>100000</v>
      </c>
      <c r="J86" s="61" t="s">
        <v>9</v>
      </c>
      <c r="K86" s="51"/>
      <c r="L86" s="41"/>
      <c r="M86" s="214"/>
      <c r="N86" s="62"/>
    </row>
    <row r="87" spans="1:14" s="1225" customFormat="1">
      <c r="A87" s="32"/>
      <c r="B87" s="84">
        <v>40450</v>
      </c>
      <c r="C87" s="798" t="s">
        <v>462</v>
      </c>
      <c r="D87" s="35" t="s">
        <v>366</v>
      </c>
      <c r="E87" s="42" t="s">
        <v>101</v>
      </c>
      <c r="F87" s="206" t="s">
        <v>159</v>
      </c>
      <c r="G87" s="208">
        <v>0</v>
      </c>
      <c r="H87" s="208">
        <v>0</v>
      </c>
      <c r="I87" s="36">
        <v>1229000</v>
      </c>
      <c r="J87" s="61" t="s">
        <v>9</v>
      </c>
      <c r="K87" s="51"/>
      <c r="L87" s="41"/>
      <c r="M87" s="214"/>
      <c r="N87" s="62"/>
    </row>
    <row r="88" spans="1:14" s="1225" customFormat="1">
      <c r="A88" s="32"/>
      <c r="B88" s="513">
        <v>40450</v>
      </c>
      <c r="C88" s="798" t="s">
        <v>463</v>
      </c>
      <c r="D88" s="35" t="s">
        <v>464</v>
      </c>
      <c r="E88" s="42" t="s">
        <v>151</v>
      </c>
      <c r="F88" s="206" t="s">
        <v>159</v>
      </c>
      <c r="G88" s="208">
        <v>0</v>
      </c>
      <c r="H88" s="208">
        <v>0</v>
      </c>
      <c r="I88" s="36">
        <v>31000</v>
      </c>
      <c r="J88" s="61" t="s">
        <v>9</v>
      </c>
      <c r="K88" s="51"/>
      <c r="L88" s="41"/>
      <c r="M88" s="214"/>
      <c r="N88" s="62"/>
    </row>
    <row r="89" spans="1:14" s="1225" customFormat="1">
      <c r="A89" s="32"/>
      <c r="B89" s="513">
        <v>40450</v>
      </c>
      <c r="C89" s="798" t="s">
        <v>465</v>
      </c>
      <c r="D89" s="35" t="s">
        <v>466</v>
      </c>
      <c r="E89" s="42" t="s">
        <v>52</v>
      </c>
      <c r="F89" s="206" t="s">
        <v>159</v>
      </c>
      <c r="G89" s="208">
        <v>0</v>
      </c>
      <c r="H89" s="208">
        <v>0</v>
      </c>
      <c r="I89" s="36">
        <v>698000</v>
      </c>
      <c r="J89" s="61" t="s">
        <v>9</v>
      </c>
      <c r="K89" s="51"/>
      <c r="L89" s="41"/>
      <c r="M89" s="214"/>
      <c r="N89" s="62"/>
    </row>
    <row r="90" spans="1:14" s="1225" customFormat="1" ht="17.25" thickBot="1">
      <c r="A90" s="3"/>
      <c r="B90" s="522">
        <v>40451</v>
      </c>
      <c r="C90" s="805" t="s">
        <v>468</v>
      </c>
      <c r="D90" s="68" t="s">
        <v>130</v>
      </c>
      <c r="E90" s="69" t="s">
        <v>16</v>
      </c>
      <c r="F90" s="272" t="s">
        <v>159</v>
      </c>
      <c r="G90" s="273">
        <v>0</v>
      </c>
      <c r="H90" s="273">
        <v>0</v>
      </c>
      <c r="I90" s="70">
        <v>300000</v>
      </c>
      <c r="J90" s="71" t="s">
        <v>9</v>
      </c>
      <c r="K90" s="240"/>
      <c r="L90" s="74"/>
      <c r="M90" s="241"/>
      <c r="N90" s="242"/>
    </row>
    <row r="91" spans="1:14" s="1225" customFormat="1">
      <c r="A91" s="451"/>
      <c r="B91" s="75"/>
      <c r="C91" s="806"/>
      <c r="D91" s="1222"/>
      <c r="E91" s="1223"/>
      <c r="I91" s="76"/>
      <c r="J91" s="1223"/>
      <c r="K91" s="1223"/>
      <c r="L91" s="77"/>
      <c r="M91" s="78"/>
      <c r="N91" s="78"/>
    </row>
    <row r="92" spans="1:14" s="1225" customFormat="1" ht="18" customHeight="1" thickBot="1">
      <c r="A92" s="451"/>
      <c r="B92" s="75"/>
      <c r="D92" s="1222"/>
      <c r="E92" s="1223"/>
      <c r="G92" s="1224"/>
      <c r="H92" s="1224" t="s">
        <v>358</v>
      </c>
      <c r="I92" s="200">
        <f>SUM(I5:I90)</f>
        <v>570073000</v>
      </c>
      <c r="J92" s="80"/>
      <c r="K92" s="203" t="s">
        <v>359</v>
      </c>
      <c r="L92" s="203"/>
      <c r="M92" s="203"/>
      <c r="N92" s="1240">
        <f>SUM(M5:M90)</f>
        <v>101621900</v>
      </c>
    </row>
    <row r="93" spans="1:14" s="1225" customFormat="1" ht="16.5" customHeight="1" thickTop="1">
      <c r="A93" s="451"/>
      <c r="B93" s="75"/>
      <c r="D93" s="1222"/>
      <c r="E93" s="1223"/>
      <c r="I93" s="76"/>
      <c r="J93" s="1223"/>
      <c r="K93" s="1349"/>
      <c r="L93" s="1349"/>
      <c r="M93" s="1349"/>
      <c r="N93" s="1349"/>
    </row>
    <row r="94" spans="1:14" s="1225" customFormat="1" ht="16.5" customHeight="1" thickBot="1">
      <c r="A94" s="451"/>
      <c r="B94" s="75"/>
      <c r="D94" s="1222"/>
      <c r="E94" s="1223"/>
      <c r="F94" s="1350" t="s">
        <v>360</v>
      </c>
      <c r="G94" s="1350"/>
      <c r="H94" s="1350"/>
      <c r="I94" s="1350"/>
      <c r="J94" s="1350"/>
      <c r="K94" s="1350"/>
      <c r="L94" s="201"/>
      <c r="M94" s="945">
        <f>I92-N92-(I8-M8)</f>
        <v>461747000</v>
      </c>
      <c r="N94" s="204"/>
    </row>
    <row r="95" spans="1:14" ht="16.5" customHeight="1" thickTop="1">
      <c r="F95" s="1041"/>
      <c r="G95" s="1041"/>
      <c r="H95" s="1041"/>
      <c r="I95" s="1041"/>
      <c r="J95" s="1041"/>
      <c r="K95" s="1041"/>
      <c r="L95" s="125"/>
      <c r="M95" s="195"/>
    </row>
    <row r="96" spans="1:14" ht="16.5" customHeight="1">
      <c r="A96" s="1351" t="s">
        <v>362</v>
      </c>
      <c r="B96" s="1351"/>
      <c r="C96" s="1351"/>
      <c r="D96" s="1351"/>
      <c r="E96" s="1351"/>
      <c r="F96" s="1351"/>
      <c r="G96" s="1351"/>
      <c r="H96" s="1351"/>
      <c r="I96" s="1351"/>
      <c r="J96" s="1351"/>
      <c r="K96" s="1351"/>
      <c r="L96" s="1351"/>
      <c r="M96" s="1351"/>
      <c r="N96" s="1351"/>
    </row>
    <row r="97" spans="1:14" ht="16.5" customHeight="1">
      <c r="A97" s="1351" t="s">
        <v>361</v>
      </c>
      <c r="B97" s="1351"/>
      <c r="C97" s="1351"/>
      <c r="D97" s="1351"/>
      <c r="E97" s="1351"/>
      <c r="F97" s="1351"/>
      <c r="G97" s="1351"/>
      <c r="H97" s="1351"/>
      <c r="I97" s="1351"/>
      <c r="J97" s="1351"/>
      <c r="K97" s="1351"/>
      <c r="L97" s="1351"/>
      <c r="M97" s="1351"/>
      <c r="N97" s="1351"/>
    </row>
    <row r="98" spans="1:14" ht="16.5" customHeight="1">
      <c r="A98" s="1351" t="s">
        <v>374</v>
      </c>
      <c r="B98" s="1351"/>
      <c r="C98" s="1351"/>
      <c r="D98" s="1351"/>
      <c r="E98" s="1351"/>
      <c r="F98" s="1351"/>
      <c r="G98" s="1351"/>
      <c r="H98" s="1351"/>
      <c r="I98" s="1351"/>
      <c r="J98" s="1351"/>
      <c r="K98" s="1351"/>
      <c r="L98" s="1351"/>
      <c r="M98" s="1351"/>
      <c r="N98" s="1351"/>
    </row>
    <row r="99" spans="1:14" ht="29.25" customHeight="1">
      <c r="A99" s="1332" t="s">
        <v>561</v>
      </c>
      <c r="B99" s="1332"/>
      <c r="C99" s="1332"/>
      <c r="D99" s="1332"/>
      <c r="E99" s="1332"/>
      <c r="F99" s="1332"/>
      <c r="G99" s="1332"/>
      <c r="H99" s="1332"/>
      <c r="I99" s="1332"/>
      <c r="J99" s="1332"/>
      <c r="K99" s="1332"/>
      <c r="L99" s="1332"/>
      <c r="M99" s="1332"/>
      <c r="N99" s="1332"/>
    </row>
    <row r="100" spans="1:14" ht="30.75" customHeight="1">
      <c r="A100" s="1332" t="s">
        <v>616</v>
      </c>
      <c r="B100" s="1332"/>
      <c r="C100" s="1332"/>
      <c r="D100" s="1332"/>
      <c r="E100" s="1332"/>
      <c r="F100" s="1332"/>
      <c r="G100" s="1332"/>
      <c r="H100" s="1332"/>
      <c r="I100" s="1332"/>
      <c r="J100" s="1332"/>
      <c r="K100" s="1332"/>
      <c r="L100" s="1332"/>
      <c r="M100" s="1332"/>
      <c r="N100" s="1332"/>
    </row>
    <row r="101" spans="1:14" ht="14.25">
      <c r="A101" s="1351" t="s">
        <v>629</v>
      </c>
      <c r="B101" s="1351"/>
      <c r="C101" s="1351"/>
      <c r="D101" s="1351"/>
      <c r="E101" s="1351"/>
      <c r="F101" s="1351"/>
      <c r="G101" s="1351"/>
      <c r="H101" s="1351"/>
      <c r="I101" s="1351"/>
      <c r="J101" s="1351"/>
      <c r="K101" s="1351"/>
      <c r="L101" s="1351"/>
      <c r="M101" s="1351"/>
      <c r="N101" s="1351"/>
    </row>
    <row r="102" spans="1:14" ht="16.5" customHeight="1">
      <c r="A102" s="1352" t="s">
        <v>595</v>
      </c>
      <c r="B102" s="1352"/>
      <c r="C102" s="1352"/>
      <c r="D102" s="1352"/>
      <c r="E102" s="1352"/>
      <c r="F102" s="1352"/>
      <c r="G102" s="1352"/>
      <c r="H102" s="1352"/>
      <c r="I102" s="1352"/>
      <c r="J102" s="1352"/>
      <c r="K102" s="1352"/>
      <c r="L102" s="1352"/>
      <c r="M102" s="1352"/>
      <c r="N102" s="1352"/>
    </row>
    <row r="103" spans="1:14" ht="14.25">
      <c r="A103" s="1352" t="s">
        <v>627</v>
      </c>
      <c r="B103" s="1352"/>
      <c r="C103" s="1352"/>
      <c r="D103" s="1352"/>
      <c r="E103" s="1352"/>
      <c r="F103" s="1352"/>
      <c r="G103" s="1352"/>
      <c r="H103" s="1352"/>
      <c r="I103" s="1352"/>
      <c r="J103" s="1352"/>
      <c r="K103" s="1352"/>
      <c r="L103" s="1352"/>
      <c r="M103" s="1352"/>
      <c r="N103" s="1352"/>
    </row>
    <row r="104" spans="1:14" ht="14.25">
      <c r="A104" s="1352" t="s">
        <v>628</v>
      </c>
      <c r="B104" s="1352"/>
      <c r="C104" s="1352"/>
      <c r="D104" s="1352"/>
      <c r="E104" s="1352"/>
      <c r="F104" s="1352"/>
      <c r="G104" s="1352"/>
      <c r="H104" s="1352"/>
      <c r="I104" s="1352"/>
      <c r="J104" s="1352"/>
      <c r="K104" s="1352"/>
      <c r="L104" s="1352"/>
      <c r="M104" s="1352"/>
      <c r="N104" s="1352"/>
    </row>
    <row r="105" spans="1:14">
      <c r="A105" s="1039" t="s">
        <v>630</v>
      </c>
    </row>
    <row r="106" spans="1:14" s="1252" customFormat="1" ht="30.75" customHeight="1">
      <c r="A106" s="1332" t="s">
        <v>2146</v>
      </c>
      <c r="B106" s="1332"/>
      <c r="C106" s="1332"/>
      <c r="D106" s="1332"/>
      <c r="E106" s="1332"/>
      <c r="F106" s="1332"/>
      <c r="G106" s="1332"/>
      <c r="H106" s="1332"/>
      <c r="I106" s="1332"/>
      <c r="J106" s="1332"/>
      <c r="K106" s="1332"/>
      <c r="L106" s="1332"/>
      <c r="M106" s="1332"/>
      <c r="N106" s="1332"/>
    </row>
    <row r="135" spans="2:258" s="451" customFormat="1" ht="14.25" customHeight="1">
      <c r="B135" s="75"/>
      <c r="C135" s="1044"/>
      <c r="D135" s="1038"/>
      <c r="E135" s="1040"/>
      <c r="F135" s="1044"/>
      <c r="G135" s="1044"/>
      <c r="H135" s="1044"/>
      <c r="I135" s="76"/>
      <c r="J135" s="1040"/>
      <c r="K135" s="1040"/>
      <c r="L135" s="77"/>
      <c r="M135" s="78"/>
      <c r="N135" s="78"/>
      <c r="O135" s="1044"/>
      <c r="P135" s="1044"/>
      <c r="Q135" s="1044"/>
      <c r="R135" s="1044"/>
      <c r="S135" s="1044"/>
      <c r="T135" s="1044"/>
      <c r="U135" s="1044"/>
      <c r="V135" s="1044"/>
      <c r="W135" s="1044"/>
      <c r="X135" s="1044"/>
      <c r="Y135" s="1044"/>
      <c r="Z135" s="1044"/>
      <c r="AA135" s="1044"/>
      <c r="AB135" s="1044"/>
      <c r="AC135" s="1044"/>
      <c r="AD135" s="1044"/>
      <c r="AE135" s="1044"/>
      <c r="AF135" s="1044"/>
      <c r="AG135" s="1044"/>
      <c r="AH135" s="1044"/>
      <c r="AI135" s="1044"/>
      <c r="AJ135" s="1044"/>
      <c r="AK135" s="1044"/>
      <c r="AL135" s="1044"/>
      <c r="AM135" s="1044"/>
      <c r="AN135" s="1044"/>
      <c r="AO135" s="1044"/>
      <c r="AP135" s="1044"/>
      <c r="AQ135" s="1044"/>
      <c r="AR135" s="1044"/>
      <c r="AS135" s="1044"/>
      <c r="AT135" s="1044"/>
      <c r="AU135" s="1044"/>
      <c r="AV135" s="1044"/>
      <c r="AW135" s="1044"/>
      <c r="AX135" s="1044"/>
      <c r="AY135" s="1044"/>
      <c r="AZ135" s="1044"/>
      <c r="BA135" s="1044"/>
      <c r="BB135" s="1044"/>
      <c r="BC135" s="1044"/>
      <c r="BD135" s="1044"/>
      <c r="BE135" s="1044"/>
      <c r="BF135" s="1044"/>
      <c r="BG135" s="1044"/>
      <c r="BH135" s="1044"/>
      <c r="BI135" s="1044"/>
      <c r="BJ135" s="1044"/>
      <c r="BK135" s="1044"/>
      <c r="BL135" s="1044"/>
      <c r="BM135" s="1044"/>
      <c r="BN135" s="1044"/>
      <c r="BO135" s="1044"/>
      <c r="BP135" s="1044"/>
      <c r="BQ135" s="1044"/>
      <c r="BR135" s="1044"/>
      <c r="BS135" s="1044"/>
      <c r="BT135" s="1044"/>
      <c r="BU135" s="1044"/>
      <c r="BV135" s="1044"/>
      <c r="BW135" s="1044"/>
      <c r="BX135" s="1044"/>
      <c r="BY135" s="1044"/>
      <c r="BZ135" s="1044"/>
      <c r="CA135" s="1044"/>
      <c r="CB135" s="1044"/>
      <c r="CC135" s="1044"/>
      <c r="CD135" s="1044"/>
      <c r="CE135" s="1044"/>
      <c r="CF135" s="1044"/>
      <c r="CG135" s="1044"/>
      <c r="CH135" s="1044"/>
      <c r="CI135" s="1044"/>
      <c r="CJ135" s="1044"/>
      <c r="CK135" s="1044"/>
      <c r="CL135" s="1044"/>
      <c r="CM135" s="1044"/>
      <c r="CN135" s="1044"/>
      <c r="CO135" s="1044"/>
      <c r="CP135" s="1044"/>
      <c r="CQ135" s="1044"/>
      <c r="CR135" s="1044"/>
      <c r="CS135" s="1044"/>
      <c r="CT135" s="1044"/>
      <c r="CU135" s="1044"/>
      <c r="CV135" s="1044"/>
      <c r="CW135" s="1044"/>
      <c r="CX135" s="1044"/>
      <c r="CY135" s="1044"/>
      <c r="CZ135" s="1044"/>
      <c r="DA135" s="1044"/>
      <c r="DB135" s="1044"/>
      <c r="DC135" s="1044"/>
      <c r="DD135" s="1044"/>
      <c r="DE135" s="1044"/>
      <c r="DF135" s="1044"/>
      <c r="DG135" s="1044"/>
      <c r="DH135" s="1044"/>
      <c r="DI135" s="1044"/>
      <c r="DJ135" s="1044"/>
      <c r="DK135" s="1044"/>
      <c r="DL135" s="1044"/>
      <c r="DM135" s="1044"/>
      <c r="DN135" s="1044"/>
      <c r="DO135" s="1044"/>
      <c r="DP135" s="1044"/>
      <c r="DQ135" s="1044"/>
      <c r="DR135" s="1044"/>
      <c r="DS135" s="1044"/>
      <c r="DT135" s="1044"/>
      <c r="DU135" s="1044"/>
      <c r="DV135" s="1044"/>
      <c r="DW135" s="1044"/>
      <c r="DX135" s="1044"/>
      <c r="DY135" s="1044"/>
      <c r="DZ135" s="1044"/>
      <c r="EA135" s="1044"/>
      <c r="EB135" s="1044"/>
      <c r="EC135" s="1044"/>
      <c r="ED135" s="1044"/>
      <c r="EE135" s="1044"/>
      <c r="EF135" s="1044"/>
      <c r="EG135" s="1044"/>
      <c r="EH135" s="1044"/>
      <c r="EI135" s="1044"/>
      <c r="EJ135" s="1044"/>
      <c r="EK135" s="1044"/>
      <c r="EL135" s="1044"/>
      <c r="EM135" s="1044"/>
      <c r="EN135" s="1044"/>
      <c r="EO135" s="1044"/>
      <c r="EP135" s="1044"/>
      <c r="EQ135" s="1044"/>
      <c r="ER135" s="1044"/>
      <c r="ES135" s="1044"/>
      <c r="ET135" s="1044"/>
      <c r="EU135" s="1044"/>
      <c r="EV135" s="1044"/>
      <c r="EW135" s="1044"/>
      <c r="EX135" s="1044"/>
      <c r="EY135" s="1044"/>
      <c r="EZ135" s="1044"/>
      <c r="FA135" s="1044"/>
      <c r="FB135" s="1044"/>
      <c r="FC135" s="1044"/>
      <c r="FD135" s="1044"/>
      <c r="FE135" s="1044"/>
      <c r="FF135" s="1044"/>
      <c r="FG135" s="1044"/>
      <c r="FH135" s="1044"/>
      <c r="FI135" s="1044"/>
      <c r="FJ135" s="1044"/>
      <c r="FK135" s="1044"/>
      <c r="FL135" s="1044"/>
      <c r="FM135" s="1044"/>
      <c r="FN135" s="1044"/>
      <c r="FO135" s="1044"/>
      <c r="FP135" s="1044"/>
      <c r="FQ135" s="1044"/>
      <c r="FR135" s="1044"/>
      <c r="FS135" s="1044"/>
      <c r="FT135" s="1044"/>
      <c r="FU135" s="1044"/>
      <c r="FV135" s="1044"/>
      <c r="FW135" s="1044"/>
      <c r="FX135" s="1044"/>
      <c r="FY135" s="1044"/>
      <c r="FZ135" s="1044"/>
      <c r="GA135" s="1044"/>
      <c r="GB135" s="1044"/>
      <c r="GC135" s="1044"/>
      <c r="GD135" s="1044"/>
      <c r="GE135" s="1044"/>
      <c r="GF135" s="1044"/>
      <c r="GG135" s="1044"/>
      <c r="GH135" s="1044"/>
      <c r="GI135" s="1044"/>
      <c r="GJ135" s="1044"/>
      <c r="GK135" s="1044"/>
      <c r="GL135" s="1044"/>
      <c r="GM135" s="1044"/>
      <c r="GN135" s="1044"/>
      <c r="GO135" s="1044"/>
      <c r="GP135" s="1044"/>
      <c r="GQ135" s="1044"/>
      <c r="GR135" s="1044"/>
      <c r="GS135" s="1044"/>
      <c r="GT135" s="1044"/>
      <c r="GU135" s="1044"/>
      <c r="GV135" s="1044"/>
      <c r="GW135" s="1044"/>
      <c r="GX135" s="1044"/>
      <c r="GY135" s="1044"/>
      <c r="GZ135" s="1044"/>
      <c r="HA135" s="1044"/>
      <c r="HB135" s="1044"/>
      <c r="HC135" s="1044"/>
      <c r="HD135" s="1044"/>
      <c r="HE135" s="1044"/>
      <c r="HF135" s="1044"/>
      <c r="HG135" s="1044"/>
      <c r="HH135" s="1044"/>
      <c r="HI135" s="1044"/>
      <c r="HJ135" s="1044"/>
      <c r="HK135" s="1044"/>
      <c r="HL135" s="1044"/>
      <c r="HM135" s="1044"/>
      <c r="HN135" s="1044"/>
      <c r="HO135" s="1044"/>
      <c r="HP135" s="1044"/>
      <c r="HQ135" s="1044"/>
      <c r="HR135" s="1044"/>
      <c r="HS135" s="1044"/>
      <c r="HT135" s="1044"/>
      <c r="HU135" s="1044"/>
      <c r="HV135" s="1044"/>
      <c r="HW135" s="1044"/>
      <c r="HX135" s="1044"/>
      <c r="HY135" s="1044"/>
      <c r="HZ135" s="1044"/>
      <c r="IA135" s="1044"/>
      <c r="IB135" s="1044"/>
      <c r="IC135" s="1044"/>
      <c r="ID135" s="1044"/>
      <c r="IE135" s="1044"/>
      <c r="IF135" s="1044"/>
      <c r="IG135" s="1044"/>
      <c r="IH135" s="1044"/>
      <c r="II135" s="1044"/>
      <c r="IJ135" s="1044"/>
      <c r="IK135" s="1044"/>
      <c r="IL135" s="1044"/>
      <c r="IM135" s="1044"/>
      <c r="IN135" s="1044"/>
      <c r="IO135" s="1044"/>
      <c r="IP135" s="1044"/>
      <c r="IQ135" s="1044"/>
      <c r="IR135" s="1044"/>
      <c r="IS135" s="1044"/>
      <c r="IT135" s="1044"/>
      <c r="IU135" s="1044"/>
      <c r="IV135" s="1044"/>
      <c r="IW135" s="1044"/>
      <c r="IX135" s="1044"/>
    </row>
  </sheetData>
  <protectedRanges>
    <protectedRange sqref="A91 F94:H96 J93:N97 F93:I93 M92:N92 A97:H97 C91:N91 A92:E96 G92:K92 C7:E26 G7:H26 I29:I52 G29:G52 C29:E63 G80:H90 C80:E90 M80:N90 K5:L34 K80:L90 K36:L79 M5:N79 C66:E79 G53:H79" name="Range1"/>
    <protectedRange sqref="A5:A16 B7:B16 A17:B26 J7:J26 A47:B47 A27:A46 A48:A52 J29:J63 B91 J80:J90 A80:B90 A53:B79 J66:J79" name="Range1_4"/>
  </protectedRanges>
  <mergeCells count="26">
    <mergeCell ref="A101:N101"/>
    <mergeCell ref="A102:N102"/>
    <mergeCell ref="A103:N103"/>
    <mergeCell ref="A104:N104"/>
    <mergeCell ref="C9:C10"/>
    <mergeCell ref="D9:D10"/>
    <mergeCell ref="E9:E10"/>
    <mergeCell ref="C14:C15"/>
    <mergeCell ref="D14:D15"/>
    <mergeCell ref="E14:E15"/>
    <mergeCell ref="A106:N106"/>
    <mergeCell ref="A1:N1"/>
    <mergeCell ref="A2:N2"/>
    <mergeCell ref="A3:A4"/>
    <mergeCell ref="B3:B4"/>
    <mergeCell ref="C3:E3"/>
    <mergeCell ref="F3:J3"/>
    <mergeCell ref="K3:N3"/>
    <mergeCell ref="K4:L4"/>
    <mergeCell ref="A99:N99"/>
    <mergeCell ref="K93:N93"/>
    <mergeCell ref="F94:K94"/>
    <mergeCell ref="A96:N96"/>
    <mergeCell ref="A97:N97"/>
    <mergeCell ref="A98:N98"/>
    <mergeCell ref="A100:N100"/>
  </mergeCells>
  <printOptions horizontalCentered="1"/>
  <pageMargins left="0.2" right="0.2" top="0.35" bottom="0.5" header="0.3" footer="0.3"/>
  <pageSetup paperSize="5" scale="51"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2"/>
  <sheetViews>
    <sheetView view="pageBreakPreview" zoomScale="75" zoomScaleNormal="70" zoomScaleSheetLayoutView="75" zoomScalePageLayoutView="70" workbookViewId="0">
      <selection activeCell="A135" sqref="A135:V135"/>
    </sheetView>
  </sheetViews>
  <sheetFormatPr defaultColWidth="9.140625" defaultRowHeight="14.25"/>
  <cols>
    <col min="1" max="1" width="10.85546875" style="1079" customWidth="1"/>
    <col min="2" max="2" width="12.140625" style="1079" customWidth="1"/>
    <col min="3" max="3" width="12.85546875" style="1079" customWidth="1"/>
    <col min="4" max="4" width="18.7109375" style="1146" bestFit="1" customWidth="1"/>
    <col min="5" max="5" width="18.42578125" style="1146" customWidth="1"/>
    <col min="6" max="6" width="26.42578125" style="1079" customWidth="1"/>
    <col min="7" max="7" width="21.85546875" style="1079" customWidth="1"/>
    <col min="8" max="8" width="12.42578125" style="5" customWidth="1"/>
    <col min="9" max="9" width="5" style="5" customWidth="1"/>
    <col min="10" max="10" width="16.7109375" style="1079" customWidth="1"/>
    <col min="11" max="11" width="28.28515625" style="1079" customWidth="1"/>
    <col min="12" max="12" width="19" style="1079" customWidth="1"/>
    <col min="13" max="13" width="9" style="1079" customWidth="1"/>
    <col min="14" max="14" width="4.28515625" style="1079" customWidth="1"/>
    <col min="15" max="15" width="17.42578125" style="1079" customWidth="1"/>
    <col min="16" max="16" width="6.85546875" style="1079" customWidth="1"/>
    <col min="17" max="17" width="17.42578125" style="1079" customWidth="1"/>
    <col min="18" max="18" width="18.42578125" style="1079" customWidth="1"/>
    <col min="19" max="19" width="12.42578125" style="1079" customWidth="1"/>
    <col min="20" max="20" width="32.42578125" style="1079" customWidth="1"/>
    <col min="21" max="21" width="25.140625" style="1079" customWidth="1"/>
    <col min="22" max="22" width="19" style="1079" customWidth="1"/>
    <col min="23" max="23" width="19.28515625" style="1079" customWidth="1"/>
    <col min="24" max="24" width="17.28515625" style="1079" bestFit="1" customWidth="1"/>
    <col min="25" max="16384" width="9.140625" style="1079"/>
  </cols>
  <sheetData>
    <row r="1" spans="1:23" ht="15">
      <c r="A1" s="1435" t="s">
        <v>39</v>
      </c>
      <c r="B1" s="1435"/>
      <c r="C1" s="1435"/>
      <c r="D1" s="1435"/>
      <c r="E1" s="1435"/>
      <c r="F1" s="1435"/>
      <c r="G1" s="1435"/>
      <c r="H1" s="1435"/>
      <c r="I1" s="1435"/>
      <c r="J1" s="1435"/>
      <c r="K1" s="1435"/>
      <c r="L1" s="1435"/>
      <c r="M1" s="1435"/>
      <c r="N1" s="1435"/>
      <c r="O1" s="1435"/>
      <c r="P1" s="1435"/>
      <c r="Q1" s="1435"/>
      <c r="R1" s="1435"/>
      <c r="S1" s="1435"/>
      <c r="T1" s="1435"/>
      <c r="U1" s="1435"/>
      <c r="V1" s="1435"/>
    </row>
    <row r="2" spans="1:23" ht="15">
      <c r="A2" s="1435"/>
      <c r="B2" s="1435"/>
      <c r="C2" s="1435"/>
      <c r="D2" s="1435"/>
      <c r="E2" s="1435"/>
      <c r="F2" s="1435"/>
      <c r="G2" s="1435"/>
      <c r="H2" s="1435"/>
      <c r="I2" s="1435"/>
      <c r="J2" s="1435"/>
      <c r="K2" s="1435"/>
      <c r="L2" s="1435"/>
      <c r="M2" s="1435"/>
      <c r="N2" s="1435"/>
      <c r="O2" s="1435"/>
      <c r="P2" s="1435"/>
      <c r="Q2" s="1435"/>
      <c r="R2" s="1435"/>
      <c r="S2" s="1435"/>
      <c r="T2" s="1435"/>
      <c r="U2" s="1435"/>
      <c r="V2" s="1435"/>
    </row>
    <row r="3" spans="1:23" s="807" customFormat="1" ht="15.75" thickBot="1"/>
    <row r="4" spans="1:23" ht="15" customHeight="1">
      <c r="A4" s="1436"/>
      <c r="B4" s="1439" t="s">
        <v>235</v>
      </c>
      <c r="C4" s="1440"/>
      <c r="D4" s="1440"/>
      <c r="E4" s="1440"/>
      <c r="F4" s="1440"/>
      <c r="G4" s="1440"/>
      <c r="H4" s="1440"/>
      <c r="I4" s="1441"/>
      <c r="J4" s="1445" t="s">
        <v>234</v>
      </c>
      <c r="K4" s="1446"/>
      <c r="L4" s="1446"/>
      <c r="M4" s="1446"/>
      <c r="N4" s="1447"/>
      <c r="O4" s="1451" t="s">
        <v>233</v>
      </c>
      <c r="P4" s="1452"/>
      <c r="Q4" s="1452"/>
      <c r="R4" s="1453"/>
      <c r="S4" s="1451" t="s">
        <v>232</v>
      </c>
      <c r="T4" s="1452"/>
      <c r="U4" s="1452"/>
      <c r="V4" s="1452"/>
      <c r="W4" s="1453"/>
    </row>
    <row r="5" spans="1:23" ht="14.25" customHeight="1">
      <c r="A5" s="1437"/>
      <c r="B5" s="1442"/>
      <c r="C5" s="1443"/>
      <c r="D5" s="1443"/>
      <c r="E5" s="1443"/>
      <c r="F5" s="1443"/>
      <c r="G5" s="1443"/>
      <c r="H5" s="1443"/>
      <c r="I5" s="1444"/>
      <c r="J5" s="1448"/>
      <c r="K5" s="1449"/>
      <c r="L5" s="1449"/>
      <c r="M5" s="1449"/>
      <c r="N5" s="1450"/>
      <c r="O5" s="1454"/>
      <c r="P5" s="1455"/>
      <c r="Q5" s="1455"/>
      <c r="R5" s="1456"/>
      <c r="S5" s="1454"/>
      <c r="T5" s="1455"/>
      <c r="U5" s="1455"/>
      <c r="V5" s="1455"/>
      <c r="W5" s="1456"/>
    </row>
    <row r="6" spans="1:23" ht="15" customHeight="1">
      <c r="A6" s="1437"/>
      <c r="B6" s="1457" t="s">
        <v>231</v>
      </c>
      <c r="C6" s="1457" t="s">
        <v>0</v>
      </c>
      <c r="D6" s="1460" t="s">
        <v>42</v>
      </c>
      <c r="E6" s="1423" t="s">
        <v>41</v>
      </c>
      <c r="F6" s="1426" t="s">
        <v>230</v>
      </c>
      <c r="G6" s="1423" t="s">
        <v>229</v>
      </c>
      <c r="H6" s="1408" t="s">
        <v>8</v>
      </c>
      <c r="I6" s="1409"/>
      <c r="J6" s="1429" t="s">
        <v>155</v>
      </c>
      <c r="K6" s="1405" t="s">
        <v>225</v>
      </c>
      <c r="L6" s="1405" t="s">
        <v>229</v>
      </c>
      <c r="M6" s="1408" t="s">
        <v>8</v>
      </c>
      <c r="N6" s="1409"/>
      <c r="O6" s="1414" t="s">
        <v>228</v>
      </c>
      <c r="P6" s="1417"/>
      <c r="Q6" s="1420" t="s">
        <v>227</v>
      </c>
      <c r="R6" s="1414" t="s">
        <v>226</v>
      </c>
      <c r="S6" s="1414" t="s">
        <v>0</v>
      </c>
      <c r="T6" s="1408" t="s">
        <v>225</v>
      </c>
      <c r="U6" s="1466" t="s">
        <v>224</v>
      </c>
      <c r="V6" s="1469" t="s">
        <v>140</v>
      </c>
      <c r="W6" s="1463" t="s">
        <v>223</v>
      </c>
    </row>
    <row r="7" spans="1:23" ht="15" customHeight="1">
      <c r="A7" s="1437"/>
      <c r="B7" s="1458"/>
      <c r="C7" s="1458"/>
      <c r="D7" s="1461"/>
      <c r="E7" s="1424"/>
      <c r="F7" s="1427"/>
      <c r="G7" s="1424"/>
      <c r="H7" s="1410"/>
      <c r="I7" s="1411"/>
      <c r="J7" s="1430"/>
      <c r="K7" s="1406"/>
      <c r="L7" s="1406"/>
      <c r="M7" s="1410"/>
      <c r="N7" s="1411"/>
      <c r="O7" s="1415"/>
      <c r="P7" s="1418"/>
      <c r="Q7" s="1421"/>
      <c r="R7" s="1415"/>
      <c r="S7" s="1415"/>
      <c r="T7" s="1410"/>
      <c r="U7" s="1467"/>
      <c r="V7" s="1470"/>
      <c r="W7" s="1464"/>
    </row>
    <row r="8" spans="1:23" ht="15" customHeight="1" thickBot="1">
      <c r="A8" s="1438"/>
      <c r="B8" s="1459"/>
      <c r="C8" s="1459"/>
      <c r="D8" s="1462"/>
      <c r="E8" s="1425"/>
      <c r="F8" s="1428"/>
      <c r="G8" s="1425"/>
      <c r="H8" s="1412"/>
      <c r="I8" s="1413"/>
      <c r="J8" s="1431"/>
      <c r="K8" s="1407"/>
      <c r="L8" s="1407"/>
      <c r="M8" s="1412"/>
      <c r="N8" s="1413"/>
      <c r="O8" s="1416"/>
      <c r="P8" s="1419"/>
      <c r="Q8" s="1422"/>
      <c r="R8" s="1416"/>
      <c r="S8" s="1416"/>
      <c r="T8" s="1412"/>
      <c r="U8" s="1468"/>
      <c r="V8" s="1471"/>
      <c r="W8" s="1465"/>
    </row>
    <row r="9" spans="1:23" ht="28.5">
      <c r="A9" s="1472" t="s">
        <v>490</v>
      </c>
      <c r="B9" s="1475" t="s">
        <v>219</v>
      </c>
      <c r="C9" s="330">
        <v>39811</v>
      </c>
      <c r="D9" s="1145" t="s">
        <v>17</v>
      </c>
      <c r="E9" s="1143" t="s">
        <v>221</v>
      </c>
      <c r="F9" s="331" t="s">
        <v>49</v>
      </c>
      <c r="G9" s="27">
        <v>5000000000</v>
      </c>
      <c r="H9" s="808" t="s">
        <v>37</v>
      </c>
      <c r="I9" s="809"/>
      <c r="J9" s="810">
        <v>40177</v>
      </c>
      <c r="K9" s="811" t="s">
        <v>270</v>
      </c>
      <c r="L9" s="27">
        <v>5000000000</v>
      </c>
      <c r="M9" s="812" t="s">
        <v>48</v>
      </c>
      <c r="N9" s="813"/>
      <c r="O9" s="1478" t="s">
        <v>490</v>
      </c>
      <c r="P9" s="1480" t="s">
        <v>269</v>
      </c>
      <c r="Q9" s="1482" t="s">
        <v>268</v>
      </c>
      <c r="R9" s="1403">
        <v>5937500000</v>
      </c>
      <c r="S9" s="1499">
        <v>41598</v>
      </c>
      <c r="T9" s="1487" t="s">
        <v>2091</v>
      </c>
      <c r="U9" s="1489">
        <v>5925000000</v>
      </c>
      <c r="V9" s="1491" t="s">
        <v>48</v>
      </c>
      <c r="W9" s="1432">
        <v>0</v>
      </c>
    </row>
    <row r="10" spans="1:23" ht="14.25" customHeight="1">
      <c r="A10" s="1473"/>
      <c r="B10" s="1476"/>
      <c r="C10" s="1493">
        <v>39954</v>
      </c>
      <c r="D10" s="1494" t="s">
        <v>17</v>
      </c>
      <c r="E10" s="1495" t="s">
        <v>221</v>
      </c>
      <c r="F10" s="1496" t="s">
        <v>222</v>
      </c>
      <c r="G10" s="1497">
        <v>7500000000</v>
      </c>
      <c r="H10" s="1498" t="s">
        <v>37</v>
      </c>
      <c r="I10" s="1393">
        <v>22</v>
      </c>
      <c r="J10" s="1390">
        <v>40177</v>
      </c>
      <c r="K10" s="1395" t="s">
        <v>491</v>
      </c>
      <c r="L10" s="1397">
        <v>3000000000</v>
      </c>
      <c r="M10" s="1381" t="s">
        <v>48</v>
      </c>
      <c r="N10" s="1378"/>
      <c r="O10" s="1479"/>
      <c r="P10" s="1481"/>
      <c r="Q10" s="1483"/>
      <c r="R10" s="1404"/>
      <c r="S10" s="1500"/>
      <c r="T10" s="1488"/>
      <c r="U10" s="1490"/>
      <c r="V10" s="1492"/>
      <c r="W10" s="1433"/>
    </row>
    <row r="11" spans="1:23" ht="28.5" customHeight="1">
      <c r="A11" s="1473"/>
      <c r="B11" s="1476"/>
      <c r="C11" s="1493"/>
      <c r="D11" s="1494"/>
      <c r="E11" s="1495"/>
      <c r="F11" s="1496"/>
      <c r="G11" s="1497"/>
      <c r="H11" s="1498"/>
      <c r="I11" s="1394"/>
      <c r="J11" s="1392"/>
      <c r="K11" s="1396"/>
      <c r="L11" s="1398"/>
      <c r="M11" s="1383"/>
      <c r="N11" s="1380"/>
      <c r="O11" s="1371" t="s">
        <v>490</v>
      </c>
      <c r="P11" s="1374" t="s">
        <v>2090</v>
      </c>
      <c r="Q11" s="1362" t="s">
        <v>217</v>
      </c>
      <c r="R11" s="1368">
        <v>0.63449999999999995</v>
      </c>
      <c r="S11" s="1001">
        <v>41662</v>
      </c>
      <c r="T11" s="999" t="s">
        <v>2106</v>
      </c>
      <c r="U11" s="595">
        <v>3023750000</v>
      </c>
      <c r="V11" s="999" t="s">
        <v>217</v>
      </c>
      <c r="W11" s="1000">
        <v>0.36959999999999998</v>
      </c>
    </row>
    <row r="12" spans="1:23" ht="44.25" customHeight="1">
      <c r="A12" s="1473"/>
      <c r="B12" s="1476"/>
      <c r="C12" s="1365">
        <v>40177</v>
      </c>
      <c r="D12" s="1362" t="s">
        <v>17</v>
      </c>
      <c r="E12" s="1362" t="s">
        <v>221</v>
      </c>
      <c r="F12" s="1359" t="s">
        <v>222</v>
      </c>
      <c r="G12" s="1384">
        <v>1250000000</v>
      </c>
      <c r="H12" s="1400" t="s">
        <v>37</v>
      </c>
      <c r="I12" s="1393" t="s">
        <v>492</v>
      </c>
      <c r="J12" s="1390">
        <v>40542</v>
      </c>
      <c r="K12" s="1387" t="s">
        <v>491</v>
      </c>
      <c r="L12" s="1384">
        <v>5500000000</v>
      </c>
      <c r="M12" s="1381" t="s">
        <v>48</v>
      </c>
      <c r="N12" s="1378">
        <v>26</v>
      </c>
      <c r="O12" s="1372"/>
      <c r="P12" s="1375"/>
      <c r="Q12" s="1363"/>
      <c r="R12" s="1369"/>
      <c r="S12" s="1001">
        <v>41744</v>
      </c>
      <c r="T12" s="999" t="s">
        <v>2121</v>
      </c>
      <c r="U12" s="595">
        <v>2375000000</v>
      </c>
      <c r="V12" s="999" t="s">
        <v>217</v>
      </c>
      <c r="W12" s="1000">
        <v>0.1709</v>
      </c>
    </row>
    <row r="13" spans="1:23" ht="44.25" customHeight="1">
      <c r="A13" s="1473"/>
      <c r="B13" s="1476"/>
      <c r="C13" s="1366"/>
      <c r="D13" s="1363"/>
      <c r="E13" s="1363"/>
      <c r="F13" s="1360"/>
      <c r="G13" s="1385"/>
      <c r="H13" s="1401"/>
      <c r="I13" s="1399"/>
      <c r="J13" s="1391"/>
      <c r="K13" s="1388"/>
      <c r="L13" s="1385"/>
      <c r="M13" s="1382"/>
      <c r="N13" s="1379"/>
      <c r="O13" s="1372"/>
      <c r="P13" s="1375"/>
      <c r="Q13" s="1363"/>
      <c r="R13" s="1369"/>
      <c r="S13" s="1001">
        <v>41773</v>
      </c>
      <c r="T13" s="999" t="s">
        <v>2125</v>
      </c>
      <c r="U13" s="595">
        <v>181141750</v>
      </c>
      <c r="V13" s="999" t="s">
        <v>217</v>
      </c>
      <c r="W13" s="1000">
        <v>0.156</v>
      </c>
    </row>
    <row r="14" spans="1:23" s="1239" customFormat="1" ht="44.25" customHeight="1">
      <c r="A14" s="1473"/>
      <c r="B14" s="1476"/>
      <c r="C14" s="1366"/>
      <c r="D14" s="1363"/>
      <c r="E14" s="1363"/>
      <c r="F14" s="1360"/>
      <c r="G14" s="1385"/>
      <c r="H14" s="1401"/>
      <c r="I14" s="1399"/>
      <c r="J14" s="1391"/>
      <c r="K14" s="1388"/>
      <c r="L14" s="1385"/>
      <c r="M14" s="1382"/>
      <c r="N14" s="1379"/>
      <c r="O14" s="1372"/>
      <c r="P14" s="1375"/>
      <c r="Q14" s="1363"/>
      <c r="R14" s="1369"/>
      <c r="S14" s="1001">
        <v>41894</v>
      </c>
      <c r="T14" s="1241" t="s">
        <v>2137</v>
      </c>
      <c r="U14" s="1242">
        <v>218680700</v>
      </c>
      <c r="V14" s="1241" t="s">
        <v>217</v>
      </c>
      <c r="W14" s="1243">
        <v>0.13800000000000001</v>
      </c>
    </row>
    <row r="15" spans="1:23" ht="44.25" customHeight="1" thickBot="1">
      <c r="A15" s="1473"/>
      <c r="B15" s="1476"/>
      <c r="C15" s="1367"/>
      <c r="D15" s="1364"/>
      <c r="E15" s="1364"/>
      <c r="F15" s="1361"/>
      <c r="G15" s="1386"/>
      <c r="H15" s="1402"/>
      <c r="I15" s="1394"/>
      <c r="J15" s="1392"/>
      <c r="K15" s="1389"/>
      <c r="L15" s="1386"/>
      <c r="M15" s="1383"/>
      <c r="N15" s="1380"/>
      <c r="O15" s="1373"/>
      <c r="P15" s="1376"/>
      <c r="Q15" s="1377"/>
      <c r="R15" s="1370"/>
      <c r="S15" s="1001">
        <v>41928</v>
      </c>
      <c r="T15" s="1241" t="s">
        <v>2141</v>
      </c>
      <c r="U15" s="595">
        <v>245492604.60280001</v>
      </c>
      <c r="V15" s="1241" t="s">
        <v>217</v>
      </c>
      <c r="W15" s="1000">
        <v>0.114</v>
      </c>
    </row>
    <row r="16" spans="1:23" ht="44.25" customHeight="1" thickTop="1" thickBot="1">
      <c r="A16" s="1474"/>
      <c r="B16" s="1477"/>
      <c r="C16" s="1066">
        <v>40177</v>
      </c>
      <c r="D16" s="1070" t="s">
        <v>17</v>
      </c>
      <c r="E16" s="26" t="s">
        <v>221</v>
      </c>
      <c r="F16" s="91" t="s">
        <v>271</v>
      </c>
      <c r="G16" s="597">
        <v>2540000000</v>
      </c>
      <c r="H16" s="149" t="s">
        <v>37</v>
      </c>
      <c r="I16" s="352"/>
      <c r="J16" s="814">
        <v>40603</v>
      </c>
      <c r="K16" s="815" t="s">
        <v>519</v>
      </c>
      <c r="L16" s="597">
        <v>2667000000</v>
      </c>
      <c r="M16" s="816" t="s">
        <v>48</v>
      </c>
      <c r="N16" s="353">
        <v>27</v>
      </c>
      <c r="O16" s="1047" t="s">
        <v>490</v>
      </c>
      <c r="P16" s="1048">
        <v>27</v>
      </c>
      <c r="Q16" s="1049" t="s">
        <v>518</v>
      </c>
      <c r="R16" s="1050">
        <v>2667000000</v>
      </c>
      <c r="S16" s="1002">
        <v>40604</v>
      </c>
      <c r="T16" s="442" t="s">
        <v>555</v>
      </c>
      <c r="U16" s="1147">
        <v>2667000000</v>
      </c>
      <c r="V16" s="377" t="s">
        <v>48</v>
      </c>
      <c r="W16" s="996">
        <v>0</v>
      </c>
    </row>
    <row r="17" spans="1:24" ht="28.5" customHeight="1" thickBot="1">
      <c r="A17" s="1550" t="s">
        <v>220</v>
      </c>
      <c r="B17" s="1476" t="s">
        <v>219</v>
      </c>
      <c r="C17" s="1136">
        <v>39811</v>
      </c>
      <c r="D17" s="85" t="s">
        <v>17</v>
      </c>
      <c r="E17" s="1107" t="s">
        <v>46</v>
      </c>
      <c r="F17" s="1107" t="s">
        <v>47</v>
      </c>
      <c r="G17" s="137">
        <v>884024131</v>
      </c>
      <c r="H17" s="1138" t="s">
        <v>37</v>
      </c>
      <c r="I17" s="1140">
        <v>2</v>
      </c>
      <c r="J17" s="987">
        <v>39962</v>
      </c>
      <c r="K17" s="988" t="s">
        <v>218</v>
      </c>
      <c r="L17" s="989">
        <v>884024131</v>
      </c>
      <c r="M17" s="990" t="s">
        <v>48</v>
      </c>
      <c r="N17" s="991">
        <v>3</v>
      </c>
      <c r="O17" s="982"/>
      <c r="P17" s="1149"/>
      <c r="Q17" s="983"/>
      <c r="R17" s="984"/>
      <c r="S17" s="985"/>
      <c r="T17" s="986"/>
      <c r="U17" s="1132"/>
      <c r="V17" s="1133"/>
      <c r="W17" s="1141"/>
    </row>
    <row r="18" spans="1:24" ht="1.5" customHeight="1" thickTop="1" thickBot="1">
      <c r="A18" s="1550"/>
      <c r="B18" s="1476"/>
      <c r="C18" s="1365">
        <v>39813</v>
      </c>
      <c r="D18" s="1362" t="s">
        <v>17</v>
      </c>
      <c r="E18" s="1543" t="s">
        <v>46</v>
      </c>
      <c r="F18" s="1543" t="s">
        <v>50</v>
      </c>
      <c r="G18" s="1384">
        <v>13400000000</v>
      </c>
      <c r="H18" s="1512" t="s">
        <v>37</v>
      </c>
      <c r="I18" s="1515"/>
      <c r="J18" s="276"/>
      <c r="K18" s="277"/>
      <c r="L18" s="278"/>
      <c r="M18" s="279"/>
      <c r="N18" s="280"/>
      <c r="O18" s="1517"/>
      <c r="P18" s="1519"/>
      <c r="Q18" s="1363"/>
      <c r="R18" s="1522"/>
      <c r="S18" s="1501"/>
      <c r="T18" s="1503"/>
      <c r="U18" s="1505"/>
      <c r="V18" s="1507"/>
      <c r="W18" s="601"/>
    </row>
    <row r="19" spans="1:24" ht="27.75" customHeight="1" thickTop="1" thickBot="1">
      <c r="A19" s="1550"/>
      <c r="B19" s="1476"/>
      <c r="C19" s="1367"/>
      <c r="D19" s="1364"/>
      <c r="E19" s="1483"/>
      <c r="F19" s="1483"/>
      <c r="G19" s="1386"/>
      <c r="H19" s="1514"/>
      <c r="I19" s="1516"/>
      <c r="J19" s="1095">
        <v>40004</v>
      </c>
      <c r="K19" s="1098" t="s">
        <v>214</v>
      </c>
      <c r="L19" s="1099">
        <v>13400000000</v>
      </c>
      <c r="M19" s="1102" t="s">
        <v>48</v>
      </c>
      <c r="N19" s="817">
        <v>7</v>
      </c>
      <c r="O19" s="1518"/>
      <c r="P19" s="1520"/>
      <c r="Q19" s="1521"/>
      <c r="R19" s="1523"/>
      <c r="S19" s="1502"/>
      <c r="T19" s="1504"/>
      <c r="U19" s="1506"/>
      <c r="V19" s="1508"/>
      <c r="W19" s="602"/>
    </row>
    <row r="20" spans="1:24" ht="28.5" customHeight="1" thickTop="1">
      <c r="A20" s="1550"/>
      <c r="B20" s="1476"/>
      <c r="C20" s="818">
        <v>39925</v>
      </c>
      <c r="D20" s="1069" t="s">
        <v>17</v>
      </c>
      <c r="E20" s="1127" t="s">
        <v>46</v>
      </c>
      <c r="F20" s="1127" t="s">
        <v>50</v>
      </c>
      <c r="G20" s="25">
        <v>2000000000</v>
      </c>
      <c r="H20" s="1137" t="s">
        <v>37</v>
      </c>
      <c r="I20" s="1139">
        <v>4</v>
      </c>
      <c r="J20" s="819">
        <v>40004</v>
      </c>
      <c r="K20" s="820" t="s">
        <v>214</v>
      </c>
      <c r="L20" s="86">
        <v>2000000000</v>
      </c>
      <c r="M20" s="821" t="s">
        <v>48</v>
      </c>
      <c r="N20" s="822">
        <v>7</v>
      </c>
      <c r="O20" s="823" t="s">
        <v>28</v>
      </c>
      <c r="P20" s="824" t="s">
        <v>476</v>
      </c>
      <c r="Q20" s="1107" t="s">
        <v>53</v>
      </c>
      <c r="R20" s="89">
        <v>2100000000</v>
      </c>
      <c r="S20" s="1148">
        <v>40527</v>
      </c>
      <c r="T20" s="444" t="s">
        <v>203</v>
      </c>
      <c r="U20" s="1125">
        <v>2139406777.5</v>
      </c>
      <c r="V20" s="1126" t="s">
        <v>48</v>
      </c>
      <c r="W20" s="1141">
        <v>0</v>
      </c>
    </row>
    <row r="21" spans="1:24" ht="28.5" customHeight="1">
      <c r="A21" s="1550"/>
      <c r="B21" s="1476"/>
      <c r="C21" s="1509">
        <v>39953</v>
      </c>
      <c r="D21" s="1362" t="s">
        <v>17</v>
      </c>
      <c r="E21" s="1362" t="s">
        <v>46</v>
      </c>
      <c r="F21" s="1362" t="s">
        <v>50</v>
      </c>
      <c r="G21" s="1384">
        <v>4000000000</v>
      </c>
      <c r="H21" s="1512" t="s">
        <v>37</v>
      </c>
      <c r="I21" s="1533">
        <v>5</v>
      </c>
      <c r="J21" s="1390">
        <v>40004</v>
      </c>
      <c r="K21" s="1387" t="s">
        <v>214</v>
      </c>
      <c r="L21" s="1536">
        <v>4000000000</v>
      </c>
      <c r="M21" s="1381" t="s">
        <v>48</v>
      </c>
      <c r="N21" s="1539">
        <v>7</v>
      </c>
      <c r="O21" s="1524" t="s">
        <v>28</v>
      </c>
      <c r="P21" s="1374" t="s">
        <v>477</v>
      </c>
      <c r="Q21" s="1528" t="s">
        <v>217</v>
      </c>
      <c r="R21" s="1531">
        <v>0.60799999999999998</v>
      </c>
      <c r="S21" s="282">
        <v>40500</v>
      </c>
      <c r="T21" s="443" t="s">
        <v>556</v>
      </c>
      <c r="U21" s="356">
        <v>11743303903</v>
      </c>
      <c r="V21" s="320" t="s">
        <v>217</v>
      </c>
      <c r="W21" s="321">
        <v>0.36899999999999999</v>
      </c>
    </row>
    <row r="22" spans="1:24" ht="28.5" customHeight="1">
      <c r="A22" s="1550"/>
      <c r="B22" s="1476"/>
      <c r="C22" s="1510"/>
      <c r="D22" s="1363"/>
      <c r="E22" s="1363"/>
      <c r="F22" s="1363"/>
      <c r="G22" s="1385"/>
      <c r="H22" s="1513"/>
      <c r="I22" s="1534"/>
      <c r="J22" s="1391"/>
      <c r="K22" s="1388"/>
      <c r="L22" s="1537"/>
      <c r="M22" s="1382"/>
      <c r="N22" s="1540"/>
      <c r="O22" s="1525"/>
      <c r="P22" s="1375"/>
      <c r="Q22" s="1529"/>
      <c r="R22" s="1522"/>
      <c r="S22" s="283">
        <v>40508</v>
      </c>
      <c r="T22" s="443" t="s">
        <v>556</v>
      </c>
      <c r="U22" s="356">
        <v>1761495577.3</v>
      </c>
      <c r="V22" s="320" t="s">
        <v>217</v>
      </c>
      <c r="W22" s="414">
        <v>0.32040000000000002</v>
      </c>
    </row>
    <row r="23" spans="1:24" ht="28.5" customHeight="1">
      <c r="A23" s="1550"/>
      <c r="B23" s="1476"/>
      <c r="C23" s="1510"/>
      <c r="D23" s="1363"/>
      <c r="E23" s="1363"/>
      <c r="F23" s="1363"/>
      <c r="G23" s="1385"/>
      <c r="H23" s="1513"/>
      <c r="I23" s="1534"/>
      <c r="J23" s="1391"/>
      <c r="K23" s="1388"/>
      <c r="L23" s="1537"/>
      <c r="M23" s="1382"/>
      <c r="N23" s="1540"/>
      <c r="O23" s="1525"/>
      <c r="P23" s="1375"/>
      <c r="Q23" s="1529"/>
      <c r="R23" s="1522"/>
      <c r="S23" s="283">
        <v>41264</v>
      </c>
      <c r="T23" s="445" t="s">
        <v>597</v>
      </c>
      <c r="U23" s="356">
        <v>5500000000</v>
      </c>
      <c r="V23" s="320" t="s">
        <v>217</v>
      </c>
      <c r="W23" s="414">
        <v>0.21970000000000001</v>
      </c>
    </row>
    <row r="24" spans="1:24" ht="28.5" customHeight="1">
      <c r="A24" s="1550"/>
      <c r="B24" s="1476"/>
      <c r="C24" s="1510"/>
      <c r="D24" s="1363"/>
      <c r="E24" s="1363"/>
      <c r="F24" s="1363"/>
      <c r="G24" s="1385"/>
      <c r="H24" s="1513"/>
      <c r="I24" s="1534"/>
      <c r="J24" s="1391"/>
      <c r="K24" s="1388"/>
      <c r="L24" s="1537"/>
      <c r="M24" s="1382"/>
      <c r="N24" s="1540"/>
      <c r="O24" s="1525"/>
      <c r="P24" s="1375"/>
      <c r="Q24" s="1529"/>
      <c r="R24" s="1522"/>
      <c r="S24" s="283">
        <v>41375</v>
      </c>
      <c r="T24" s="445" t="s">
        <v>617</v>
      </c>
      <c r="U24" s="356">
        <v>1637839843.6800001</v>
      </c>
      <c r="V24" s="320" t="s">
        <v>217</v>
      </c>
      <c r="W24" s="414">
        <v>0.1769</v>
      </c>
    </row>
    <row r="25" spans="1:24" ht="28.5" customHeight="1">
      <c r="A25" s="1550"/>
      <c r="B25" s="1476"/>
      <c r="C25" s="1510"/>
      <c r="D25" s="1363"/>
      <c r="E25" s="1363"/>
      <c r="F25" s="1363"/>
      <c r="G25" s="1385"/>
      <c r="H25" s="1513"/>
      <c r="I25" s="1534"/>
      <c r="J25" s="1391"/>
      <c r="K25" s="1388"/>
      <c r="L25" s="1537"/>
      <c r="M25" s="1382"/>
      <c r="N25" s="1540"/>
      <c r="O25" s="1525"/>
      <c r="P25" s="1375"/>
      <c r="Q25" s="1529"/>
      <c r="R25" s="1522"/>
      <c r="S25" s="283">
        <v>41437</v>
      </c>
      <c r="T25" s="445" t="s">
        <v>633</v>
      </c>
      <c r="U25" s="356">
        <v>1031700000</v>
      </c>
      <c r="V25" s="320" t="s">
        <v>217</v>
      </c>
      <c r="W25" s="414">
        <v>0.13800000000000001</v>
      </c>
    </row>
    <row r="26" spans="1:24" ht="28.5" customHeight="1">
      <c r="A26" s="1550"/>
      <c r="B26" s="1476"/>
      <c r="C26" s="1510"/>
      <c r="D26" s="1363"/>
      <c r="E26" s="1363"/>
      <c r="F26" s="1363"/>
      <c r="G26" s="1385"/>
      <c r="H26" s="1513"/>
      <c r="I26" s="1534"/>
      <c r="J26" s="1391"/>
      <c r="K26" s="1388"/>
      <c r="L26" s="1537"/>
      <c r="M26" s="1382"/>
      <c r="N26" s="1540"/>
      <c r="O26" s="1525"/>
      <c r="P26" s="1375"/>
      <c r="Q26" s="1529"/>
      <c r="R26" s="1522"/>
      <c r="S26" s="283">
        <v>41530</v>
      </c>
      <c r="T26" s="445" t="s">
        <v>2079</v>
      </c>
      <c r="U26" s="356">
        <v>3822724831.6700001</v>
      </c>
      <c r="V26" s="320" t="s">
        <v>217</v>
      </c>
      <c r="W26" s="414">
        <v>7.3209999999999997E-2</v>
      </c>
    </row>
    <row r="27" spans="1:24" ht="28.5" customHeight="1">
      <c r="A27" s="1550"/>
      <c r="B27" s="1476"/>
      <c r="C27" s="1510"/>
      <c r="D27" s="1363"/>
      <c r="E27" s="1363"/>
      <c r="F27" s="1363"/>
      <c r="G27" s="1385"/>
      <c r="H27" s="1513"/>
      <c r="I27" s="1534"/>
      <c r="J27" s="1391"/>
      <c r="K27" s="1388"/>
      <c r="L27" s="1537"/>
      <c r="M27" s="1382"/>
      <c r="N27" s="1540"/>
      <c r="O27" s="1525"/>
      <c r="P27" s="1375"/>
      <c r="Q27" s="1529"/>
      <c r="R27" s="1522"/>
      <c r="S27" s="283">
        <v>41598</v>
      </c>
      <c r="T27" s="445" t="s">
        <v>2088</v>
      </c>
      <c r="U27" s="356">
        <v>2563441956.2800002</v>
      </c>
      <c r="V27" s="320" t="s">
        <v>217</v>
      </c>
      <c r="W27" s="414">
        <v>2.2409999999999999E-2</v>
      </c>
    </row>
    <row r="28" spans="1:24" ht="28.5" customHeight="1">
      <c r="A28" s="1550"/>
      <c r="B28" s="1476"/>
      <c r="C28" s="1511"/>
      <c r="D28" s="1364"/>
      <c r="E28" s="1364"/>
      <c r="F28" s="1364"/>
      <c r="G28" s="1386"/>
      <c r="H28" s="1514"/>
      <c r="I28" s="1535"/>
      <c r="J28" s="1392"/>
      <c r="K28" s="1389"/>
      <c r="L28" s="1538"/>
      <c r="M28" s="1383"/>
      <c r="N28" s="1541"/>
      <c r="O28" s="1526"/>
      <c r="P28" s="1527"/>
      <c r="Q28" s="1530"/>
      <c r="R28" s="1532"/>
      <c r="S28" s="283">
        <v>41617</v>
      </c>
      <c r="T28" s="445" t="s">
        <v>2097</v>
      </c>
      <c r="U28" s="356">
        <v>1208249982.0599999</v>
      </c>
      <c r="V28" s="320" t="s">
        <v>217</v>
      </c>
      <c r="W28" s="414">
        <v>0</v>
      </c>
    </row>
    <row r="29" spans="1:24" ht="28.5" customHeight="1">
      <c r="A29" s="1550"/>
      <c r="B29" s="1476"/>
      <c r="C29" s="1558">
        <v>39960</v>
      </c>
      <c r="D29" s="1362" t="s">
        <v>17</v>
      </c>
      <c r="E29" s="1543" t="s">
        <v>46</v>
      </c>
      <c r="F29" s="1543" t="s">
        <v>50</v>
      </c>
      <c r="G29" s="1397">
        <v>360624198</v>
      </c>
      <c r="H29" s="1400" t="s">
        <v>37</v>
      </c>
      <c r="I29" s="1393">
        <v>6</v>
      </c>
      <c r="J29" s="1390">
        <v>40004</v>
      </c>
      <c r="K29" s="1395" t="s">
        <v>214</v>
      </c>
      <c r="L29" s="1536">
        <v>360624198</v>
      </c>
      <c r="M29" s="1381" t="s">
        <v>48</v>
      </c>
      <c r="N29" s="1555">
        <v>7</v>
      </c>
      <c r="O29" s="1484" t="s">
        <v>216</v>
      </c>
      <c r="P29" s="1374" t="s">
        <v>215</v>
      </c>
      <c r="Q29" s="1543" t="s">
        <v>47</v>
      </c>
      <c r="R29" s="1546">
        <v>7072488605</v>
      </c>
      <c r="S29" s="87">
        <v>40004</v>
      </c>
      <c r="T29" s="445" t="s">
        <v>487</v>
      </c>
      <c r="U29" s="357">
        <v>360624198</v>
      </c>
      <c r="V29" s="320" t="s">
        <v>47</v>
      </c>
      <c r="W29" s="18">
        <v>6711864407</v>
      </c>
      <c r="X29" s="365"/>
    </row>
    <row r="30" spans="1:24" ht="28.5" customHeight="1">
      <c r="A30" s="1550"/>
      <c r="B30" s="1476"/>
      <c r="C30" s="1559"/>
      <c r="D30" s="1363"/>
      <c r="E30" s="1544"/>
      <c r="F30" s="1544"/>
      <c r="G30" s="1561"/>
      <c r="H30" s="1401"/>
      <c r="I30" s="1399"/>
      <c r="J30" s="1391"/>
      <c r="K30" s="1554"/>
      <c r="L30" s="1537"/>
      <c r="M30" s="1382"/>
      <c r="N30" s="1556"/>
      <c r="O30" s="1485"/>
      <c r="P30" s="1375"/>
      <c r="Q30" s="1544"/>
      <c r="R30" s="1547"/>
      <c r="S30" s="28">
        <v>40165</v>
      </c>
      <c r="T30" s="445" t="s">
        <v>487</v>
      </c>
      <c r="U30" s="1132">
        <v>1000000000</v>
      </c>
      <c r="V30" s="320" t="s">
        <v>47</v>
      </c>
      <c r="W30" s="18">
        <v>5711864407</v>
      </c>
      <c r="X30" s="365"/>
    </row>
    <row r="31" spans="1:24" ht="28.5" customHeight="1">
      <c r="A31" s="1550"/>
      <c r="B31" s="1476"/>
      <c r="C31" s="1559"/>
      <c r="D31" s="1363"/>
      <c r="E31" s="1544"/>
      <c r="F31" s="1544"/>
      <c r="G31" s="1561"/>
      <c r="H31" s="1401"/>
      <c r="I31" s="1399"/>
      <c r="J31" s="1391"/>
      <c r="K31" s="1554"/>
      <c r="L31" s="1537"/>
      <c r="M31" s="1382"/>
      <c r="N31" s="1556"/>
      <c r="O31" s="1485"/>
      <c r="P31" s="1375"/>
      <c r="Q31" s="1544"/>
      <c r="R31" s="1547"/>
      <c r="S31" s="28">
        <v>40199</v>
      </c>
      <c r="T31" s="445" t="s">
        <v>487</v>
      </c>
      <c r="U31" s="1132">
        <v>35084421.25</v>
      </c>
      <c r="V31" s="320" t="s">
        <v>47</v>
      </c>
      <c r="W31" s="1141">
        <v>5676779985.75</v>
      </c>
      <c r="X31" s="365"/>
    </row>
    <row r="32" spans="1:24" ht="28.5" customHeight="1">
      <c r="A32" s="1550"/>
      <c r="B32" s="1476"/>
      <c r="C32" s="1559"/>
      <c r="D32" s="1363"/>
      <c r="E32" s="1544"/>
      <c r="F32" s="1544"/>
      <c r="G32" s="1561"/>
      <c r="H32" s="1401"/>
      <c r="I32" s="1399"/>
      <c r="J32" s="1391"/>
      <c r="K32" s="1554"/>
      <c r="L32" s="1537"/>
      <c r="M32" s="1382"/>
      <c r="N32" s="1556"/>
      <c r="O32" s="1485"/>
      <c r="P32" s="1375"/>
      <c r="Q32" s="1544"/>
      <c r="R32" s="1547"/>
      <c r="S32" s="28">
        <v>40268</v>
      </c>
      <c r="T32" s="445" t="s">
        <v>487</v>
      </c>
      <c r="U32" s="1132">
        <v>1000000000</v>
      </c>
      <c r="V32" s="320" t="s">
        <v>47</v>
      </c>
      <c r="W32" s="1141">
        <v>4676779986</v>
      </c>
      <c r="X32" s="365"/>
    </row>
    <row r="33" spans="1:23" ht="28.5" customHeight="1" thickBot="1">
      <c r="A33" s="1550"/>
      <c r="B33" s="1476"/>
      <c r="C33" s="1560"/>
      <c r="D33" s="1364"/>
      <c r="E33" s="1483"/>
      <c r="F33" s="1483"/>
      <c r="G33" s="1398"/>
      <c r="H33" s="1402"/>
      <c r="I33" s="1394"/>
      <c r="J33" s="1392"/>
      <c r="K33" s="1396"/>
      <c r="L33" s="1538"/>
      <c r="M33" s="1383"/>
      <c r="N33" s="1557"/>
      <c r="O33" s="1486"/>
      <c r="P33" s="1542"/>
      <c r="Q33" s="1545"/>
      <c r="R33" s="1548"/>
      <c r="S33" s="87">
        <v>40288</v>
      </c>
      <c r="T33" s="445" t="s">
        <v>203</v>
      </c>
      <c r="U33" s="356">
        <v>4676779986</v>
      </c>
      <c r="V33" s="376" t="s">
        <v>48</v>
      </c>
      <c r="W33" s="18">
        <v>0</v>
      </c>
    </row>
    <row r="34" spans="1:23" ht="28.5" customHeight="1" thickTop="1">
      <c r="A34" s="1550"/>
      <c r="B34" s="1476"/>
      <c r="C34" s="1136">
        <v>39967</v>
      </c>
      <c r="D34" s="1106" t="s">
        <v>17</v>
      </c>
      <c r="E34" s="1107" t="s">
        <v>46</v>
      </c>
      <c r="F34" s="441" t="s">
        <v>50</v>
      </c>
      <c r="G34" s="1110">
        <f>23027511395+7072488605</f>
        <v>30100000000</v>
      </c>
      <c r="H34" s="1113" t="s">
        <v>37</v>
      </c>
      <c r="I34" s="139">
        <v>8</v>
      </c>
      <c r="J34" s="1095">
        <v>40004</v>
      </c>
      <c r="K34" s="820" t="s">
        <v>214</v>
      </c>
      <c r="L34" s="88">
        <v>22041706310</v>
      </c>
      <c r="M34" s="1102" t="s">
        <v>48</v>
      </c>
      <c r="N34" s="825">
        <v>9</v>
      </c>
      <c r="O34" s="826"/>
      <c r="P34" s="827"/>
      <c r="Q34" s="486"/>
      <c r="R34" s="89"/>
      <c r="S34" s="90"/>
      <c r="T34" s="446"/>
      <c r="U34" s="1132"/>
      <c r="V34" s="366"/>
      <c r="W34" s="602"/>
    </row>
    <row r="35" spans="1:23" ht="28.5" customHeight="1" thickBot="1">
      <c r="A35" s="1550"/>
      <c r="B35" s="1476"/>
      <c r="C35" s="818"/>
      <c r="D35" s="1065"/>
      <c r="E35" s="1067"/>
      <c r="F35" s="1128"/>
      <c r="G35" s="1064"/>
      <c r="H35" s="151"/>
      <c r="I35" s="152"/>
      <c r="J35" s="828">
        <v>40004</v>
      </c>
      <c r="K35" s="829" t="s">
        <v>213</v>
      </c>
      <c r="L35" s="281">
        <v>7072488605</v>
      </c>
      <c r="M35" s="830" t="s">
        <v>48</v>
      </c>
      <c r="N35" s="831">
        <v>9</v>
      </c>
      <c r="O35" s="832"/>
      <c r="P35" s="833"/>
      <c r="Q35" s="486"/>
      <c r="R35" s="89"/>
      <c r="S35" s="90"/>
      <c r="T35" s="447"/>
      <c r="U35" s="1132"/>
      <c r="V35" s="366"/>
      <c r="W35" s="602"/>
    </row>
    <row r="36" spans="1:23" ht="28.5" customHeight="1" thickTop="1">
      <c r="A36" s="1550"/>
      <c r="B36" s="1476"/>
      <c r="C36" s="818"/>
      <c r="D36" s="1065"/>
      <c r="E36" s="1067"/>
      <c r="F36" s="1128"/>
      <c r="G36" s="1064"/>
      <c r="H36" s="1130"/>
      <c r="I36" s="148"/>
      <c r="J36" s="1095">
        <v>40004</v>
      </c>
      <c r="K36" s="1098" t="s">
        <v>212</v>
      </c>
      <c r="L36" s="1110">
        <v>985805085</v>
      </c>
      <c r="M36" s="1102" t="s">
        <v>48</v>
      </c>
      <c r="N36" s="1123">
        <v>9</v>
      </c>
      <c r="O36" s="826" t="s">
        <v>211</v>
      </c>
      <c r="P36" s="824">
        <v>29</v>
      </c>
      <c r="Q36" s="486" t="s">
        <v>47</v>
      </c>
      <c r="R36" s="89">
        <v>985805085</v>
      </c>
      <c r="S36" s="28">
        <v>40633</v>
      </c>
      <c r="T36" s="370" t="s">
        <v>487</v>
      </c>
      <c r="U36" s="1132">
        <v>50000000</v>
      </c>
      <c r="V36" s="992" t="s">
        <v>311</v>
      </c>
      <c r="W36" s="1141" t="s">
        <v>48</v>
      </c>
    </row>
    <row r="37" spans="1:23" ht="28.5" customHeight="1">
      <c r="A37" s="1082"/>
      <c r="B37" s="1083"/>
      <c r="C37" s="818"/>
      <c r="D37" s="1065"/>
      <c r="E37" s="1067"/>
      <c r="F37" s="1128"/>
      <c r="G37" s="1064"/>
      <c r="H37" s="1130"/>
      <c r="I37" s="148"/>
      <c r="J37" s="819"/>
      <c r="K37" s="820"/>
      <c r="L37" s="1064"/>
      <c r="M37" s="821"/>
      <c r="N37" s="834"/>
      <c r="O37" s="832"/>
      <c r="P37" s="835"/>
      <c r="Q37" s="354"/>
      <c r="R37" s="99"/>
      <c r="S37" s="283">
        <v>40638</v>
      </c>
      <c r="T37" s="448" t="s">
        <v>487</v>
      </c>
      <c r="U37" s="357">
        <v>45000000</v>
      </c>
      <c r="V37" s="992" t="s">
        <v>311</v>
      </c>
      <c r="W37" s="1141" t="s">
        <v>48</v>
      </c>
    </row>
    <row r="38" spans="1:23" ht="28.5" customHeight="1">
      <c r="A38" s="1082"/>
      <c r="B38" s="1083"/>
      <c r="C38" s="818"/>
      <c r="D38" s="1065"/>
      <c r="E38" s="1067"/>
      <c r="F38" s="1128"/>
      <c r="G38" s="1064"/>
      <c r="H38" s="1130"/>
      <c r="I38" s="148"/>
      <c r="J38" s="819"/>
      <c r="K38" s="820"/>
      <c r="L38" s="1064"/>
      <c r="M38" s="821"/>
      <c r="N38" s="834"/>
      <c r="O38" s="832"/>
      <c r="P38" s="835"/>
      <c r="Q38" s="354"/>
      <c r="R38" s="99"/>
      <c r="S38" s="283">
        <v>40666</v>
      </c>
      <c r="T38" s="448" t="s">
        <v>487</v>
      </c>
      <c r="U38" s="357">
        <v>15887795</v>
      </c>
      <c r="V38" s="992" t="s">
        <v>311</v>
      </c>
      <c r="W38" s="18" t="s">
        <v>48</v>
      </c>
    </row>
    <row r="39" spans="1:23" ht="28.5" customHeight="1">
      <c r="A39" s="1082"/>
      <c r="B39" s="1083"/>
      <c r="C39" s="818"/>
      <c r="D39" s="1065"/>
      <c r="E39" s="1067"/>
      <c r="F39" s="1128"/>
      <c r="G39" s="1064"/>
      <c r="H39" s="1130"/>
      <c r="I39" s="148"/>
      <c r="J39" s="819"/>
      <c r="K39" s="820"/>
      <c r="L39" s="1064"/>
      <c r="M39" s="821"/>
      <c r="N39" s="834"/>
      <c r="O39" s="832"/>
      <c r="P39" s="835"/>
      <c r="Q39" s="354"/>
      <c r="R39" s="99"/>
      <c r="S39" s="283">
        <v>40893</v>
      </c>
      <c r="T39" s="448" t="s">
        <v>487</v>
      </c>
      <c r="U39" s="357">
        <v>144444.04</v>
      </c>
      <c r="V39" s="992" t="s">
        <v>311</v>
      </c>
      <c r="W39" s="993" t="s">
        <v>48</v>
      </c>
    </row>
    <row r="40" spans="1:23" ht="28.5" customHeight="1">
      <c r="A40" s="1082"/>
      <c r="B40" s="1083"/>
      <c r="C40" s="1135"/>
      <c r="D40" s="1144"/>
      <c r="E40" s="101"/>
      <c r="F40" s="456"/>
      <c r="G40" s="1109"/>
      <c r="H40" s="1112"/>
      <c r="I40" s="1092"/>
      <c r="J40" s="1094"/>
      <c r="K40" s="1097"/>
      <c r="L40" s="1109"/>
      <c r="M40" s="1101"/>
      <c r="N40" s="1122"/>
      <c r="O40" s="836"/>
      <c r="P40" s="837"/>
      <c r="Q40" s="457"/>
      <c r="R40" s="1090"/>
      <c r="S40" s="458">
        <v>40900</v>
      </c>
      <c r="T40" s="371" t="s">
        <v>487</v>
      </c>
      <c r="U40" s="379">
        <v>18890294</v>
      </c>
      <c r="V40" s="992" t="s">
        <v>311</v>
      </c>
      <c r="W40" s="993" t="s">
        <v>48</v>
      </c>
    </row>
    <row r="41" spans="1:23" ht="28.5" customHeight="1">
      <c r="A41" s="1082"/>
      <c r="B41" s="1083"/>
      <c r="C41" s="1134"/>
      <c r="D41" s="1105"/>
      <c r="E41" s="1053"/>
      <c r="F41" s="515"/>
      <c r="G41" s="1108"/>
      <c r="H41" s="1111"/>
      <c r="I41" s="1091"/>
      <c r="J41" s="1093"/>
      <c r="K41" s="1096"/>
      <c r="L41" s="1108"/>
      <c r="M41" s="1100"/>
      <c r="N41" s="1121"/>
      <c r="O41" s="838"/>
      <c r="P41" s="839"/>
      <c r="Q41" s="514"/>
      <c r="R41" s="1089"/>
      <c r="S41" s="516">
        <v>40919</v>
      </c>
      <c r="T41" s="517" t="s">
        <v>487</v>
      </c>
      <c r="U41" s="1131">
        <v>6713489</v>
      </c>
      <c r="V41" s="992" t="s">
        <v>311</v>
      </c>
      <c r="W41" s="993" t="s">
        <v>48</v>
      </c>
    </row>
    <row r="42" spans="1:23" ht="28.5" customHeight="1">
      <c r="A42" s="1082"/>
      <c r="B42" s="1083"/>
      <c r="C42" s="1134"/>
      <c r="D42" s="1105"/>
      <c r="E42" s="1053"/>
      <c r="F42" s="515"/>
      <c r="G42" s="1108"/>
      <c r="H42" s="1111"/>
      <c r="I42" s="1091"/>
      <c r="J42" s="1093"/>
      <c r="K42" s="1096"/>
      <c r="L42" s="1108"/>
      <c r="M42" s="1100"/>
      <c r="N42" s="1121"/>
      <c r="O42" s="838"/>
      <c r="P42" s="839"/>
      <c r="Q42" s="514"/>
      <c r="R42" s="1089"/>
      <c r="S42" s="516">
        <v>41205</v>
      </c>
      <c r="T42" s="517" t="s">
        <v>487</v>
      </c>
      <c r="U42" s="1131">
        <v>435096.61</v>
      </c>
      <c r="V42" s="992" t="s">
        <v>311</v>
      </c>
      <c r="W42" s="993" t="s">
        <v>48</v>
      </c>
    </row>
    <row r="43" spans="1:23" ht="28.5" customHeight="1">
      <c r="A43" s="1082"/>
      <c r="B43" s="1083"/>
      <c r="C43" s="1134"/>
      <c r="D43" s="1105"/>
      <c r="E43" s="1053"/>
      <c r="F43" s="515"/>
      <c r="G43" s="1108"/>
      <c r="H43" s="1111"/>
      <c r="I43" s="1091"/>
      <c r="J43" s="1093"/>
      <c r="K43" s="1096"/>
      <c r="L43" s="1108"/>
      <c r="M43" s="1100"/>
      <c r="N43" s="1121"/>
      <c r="O43" s="838"/>
      <c r="P43" s="839"/>
      <c r="Q43" s="514"/>
      <c r="R43" s="1089"/>
      <c r="S43" s="87">
        <v>41416</v>
      </c>
      <c r="T43" s="448" t="s">
        <v>487</v>
      </c>
      <c r="U43" s="357">
        <v>10048967.539999999</v>
      </c>
      <c r="V43" s="992" t="s">
        <v>311</v>
      </c>
      <c r="W43" s="18" t="s">
        <v>48</v>
      </c>
    </row>
    <row r="44" spans="1:23" ht="28.5" customHeight="1">
      <c r="A44" s="1082"/>
      <c r="B44" s="1083"/>
      <c r="C44" s="1134"/>
      <c r="D44" s="1105"/>
      <c r="E44" s="1053"/>
      <c r="F44" s="515"/>
      <c r="G44" s="1108"/>
      <c r="H44" s="1111"/>
      <c r="I44" s="1091"/>
      <c r="J44" s="1093"/>
      <c r="K44" s="1096"/>
      <c r="L44" s="1108"/>
      <c r="M44" s="1100"/>
      <c r="N44" s="1121"/>
      <c r="O44" s="838"/>
      <c r="P44" s="839"/>
      <c r="Q44" s="514"/>
      <c r="R44" s="1089"/>
      <c r="S44" s="87">
        <v>41537</v>
      </c>
      <c r="T44" s="448" t="s">
        <v>487</v>
      </c>
      <c r="U44" s="357">
        <v>11832876.93</v>
      </c>
      <c r="V44" s="992" t="s">
        <v>311</v>
      </c>
      <c r="W44" s="18" t="s">
        <v>48</v>
      </c>
    </row>
    <row r="45" spans="1:23" ht="28.5" customHeight="1">
      <c r="A45" s="1082"/>
      <c r="B45" s="1083"/>
      <c r="C45" s="1134"/>
      <c r="D45" s="1105"/>
      <c r="E45" s="1053"/>
      <c r="F45" s="515"/>
      <c r="G45" s="1108"/>
      <c r="H45" s="1111"/>
      <c r="I45" s="1091"/>
      <c r="J45" s="1093"/>
      <c r="K45" s="1096"/>
      <c r="L45" s="1108"/>
      <c r="M45" s="1100"/>
      <c r="N45" s="1121"/>
      <c r="O45" s="838"/>
      <c r="P45" s="839"/>
      <c r="Q45" s="514"/>
      <c r="R45" s="1089"/>
      <c r="S45" s="87">
        <v>41635</v>
      </c>
      <c r="T45" s="448" t="s">
        <v>487</v>
      </c>
      <c r="U45" s="357">
        <v>410704.88</v>
      </c>
      <c r="V45" s="994" t="s">
        <v>311</v>
      </c>
      <c r="W45" s="18" t="s">
        <v>48</v>
      </c>
    </row>
    <row r="46" spans="1:23" ht="28.5" customHeight="1" thickBot="1">
      <c r="A46" s="1082"/>
      <c r="B46" s="1083"/>
      <c r="C46" s="840"/>
      <c r="D46" s="1066"/>
      <c r="E46" s="1068"/>
      <c r="F46" s="91"/>
      <c r="G46" s="1071"/>
      <c r="H46" s="149"/>
      <c r="I46" s="150"/>
      <c r="J46" s="814"/>
      <c r="K46" s="815"/>
      <c r="L46" s="1071"/>
      <c r="M46" s="816"/>
      <c r="N46" s="841"/>
      <c r="O46" s="842"/>
      <c r="P46" s="843"/>
      <c r="Q46" s="460"/>
      <c r="R46" s="105"/>
      <c r="S46" s="980">
        <v>41648</v>
      </c>
      <c r="T46" s="981" t="s">
        <v>487</v>
      </c>
      <c r="U46" s="491">
        <v>470269.24</v>
      </c>
      <c r="V46" s="995" t="s">
        <v>311</v>
      </c>
      <c r="W46" s="996" t="s">
        <v>48</v>
      </c>
    </row>
    <row r="47" spans="1:23" ht="28.5" customHeight="1">
      <c r="A47" s="1549" t="s">
        <v>209</v>
      </c>
      <c r="B47" s="1475" t="s">
        <v>210</v>
      </c>
      <c r="C47" s="1136">
        <v>39829</v>
      </c>
      <c r="D47" s="1106" t="s">
        <v>17</v>
      </c>
      <c r="E47" s="94" t="s">
        <v>209</v>
      </c>
      <c r="F47" s="95" t="s">
        <v>50</v>
      </c>
      <c r="G47" s="1110">
        <v>1500000000</v>
      </c>
      <c r="H47" s="1113" t="s">
        <v>37</v>
      </c>
      <c r="I47" s="139">
        <v>13</v>
      </c>
      <c r="J47" s="1095"/>
      <c r="K47" s="1120"/>
      <c r="L47" s="1110"/>
      <c r="M47" s="1102"/>
      <c r="N47" s="1104"/>
      <c r="O47" s="1115"/>
      <c r="P47" s="1116"/>
      <c r="Q47" s="1118"/>
      <c r="R47" s="89"/>
      <c r="S47" s="844">
        <v>39889</v>
      </c>
      <c r="T47" s="845" t="s">
        <v>487</v>
      </c>
      <c r="U47" s="358">
        <v>3499054.95</v>
      </c>
      <c r="V47" s="368" t="s">
        <v>50</v>
      </c>
      <c r="W47" s="1141">
        <v>1496500945</v>
      </c>
    </row>
    <row r="48" spans="1:23" ht="28.5" customHeight="1">
      <c r="A48" s="1550"/>
      <c r="B48" s="1552"/>
      <c r="C48" s="818"/>
      <c r="D48" s="1065"/>
      <c r="E48" s="96"/>
      <c r="F48" s="97"/>
      <c r="G48" s="1064"/>
      <c r="H48" s="1130"/>
      <c r="I48" s="148"/>
      <c r="J48" s="819"/>
      <c r="K48" s="846"/>
      <c r="L48" s="1064"/>
      <c r="M48" s="821"/>
      <c r="N48" s="847"/>
      <c r="O48" s="1085"/>
      <c r="P48" s="1086"/>
      <c r="Q48" s="98"/>
      <c r="R48" s="99"/>
      <c r="S48" s="848">
        <v>39920</v>
      </c>
      <c r="T48" s="849" t="s">
        <v>487</v>
      </c>
      <c r="U48" s="359">
        <v>31810122.109999999</v>
      </c>
      <c r="V48" s="369" t="s">
        <v>50</v>
      </c>
      <c r="W48" s="1141">
        <v>1464690823</v>
      </c>
    </row>
    <row r="49" spans="1:23" ht="28.5" customHeight="1">
      <c r="A49" s="1550"/>
      <c r="B49" s="1552"/>
      <c r="C49" s="1136"/>
      <c r="D49" s="1106"/>
      <c r="E49" s="1054"/>
      <c r="F49" s="95"/>
      <c r="G49" s="1110"/>
      <c r="H49" s="1130"/>
      <c r="I49" s="148"/>
      <c r="J49" s="100"/>
      <c r="K49" s="846"/>
      <c r="L49" s="1064"/>
      <c r="M49" s="821"/>
      <c r="N49" s="847"/>
      <c r="O49" s="1085"/>
      <c r="P49" s="1086"/>
      <c r="Q49" s="1118"/>
      <c r="R49" s="89"/>
      <c r="S49" s="848">
        <v>39951</v>
      </c>
      <c r="T49" s="849" t="s">
        <v>487</v>
      </c>
      <c r="U49" s="359">
        <v>51136083.810000002</v>
      </c>
      <c r="V49" s="369" t="s">
        <v>50</v>
      </c>
      <c r="W49" s="1141">
        <v>1413554739</v>
      </c>
    </row>
    <row r="50" spans="1:23" ht="28.5" customHeight="1">
      <c r="A50" s="1550"/>
      <c r="B50" s="1552"/>
      <c r="C50" s="1136"/>
      <c r="D50" s="1106"/>
      <c r="E50" s="1054"/>
      <c r="F50" s="95"/>
      <c r="G50" s="1110"/>
      <c r="H50" s="1130"/>
      <c r="I50" s="148"/>
      <c r="J50" s="819"/>
      <c r="K50" s="846"/>
      <c r="L50" s="1064"/>
      <c r="M50" s="821"/>
      <c r="N50" s="847"/>
      <c r="O50" s="1085"/>
      <c r="P50" s="1086"/>
      <c r="Q50" s="1118"/>
      <c r="R50" s="89"/>
      <c r="S50" s="848">
        <v>39981</v>
      </c>
      <c r="T50" s="849" t="s">
        <v>487</v>
      </c>
      <c r="U50" s="360">
        <v>44357709.980000004</v>
      </c>
      <c r="V50" s="370" t="s">
        <v>50</v>
      </c>
      <c r="W50" s="1141">
        <v>1369197029</v>
      </c>
    </row>
    <row r="51" spans="1:23" ht="28.5" customHeight="1">
      <c r="A51" s="1550"/>
      <c r="B51" s="1552"/>
      <c r="C51" s="1135"/>
      <c r="D51" s="1144"/>
      <c r="E51" s="101"/>
      <c r="F51" s="102"/>
      <c r="G51" s="1109"/>
      <c r="H51" s="1111"/>
      <c r="I51" s="1091"/>
      <c r="J51" s="1093"/>
      <c r="K51" s="1119"/>
      <c r="L51" s="1108"/>
      <c r="M51" s="1100"/>
      <c r="N51" s="1129"/>
      <c r="O51" s="1114"/>
      <c r="P51" s="1087"/>
      <c r="Q51" s="1117"/>
      <c r="R51" s="1090"/>
      <c r="S51" s="850">
        <v>40008</v>
      </c>
      <c r="T51" s="851" t="s">
        <v>203</v>
      </c>
      <c r="U51" s="359">
        <v>1369197029.1500001</v>
      </c>
      <c r="V51" s="371" t="s">
        <v>202</v>
      </c>
      <c r="W51" s="1080">
        <v>0</v>
      </c>
    </row>
    <row r="52" spans="1:23" ht="28.5" customHeight="1" thickBot="1">
      <c r="A52" s="1551"/>
      <c r="B52" s="1553"/>
      <c r="C52" s="840"/>
      <c r="D52" s="1066"/>
      <c r="E52" s="1068"/>
      <c r="F52" s="103"/>
      <c r="G52" s="1071"/>
      <c r="H52" s="149"/>
      <c r="I52" s="150"/>
      <c r="J52" s="814"/>
      <c r="K52" s="852"/>
      <c r="L52" s="1071"/>
      <c r="M52" s="816"/>
      <c r="N52" s="853"/>
      <c r="O52" s="854"/>
      <c r="P52" s="855"/>
      <c r="Q52" s="1070"/>
      <c r="R52" s="146"/>
      <c r="S52" s="106">
        <v>40008</v>
      </c>
      <c r="T52" s="449" t="s">
        <v>322</v>
      </c>
      <c r="U52" s="361">
        <v>15000000</v>
      </c>
      <c r="V52" s="374" t="s">
        <v>48</v>
      </c>
      <c r="W52" s="153" t="s">
        <v>201</v>
      </c>
    </row>
    <row r="53" spans="1:23" ht="28.5" customHeight="1">
      <c r="A53" s="1550" t="s">
        <v>336</v>
      </c>
      <c r="B53" s="1476" t="s">
        <v>206</v>
      </c>
      <c r="C53" s="856">
        <v>39815</v>
      </c>
      <c r="D53" s="1075" t="s">
        <v>17</v>
      </c>
      <c r="E53" s="1072" t="s">
        <v>204</v>
      </c>
      <c r="F53" s="154" t="s">
        <v>50</v>
      </c>
      <c r="G53" s="1063">
        <v>4000000000</v>
      </c>
      <c r="H53" s="155" t="s">
        <v>37</v>
      </c>
      <c r="I53" s="156"/>
      <c r="J53" s="810">
        <v>39974</v>
      </c>
      <c r="K53" s="857" t="s">
        <v>205</v>
      </c>
      <c r="L53" s="1063">
        <v>500000000</v>
      </c>
      <c r="M53" s="812" t="s">
        <v>48</v>
      </c>
      <c r="N53" s="858">
        <v>19</v>
      </c>
      <c r="O53" s="859" t="s">
        <v>204</v>
      </c>
      <c r="P53" s="860">
        <v>20</v>
      </c>
      <c r="Q53" s="174" t="s">
        <v>326</v>
      </c>
      <c r="R53" s="171">
        <v>3500000000</v>
      </c>
      <c r="S53" s="172">
        <v>40312</v>
      </c>
      <c r="T53" s="1571" t="s">
        <v>323</v>
      </c>
      <c r="U53" s="362">
        <v>1900000000</v>
      </c>
      <c r="V53" s="375" t="s">
        <v>48</v>
      </c>
      <c r="W53" s="173" t="s">
        <v>201</v>
      </c>
    </row>
    <row r="54" spans="1:23" ht="28.5" customHeight="1">
      <c r="A54" s="1550"/>
      <c r="B54" s="1476"/>
      <c r="C54" s="861">
        <v>39932</v>
      </c>
      <c r="D54" s="1106" t="s">
        <v>17</v>
      </c>
      <c r="E54" s="1054" t="s">
        <v>204</v>
      </c>
      <c r="F54" s="95" t="s">
        <v>50</v>
      </c>
      <c r="G54" s="107">
        <v>0</v>
      </c>
      <c r="H54" s="108" t="s">
        <v>201</v>
      </c>
      <c r="I54" s="139">
        <v>14</v>
      </c>
      <c r="J54" s="819"/>
      <c r="K54" s="1084"/>
      <c r="L54" s="1064"/>
      <c r="M54" s="821"/>
      <c r="N54" s="862"/>
      <c r="O54" s="1085"/>
      <c r="P54" s="1086"/>
      <c r="Q54" s="98"/>
      <c r="R54" s="99"/>
      <c r="S54" s="109"/>
      <c r="T54" s="1572"/>
      <c r="U54" s="357"/>
      <c r="V54" s="367"/>
      <c r="W54" s="110"/>
    </row>
    <row r="55" spans="1:23" ht="28.5" customHeight="1" thickBot="1">
      <c r="A55" s="1550"/>
      <c r="B55" s="1476"/>
      <c r="C55" s="522">
        <v>39932</v>
      </c>
      <c r="D55" s="1066" t="s">
        <v>17</v>
      </c>
      <c r="E55" s="1068" t="s">
        <v>204</v>
      </c>
      <c r="F55" s="103" t="s">
        <v>50</v>
      </c>
      <c r="G55" s="1071">
        <v>280130642</v>
      </c>
      <c r="H55" s="149" t="s">
        <v>37</v>
      </c>
      <c r="I55" s="111">
        <v>15</v>
      </c>
      <c r="J55" s="814"/>
      <c r="K55" s="852"/>
      <c r="L55" s="1071"/>
      <c r="M55" s="816"/>
      <c r="N55" s="863"/>
      <c r="O55" s="864"/>
      <c r="P55" s="855"/>
      <c r="Q55" s="104"/>
      <c r="R55" s="105"/>
      <c r="S55" s="106">
        <v>40004</v>
      </c>
      <c r="T55" s="449" t="s">
        <v>203</v>
      </c>
      <c r="U55" s="361">
        <v>280130642</v>
      </c>
      <c r="V55" s="374" t="s">
        <v>48</v>
      </c>
      <c r="W55" s="17">
        <v>0</v>
      </c>
    </row>
    <row r="56" spans="1:23" ht="28.5" customHeight="1">
      <c r="A56" s="1550"/>
      <c r="B56" s="1476"/>
      <c r="C56" s="856">
        <v>39934</v>
      </c>
      <c r="D56" s="1075" t="s">
        <v>17</v>
      </c>
      <c r="E56" s="1072" t="s">
        <v>310</v>
      </c>
      <c r="F56" s="154" t="s">
        <v>50</v>
      </c>
      <c r="G56" s="1063">
        <v>1888153580</v>
      </c>
      <c r="H56" s="155"/>
      <c r="I56" s="156">
        <v>16</v>
      </c>
      <c r="J56" s="810">
        <v>40298</v>
      </c>
      <c r="K56" s="1573" t="s">
        <v>313</v>
      </c>
      <c r="L56" s="1063">
        <v>-1888153580</v>
      </c>
      <c r="M56" s="812" t="s">
        <v>48</v>
      </c>
      <c r="N56" s="858">
        <v>23</v>
      </c>
      <c r="O56" s="859" t="s">
        <v>314</v>
      </c>
      <c r="P56" s="860">
        <v>23</v>
      </c>
      <c r="Q56" s="174" t="s">
        <v>311</v>
      </c>
      <c r="R56" s="171" t="s">
        <v>48</v>
      </c>
      <c r="S56" s="327">
        <v>40308</v>
      </c>
      <c r="T56" s="372" t="s">
        <v>315</v>
      </c>
      <c r="U56" s="363">
        <v>30544528</v>
      </c>
      <c r="V56" s="372" t="s">
        <v>311</v>
      </c>
      <c r="W56" s="328" t="s">
        <v>48</v>
      </c>
    </row>
    <row r="57" spans="1:23" ht="28.5" customHeight="1">
      <c r="A57" s="1550"/>
      <c r="B57" s="1476"/>
      <c r="C57" s="818">
        <v>39953</v>
      </c>
      <c r="D57" s="1065" t="s">
        <v>17</v>
      </c>
      <c r="E57" s="1067" t="s">
        <v>310</v>
      </c>
      <c r="F57" s="97" t="s">
        <v>50</v>
      </c>
      <c r="G57" s="1064">
        <v>0</v>
      </c>
      <c r="H57" s="1130" t="s">
        <v>201</v>
      </c>
      <c r="I57" s="329">
        <v>17</v>
      </c>
      <c r="J57" s="819"/>
      <c r="K57" s="1574"/>
      <c r="L57" s="1064"/>
      <c r="M57" s="821"/>
      <c r="N57" s="847"/>
      <c r="O57" s="1575"/>
      <c r="P57" s="1576"/>
      <c r="Q57" s="98"/>
      <c r="R57" s="99"/>
      <c r="S57" s="224">
        <v>40430</v>
      </c>
      <c r="T57" s="450" t="s">
        <v>315</v>
      </c>
      <c r="U57" s="357">
        <v>9666784</v>
      </c>
      <c r="V57" s="373" t="s">
        <v>311</v>
      </c>
      <c r="W57" s="110" t="s">
        <v>48</v>
      </c>
    </row>
    <row r="58" spans="1:23" ht="44.25" customHeight="1">
      <c r="A58" s="1550"/>
      <c r="B58" s="1476"/>
      <c r="C58" s="818"/>
      <c r="D58" s="1065"/>
      <c r="E58" s="1067"/>
      <c r="F58" s="97"/>
      <c r="G58" s="1064"/>
      <c r="H58" s="1130"/>
      <c r="I58" s="329"/>
      <c r="J58" s="819"/>
      <c r="K58" s="865"/>
      <c r="L58" s="1064"/>
      <c r="M58" s="821"/>
      <c r="N58" s="847"/>
      <c r="O58" s="1085"/>
      <c r="P58" s="1086"/>
      <c r="Q58" s="98"/>
      <c r="R58" s="99"/>
      <c r="S58" s="224">
        <v>40541</v>
      </c>
      <c r="T58" s="488" t="s">
        <v>315</v>
      </c>
      <c r="U58" s="357">
        <v>7844409</v>
      </c>
      <c r="V58" s="373" t="s">
        <v>311</v>
      </c>
      <c r="W58" s="110" t="s">
        <v>48</v>
      </c>
    </row>
    <row r="59" spans="1:23" ht="44.25" customHeight="1" thickBot="1">
      <c r="A59" s="1550"/>
      <c r="B59" s="1476"/>
      <c r="C59" s="866"/>
      <c r="D59" s="1151"/>
      <c r="E59" s="322"/>
      <c r="F59" s="323"/>
      <c r="G59" s="92"/>
      <c r="H59" s="324"/>
      <c r="I59" s="325"/>
      <c r="J59" s="867"/>
      <c r="K59" s="868"/>
      <c r="L59" s="92"/>
      <c r="M59" s="869"/>
      <c r="N59" s="870"/>
      <c r="O59" s="871"/>
      <c r="P59" s="872"/>
      <c r="Q59" s="326"/>
      <c r="R59" s="93"/>
      <c r="S59" s="489">
        <v>41029</v>
      </c>
      <c r="T59" s="490" t="s">
        <v>315</v>
      </c>
      <c r="U59" s="491">
        <v>9302184.8000000007</v>
      </c>
      <c r="V59" s="492" t="s">
        <v>311</v>
      </c>
      <c r="W59" s="1080" t="s">
        <v>48</v>
      </c>
    </row>
    <row r="60" spans="1:23" ht="45" customHeight="1">
      <c r="A60" s="1550"/>
      <c r="B60" s="1476"/>
      <c r="C60" s="1136">
        <v>39960</v>
      </c>
      <c r="D60" s="1106" t="s">
        <v>17</v>
      </c>
      <c r="E60" s="1054" t="s">
        <v>334</v>
      </c>
      <c r="F60" s="95" t="s">
        <v>526</v>
      </c>
      <c r="G60" s="1110">
        <v>6642000000</v>
      </c>
      <c r="H60" s="1113" t="s">
        <v>48</v>
      </c>
      <c r="I60" s="139">
        <v>18</v>
      </c>
      <c r="J60" s="1095">
        <v>39974</v>
      </c>
      <c r="K60" s="1098" t="s">
        <v>200</v>
      </c>
      <c r="L60" s="1110">
        <v>0</v>
      </c>
      <c r="M60" s="1102" t="s">
        <v>48</v>
      </c>
      <c r="N60" s="1104"/>
      <c r="O60" s="873" t="s">
        <v>199</v>
      </c>
      <c r="P60" s="824" t="s">
        <v>535</v>
      </c>
      <c r="Q60" s="1107" t="s">
        <v>527</v>
      </c>
      <c r="R60" s="89">
        <v>7142000000</v>
      </c>
      <c r="S60" s="378">
        <v>40687</v>
      </c>
      <c r="T60" s="370" t="s">
        <v>532</v>
      </c>
      <c r="U60" s="1132">
        <v>5076460000</v>
      </c>
      <c r="V60" s="1577" t="s">
        <v>48</v>
      </c>
      <c r="W60" s="1565">
        <v>0</v>
      </c>
    </row>
    <row r="61" spans="1:23" ht="28.35" customHeight="1">
      <c r="A61" s="1550"/>
      <c r="B61" s="1476"/>
      <c r="C61" s="1135"/>
      <c r="D61" s="1144"/>
      <c r="E61" s="101"/>
      <c r="F61" s="102"/>
      <c r="G61" s="1109"/>
      <c r="H61" s="1112"/>
      <c r="I61" s="364"/>
      <c r="J61" s="1094"/>
      <c r="K61" s="1097"/>
      <c r="L61" s="1109"/>
      <c r="M61" s="1101"/>
      <c r="N61" s="1103"/>
      <c r="O61" s="1124"/>
      <c r="P61" s="837"/>
      <c r="Q61" s="1088"/>
      <c r="R61" s="1090"/>
      <c r="S61" s="378">
        <v>40687</v>
      </c>
      <c r="T61" s="370" t="s">
        <v>554</v>
      </c>
      <c r="U61" s="1132">
        <f>R60-U60</f>
        <v>2065540000</v>
      </c>
      <c r="V61" s="1578"/>
      <c r="W61" s="1566"/>
    </row>
    <row r="62" spans="1:23" ht="28.35" customHeight="1">
      <c r="A62" s="1550"/>
      <c r="B62" s="1476"/>
      <c r="C62" s="1135"/>
      <c r="D62" s="1144"/>
      <c r="E62" s="101"/>
      <c r="F62" s="102"/>
      <c r="G62" s="1109"/>
      <c r="H62" s="1112"/>
      <c r="I62" s="364"/>
      <c r="J62" s="1094"/>
      <c r="K62" s="1097"/>
      <c r="L62" s="1109"/>
      <c r="M62" s="1101"/>
      <c r="N62" s="1103"/>
      <c r="O62" s="1124"/>
      <c r="P62" s="837"/>
      <c r="Q62" s="1088"/>
      <c r="R62" s="1090"/>
      <c r="S62" s="87">
        <v>40687</v>
      </c>
      <c r="T62" s="448" t="s">
        <v>533</v>
      </c>
      <c r="U62" s="357">
        <v>288000000</v>
      </c>
      <c r="V62" s="1578"/>
      <c r="W62" s="1566"/>
    </row>
    <row r="63" spans="1:23" ht="28.5" customHeight="1">
      <c r="A63" s="1550"/>
      <c r="B63" s="1476"/>
      <c r="C63" s="1135"/>
      <c r="D63" s="1144"/>
      <c r="E63" s="101"/>
      <c r="F63" s="102"/>
      <c r="G63" s="1109"/>
      <c r="H63" s="1112"/>
      <c r="I63" s="364"/>
      <c r="J63" s="1094"/>
      <c r="K63" s="1097"/>
      <c r="L63" s="1109"/>
      <c r="M63" s="1101"/>
      <c r="N63" s="1103"/>
      <c r="O63" s="1124"/>
      <c r="P63" s="837"/>
      <c r="Q63" s="1088"/>
      <c r="R63" s="1090"/>
      <c r="S63" s="87">
        <v>40687</v>
      </c>
      <c r="T63" s="448" t="s">
        <v>534</v>
      </c>
      <c r="U63" s="379">
        <v>100000000</v>
      </c>
      <c r="V63" s="1579"/>
      <c r="W63" s="1567"/>
    </row>
    <row r="64" spans="1:23" ht="27" customHeight="1" thickBot="1">
      <c r="A64" s="1551"/>
      <c r="B64" s="1477"/>
      <c r="C64" s="840"/>
      <c r="D64" s="1066"/>
      <c r="E64" s="1068"/>
      <c r="F64" s="103"/>
      <c r="G64" s="1071"/>
      <c r="H64" s="149"/>
      <c r="I64" s="150"/>
      <c r="J64" s="814"/>
      <c r="K64" s="815"/>
      <c r="L64" s="1071"/>
      <c r="M64" s="816"/>
      <c r="N64" s="853"/>
      <c r="O64" s="874" t="s">
        <v>199</v>
      </c>
      <c r="P64" s="843">
        <v>30</v>
      </c>
      <c r="Q64" s="26" t="s">
        <v>198</v>
      </c>
      <c r="R64" s="380">
        <v>6.6000000000000003E-2</v>
      </c>
      <c r="S64" s="106">
        <v>40745</v>
      </c>
      <c r="T64" s="449" t="s">
        <v>469</v>
      </c>
      <c r="U64" s="361">
        <v>560000000</v>
      </c>
      <c r="V64" s="374" t="s">
        <v>48</v>
      </c>
      <c r="W64" s="459" t="s">
        <v>201</v>
      </c>
    </row>
    <row r="65" spans="1:22" ht="30.75" customHeight="1">
      <c r="A65" s="157"/>
      <c r="B65" s="157"/>
      <c r="C65" s="875"/>
      <c r="D65" s="1150"/>
      <c r="E65" s="159"/>
      <c r="F65" s="160"/>
      <c r="G65" s="161"/>
      <c r="H65" s="162"/>
      <c r="I65" s="162"/>
      <c r="J65" s="876"/>
      <c r="K65" s="877"/>
      <c r="L65" s="163"/>
      <c r="M65" s="878"/>
      <c r="N65" s="878"/>
      <c r="O65" s="877"/>
      <c r="P65" s="879"/>
      <c r="Q65" s="164"/>
      <c r="R65" s="165"/>
      <c r="S65" s="166"/>
      <c r="T65" s="167"/>
      <c r="U65" s="168"/>
      <c r="V65" s="169"/>
    </row>
    <row r="66" spans="1:22" ht="30.75" customHeight="1" thickBot="1">
      <c r="D66" s="4"/>
      <c r="E66" s="1081"/>
      <c r="F66" s="1056" t="s">
        <v>29</v>
      </c>
      <c r="G66" s="1060">
        <f>SUM(G9:G60)</f>
        <v>81344932551</v>
      </c>
      <c r="K66" s="487"/>
      <c r="L66" s="16"/>
      <c r="M66" s="16"/>
      <c r="N66" s="1059"/>
      <c r="O66" s="1059"/>
      <c r="P66" s="1059"/>
      <c r="Q66" s="16"/>
      <c r="R66" s="1081"/>
      <c r="S66" s="1081"/>
      <c r="T66" s="1081" t="s">
        <v>197</v>
      </c>
      <c r="U66" s="603">
        <f>SUM(U9:U64)-U52-U62-U63-U61</f>
        <v>62650499016.382797</v>
      </c>
      <c r="V66" s="365"/>
    </row>
    <row r="67" spans="1:22" ht="30.75" customHeight="1" thickTop="1" thickBot="1">
      <c r="D67" s="4"/>
      <c r="E67" s="4"/>
      <c r="F67" s="1059"/>
      <c r="G67" s="15"/>
      <c r="L67" s="16"/>
      <c r="M67" s="16"/>
      <c r="N67" s="1059"/>
      <c r="O67" s="1081"/>
      <c r="P67" s="1081"/>
      <c r="Q67" s="1081"/>
      <c r="R67" s="124"/>
      <c r="S67" s="1568" t="s">
        <v>531</v>
      </c>
      <c r="T67" s="1568"/>
      <c r="U67" s="381">
        <f>U52+U62+U63</f>
        <v>403000000</v>
      </c>
      <c r="V67" s="170"/>
    </row>
    <row r="68" spans="1:22" ht="15" customHeight="1" thickTop="1" thickBot="1">
      <c r="D68" s="4"/>
      <c r="E68" s="4"/>
      <c r="F68" s="1059"/>
      <c r="G68" s="15"/>
      <c r="L68" s="1056"/>
      <c r="M68" s="1056"/>
      <c r="N68" s="1056" t="s">
        <v>196</v>
      </c>
      <c r="O68" s="1569">
        <f>G66-U66+L56-(R53-U53)-U61</f>
        <v>13140739954.617203</v>
      </c>
      <c r="P68" s="1570"/>
      <c r="Q68" s="1059"/>
      <c r="R68" s="1081"/>
      <c r="S68" s="1081"/>
      <c r="T68" s="1081"/>
      <c r="U68" s="15"/>
    </row>
    <row r="69" spans="1:22" ht="15" customHeight="1" thickTop="1">
      <c r="A69" s="1563" t="s">
        <v>324</v>
      </c>
      <c r="B69" s="1563"/>
      <c r="C69" s="1563"/>
      <c r="D69" s="1563"/>
      <c r="E69" s="1563"/>
      <c r="F69" s="1563"/>
      <c r="G69" s="1563"/>
      <c r="H69" s="1563"/>
      <c r="I69" s="1563"/>
      <c r="J69" s="1563"/>
      <c r="K69" s="1563"/>
      <c r="L69" s="1563"/>
      <c r="M69" s="1563"/>
      <c r="N69" s="1563"/>
      <c r="O69" s="1563"/>
      <c r="P69" s="1563"/>
      <c r="Q69" s="1563"/>
      <c r="R69" s="1563"/>
      <c r="S69" s="1563"/>
      <c r="T69" s="1563"/>
      <c r="U69" s="1563"/>
      <c r="V69" s="1563"/>
    </row>
    <row r="70" spans="1:22" ht="15" customHeight="1">
      <c r="A70" s="1563"/>
      <c r="B70" s="1563"/>
      <c r="C70" s="1563"/>
      <c r="D70" s="1563"/>
      <c r="E70" s="1563"/>
      <c r="F70" s="1563"/>
      <c r="G70" s="1563"/>
      <c r="H70" s="1563"/>
      <c r="I70" s="1563"/>
      <c r="J70" s="1563"/>
      <c r="K70" s="1563"/>
      <c r="L70" s="1563"/>
      <c r="M70" s="1563"/>
      <c r="N70" s="1563"/>
      <c r="O70" s="1563"/>
      <c r="P70" s="1563"/>
      <c r="Q70" s="1563"/>
      <c r="R70" s="1563"/>
      <c r="S70" s="1563"/>
      <c r="T70" s="1563"/>
      <c r="U70" s="1563"/>
      <c r="V70" s="1563"/>
    </row>
    <row r="71" spans="1:22" ht="15" customHeight="1">
      <c r="A71" s="1563" t="s">
        <v>195</v>
      </c>
      <c r="B71" s="1563"/>
      <c r="C71" s="1563"/>
      <c r="D71" s="1563"/>
      <c r="E71" s="1563"/>
      <c r="F71" s="1563"/>
      <c r="G71" s="1563"/>
      <c r="H71" s="1563"/>
      <c r="I71" s="1563"/>
      <c r="J71" s="1563"/>
      <c r="K71" s="1563"/>
      <c r="L71" s="1563"/>
      <c r="M71" s="1563"/>
      <c r="N71" s="1563"/>
      <c r="O71" s="1563"/>
      <c r="P71" s="1563"/>
      <c r="Q71" s="1563"/>
      <c r="R71" s="1563"/>
      <c r="S71" s="1563"/>
      <c r="T71" s="1563"/>
      <c r="U71" s="1563"/>
      <c r="V71" s="1563"/>
    </row>
    <row r="72" spans="1:22" s="1058" customFormat="1" ht="15" customHeight="1">
      <c r="A72" s="1562" t="s">
        <v>489</v>
      </c>
      <c r="B72" s="1562"/>
      <c r="C72" s="1562"/>
      <c r="D72" s="1562"/>
      <c r="E72" s="1562"/>
      <c r="F72" s="1562"/>
      <c r="G72" s="1562"/>
      <c r="H72" s="1562"/>
      <c r="I72" s="1562"/>
      <c r="J72" s="1562"/>
      <c r="K72" s="1562"/>
      <c r="L72" s="1562"/>
      <c r="M72" s="1562"/>
      <c r="N72" s="1562"/>
      <c r="O72" s="1562"/>
      <c r="P72" s="1562"/>
      <c r="Q72" s="1562"/>
      <c r="R72" s="1562"/>
      <c r="S72" s="1562"/>
      <c r="T72" s="1562"/>
      <c r="U72" s="1562"/>
      <c r="V72" s="1562"/>
    </row>
    <row r="73" spans="1:22" ht="14.25" customHeight="1">
      <c r="A73" s="1563" t="s">
        <v>194</v>
      </c>
      <c r="B73" s="1563"/>
      <c r="C73" s="1563"/>
      <c r="D73" s="1563"/>
      <c r="E73" s="1563"/>
      <c r="F73" s="1563"/>
      <c r="G73" s="1563"/>
      <c r="H73" s="1563"/>
      <c r="I73" s="1563"/>
      <c r="J73" s="1563"/>
      <c r="K73" s="1563"/>
      <c r="L73" s="1563"/>
      <c r="M73" s="1563"/>
      <c r="N73" s="1563"/>
      <c r="O73" s="1563"/>
      <c r="P73" s="1563"/>
      <c r="Q73" s="1563"/>
      <c r="R73" s="1563"/>
      <c r="S73" s="1563"/>
      <c r="T73" s="1563"/>
      <c r="U73" s="1563"/>
      <c r="V73" s="1563"/>
    </row>
    <row r="74" spans="1:22" ht="14.25" customHeight="1">
      <c r="A74" s="1563" t="s">
        <v>239</v>
      </c>
      <c r="B74" s="1563"/>
      <c r="C74" s="1563"/>
      <c r="D74" s="1563"/>
      <c r="E74" s="1563"/>
      <c r="F74" s="1563"/>
      <c r="G74" s="1563"/>
      <c r="H74" s="1563"/>
      <c r="I74" s="1563"/>
      <c r="J74" s="1563"/>
      <c r="K74" s="1563"/>
      <c r="L74" s="1563"/>
      <c r="M74" s="1563"/>
      <c r="N74" s="1563"/>
      <c r="O74" s="1563"/>
      <c r="P74" s="1563"/>
      <c r="Q74" s="1563"/>
      <c r="R74" s="1563"/>
      <c r="S74" s="1563"/>
      <c r="T74" s="1563"/>
      <c r="U74" s="1563"/>
      <c r="V74" s="1563"/>
    </row>
    <row r="75" spans="1:22" s="1058" customFormat="1" ht="14.25" customHeight="1">
      <c r="A75" s="1564" t="s">
        <v>193</v>
      </c>
      <c r="B75" s="1564"/>
      <c r="C75" s="1564"/>
      <c r="D75" s="1564"/>
      <c r="E75" s="1564"/>
      <c r="F75" s="1564"/>
      <c r="G75" s="1564"/>
      <c r="H75" s="1564"/>
      <c r="I75" s="1564"/>
      <c r="J75" s="1564"/>
      <c r="K75" s="1564"/>
      <c r="L75" s="1564"/>
      <c r="M75" s="1564"/>
      <c r="N75" s="1564"/>
      <c r="O75" s="1564"/>
      <c r="P75" s="1564"/>
      <c r="Q75" s="1564"/>
      <c r="R75" s="1564"/>
      <c r="S75" s="1564"/>
      <c r="T75" s="1564"/>
      <c r="U75" s="1564"/>
      <c r="V75" s="1564"/>
    </row>
    <row r="76" spans="1:22" ht="15" customHeight="1">
      <c r="A76" s="1563" t="s">
        <v>192</v>
      </c>
      <c r="B76" s="1563"/>
      <c r="C76" s="1563"/>
      <c r="D76" s="1563"/>
      <c r="E76" s="1563"/>
      <c r="F76" s="1563"/>
      <c r="G76" s="1563"/>
      <c r="H76" s="1563"/>
      <c r="I76" s="1563"/>
      <c r="J76" s="1563"/>
      <c r="K76" s="1563"/>
      <c r="L76" s="1563"/>
      <c r="M76" s="1563"/>
      <c r="N76" s="1563"/>
      <c r="O76" s="1563"/>
      <c r="P76" s="1563"/>
      <c r="Q76" s="1563"/>
      <c r="R76" s="1563"/>
      <c r="S76" s="1563"/>
      <c r="T76" s="1563"/>
      <c r="U76" s="1563"/>
      <c r="V76" s="1563"/>
    </row>
    <row r="77" spans="1:22" s="1058" customFormat="1" ht="15" customHeight="1">
      <c r="A77" s="1564" t="s">
        <v>325</v>
      </c>
      <c r="B77" s="1564"/>
      <c r="C77" s="1564"/>
      <c r="D77" s="1564"/>
      <c r="E77" s="1564"/>
      <c r="F77" s="1564"/>
      <c r="G77" s="1564"/>
      <c r="H77" s="1564"/>
      <c r="I77" s="1564"/>
      <c r="J77" s="1564"/>
      <c r="K77" s="1564"/>
      <c r="L77" s="1564"/>
      <c r="M77" s="1564"/>
      <c r="N77" s="1564"/>
      <c r="O77" s="1564"/>
      <c r="P77" s="1564"/>
      <c r="Q77" s="1564"/>
      <c r="R77" s="1564"/>
      <c r="S77" s="1564"/>
      <c r="T77" s="1564"/>
      <c r="U77" s="1564"/>
      <c r="V77" s="1564"/>
    </row>
    <row r="78" spans="1:22" s="1058" customFormat="1" ht="15" customHeight="1">
      <c r="A78" s="1564" t="s">
        <v>191</v>
      </c>
      <c r="B78" s="1564"/>
      <c r="C78" s="1564"/>
      <c r="D78" s="1564"/>
      <c r="E78" s="1564"/>
      <c r="F78" s="1564"/>
      <c r="G78" s="1564"/>
      <c r="H78" s="1564"/>
      <c r="I78" s="1564"/>
      <c r="J78" s="1564"/>
      <c r="K78" s="1564"/>
      <c r="L78" s="1564"/>
      <c r="M78" s="1564"/>
      <c r="N78" s="1564"/>
      <c r="O78" s="1564"/>
      <c r="P78" s="1564"/>
      <c r="Q78" s="1564"/>
      <c r="R78" s="1564"/>
      <c r="S78" s="1564"/>
      <c r="T78" s="1564"/>
      <c r="U78" s="1564"/>
      <c r="V78" s="1564"/>
    </row>
    <row r="79" spans="1:22" s="1058" customFormat="1" ht="15" customHeight="1">
      <c r="A79" s="1564"/>
      <c r="B79" s="1564"/>
      <c r="C79" s="1564"/>
      <c r="D79" s="1564"/>
      <c r="E79" s="1564"/>
      <c r="F79" s="1564"/>
      <c r="G79" s="1564"/>
      <c r="H79" s="1564"/>
      <c r="I79" s="1564"/>
      <c r="J79" s="1564"/>
      <c r="K79" s="1564"/>
      <c r="L79" s="1564"/>
      <c r="M79" s="1564"/>
      <c r="N79" s="1564"/>
      <c r="O79" s="1564"/>
      <c r="P79" s="1564"/>
      <c r="Q79" s="1564"/>
      <c r="R79" s="1564"/>
      <c r="S79" s="1564"/>
      <c r="T79" s="1564"/>
      <c r="U79" s="1564"/>
      <c r="V79" s="1564"/>
    </row>
    <row r="80" spans="1:22" s="1058" customFormat="1" ht="15" customHeight="1">
      <c r="A80" s="1564"/>
      <c r="B80" s="1564"/>
      <c r="C80" s="1564"/>
      <c r="D80" s="1564"/>
      <c r="E80" s="1564"/>
      <c r="F80" s="1564"/>
      <c r="G80" s="1564"/>
      <c r="H80" s="1564"/>
      <c r="I80" s="1564"/>
      <c r="J80" s="1564"/>
      <c r="K80" s="1564"/>
      <c r="L80" s="1564"/>
      <c r="M80" s="1564"/>
      <c r="N80" s="1564"/>
      <c r="O80" s="1564"/>
      <c r="P80" s="1564"/>
      <c r="Q80" s="1564"/>
      <c r="R80" s="1564"/>
      <c r="S80" s="1564"/>
      <c r="T80" s="1564"/>
      <c r="U80" s="1564"/>
      <c r="V80" s="1564"/>
    </row>
    <row r="81" spans="1:22" ht="15" customHeight="1">
      <c r="A81" s="1563" t="s">
        <v>190</v>
      </c>
      <c r="B81" s="1563"/>
      <c r="C81" s="1563"/>
      <c r="D81" s="1563"/>
      <c r="E81" s="1563"/>
      <c r="F81" s="1563"/>
      <c r="G81" s="1563"/>
      <c r="H81" s="1563"/>
      <c r="I81" s="1563"/>
      <c r="J81" s="1563"/>
      <c r="K81" s="1563"/>
      <c r="L81" s="1563"/>
      <c r="M81" s="1563"/>
      <c r="N81" s="1563"/>
      <c r="O81" s="1563"/>
      <c r="P81" s="1563"/>
      <c r="Q81" s="1563"/>
      <c r="R81" s="1563"/>
      <c r="S81" s="1563"/>
      <c r="T81" s="1563"/>
      <c r="U81" s="1563"/>
      <c r="V81" s="1563"/>
    </row>
    <row r="82" spans="1:22" ht="15" customHeight="1">
      <c r="A82" s="1563" t="s">
        <v>189</v>
      </c>
      <c r="B82" s="1563"/>
      <c r="C82" s="1563"/>
      <c r="D82" s="1563"/>
      <c r="E82" s="1563"/>
      <c r="F82" s="1563"/>
      <c r="G82" s="1563"/>
      <c r="H82" s="1563"/>
      <c r="I82" s="1563"/>
      <c r="J82" s="1563"/>
      <c r="K82" s="1563"/>
      <c r="L82" s="1563"/>
      <c r="M82" s="1563"/>
      <c r="N82" s="1563"/>
      <c r="O82" s="1563"/>
      <c r="P82" s="1563"/>
      <c r="Q82" s="1563"/>
      <c r="R82" s="1563"/>
      <c r="S82" s="1563"/>
      <c r="T82" s="1563"/>
      <c r="U82" s="1563"/>
      <c r="V82" s="1563"/>
    </row>
    <row r="83" spans="1:22" ht="15" customHeight="1">
      <c r="A83" s="1580" t="s">
        <v>273</v>
      </c>
      <c r="B83" s="1580"/>
      <c r="C83" s="1580"/>
      <c r="D83" s="1580"/>
      <c r="E83" s="1580"/>
      <c r="F83" s="1580"/>
      <c r="G83" s="1580"/>
      <c r="H83" s="1580"/>
      <c r="I83" s="1580"/>
      <c r="J83" s="1580"/>
      <c r="K83" s="1580"/>
      <c r="L83" s="1580"/>
      <c r="M83" s="1580"/>
      <c r="N83" s="1580"/>
      <c r="O83" s="1580"/>
      <c r="P83" s="1580"/>
      <c r="Q83" s="1580"/>
      <c r="R83" s="1580"/>
      <c r="S83" s="1580"/>
      <c r="T83" s="1580"/>
      <c r="U83" s="1580"/>
      <c r="V83" s="1580"/>
    </row>
    <row r="84" spans="1:22" ht="15" customHeight="1">
      <c r="A84" s="1563" t="s">
        <v>188</v>
      </c>
      <c r="B84" s="1563"/>
      <c r="C84" s="1563"/>
      <c r="D84" s="1563"/>
      <c r="E84" s="1563"/>
      <c r="F84" s="1563"/>
      <c r="G84" s="1563"/>
      <c r="H84" s="1563"/>
      <c r="I84" s="1563"/>
      <c r="J84" s="1563"/>
      <c r="K84" s="1563"/>
      <c r="L84" s="1563"/>
      <c r="M84" s="1563"/>
      <c r="N84" s="1563"/>
      <c r="O84" s="1563"/>
      <c r="P84" s="1563"/>
      <c r="Q84" s="1563"/>
      <c r="R84" s="1563"/>
      <c r="S84" s="1563"/>
      <c r="T84" s="1563"/>
      <c r="U84" s="1563"/>
      <c r="V84" s="1563"/>
    </row>
    <row r="85" spans="1:22" ht="15" customHeight="1">
      <c r="A85" s="1563" t="s">
        <v>187</v>
      </c>
      <c r="B85" s="1563"/>
      <c r="C85" s="1563"/>
      <c r="D85" s="1563"/>
      <c r="E85" s="1563"/>
      <c r="F85" s="1563"/>
      <c r="G85" s="1563"/>
      <c r="H85" s="1563"/>
      <c r="I85" s="1563"/>
      <c r="J85" s="1563"/>
      <c r="K85" s="1563"/>
      <c r="L85" s="1563"/>
      <c r="M85" s="1563"/>
      <c r="N85" s="1563"/>
      <c r="O85" s="1563"/>
      <c r="P85" s="1563"/>
      <c r="Q85" s="1563"/>
      <c r="R85" s="1563"/>
      <c r="S85" s="1563"/>
      <c r="T85" s="1563"/>
      <c r="U85" s="1563"/>
      <c r="V85" s="1563"/>
    </row>
    <row r="86" spans="1:22" ht="15" customHeight="1">
      <c r="A86" s="1580" t="s">
        <v>312</v>
      </c>
      <c r="B86" s="1580"/>
      <c r="C86" s="1580"/>
      <c r="D86" s="1580"/>
      <c r="E86" s="1580"/>
      <c r="F86" s="1580"/>
      <c r="G86" s="1580"/>
      <c r="H86" s="1580"/>
      <c r="I86" s="1580"/>
      <c r="J86" s="1580"/>
      <c r="K86" s="1580"/>
      <c r="L86" s="1580"/>
      <c r="M86" s="1580"/>
      <c r="N86" s="1580"/>
      <c r="O86" s="1580"/>
      <c r="P86" s="1580"/>
      <c r="Q86" s="1580"/>
      <c r="R86" s="1580"/>
      <c r="S86" s="1580"/>
      <c r="T86" s="1580"/>
      <c r="U86" s="1580"/>
      <c r="V86" s="1580"/>
    </row>
    <row r="87" spans="1:22" ht="15" customHeight="1">
      <c r="A87" s="1563" t="s">
        <v>186</v>
      </c>
      <c r="B87" s="1563"/>
      <c r="C87" s="1563"/>
      <c r="D87" s="1563"/>
      <c r="E87" s="1563"/>
      <c r="F87" s="1563"/>
      <c r="G87" s="1563"/>
      <c r="H87" s="1563"/>
      <c r="I87" s="1563"/>
      <c r="J87" s="1563"/>
      <c r="K87" s="1563"/>
      <c r="L87" s="1563"/>
      <c r="M87" s="1563"/>
      <c r="N87" s="1563"/>
      <c r="O87" s="1563"/>
      <c r="P87" s="1563"/>
      <c r="Q87" s="1563"/>
      <c r="R87" s="1563"/>
      <c r="S87" s="1563"/>
      <c r="T87" s="1563"/>
      <c r="U87" s="1563"/>
      <c r="V87" s="1563"/>
    </row>
    <row r="88" spans="1:22" ht="15" customHeight="1">
      <c r="A88" s="1563" t="s">
        <v>185</v>
      </c>
      <c r="B88" s="1563"/>
      <c r="C88" s="1563"/>
      <c r="D88" s="1563"/>
      <c r="E88" s="1563"/>
      <c r="F88" s="1563"/>
      <c r="G88" s="1563"/>
      <c r="H88" s="1563"/>
      <c r="I88" s="1563"/>
      <c r="J88" s="1563"/>
      <c r="K88" s="1563"/>
      <c r="L88" s="1563"/>
      <c r="M88" s="1563"/>
      <c r="N88" s="1563"/>
      <c r="O88" s="1563"/>
      <c r="P88" s="1563"/>
      <c r="Q88" s="1563"/>
      <c r="R88" s="1563"/>
      <c r="S88" s="1563"/>
      <c r="T88" s="1563"/>
      <c r="U88" s="1563"/>
      <c r="V88" s="1563"/>
    </row>
    <row r="89" spans="1:22" ht="15" customHeight="1">
      <c r="A89" s="1581" t="s">
        <v>238</v>
      </c>
      <c r="B89" s="1581"/>
      <c r="C89" s="1581"/>
      <c r="D89" s="1581"/>
      <c r="E89" s="1581"/>
      <c r="F89" s="1581"/>
      <c r="G89" s="1581"/>
      <c r="H89" s="1581"/>
      <c r="I89" s="1581"/>
      <c r="J89" s="1581"/>
      <c r="K89" s="1581"/>
      <c r="L89" s="1581"/>
      <c r="M89" s="1581"/>
      <c r="N89" s="1581"/>
      <c r="O89" s="1581"/>
      <c r="P89" s="1581"/>
      <c r="Q89" s="1581"/>
      <c r="R89" s="1581"/>
      <c r="S89" s="1581"/>
      <c r="T89" s="1581"/>
      <c r="U89" s="1581"/>
      <c r="V89" s="1581"/>
    </row>
    <row r="90" spans="1:22" ht="15" customHeight="1">
      <c r="A90" s="1581"/>
      <c r="B90" s="1581"/>
      <c r="C90" s="1581"/>
      <c r="D90" s="1581"/>
      <c r="E90" s="1581"/>
      <c r="F90" s="1581"/>
      <c r="G90" s="1581"/>
      <c r="H90" s="1581"/>
      <c r="I90" s="1581"/>
      <c r="J90" s="1581"/>
      <c r="K90" s="1581"/>
      <c r="L90" s="1581"/>
      <c r="M90" s="1581"/>
      <c r="N90" s="1581"/>
      <c r="O90" s="1581"/>
      <c r="P90" s="1581"/>
      <c r="Q90" s="1581"/>
      <c r="R90" s="1581"/>
      <c r="S90" s="1581"/>
      <c r="T90" s="1581"/>
      <c r="U90" s="1581"/>
      <c r="V90" s="1581"/>
    </row>
    <row r="91" spans="1:22" ht="15" customHeight="1">
      <c r="A91" s="1580" t="s">
        <v>237</v>
      </c>
      <c r="B91" s="1580"/>
      <c r="C91" s="1580"/>
      <c r="D91" s="1580"/>
      <c r="E91" s="1580"/>
      <c r="F91" s="1580"/>
      <c r="G91" s="1580"/>
      <c r="H91" s="1580"/>
      <c r="I91" s="1580"/>
      <c r="J91" s="1580"/>
      <c r="K91" s="1580"/>
      <c r="L91" s="1580"/>
      <c r="M91" s="1580"/>
      <c r="N91" s="1580"/>
      <c r="O91" s="1580"/>
      <c r="P91" s="1580"/>
      <c r="Q91" s="1580"/>
      <c r="R91" s="1580"/>
      <c r="S91" s="1580"/>
      <c r="T91" s="1580"/>
      <c r="U91" s="1580"/>
      <c r="V91" s="1580"/>
    </row>
    <row r="92" spans="1:22" ht="15" customHeight="1">
      <c r="A92" s="1581" t="s">
        <v>184</v>
      </c>
      <c r="B92" s="1581"/>
      <c r="C92" s="1581"/>
      <c r="D92" s="1581"/>
      <c r="E92" s="1581"/>
      <c r="F92" s="1581"/>
      <c r="G92" s="1581"/>
      <c r="H92" s="1581"/>
      <c r="I92" s="1581"/>
      <c r="J92" s="1581"/>
      <c r="K92" s="1581"/>
      <c r="L92" s="1581"/>
      <c r="M92" s="1581"/>
      <c r="N92" s="1581"/>
      <c r="O92" s="1581"/>
      <c r="P92" s="1581"/>
      <c r="Q92" s="1581"/>
      <c r="R92" s="1581"/>
      <c r="S92" s="1581"/>
      <c r="T92" s="1581"/>
      <c r="U92" s="1581"/>
      <c r="V92" s="1581"/>
    </row>
    <row r="93" spans="1:22" ht="15" customHeight="1">
      <c r="A93" s="1581"/>
      <c r="B93" s="1581"/>
      <c r="C93" s="1581"/>
      <c r="D93" s="1581"/>
      <c r="E93" s="1581"/>
      <c r="F93" s="1581"/>
      <c r="G93" s="1581"/>
      <c r="H93" s="1581"/>
      <c r="I93" s="1581"/>
      <c r="J93" s="1581"/>
      <c r="K93" s="1581"/>
      <c r="L93" s="1581"/>
      <c r="M93" s="1581"/>
      <c r="N93" s="1581"/>
      <c r="O93" s="1581"/>
      <c r="P93" s="1581"/>
      <c r="Q93" s="1581"/>
      <c r="R93" s="1581"/>
      <c r="S93" s="1581"/>
      <c r="T93" s="1581"/>
      <c r="U93" s="1581"/>
      <c r="V93" s="1581"/>
    </row>
    <row r="94" spans="1:22" ht="15" customHeight="1">
      <c r="A94" s="1563" t="s">
        <v>183</v>
      </c>
      <c r="B94" s="1563"/>
      <c r="C94" s="1563"/>
      <c r="D94" s="1563"/>
      <c r="E94" s="1563"/>
      <c r="F94" s="1563"/>
      <c r="G94" s="1563"/>
      <c r="H94" s="1563"/>
      <c r="I94" s="1563"/>
      <c r="J94" s="1563"/>
      <c r="K94" s="1563"/>
      <c r="L94" s="1563"/>
      <c r="M94" s="1563"/>
      <c r="N94" s="1563"/>
      <c r="O94" s="1563"/>
      <c r="P94" s="1563"/>
      <c r="Q94" s="1563"/>
      <c r="R94" s="1563"/>
      <c r="S94" s="1563"/>
      <c r="T94" s="1563"/>
      <c r="U94" s="1563"/>
      <c r="V94" s="1563"/>
    </row>
    <row r="95" spans="1:22" ht="15" customHeight="1">
      <c r="A95" s="1563" t="s">
        <v>182</v>
      </c>
      <c r="B95" s="1563"/>
      <c r="C95" s="1563"/>
      <c r="D95" s="1563"/>
      <c r="E95" s="1563"/>
      <c r="F95" s="1563"/>
      <c r="G95" s="1563"/>
      <c r="H95" s="1563"/>
      <c r="I95" s="1563"/>
      <c r="J95" s="1563"/>
      <c r="K95" s="1563"/>
      <c r="L95" s="1563"/>
      <c r="M95" s="1563"/>
      <c r="N95" s="1563"/>
      <c r="O95" s="1563"/>
      <c r="P95" s="1563"/>
      <c r="Q95" s="1563"/>
      <c r="R95" s="1563"/>
      <c r="S95" s="1563"/>
      <c r="T95" s="1563"/>
      <c r="U95" s="1563"/>
      <c r="V95" s="1563"/>
    </row>
    <row r="96" spans="1:22" ht="15" customHeight="1">
      <c r="A96" s="1563" t="s">
        <v>181</v>
      </c>
      <c r="B96" s="1563"/>
      <c r="C96" s="1563"/>
      <c r="D96" s="1563"/>
      <c r="E96" s="1563"/>
      <c r="F96" s="1563"/>
      <c r="G96" s="1563"/>
      <c r="H96" s="1563"/>
      <c r="I96" s="1563"/>
      <c r="J96" s="1563"/>
      <c r="K96" s="1563"/>
      <c r="L96" s="1563"/>
      <c r="M96" s="1563"/>
      <c r="N96" s="1563"/>
      <c r="O96" s="1563"/>
      <c r="P96" s="1563"/>
      <c r="Q96" s="1563"/>
      <c r="R96" s="1563"/>
      <c r="S96" s="1563"/>
      <c r="T96" s="1563"/>
      <c r="U96" s="1563"/>
      <c r="V96" s="1563"/>
    </row>
    <row r="97" spans="1:22" ht="15" customHeight="1">
      <c r="A97" s="1563" t="s">
        <v>180</v>
      </c>
      <c r="B97" s="1563"/>
      <c r="C97" s="1563"/>
      <c r="D97" s="1563"/>
      <c r="E97" s="1563"/>
      <c r="F97" s="1563"/>
      <c r="G97" s="1563"/>
      <c r="H97" s="1563"/>
      <c r="I97" s="1563"/>
      <c r="J97" s="1563"/>
      <c r="K97" s="1563"/>
      <c r="L97" s="1563"/>
      <c r="M97" s="1563"/>
      <c r="N97" s="1563"/>
      <c r="O97" s="1563"/>
      <c r="P97" s="1563"/>
      <c r="Q97" s="1563"/>
      <c r="R97" s="1563"/>
      <c r="S97" s="1563"/>
      <c r="T97" s="1563"/>
      <c r="U97" s="1563"/>
      <c r="V97" s="1563"/>
    </row>
    <row r="98" spans="1:22" ht="15" customHeight="1">
      <c r="A98" s="1581" t="s">
        <v>337</v>
      </c>
      <c r="B98" s="1581"/>
      <c r="C98" s="1581"/>
      <c r="D98" s="1581"/>
      <c r="E98" s="1581"/>
      <c r="F98" s="1581"/>
      <c r="G98" s="1581"/>
      <c r="H98" s="1581"/>
      <c r="I98" s="1581"/>
      <c r="J98" s="1581"/>
      <c r="K98" s="1581"/>
      <c r="L98" s="1581"/>
      <c r="M98" s="1581"/>
      <c r="N98" s="1581"/>
      <c r="O98" s="1581"/>
      <c r="P98" s="1581"/>
      <c r="Q98" s="1581"/>
      <c r="R98" s="1581"/>
      <c r="S98" s="1581"/>
      <c r="T98" s="1581"/>
      <c r="U98" s="1581"/>
      <c r="V98" s="1581"/>
    </row>
    <row r="99" spans="1:22" ht="15" customHeight="1">
      <c r="A99" s="1581"/>
      <c r="B99" s="1581"/>
      <c r="C99" s="1581"/>
      <c r="D99" s="1581"/>
      <c r="E99" s="1581"/>
      <c r="F99" s="1581"/>
      <c r="G99" s="1581"/>
      <c r="H99" s="1581"/>
      <c r="I99" s="1581"/>
      <c r="J99" s="1581"/>
      <c r="K99" s="1581"/>
      <c r="L99" s="1581"/>
      <c r="M99" s="1581"/>
      <c r="N99" s="1581"/>
      <c r="O99" s="1581"/>
      <c r="P99" s="1581"/>
      <c r="Q99" s="1581"/>
      <c r="R99" s="1581"/>
      <c r="S99" s="1581"/>
      <c r="T99" s="1581"/>
      <c r="U99" s="1581"/>
      <c r="V99" s="1581"/>
    </row>
    <row r="100" spans="1:22" ht="15" customHeight="1">
      <c r="A100" s="1580" t="s">
        <v>179</v>
      </c>
      <c r="B100" s="1580"/>
      <c r="C100" s="1580"/>
      <c r="D100" s="1580"/>
      <c r="E100" s="1580"/>
      <c r="F100" s="1580"/>
      <c r="G100" s="1580"/>
      <c r="H100" s="1580"/>
      <c r="I100" s="1580"/>
      <c r="J100" s="1580"/>
      <c r="K100" s="1580"/>
      <c r="L100" s="1580"/>
      <c r="M100" s="1580"/>
      <c r="N100" s="1580"/>
      <c r="O100" s="1580"/>
      <c r="P100" s="1580"/>
      <c r="Q100" s="1580"/>
      <c r="R100" s="1580"/>
      <c r="S100" s="1580"/>
      <c r="T100" s="1580"/>
      <c r="U100" s="1580"/>
      <c r="V100" s="1580"/>
    </row>
    <row r="101" spans="1:22" ht="15" customHeight="1">
      <c r="A101" s="1581" t="s">
        <v>178</v>
      </c>
      <c r="B101" s="1581"/>
      <c r="C101" s="1581"/>
      <c r="D101" s="1581"/>
      <c r="E101" s="1581"/>
      <c r="F101" s="1581"/>
      <c r="G101" s="1581"/>
      <c r="H101" s="1581"/>
      <c r="I101" s="1581"/>
      <c r="J101" s="1581"/>
      <c r="K101" s="1581"/>
      <c r="L101" s="1581"/>
      <c r="M101" s="1581"/>
      <c r="N101" s="1581"/>
      <c r="O101" s="1581"/>
      <c r="P101" s="1581"/>
      <c r="Q101" s="1581"/>
      <c r="R101" s="1581"/>
      <c r="S101" s="1581"/>
      <c r="T101" s="1581"/>
      <c r="U101" s="1581"/>
      <c r="V101" s="1581"/>
    </row>
    <row r="102" spans="1:22" ht="15" customHeight="1">
      <c r="A102" s="1581"/>
      <c r="B102" s="1581"/>
      <c r="C102" s="1581"/>
      <c r="D102" s="1581"/>
      <c r="E102" s="1581"/>
      <c r="F102" s="1581"/>
      <c r="G102" s="1581"/>
      <c r="H102" s="1581"/>
      <c r="I102" s="1581"/>
      <c r="J102" s="1581"/>
      <c r="K102" s="1581"/>
      <c r="L102" s="1581"/>
      <c r="M102" s="1581"/>
      <c r="N102" s="1581"/>
      <c r="O102" s="1581"/>
      <c r="P102" s="1581"/>
      <c r="Q102" s="1581"/>
      <c r="R102" s="1581"/>
      <c r="S102" s="1581"/>
      <c r="T102" s="1581"/>
      <c r="U102" s="1581"/>
      <c r="V102" s="1581"/>
    </row>
    <row r="103" spans="1:22" ht="15" customHeight="1">
      <c r="A103" s="1582" t="s">
        <v>240</v>
      </c>
      <c r="B103" s="1582"/>
      <c r="C103" s="1582"/>
      <c r="D103" s="1582"/>
      <c r="E103" s="1582"/>
      <c r="F103" s="1582"/>
      <c r="G103" s="1582"/>
      <c r="H103" s="1582"/>
      <c r="I103" s="1582"/>
      <c r="J103" s="1582"/>
      <c r="K103" s="1582"/>
      <c r="L103" s="1582"/>
      <c r="M103" s="1582"/>
      <c r="N103" s="1582"/>
      <c r="O103" s="1582"/>
      <c r="P103" s="1582"/>
      <c r="Q103" s="1582"/>
      <c r="R103" s="1582"/>
      <c r="S103" s="1582"/>
      <c r="T103" s="1582"/>
      <c r="U103" s="1582"/>
      <c r="V103" s="1582"/>
    </row>
    <row r="104" spans="1:22" ht="15" customHeight="1">
      <c r="A104" s="1434" t="s">
        <v>327</v>
      </c>
      <c r="B104" s="1434"/>
      <c r="C104" s="1434"/>
      <c r="D104" s="1434"/>
      <c r="E104" s="1434"/>
      <c r="F104" s="1434"/>
      <c r="G104" s="1434"/>
      <c r="H104" s="1434"/>
      <c r="I104" s="1434"/>
      <c r="J104" s="1434"/>
      <c r="K104" s="1434"/>
      <c r="L104" s="1434"/>
      <c r="M104" s="1434"/>
      <c r="N104" s="1434"/>
      <c r="O104" s="1434"/>
      <c r="P104" s="1434"/>
      <c r="Q104" s="1434"/>
      <c r="R104" s="1434"/>
      <c r="S104" s="1434"/>
      <c r="T104" s="1434"/>
      <c r="U104" s="1434"/>
      <c r="V104" s="1434"/>
    </row>
    <row r="105" spans="1:22" ht="14.25" customHeight="1">
      <c r="A105" s="1434"/>
      <c r="B105" s="1434"/>
      <c r="C105" s="1434"/>
      <c r="D105" s="1434"/>
      <c r="E105" s="1434"/>
      <c r="F105" s="1434"/>
      <c r="G105" s="1434"/>
      <c r="H105" s="1434"/>
      <c r="I105" s="1434"/>
      <c r="J105" s="1434"/>
      <c r="K105" s="1434"/>
      <c r="L105" s="1434"/>
      <c r="M105" s="1434"/>
      <c r="N105" s="1434"/>
      <c r="O105" s="1434"/>
      <c r="P105" s="1434"/>
      <c r="Q105" s="1434"/>
      <c r="R105" s="1434"/>
      <c r="S105" s="1434"/>
      <c r="T105" s="1434"/>
      <c r="U105" s="1434"/>
      <c r="V105" s="1434"/>
    </row>
    <row r="106" spans="1:22" ht="15" customHeight="1">
      <c r="A106" s="1325" t="s">
        <v>493</v>
      </c>
      <c r="B106" s="1325"/>
      <c r="C106" s="1325"/>
      <c r="D106" s="1325"/>
      <c r="E106" s="1325"/>
      <c r="F106" s="1325"/>
      <c r="G106" s="1325"/>
      <c r="H106" s="1325"/>
      <c r="I106" s="1325"/>
      <c r="J106" s="1325"/>
      <c r="K106" s="1325"/>
      <c r="L106" s="1325"/>
      <c r="M106" s="1325"/>
      <c r="N106" s="1325"/>
      <c r="O106" s="1325"/>
      <c r="P106" s="1325"/>
      <c r="Q106" s="1325"/>
      <c r="R106" s="1325"/>
      <c r="S106" s="1325"/>
      <c r="T106" s="1325"/>
      <c r="U106" s="1325"/>
      <c r="V106" s="1325"/>
    </row>
    <row r="107" spans="1:22" ht="15" customHeight="1">
      <c r="A107" s="1325" t="s">
        <v>272</v>
      </c>
      <c r="B107" s="1325"/>
      <c r="C107" s="1325"/>
      <c r="D107" s="1325"/>
      <c r="E107" s="1325"/>
      <c r="F107" s="1325"/>
      <c r="G107" s="1325"/>
      <c r="H107" s="1325"/>
      <c r="I107" s="1325"/>
      <c r="J107" s="1325"/>
      <c r="K107" s="1325"/>
      <c r="L107" s="1325"/>
      <c r="M107" s="1325"/>
      <c r="N107" s="1325"/>
      <c r="O107" s="1325"/>
      <c r="P107" s="1325"/>
      <c r="Q107" s="1325"/>
      <c r="R107" s="1325"/>
      <c r="S107" s="1325"/>
      <c r="T107" s="1325"/>
      <c r="U107" s="1325"/>
      <c r="V107" s="1325"/>
    </row>
    <row r="108" spans="1:22" ht="15" customHeight="1">
      <c r="A108" s="1326" t="s">
        <v>316</v>
      </c>
      <c r="B108" s="1326"/>
      <c r="C108" s="1326"/>
      <c r="D108" s="1326"/>
      <c r="E108" s="1326"/>
      <c r="F108" s="1326"/>
      <c r="G108" s="1326"/>
      <c r="H108" s="1326"/>
      <c r="I108" s="1326"/>
      <c r="J108" s="1326"/>
      <c r="K108" s="1326"/>
      <c r="L108" s="1326"/>
      <c r="M108" s="1326"/>
      <c r="N108" s="1326"/>
      <c r="O108" s="1326"/>
      <c r="P108" s="1326"/>
      <c r="Q108" s="1326"/>
      <c r="R108" s="1326"/>
      <c r="S108" s="1326"/>
      <c r="T108" s="1326"/>
      <c r="U108" s="1326"/>
      <c r="V108" s="1326"/>
    </row>
    <row r="109" spans="1:22" ht="15" customHeight="1">
      <c r="A109" s="1326"/>
      <c r="B109" s="1326"/>
      <c r="C109" s="1326"/>
      <c r="D109" s="1326"/>
      <c r="E109" s="1326"/>
      <c r="F109" s="1326"/>
      <c r="G109" s="1326"/>
      <c r="H109" s="1326"/>
      <c r="I109" s="1326"/>
      <c r="J109" s="1326"/>
      <c r="K109" s="1326"/>
      <c r="L109" s="1326"/>
      <c r="M109" s="1326"/>
      <c r="N109" s="1326"/>
      <c r="O109" s="1326"/>
      <c r="P109" s="1326"/>
      <c r="Q109" s="1326"/>
      <c r="R109" s="1326"/>
      <c r="S109" s="1326"/>
      <c r="T109" s="1326"/>
      <c r="U109" s="1326"/>
      <c r="V109" s="1326"/>
    </row>
    <row r="110" spans="1:22" ht="15" customHeight="1">
      <c r="A110" s="1326" t="s">
        <v>488</v>
      </c>
      <c r="B110" s="1326"/>
      <c r="C110" s="1326"/>
      <c r="D110" s="1326"/>
      <c r="E110" s="1326"/>
      <c r="F110" s="1326"/>
      <c r="G110" s="1326"/>
      <c r="H110" s="1326"/>
      <c r="I110" s="1326"/>
      <c r="J110" s="1326"/>
      <c r="K110" s="1326"/>
      <c r="L110" s="1326"/>
      <c r="M110" s="1326"/>
      <c r="N110" s="1326"/>
      <c r="O110" s="1326"/>
      <c r="P110" s="1326"/>
      <c r="Q110" s="1326"/>
      <c r="R110" s="1326"/>
      <c r="S110" s="1326"/>
      <c r="T110" s="1326"/>
      <c r="U110" s="1326"/>
      <c r="V110" s="1326"/>
    </row>
    <row r="111" spans="1:22" ht="15" customHeight="1">
      <c r="A111" s="1326" t="s">
        <v>494</v>
      </c>
      <c r="B111" s="1326"/>
      <c r="C111" s="1326"/>
      <c r="D111" s="1326"/>
      <c r="E111" s="1326"/>
      <c r="F111" s="1326"/>
      <c r="G111" s="1326"/>
      <c r="H111" s="1326"/>
      <c r="I111" s="1326"/>
      <c r="J111" s="1326"/>
      <c r="K111" s="1326"/>
      <c r="L111" s="1326"/>
      <c r="M111" s="1326"/>
      <c r="N111" s="1326"/>
      <c r="O111" s="1326"/>
      <c r="P111" s="1326"/>
      <c r="Q111" s="1326"/>
      <c r="R111" s="1326"/>
      <c r="S111" s="1326"/>
      <c r="T111" s="1326"/>
      <c r="U111" s="1326"/>
      <c r="V111" s="1326"/>
    </row>
    <row r="112" spans="1:22" ht="15" customHeight="1">
      <c r="A112" s="1326"/>
      <c r="B112" s="1326"/>
      <c r="C112" s="1326"/>
      <c r="D112" s="1326"/>
      <c r="E112" s="1326"/>
      <c r="F112" s="1326"/>
      <c r="G112" s="1326"/>
      <c r="H112" s="1326"/>
      <c r="I112" s="1326"/>
      <c r="J112" s="1326"/>
      <c r="K112" s="1326"/>
      <c r="L112" s="1326"/>
      <c r="M112" s="1326"/>
      <c r="N112" s="1326"/>
      <c r="O112" s="1326"/>
      <c r="P112" s="1326"/>
      <c r="Q112" s="1326"/>
      <c r="R112" s="1326"/>
      <c r="S112" s="1326"/>
      <c r="T112" s="1326"/>
      <c r="U112" s="1326"/>
      <c r="V112" s="1326"/>
    </row>
    <row r="113" spans="1:22" ht="15" customHeight="1">
      <c r="A113" s="1326" t="s">
        <v>495</v>
      </c>
      <c r="B113" s="1326"/>
      <c r="C113" s="1326"/>
      <c r="D113" s="1326"/>
      <c r="E113" s="1326"/>
      <c r="F113" s="1326"/>
      <c r="G113" s="1326"/>
      <c r="H113" s="1326"/>
      <c r="I113" s="1326"/>
      <c r="J113" s="1326"/>
      <c r="K113" s="1326"/>
      <c r="L113" s="1326"/>
      <c r="M113" s="1326"/>
      <c r="N113" s="1326"/>
      <c r="O113" s="1326"/>
      <c r="P113" s="1326"/>
      <c r="Q113" s="1326"/>
      <c r="R113" s="1326"/>
      <c r="S113" s="1326"/>
      <c r="T113" s="1326"/>
      <c r="U113" s="1326"/>
      <c r="V113" s="1326"/>
    </row>
    <row r="114" spans="1:22" ht="15" customHeight="1">
      <c r="A114" s="1326" t="s">
        <v>520</v>
      </c>
      <c r="B114" s="1326"/>
      <c r="C114" s="1326"/>
      <c r="D114" s="1326"/>
      <c r="E114" s="1326"/>
      <c r="F114" s="1326"/>
      <c r="G114" s="1326"/>
      <c r="H114" s="1326"/>
      <c r="I114" s="1326"/>
      <c r="J114" s="1326"/>
      <c r="K114" s="1326"/>
      <c r="L114" s="1326"/>
      <c r="M114" s="1326"/>
      <c r="N114" s="1326"/>
      <c r="O114" s="1326"/>
      <c r="P114" s="1326"/>
      <c r="Q114" s="1326"/>
      <c r="R114" s="1326"/>
      <c r="S114" s="1326"/>
      <c r="T114" s="1326"/>
      <c r="U114" s="1326"/>
      <c r="V114" s="1326"/>
    </row>
    <row r="115" spans="1:22" ht="15" customHeight="1">
      <c r="A115" s="1326" t="s">
        <v>521</v>
      </c>
      <c r="B115" s="1326"/>
      <c r="C115" s="1326"/>
      <c r="D115" s="1326"/>
      <c r="E115" s="1326"/>
      <c r="F115" s="1326"/>
      <c r="G115" s="1326"/>
      <c r="H115" s="1326"/>
      <c r="I115" s="1326"/>
      <c r="J115" s="1326"/>
      <c r="K115" s="1326"/>
      <c r="L115" s="1326"/>
      <c r="M115" s="1326"/>
      <c r="N115" s="1326"/>
      <c r="O115" s="1326"/>
      <c r="P115" s="1326"/>
      <c r="Q115" s="1326"/>
      <c r="R115" s="1326"/>
      <c r="S115" s="1326"/>
      <c r="T115" s="1326"/>
      <c r="U115" s="1326"/>
      <c r="V115" s="1326"/>
    </row>
    <row r="116" spans="1:22" ht="15" customHeight="1">
      <c r="A116" s="1326"/>
      <c r="B116" s="1326"/>
      <c r="C116" s="1326"/>
      <c r="D116" s="1326"/>
      <c r="E116" s="1326"/>
      <c r="F116" s="1326"/>
      <c r="G116" s="1326"/>
      <c r="H116" s="1326"/>
      <c r="I116" s="1326"/>
      <c r="J116" s="1326"/>
      <c r="K116" s="1326"/>
      <c r="L116" s="1326"/>
      <c r="M116" s="1326"/>
      <c r="N116" s="1326"/>
      <c r="O116" s="1326"/>
      <c r="P116" s="1326"/>
      <c r="Q116" s="1326"/>
      <c r="R116" s="1326"/>
      <c r="S116" s="1326"/>
      <c r="T116" s="1326"/>
      <c r="U116" s="1326"/>
      <c r="V116" s="1326"/>
    </row>
    <row r="117" spans="1:22" ht="15" customHeight="1">
      <c r="A117" s="1434" t="s">
        <v>563</v>
      </c>
      <c r="B117" s="1434"/>
      <c r="C117" s="1434"/>
      <c r="D117" s="1434"/>
      <c r="E117" s="1434"/>
      <c r="F117" s="1434"/>
      <c r="G117" s="1434"/>
      <c r="H117" s="1434"/>
      <c r="I117" s="1434"/>
      <c r="J117" s="1434"/>
      <c r="K117" s="1434"/>
      <c r="L117" s="1434"/>
      <c r="M117" s="1434"/>
      <c r="N117" s="1434"/>
      <c r="O117" s="1434"/>
      <c r="P117" s="1434"/>
      <c r="Q117" s="1434"/>
      <c r="R117" s="1434"/>
      <c r="S117" s="1434"/>
      <c r="T117" s="1434"/>
      <c r="U117" s="1434"/>
      <c r="V117" s="1434"/>
    </row>
    <row r="118" spans="1:22" ht="15" customHeight="1">
      <c r="A118" s="1434"/>
      <c r="B118" s="1434"/>
      <c r="C118" s="1434"/>
      <c r="D118" s="1434"/>
      <c r="E118" s="1434"/>
      <c r="F118" s="1434"/>
      <c r="G118" s="1434"/>
      <c r="H118" s="1434"/>
      <c r="I118" s="1434"/>
      <c r="J118" s="1434"/>
      <c r="K118" s="1434"/>
      <c r="L118" s="1434"/>
      <c r="M118" s="1434"/>
      <c r="N118" s="1434"/>
      <c r="O118" s="1434"/>
      <c r="P118" s="1434"/>
      <c r="Q118" s="1434"/>
      <c r="R118" s="1434"/>
      <c r="S118" s="1434"/>
      <c r="T118" s="1434"/>
      <c r="U118" s="1434"/>
      <c r="V118" s="1434"/>
    </row>
    <row r="119" spans="1:22" ht="15" customHeight="1">
      <c r="A119" s="1434" t="s">
        <v>559</v>
      </c>
      <c r="B119" s="1434"/>
      <c r="C119" s="1434"/>
      <c r="D119" s="1434"/>
      <c r="E119" s="1434"/>
      <c r="F119" s="1434"/>
      <c r="G119" s="1434"/>
      <c r="H119" s="1434"/>
      <c r="I119" s="1434"/>
      <c r="J119" s="1434"/>
      <c r="K119" s="1434"/>
      <c r="L119" s="1434"/>
      <c r="M119" s="1434"/>
      <c r="N119" s="1434"/>
      <c r="O119" s="1434"/>
      <c r="P119" s="1434"/>
      <c r="Q119" s="1434"/>
      <c r="R119" s="1434"/>
      <c r="S119" s="1434"/>
      <c r="T119" s="1434"/>
      <c r="U119" s="1434"/>
      <c r="V119" s="1434"/>
    </row>
    <row r="120" spans="1:22" ht="15" customHeight="1">
      <c r="A120" s="1434"/>
      <c r="B120" s="1434"/>
      <c r="C120" s="1434"/>
      <c r="D120" s="1434"/>
      <c r="E120" s="1434"/>
      <c r="F120" s="1434"/>
      <c r="G120" s="1434"/>
      <c r="H120" s="1434"/>
      <c r="I120" s="1434"/>
      <c r="J120" s="1434"/>
      <c r="K120" s="1434"/>
      <c r="L120" s="1434"/>
      <c r="M120" s="1434"/>
      <c r="N120" s="1434"/>
      <c r="O120" s="1434"/>
      <c r="P120" s="1434"/>
      <c r="Q120" s="1434"/>
      <c r="R120" s="1434"/>
      <c r="S120" s="1434"/>
      <c r="T120" s="1434"/>
      <c r="U120" s="1434"/>
      <c r="V120" s="1434"/>
    </row>
    <row r="121" spans="1:22" ht="15" customHeight="1">
      <c r="A121" s="1434"/>
      <c r="B121" s="1434"/>
      <c r="C121" s="1434"/>
      <c r="D121" s="1434"/>
      <c r="E121" s="1434"/>
      <c r="F121" s="1434"/>
      <c r="G121" s="1434"/>
      <c r="H121" s="1434"/>
      <c r="I121" s="1434"/>
      <c r="J121" s="1434"/>
      <c r="K121" s="1434"/>
      <c r="L121" s="1434"/>
      <c r="M121" s="1434"/>
      <c r="N121" s="1434"/>
      <c r="O121" s="1434"/>
      <c r="P121" s="1434"/>
      <c r="Q121" s="1434"/>
      <c r="R121" s="1434"/>
      <c r="S121" s="1434"/>
      <c r="T121" s="1434"/>
      <c r="U121" s="1434"/>
      <c r="V121" s="1434"/>
    </row>
    <row r="122" spans="1:22" ht="15" customHeight="1">
      <c r="A122" s="1326" t="s">
        <v>536</v>
      </c>
      <c r="B122" s="1326"/>
      <c r="C122" s="1326"/>
      <c r="D122" s="1326"/>
      <c r="E122" s="1326"/>
      <c r="F122" s="1326"/>
      <c r="G122" s="1326"/>
      <c r="H122" s="1326"/>
      <c r="I122" s="1326"/>
      <c r="J122" s="1326"/>
      <c r="K122" s="1326"/>
      <c r="L122" s="1326"/>
      <c r="M122" s="1326"/>
      <c r="N122" s="1326"/>
      <c r="O122" s="1326"/>
      <c r="P122" s="1326"/>
      <c r="Q122" s="1326"/>
      <c r="R122" s="1326"/>
      <c r="S122" s="1326"/>
      <c r="T122" s="1326"/>
      <c r="U122" s="1326"/>
      <c r="V122" s="1326"/>
    </row>
    <row r="123" spans="1:22" ht="15" customHeight="1">
      <c r="A123" s="1326" t="s">
        <v>562</v>
      </c>
      <c r="B123" s="1326"/>
      <c r="C123" s="1326"/>
      <c r="D123" s="1326"/>
      <c r="E123" s="1326"/>
      <c r="F123" s="1326"/>
      <c r="G123" s="1326"/>
      <c r="H123" s="1326"/>
      <c r="I123" s="1326"/>
      <c r="J123" s="1326"/>
      <c r="K123" s="1326"/>
      <c r="L123" s="1326"/>
      <c r="M123" s="1326"/>
      <c r="N123" s="1326"/>
      <c r="O123" s="1326"/>
      <c r="P123" s="1326"/>
      <c r="Q123" s="1326"/>
      <c r="R123" s="1326"/>
      <c r="S123" s="1326"/>
      <c r="T123" s="1326"/>
      <c r="U123" s="1326"/>
      <c r="V123" s="1326"/>
    </row>
    <row r="124" spans="1:22" ht="15" customHeight="1">
      <c r="A124" s="1434" t="s">
        <v>598</v>
      </c>
      <c r="B124" s="1434"/>
      <c r="C124" s="1434"/>
      <c r="D124" s="1434"/>
      <c r="E124" s="1434"/>
      <c r="F124" s="1434"/>
      <c r="G124" s="1434"/>
      <c r="H124" s="1434"/>
      <c r="I124" s="1434"/>
      <c r="J124" s="1434"/>
      <c r="K124" s="1434"/>
      <c r="L124" s="1434"/>
      <c r="M124" s="1434"/>
      <c r="N124" s="1434"/>
      <c r="O124" s="1434"/>
      <c r="P124" s="1434"/>
      <c r="Q124" s="1434"/>
      <c r="R124" s="1434"/>
      <c r="S124" s="1434"/>
      <c r="T124" s="1434"/>
      <c r="U124" s="1434"/>
      <c r="V124" s="1434"/>
    </row>
    <row r="125" spans="1:22" ht="15" customHeight="1">
      <c r="A125" s="1434" t="s">
        <v>618</v>
      </c>
      <c r="B125" s="1434"/>
      <c r="C125" s="1434"/>
      <c r="D125" s="1434"/>
      <c r="E125" s="1434"/>
      <c r="F125" s="1434"/>
      <c r="G125" s="1434"/>
      <c r="H125" s="1434"/>
      <c r="I125" s="1434"/>
      <c r="J125" s="1434"/>
      <c r="K125" s="1434"/>
      <c r="L125" s="1434"/>
      <c r="M125" s="1434"/>
      <c r="N125" s="1434"/>
      <c r="O125" s="1434"/>
      <c r="P125" s="1434"/>
      <c r="Q125" s="1434"/>
      <c r="R125" s="1434"/>
      <c r="S125" s="1434"/>
      <c r="T125" s="1434"/>
      <c r="U125" s="1434"/>
      <c r="V125" s="1434"/>
    </row>
    <row r="126" spans="1:22" ht="15" customHeight="1">
      <c r="A126" s="1434" t="s">
        <v>634</v>
      </c>
      <c r="B126" s="1434"/>
      <c r="C126" s="1434"/>
      <c r="D126" s="1434"/>
      <c r="E126" s="1434"/>
      <c r="F126" s="1434"/>
      <c r="G126" s="1434"/>
      <c r="H126" s="1434"/>
      <c r="I126" s="1434"/>
      <c r="J126" s="1434"/>
      <c r="K126" s="1434"/>
      <c r="L126" s="1434"/>
      <c r="M126" s="1434"/>
      <c r="N126" s="1434"/>
      <c r="O126" s="1434"/>
      <c r="P126" s="1434"/>
      <c r="Q126" s="1434"/>
      <c r="R126" s="1434"/>
      <c r="S126" s="1434"/>
      <c r="T126" s="1434"/>
      <c r="U126" s="1434"/>
      <c r="V126" s="1434"/>
    </row>
    <row r="127" spans="1:22" ht="14.25" customHeight="1">
      <c r="A127" s="1434" t="s">
        <v>2080</v>
      </c>
      <c r="B127" s="1434"/>
      <c r="C127" s="1434"/>
      <c r="D127" s="1434"/>
      <c r="E127" s="1434"/>
      <c r="F127" s="1434"/>
      <c r="G127" s="1434"/>
      <c r="H127" s="1434"/>
      <c r="I127" s="1434"/>
      <c r="J127" s="1434"/>
      <c r="K127" s="1434"/>
      <c r="L127" s="1434"/>
      <c r="M127" s="1434"/>
      <c r="N127" s="1434"/>
      <c r="O127" s="1434"/>
      <c r="P127" s="1434"/>
      <c r="Q127" s="1434"/>
      <c r="R127" s="1434"/>
      <c r="S127" s="1434"/>
      <c r="T127" s="1434"/>
      <c r="U127" s="1434"/>
      <c r="V127" s="1434"/>
    </row>
    <row r="128" spans="1:22" ht="14.25" customHeight="1">
      <c r="A128" s="1434" t="s">
        <v>2089</v>
      </c>
      <c r="B128" s="1434"/>
      <c r="C128" s="1434"/>
      <c r="D128" s="1434"/>
      <c r="E128" s="1434"/>
      <c r="F128" s="1434"/>
      <c r="G128" s="1434"/>
      <c r="H128" s="1434"/>
      <c r="I128" s="1434"/>
      <c r="J128" s="1434"/>
      <c r="K128" s="1434"/>
      <c r="L128" s="1434"/>
      <c r="M128" s="1434"/>
      <c r="N128" s="1434"/>
      <c r="O128" s="1434"/>
      <c r="P128" s="1434"/>
      <c r="Q128" s="1434"/>
      <c r="R128" s="1434"/>
      <c r="S128" s="1434"/>
      <c r="T128" s="1434"/>
      <c r="U128" s="1434"/>
      <c r="V128" s="1434"/>
    </row>
    <row r="129" spans="1:22" ht="47.25" customHeight="1">
      <c r="A129" s="1434" t="s">
        <v>2092</v>
      </c>
      <c r="B129" s="1434"/>
      <c r="C129" s="1434"/>
      <c r="D129" s="1434"/>
      <c r="E129" s="1434"/>
      <c r="F129" s="1434"/>
      <c r="G129" s="1434"/>
      <c r="H129" s="1434"/>
      <c r="I129" s="1434"/>
      <c r="J129" s="1434"/>
      <c r="K129" s="1434"/>
      <c r="L129" s="1434"/>
      <c r="M129" s="1434"/>
      <c r="N129" s="1434"/>
      <c r="O129" s="1434"/>
      <c r="P129" s="1434"/>
      <c r="Q129" s="1434"/>
      <c r="R129" s="1434"/>
      <c r="S129" s="1434"/>
      <c r="T129" s="1434"/>
      <c r="U129" s="1434"/>
      <c r="V129" s="1434"/>
    </row>
    <row r="130" spans="1:22">
      <c r="A130" s="1434" t="s">
        <v>2098</v>
      </c>
      <c r="B130" s="1434"/>
      <c r="C130" s="1434"/>
      <c r="D130" s="1434"/>
      <c r="E130" s="1434"/>
      <c r="F130" s="1434"/>
      <c r="G130" s="1434"/>
      <c r="H130" s="1434"/>
      <c r="I130" s="1434"/>
      <c r="J130" s="1434"/>
      <c r="K130" s="1434"/>
      <c r="L130" s="1434"/>
      <c r="M130" s="1434"/>
      <c r="N130" s="1434"/>
      <c r="O130" s="1434"/>
      <c r="P130" s="1434"/>
      <c r="Q130" s="1434"/>
      <c r="R130" s="1434"/>
      <c r="S130" s="1434"/>
      <c r="T130" s="1434"/>
      <c r="U130" s="1434"/>
      <c r="V130" s="1434"/>
    </row>
    <row r="131" spans="1:22">
      <c r="A131" s="1434" t="s">
        <v>2107</v>
      </c>
      <c r="B131" s="1434"/>
      <c r="C131" s="1434"/>
      <c r="D131" s="1434"/>
      <c r="E131" s="1434"/>
      <c r="F131" s="1434"/>
      <c r="G131" s="1434"/>
      <c r="H131" s="1434"/>
      <c r="I131" s="1434"/>
      <c r="J131" s="1434"/>
      <c r="K131" s="1434"/>
      <c r="L131" s="1434"/>
      <c r="M131" s="1434"/>
      <c r="N131" s="1434"/>
      <c r="O131" s="1434"/>
      <c r="P131" s="1434"/>
      <c r="Q131" s="1434"/>
      <c r="R131" s="1434"/>
      <c r="S131" s="1434"/>
      <c r="T131" s="1434"/>
      <c r="U131" s="1434"/>
      <c r="V131" s="1434"/>
    </row>
    <row r="132" spans="1:22">
      <c r="A132" s="1434" t="s">
        <v>2122</v>
      </c>
      <c r="B132" s="1434"/>
      <c r="C132" s="1434"/>
      <c r="D132" s="1434"/>
      <c r="E132" s="1434"/>
      <c r="F132" s="1434"/>
      <c r="G132" s="1434"/>
      <c r="H132" s="1434"/>
      <c r="I132" s="1434"/>
      <c r="J132" s="1434"/>
      <c r="K132" s="1434"/>
      <c r="L132" s="1434"/>
      <c r="M132" s="1434"/>
      <c r="N132" s="1434"/>
      <c r="O132" s="1434"/>
      <c r="P132" s="1434"/>
      <c r="Q132" s="1434"/>
      <c r="R132" s="1434"/>
      <c r="S132" s="1434"/>
      <c r="T132" s="1434"/>
      <c r="U132" s="1434"/>
      <c r="V132" s="1434"/>
    </row>
    <row r="133" spans="1:22">
      <c r="A133" s="1434" t="s">
        <v>2126</v>
      </c>
      <c r="B133" s="1434"/>
      <c r="C133" s="1434"/>
      <c r="D133" s="1434"/>
      <c r="E133" s="1434"/>
      <c r="F133" s="1434"/>
      <c r="G133" s="1434"/>
      <c r="H133" s="1434"/>
      <c r="I133" s="1434"/>
      <c r="J133" s="1434"/>
      <c r="K133" s="1434"/>
      <c r="L133" s="1434"/>
      <c r="M133" s="1434"/>
      <c r="N133" s="1434"/>
      <c r="O133" s="1434"/>
      <c r="P133" s="1434"/>
      <c r="Q133" s="1434"/>
      <c r="R133" s="1434"/>
      <c r="S133" s="1434"/>
      <c r="T133" s="1434"/>
      <c r="U133" s="1434"/>
      <c r="V133" s="1434"/>
    </row>
    <row r="134" spans="1:22">
      <c r="A134" s="1434" t="s">
        <v>2139</v>
      </c>
      <c r="B134" s="1434"/>
      <c r="C134" s="1434"/>
      <c r="D134" s="1434"/>
      <c r="E134" s="1434"/>
      <c r="F134" s="1434"/>
      <c r="G134" s="1434"/>
      <c r="H134" s="1434"/>
      <c r="I134" s="1434"/>
      <c r="J134" s="1434"/>
      <c r="K134" s="1434"/>
      <c r="L134" s="1434"/>
      <c r="M134" s="1434"/>
      <c r="N134" s="1434"/>
      <c r="O134" s="1434"/>
      <c r="P134" s="1434"/>
      <c r="Q134" s="1434"/>
      <c r="R134" s="1434"/>
      <c r="S134" s="1434"/>
      <c r="T134" s="1434"/>
      <c r="U134" s="1434"/>
      <c r="V134" s="1434"/>
    </row>
    <row r="135" spans="1:22" s="1239" customFormat="1">
      <c r="A135" s="1434" t="s">
        <v>2143</v>
      </c>
      <c r="B135" s="1434"/>
      <c r="C135" s="1434"/>
      <c r="D135" s="1434"/>
      <c r="E135" s="1434"/>
      <c r="F135" s="1434"/>
      <c r="G135" s="1434"/>
      <c r="H135" s="1434"/>
      <c r="I135" s="1434"/>
      <c r="J135" s="1434"/>
      <c r="K135" s="1434"/>
      <c r="L135" s="1434"/>
      <c r="M135" s="1434"/>
      <c r="N135" s="1434"/>
      <c r="O135" s="1434"/>
      <c r="P135" s="1434"/>
      <c r="Q135" s="1434"/>
      <c r="R135" s="1434"/>
      <c r="S135" s="1434"/>
      <c r="T135" s="1434"/>
      <c r="U135" s="1434"/>
      <c r="V135" s="1434"/>
    </row>
    <row r="136" spans="1:22" ht="15">
      <c r="A136" s="1583" t="s">
        <v>30</v>
      </c>
      <c r="B136" s="1583"/>
      <c r="C136" s="1583"/>
      <c r="D136" s="1583"/>
      <c r="E136" s="1583"/>
      <c r="F136" s="1583"/>
      <c r="G136" s="1583"/>
      <c r="H136" s="1583"/>
      <c r="I136" s="1583"/>
      <c r="J136" s="1583"/>
      <c r="K136" s="1583"/>
      <c r="L136" s="1583"/>
      <c r="M136" s="1583"/>
      <c r="N136" s="1583"/>
      <c r="O136" s="1583"/>
      <c r="P136" s="1583"/>
      <c r="Q136" s="1583"/>
      <c r="R136" s="1583"/>
      <c r="S136" s="1583"/>
      <c r="T136" s="1583"/>
      <c r="U136" s="1583"/>
    </row>
    <row r="137" spans="1:22" ht="15" customHeight="1" thickBot="1">
      <c r="B137" s="880"/>
      <c r="C137" s="880"/>
      <c r="D137" s="880"/>
      <c r="E137" s="880"/>
      <c r="F137" s="881"/>
      <c r="G137" s="880"/>
      <c r="H137" s="880"/>
      <c r="I137" s="1077"/>
      <c r="J137" s="1077"/>
    </row>
    <row r="138" spans="1:22" ht="30.75" customHeight="1" thickBot="1">
      <c r="A138" s="1584" t="s">
        <v>78</v>
      </c>
      <c r="B138" s="1586" t="s">
        <v>0</v>
      </c>
      <c r="C138" s="1588" t="s">
        <v>41</v>
      </c>
      <c r="D138" s="1589"/>
      <c r="E138" s="1589"/>
      <c r="F138" s="1590"/>
      <c r="G138" s="1591" t="s">
        <v>42</v>
      </c>
      <c r="H138" s="1592" t="s">
        <v>138</v>
      </c>
      <c r="I138" s="1593"/>
      <c r="J138" s="1591" t="s">
        <v>141</v>
      </c>
      <c r="K138" s="1592" t="s">
        <v>8</v>
      </c>
      <c r="L138" s="1604"/>
      <c r="M138" s="1607" t="s">
        <v>32</v>
      </c>
      <c r="N138" s="1608"/>
      <c r="O138" s="1608"/>
      <c r="P138" s="1608"/>
      <c r="Q138" s="1608"/>
      <c r="R138" s="1609" t="s">
        <v>297</v>
      </c>
      <c r="S138" s="1610"/>
      <c r="T138" s="1610"/>
      <c r="U138" s="1611"/>
    </row>
    <row r="139" spans="1:22" ht="28.5" customHeight="1" thickBot="1">
      <c r="A139" s="1585"/>
      <c r="B139" s="1587"/>
      <c r="C139" s="1612" t="s">
        <v>43</v>
      </c>
      <c r="D139" s="1613"/>
      <c r="E139" s="12" t="s">
        <v>44</v>
      </c>
      <c r="F139" s="12" t="s">
        <v>45</v>
      </c>
      <c r="G139" s="1425"/>
      <c r="H139" s="1412"/>
      <c r="I139" s="1419"/>
      <c r="J139" s="1425"/>
      <c r="K139" s="1605"/>
      <c r="L139" s="1606"/>
      <c r="M139" s="1614" t="s">
        <v>33</v>
      </c>
      <c r="N139" s="1615"/>
      <c r="O139" s="1142" t="s">
        <v>22</v>
      </c>
      <c r="P139" s="1616" t="s">
        <v>298</v>
      </c>
      <c r="Q139" s="1617"/>
      <c r="R139" s="134" t="s">
        <v>0</v>
      </c>
      <c r="S139" s="135" t="s">
        <v>225</v>
      </c>
      <c r="T139" s="138" t="s">
        <v>140</v>
      </c>
      <c r="U139" s="136" t="s">
        <v>229</v>
      </c>
    </row>
    <row r="140" spans="1:22" ht="28.5" customHeight="1">
      <c r="A140" s="1594">
        <v>1</v>
      </c>
      <c r="B140" s="1596">
        <v>39912</v>
      </c>
      <c r="C140" s="1597" t="s">
        <v>34</v>
      </c>
      <c r="D140" s="1597"/>
      <c r="E140" s="1599" t="s">
        <v>125</v>
      </c>
      <c r="F140" s="1601" t="s">
        <v>126</v>
      </c>
      <c r="G140" s="1603" t="s">
        <v>17</v>
      </c>
      <c r="H140" s="1597" t="s">
        <v>50</v>
      </c>
      <c r="I140" s="1597"/>
      <c r="J140" s="1631">
        <v>3500000000</v>
      </c>
      <c r="K140" s="1641" t="s">
        <v>48</v>
      </c>
      <c r="L140" s="1642"/>
      <c r="M140" s="1643">
        <v>40002</v>
      </c>
      <c r="N140" s="1645">
        <v>3</v>
      </c>
      <c r="O140" s="1631">
        <v>-1000000000</v>
      </c>
      <c r="P140" s="1631">
        <f>O140+J140</f>
        <v>2500000000</v>
      </c>
      <c r="Q140" s="1632"/>
      <c r="R140" s="882">
        <v>40137</v>
      </c>
      <c r="S140" s="883" t="s">
        <v>208</v>
      </c>
      <c r="T140" s="883" t="s">
        <v>50</v>
      </c>
      <c r="U140" s="884">
        <v>140000000</v>
      </c>
    </row>
    <row r="141" spans="1:22" ht="27.75" customHeight="1">
      <c r="A141" s="1595"/>
      <c r="B141" s="1493"/>
      <c r="C141" s="1598"/>
      <c r="D141" s="1598"/>
      <c r="E141" s="1600"/>
      <c r="F141" s="1602"/>
      <c r="G141" s="1494"/>
      <c r="H141" s="1598"/>
      <c r="I141" s="1598"/>
      <c r="J141" s="1497"/>
      <c r="K141" s="1618"/>
      <c r="L141" s="1619"/>
      <c r="M141" s="1644"/>
      <c r="N141" s="1646"/>
      <c r="O141" s="1497"/>
      <c r="P141" s="1497"/>
      <c r="Q141" s="1633"/>
      <c r="R141" s="885">
        <v>40220</v>
      </c>
      <c r="S141" s="886" t="s">
        <v>208</v>
      </c>
      <c r="T141" s="886" t="s">
        <v>50</v>
      </c>
      <c r="U141" s="887">
        <v>100000000</v>
      </c>
    </row>
    <row r="142" spans="1:22" ht="27.75" customHeight="1">
      <c r="A142" s="1595"/>
      <c r="B142" s="1493"/>
      <c r="C142" s="1598"/>
      <c r="D142" s="1598"/>
      <c r="E142" s="1600"/>
      <c r="F142" s="1602"/>
      <c r="G142" s="1494"/>
      <c r="H142" s="1598"/>
      <c r="I142" s="1598"/>
      <c r="J142" s="1497"/>
      <c r="K142" s="1618"/>
      <c r="L142" s="1619"/>
      <c r="M142" s="1644"/>
      <c r="N142" s="1646"/>
      <c r="O142" s="1497"/>
      <c r="P142" s="1497"/>
      <c r="Q142" s="1633"/>
      <c r="R142" s="885">
        <v>40241</v>
      </c>
      <c r="S142" s="886" t="s">
        <v>280</v>
      </c>
      <c r="T142" s="886" t="s">
        <v>202</v>
      </c>
      <c r="U142" s="887">
        <v>50000000</v>
      </c>
    </row>
    <row r="143" spans="1:22" ht="30" customHeight="1">
      <c r="A143" s="1595"/>
      <c r="B143" s="1493"/>
      <c r="C143" s="1598"/>
      <c r="D143" s="1598"/>
      <c r="E143" s="1600"/>
      <c r="F143" s="1602"/>
      <c r="G143" s="1494"/>
      <c r="H143" s="1598"/>
      <c r="I143" s="1598"/>
      <c r="J143" s="1497"/>
      <c r="K143" s="1618"/>
      <c r="L143" s="1619"/>
      <c r="M143" s="1073"/>
      <c r="N143" s="1074">
        <v>6</v>
      </c>
      <c r="O143" s="1064"/>
      <c r="P143" s="1497">
        <v>290000000</v>
      </c>
      <c r="Q143" s="1633"/>
      <c r="R143" s="885">
        <v>40273</v>
      </c>
      <c r="S143" s="886" t="s">
        <v>302</v>
      </c>
      <c r="T143" s="886" t="s">
        <v>207</v>
      </c>
      <c r="U143" s="887">
        <v>56541893</v>
      </c>
    </row>
    <row r="144" spans="1:22" s="112" customFormat="1" ht="30" customHeight="1">
      <c r="A144" s="1595">
        <v>2</v>
      </c>
      <c r="B144" s="1493">
        <v>39912</v>
      </c>
      <c r="C144" s="1598" t="s">
        <v>150</v>
      </c>
      <c r="D144" s="1598"/>
      <c r="E144" s="1600" t="s">
        <v>125</v>
      </c>
      <c r="F144" s="1602" t="s">
        <v>126</v>
      </c>
      <c r="G144" s="1494" t="s">
        <v>17</v>
      </c>
      <c r="H144" s="1598" t="s">
        <v>50</v>
      </c>
      <c r="I144" s="1598"/>
      <c r="J144" s="1497">
        <v>1500000000</v>
      </c>
      <c r="K144" s="1618" t="s">
        <v>48</v>
      </c>
      <c r="L144" s="1619"/>
      <c r="M144" s="888">
        <v>40002</v>
      </c>
      <c r="N144" s="1074">
        <v>3</v>
      </c>
      <c r="O144" s="596">
        <v>-500000000</v>
      </c>
      <c r="P144" s="1622">
        <f>O144+J144</f>
        <v>1000000000</v>
      </c>
      <c r="Q144" s="1623"/>
      <c r="R144" s="885">
        <v>40246</v>
      </c>
      <c r="S144" s="886" t="s">
        <v>280</v>
      </c>
      <c r="T144" s="886" t="s">
        <v>202</v>
      </c>
      <c r="U144" s="887">
        <v>123076734.86</v>
      </c>
      <c r="V144" s="43"/>
    </row>
    <row r="145" spans="1:22" s="112" customFormat="1" ht="15" customHeight="1" thickBot="1">
      <c r="A145" s="1634"/>
      <c r="B145" s="1635"/>
      <c r="C145" s="1636"/>
      <c r="D145" s="1636"/>
      <c r="E145" s="1637"/>
      <c r="F145" s="1638"/>
      <c r="G145" s="1639"/>
      <c r="H145" s="1636"/>
      <c r="I145" s="1636"/>
      <c r="J145" s="1640"/>
      <c r="K145" s="1620"/>
      <c r="L145" s="1621"/>
      <c r="M145" s="889"/>
      <c r="N145" s="890">
        <v>7</v>
      </c>
      <c r="O145" s="92"/>
      <c r="P145" s="1624">
        <v>123076734.86</v>
      </c>
      <c r="Q145" s="1625"/>
      <c r="R145" s="891">
        <v>40275</v>
      </c>
      <c r="S145" s="892" t="s">
        <v>303</v>
      </c>
      <c r="T145" s="892" t="s">
        <v>207</v>
      </c>
      <c r="U145" s="893">
        <v>44533053.82</v>
      </c>
      <c r="V145" s="43"/>
    </row>
    <row r="146" spans="1:22" ht="15.75" customHeight="1">
      <c r="B146" s="894"/>
      <c r="C146" s="895"/>
      <c r="D146" s="1078"/>
      <c r="E146" s="1078"/>
      <c r="F146" s="4"/>
      <c r="G146" s="1078"/>
      <c r="H146" s="896"/>
      <c r="I146" s="1055"/>
      <c r="J146" s="1055"/>
      <c r="R146" s="897"/>
      <c r="S146" s="897"/>
      <c r="T146" s="898"/>
      <c r="U146" s="898"/>
    </row>
    <row r="147" spans="1:22" ht="15.75" customHeight="1" thickBot="1">
      <c r="A147" s="1626" t="s">
        <v>24</v>
      </c>
      <c r="B147" s="1626"/>
      <c r="C147" s="1626"/>
      <c r="D147" s="1062">
        <f>SUM(J140:J144)</f>
        <v>5000000000</v>
      </c>
      <c r="E147" s="1078"/>
      <c r="F147" s="4"/>
      <c r="G147" s="1627" t="s">
        <v>23</v>
      </c>
      <c r="H147" s="1627"/>
      <c r="I147" s="1628">
        <v>413076735</v>
      </c>
      <c r="J147" s="1628"/>
      <c r="L147" s="1629" t="s">
        <v>299</v>
      </c>
      <c r="M147" s="1629"/>
      <c r="N147" s="1630">
        <f>SUM(U140:U142,U144)</f>
        <v>413076734.86000001</v>
      </c>
      <c r="O147" s="1630"/>
      <c r="R147" s="1647" t="s">
        <v>300</v>
      </c>
      <c r="S147" s="1647"/>
      <c r="T147" s="1647"/>
      <c r="U147" s="1060">
        <f>U143+U145</f>
        <v>101074946.81999999</v>
      </c>
    </row>
    <row r="148" spans="1:22" ht="15.75" thickTop="1">
      <c r="B148" s="1078"/>
      <c r="C148" s="1051"/>
      <c r="D148" s="1078"/>
      <c r="E148" s="1078"/>
      <c r="F148" s="4"/>
      <c r="G148" s="1059"/>
      <c r="H148" s="6"/>
      <c r="J148" s="5"/>
    </row>
    <row r="149" spans="1:22" ht="14.25" customHeight="1">
      <c r="B149" s="1078"/>
      <c r="C149" s="1051"/>
      <c r="D149" s="1078"/>
      <c r="E149" s="1078"/>
      <c r="F149" s="4"/>
      <c r="G149" s="8"/>
      <c r="H149" s="9"/>
      <c r="J149" s="5"/>
    </row>
    <row r="150" spans="1:22" ht="14.25" customHeight="1">
      <c r="A150" s="1326" t="s">
        <v>167</v>
      </c>
      <c r="B150" s="1326"/>
      <c r="C150" s="1326"/>
      <c r="D150" s="1326"/>
      <c r="E150" s="1326"/>
      <c r="F150" s="1326"/>
      <c r="G150" s="1326"/>
      <c r="H150" s="1326"/>
      <c r="I150" s="1326"/>
      <c r="J150" s="1326"/>
      <c r="K150" s="1326"/>
      <c r="L150" s="1326"/>
      <c r="M150" s="1326"/>
      <c r="N150" s="1326"/>
      <c r="O150" s="1326"/>
      <c r="P150" s="1326"/>
      <c r="Q150" s="1326"/>
      <c r="R150" s="1326"/>
      <c r="S150" s="1326"/>
      <c r="T150" s="1326"/>
      <c r="U150" s="1326"/>
    </row>
    <row r="151" spans="1:22" ht="14.25" customHeight="1">
      <c r="A151" s="1326" t="s">
        <v>301</v>
      </c>
      <c r="B151" s="1326"/>
      <c r="C151" s="1326"/>
      <c r="D151" s="1326"/>
      <c r="E151" s="1326"/>
      <c r="F151" s="1326"/>
      <c r="G151" s="1326"/>
      <c r="H151" s="1326"/>
      <c r="I151" s="1326"/>
      <c r="J151" s="1326"/>
      <c r="K151" s="1326"/>
      <c r="L151" s="1326"/>
      <c r="M151" s="1326"/>
      <c r="N151" s="1326"/>
      <c r="O151" s="1326"/>
      <c r="P151" s="1326"/>
      <c r="Q151" s="1326"/>
      <c r="R151" s="1326"/>
      <c r="S151" s="1326"/>
      <c r="T151" s="1326"/>
      <c r="U151" s="1326"/>
    </row>
    <row r="152" spans="1:22">
      <c r="A152" s="1648" t="s">
        <v>25</v>
      </c>
      <c r="B152" s="1648"/>
      <c r="C152" s="1648"/>
      <c r="D152" s="1648"/>
      <c r="E152" s="1648"/>
      <c r="F152" s="1648"/>
      <c r="G152" s="1648"/>
      <c r="H152" s="1648"/>
      <c r="I152" s="1648"/>
      <c r="J152" s="1648"/>
      <c r="K152" s="1648"/>
      <c r="L152" s="1648"/>
      <c r="M152" s="1648"/>
      <c r="N152" s="1648"/>
      <c r="O152" s="1648"/>
      <c r="P152" s="1648"/>
      <c r="Q152" s="1648"/>
      <c r="R152" s="1648"/>
      <c r="S152" s="1648"/>
      <c r="T152" s="1648"/>
      <c r="U152" s="1648"/>
    </row>
    <row r="153" spans="1:22" ht="15" customHeight="1">
      <c r="A153" s="1564" t="s">
        <v>242</v>
      </c>
      <c r="B153" s="1564"/>
      <c r="C153" s="1564"/>
      <c r="D153" s="1564"/>
      <c r="E153" s="1564"/>
      <c r="F153" s="1564"/>
      <c r="G153" s="1564"/>
      <c r="H153" s="1564"/>
      <c r="I153" s="1564"/>
      <c r="J153" s="1564"/>
      <c r="K153" s="1564"/>
      <c r="L153" s="1564"/>
      <c r="M153" s="1564"/>
      <c r="N153" s="1564"/>
      <c r="O153" s="1564"/>
      <c r="P153" s="1564"/>
      <c r="Q153" s="1564"/>
      <c r="R153" s="1564"/>
      <c r="S153" s="1564"/>
      <c r="T153" s="1564"/>
      <c r="U153" s="1564"/>
      <c r="V153" s="1058"/>
    </row>
    <row r="154" spans="1:22" ht="14.25" customHeight="1">
      <c r="A154" s="1325" t="s">
        <v>281</v>
      </c>
      <c r="B154" s="1325"/>
      <c r="C154" s="1325"/>
      <c r="D154" s="1325"/>
      <c r="E154" s="1325"/>
      <c r="F154" s="1325"/>
      <c r="G154" s="1325"/>
      <c r="H154" s="1325"/>
      <c r="I154" s="1325"/>
      <c r="J154" s="1325"/>
      <c r="K154" s="1325"/>
      <c r="L154" s="1325"/>
      <c r="M154" s="1325"/>
      <c r="N154" s="1325"/>
      <c r="O154" s="1325"/>
      <c r="P154" s="1325"/>
      <c r="Q154" s="1325"/>
      <c r="R154" s="1325"/>
      <c r="S154" s="1325"/>
      <c r="T154" s="1325"/>
      <c r="U154" s="1325"/>
    </row>
    <row r="155" spans="1:22" ht="15" customHeight="1">
      <c r="A155" s="1648" t="s">
        <v>342</v>
      </c>
      <c r="B155" s="1648"/>
      <c r="C155" s="1648"/>
      <c r="D155" s="1648"/>
      <c r="E155" s="1648"/>
      <c r="F155" s="1648"/>
      <c r="G155" s="1648"/>
      <c r="H155" s="1648"/>
      <c r="I155" s="1648"/>
      <c r="J155" s="1648"/>
      <c r="K155" s="1648"/>
      <c r="L155" s="1648"/>
      <c r="M155" s="1648"/>
      <c r="N155" s="1648"/>
      <c r="O155" s="1648"/>
      <c r="P155" s="1648"/>
      <c r="Q155" s="1648"/>
      <c r="R155" s="1648"/>
      <c r="S155" s="1648"/>
      <c r="T155" s="1648"/>
      <c r="U155" s="1648"/>
    </row>
    <row r="156" spans="1:22" ht="15" customHeight="1">
      <c r="A156" s="1648" t="s">
        <v>341</v>
      </c>
      <c r="B156" s="1648"/>
      <c r="C156" s="1648"/>
      <c r="D156" s="1648"/>
      <c r="E156" s="1648"/>
      <c r="F156" s="1648"/>
      <c r="G156" s="1648"/>
      <c r="H156" s="1648"/>
      <c r="I156" s="1648"/>
      <c r="J156" s="1648"/>
      <c r="K156" s="1648"/>
      <c r="L156" s="1648"/>
      <c r="M156" s="1648"/>
      <c r="N156" s="1648"/>
      <c r="O156" s="1648"/>
      <c r="P156" s="1648"/>
      <c r="Q156" s="1648"/>
      <c r="R156" s="1648"/>
      <c r="S156" s="1648"/>
      <c r="T156" s="1648"/>
      <c r="U156" s="1648"/>
    </row>
    <row r="157" spans="1:22" ht="15" customHeight="1">
      <c r="A157" s="1057"/>
      <c r="B157" s="1057"/>
      <c r="C157" s="1057"/>
      <c r="D157" s="1057"/>
      <c r="E157" s="1057"/>
      <c r="F157" s="1057"/>
      <c r="G157" s="1057"/>
      <c r="H157" s="1057"/>
      <c r="I157" s="1057"/>
      <c r="J157" s="1057"/>
      <c r="K157" s="1057"/>
      <c r="L157" s="1057"/>
      <c r="M157" s="1057"/>
      <c r="N157" s="1057"/>
      <c r="O157" s="1057"/>
      <c r="P157" s="1057"/>
      <c r="Q157" s="1057"/>
      <c r="R157" s="1057"/>
      <c r="S157" s="1057"/>
      <c r="T157" s="1057"/>
      <c r="U157" s="1057"/>
    </row>
    <row r="158" spans="1:22">
      <c r="A158" s="1078"/>
      <c r="B158" s="1078"/>
      <c r="C158" s="1078"/>
      <c r="D158" s="1078"/>
      <c r="E158" s="1078"/>
      <c r="F158" s="1078"/>
      <c r="G158" s="1078"/>
      <c r="H158" s="1078"/>
      <c r="I158" s="1078"/>
      <c r="J158" s="1078"/>
      <c r="K158" s="1078"/>
      <c r="L158" s="1078"/>
      <c r="M158" s="1078"/>
      <c r="N158" s="1078"/>
      <c r="O158" s="1078"/>
      <c r="P158" s="1078"/>
      <c r="Q158" s="1078"/>
      <c r="R158" s="1078"/>
      <c r="S158" s="1078"/>
      <c r="T158" s="1078"/>
      <c r="U158" s="1078"/>
    </row>
    <row r="159" spans="1:22" ht="15">
      <c r="A159" s="1078"/>
      <c r="B159" s="1078"/>
      <c r="C159" s="1078"/>
      <c r="D159" s="4"/>
      <c r="E159" s="4"/>
      <c r="F159" s="1059"/>
      <c r="G159" s="14"/>
      <c r="H159" s="14"/>
      <c r="I159" s="14"/>
      <c r="J159" s="14"/>
      <c r="K159" s="13"/>
      <c r="L159" s="13"/>
      <c r="M159" s="1061"/>
      <c r="N159" s="1061"/>
      <c r="O159" s="1061"/>
      <c r="P159" s="1061"/>
      <c r="Q159" s="1061"/>
      <c r="R159" s="1061"/>
      <c r="S159" s="1061"/>
      <c r="T159" s="1061"/>
    </row>
    <row r="160" spans="1:22" ht="15">
      <c r="A160" s="1078"/>
      <c r="B160" s="1078"/>
      <c r="C160" s="1078"/>
      <c r="D160" s="4"/>
      <c r="E160" s="4"/>
      <c r="F160" s="1059"/>
      <c r="G160" s="14"/>
      <c r="H160" s="14"/>
      <c r="I160" s="14"/>
      <c r="J160" s="14"/>
      <c r="K160" s="13"/>
      <c r="L160" s="13"/>
      <c r="M160" s="1061"/>
      <c r="N160" s="1061"/>
      <c r="O160" s="1061"/>
      <c r="P160" s="1061"/>
      <c r="Q160" s="1061"/>
      <c r="R160" s="1061"/>
      <c r="S160" s="1061"/>
      <c r="T160" s="1061"/>
    </row>
    <row r="161" spans="1:20" ht="15">
      <c r="A161" s="1078"/>
      <c r="B161" s="1078"/>
      <c r="C161" s="1078"/>
      <c r="D161" s="4"/>
      <c r="E161" s="4"/>
      <c r="F161" s="1059"/>
      <c r="G161" s="14"/>
      <c r="H161" s="14"/>
      <c r="I161" s="14"/>
      <c r="J161" s="14"/>
      <c r="K161" s="13"/>
      <c r="L161" s="13"/>
      <c r="M161" s="1061"/>
      <c r="N161" s="1061"/>
      <c r="O161" s="1061"/>
      <c r="P161" s="1061"/>
      <c r="Q161" s="1061"/>
      <c r="R161" s="1061"/>
      <c r="S161" s="1061"/>
      <c r="T161" s="1061"/>
    </row>
    <row r="162" spans="1:20" ht="15">
      <c r="A162" s="1078"/>
      <c r="B162" s="1078"/>
      <c r="C162" s="1078"/>
      <c r="D162" s="4"/>
      <c r="E162" s="4"/>
      <c r="F162" s="1059"/>
      <c r="G162" s="14"/>
      <c r="H162" s="14"/>
      <c r="I162" s="14"/>
      <c r="J162" s="14"/>
      <c r="K162" s="13"/>
      <c r="L162" s="13"/>
      <c r="M162" s="1061"/>
      <c r="N162" s="1061"/>
      <c r="O162" s="1061"/>
      <c r="P162" s="1061"/>
      <c r="Q162" s="1061"/>
      <c r="R162" s="1061"/>
      <c r="S162" s="1061"/>
      <c r="T162" s="1061"/>
    </row>
    <row r="163" spans="1:20" ht="15">
      <c r="A163" s="1078"/>
      <c r="B163" s="1078"/>
      <c r="C163" s="1078"/>
      <c r="D163" s="4"/>
      <c r="E163" s="4"/>
      <c r="F163" s="1059"/>
      <c r="G163" s="14"/>
      <c r="H163" s="14"/>
      <c r="I163" s="14"/>
      <c r="J163" s="14"/>
      <c r="K163" s="13"/>
      <c r="L163" s="13"/>
      <c r="M163" s="1061"/>
      <c r="N163" s="1061"/>
      <c r="O163" s="1061"/>
      <c r="P163" s="1061"/>
      <c r="Q163" s="1061"/>
      <c r="R163" s="1061"/>
      <c r="S163" s="1061"/>
      <c r="T163" s="1061"/>
    </row>
    <row r="164" spans="1:20" ht="15">
      <c r="A164" s="1078"/>
      <c r="B164" s="1078"/>
      <c r="C164" s="1078"/>
      <c r="D164" s="4"/>
      <c r="E164" s="4"/>
      <c r="F164" s="1059"/>
      <c r="G164" s="14"/>
      <c r="H164" s="14"/>
      <c r="I164" s="14"/>
      <c r="J164" s="14"/>
      <c r="K164" s="13"/>
      <c r="L164" s="13"/>
      <c r="M164" s="1061"/>
      <c r="N164" s="1061"/>
      <c r="O164" s="1061"/>
      <c r="P164" s="1061"/>
      <c r="Q164" s="1061"/>
      <c r="R164" s="1061"/>
      <c r="S164" s="1061"/>
      <c r="T164" s="1061"/>
    </row>
    <row r="165" spans="1:20" ht="15">
      <c r="A165" s="1078"/>
      <c r="B165" s="1078"/>
      <c r="C165" s="1078"/>
      <c r="D165" s="4"/>
      <c r="E165" s="4"/>
      <c r="F165" s="1059"/>
      <c r="G165" s="14"/>
      <c r="H165" s="14"/>
      <c r="I165" s="14"/>
      <c r="J165" s="14"/>
      <c r="K165" s="13"/>
      <c r="L165" s="13"/>
      <c r="M165" s="1061"/>
      <c r="N165" s="1061"/>
      <c r="O165" s="1061"/>
      <c r="P165" s="1061"/>
      <c r="Q165" s="1061"/>
      <c r="R165" s="1061"/>
      <c r="S165" s="1061"/>
      <c r="T165" s="1061"/>
    </row>
    <row r="166" spans="1:20" ht="15">
      <c r="A166" s="1078"/>
      <c r="B166" s="1078"/>
      <c r="C166" s="1078"/>
      <c r="D166" s="4"/>
      <c r="E166" s="4"/>
      <c r="F166" s="1059"/>
      <c r="G166" s="14"/>
      <c r="H166" s="14"/>
      <c r="I166" s="14"/>
      <c r="J166" s="14"/>
      <c r="K166" s="13"/>
      <c r="L166" s="13"/>
      <c r="M166" s="1061"/>
      <c r="N166" s="1061"/>
      <c r="O166" s="1061"/>
      <c r="P166" s="1061"/>
      <c r="Q166" s="1061"/>
      <c r="R166" s="1061"/>
      <c r="S166" s="1061"/>
      <c r="T166" s="1061"/>
    </row>
    <row r="167" spans="1:20" ht="15">
      <c r="A167" s="1078"/>
      <c r="B167" s="1078"/>
      <c r="C167" s="1078"/>
      <c r="D167" s="4"/>
      <c r="E167" s="4"/>
      <c r="F167" s="1059"/>
      <c r="G167" s="14"/>
      <c r="H167" s="14"/>
      <c r="I167" s="14"/>
      <c r="J167" s="14"/>
      <c r="K167" s="13"/>
      <c r="L167" s="13"/>
      <c r="M167" s="1061"/>
      <c r="N167" s="1061"/>
      <c r="O167" s="1061"/>
      <c r="P167" s="1061"/>
      <c r="Q167" s="1061"/>
      <c r="R167" s="1061"/>
      <c r="S167" s="1061"/>
      <c r="T167" s="1061"/>
    </row>
    <row r="168" spans="1:20" ht="15">
      <c r="A168" s="1078"/>
      <c r="B168" s="1078"/>
      <c r="C168" s="1078"/>
      <c r="D168" s="4"/>
      <c r="E168" s="4"/>
      <c r="F168" s="1059"/>
      <c r="G168" s="14"/>
      <c r="H168" s="14"/>
      <c r="I168" s="14"/>
      <c r="J168" s="14"/>
      <c r="K168" s="13"/>
      <c r="L168" s="13"/>
      <c r="M168" s="1061"/>
      <c r="N168" s="1061"/>
      <c r="O168" s="1061"/>
      <c r="P168" s="1061"/>
      <c r="Q168" s="1061"/>
      <c r="R168" s="1061"/>
      <c r="S168" s="1061"/>
      <c r="T168" s="1061"/>
    </row>
    <row r="169" spans="1:20" ht="15">
      <c r="A169" s="1078"/>
      <c r="B169" s="1078"/>
      <c r="C169" s="1078"/>
      <c r="D169" s="4"/>
      <c r="E169" s="4"/>
      <c r="F169" s="1059"/>
      <c r="G169" s="14"/>
      <c r="H169" s="14"/>
      <c r="I169" s="14"/>
      <c r="J169" s="14"/>
      <c r="K169" s="13"/>
      <c r="L169" s="13"/>
      <c r="M169" s="1061"/>
      <c r="N169" s="1061"/>
      <c r="O169" s="1061"/>
      <c r="P169" s="1061"/>
      <c r="Q169" s="1061"/>
      <c r="R169" s="1061"/>
      <c r="S169" s="1061"/>
      <c r="T169" s="1061"/>
    </row>
    <row r="170" spans="1:20" ht="15">
      <c r="A170" s="1078"/>
      <c r="B170" s="1078"/>
      <c r="C170" s="1078"/>
      <c r="D170" s="4"/>
      <c r="E170" s="4"/>
      <c r="F170" s="1059"/>
      <c r="G170" s="14"/>
      <c r="H170" s="14"/>
      <c r="I170" s="14"/>
      <c r="J170" s="14"/>
      <c r="K170" s="13"/>
      <c r="L170" s="13"/>
      <c r="M170" s="1061"/>
      <c r="N170" s="1061"/>
      <c r="O170" s="1061"/>
      <c r="P170" s="1061"/>
      <c r="Q170" s="1061"/>
      <c r="R170" s="1061"/>
      <c r="S170" s="1061"/>
      <c r="T170" s="1061"/>
    </row>
    <row r="171" spans="1:20" ht="15">
      <c r="A171" s="1078"/>
      <c r="B171" s="1078"/>
      <c r="C171" s="1078"/>
      <c r="D171" s="4"/>
      <c r="E171" s="4"/>
      <c r="F171" s="1059"/>
      <c r="G171" s="14"/>
      <c r="H171" s="14"/>
      <c r="I171" s="14"/>
      <c r="J171" s="14"/>
      <c r="K171" s="13"/>
      <c r="L171" s="13"/>
      <c r="M171" s="1061"/>
      <c r="N171" s="1061"/>
      <c r="O171" s="1061"/>
      <c r="P171" s="1061"/>
      <c r="Q171" s="1061"/>
      <c r="R171" s="1061"/>
      <c r="S171" s="1061"/>
      <c r="T171" s="1061"/>
    </row>
    <row r="172" spans="1:20" ht="15">
      <c r="A172" s="1078"/>
      <c r="B172" s="1078"/>
      <c r="C172" s="1078"/>
      <c r="D172" s="4"/>
      <c r="E172" s="4"/>
      <c r="F172" s="1059"/>
      <c r="G172" s="14"/>
      <c r="H172" s="14"/>
      <c r="I172" s="14"/>
      <c r="J172" s="14"/>
      <c r="K172" s="13"/>
      <c r="L172" s="13"/>
      <c r="M172" s="1061"/>
      <c r="N172" s="1061"/>
      <c r="O172" s="1061"/>
      <c r="P172" s="1061"/>
      <c r="Q172" s="1061"/>
      <c r="R172" s="1061"/>
      <c r="S172" s="1061"/>
      <c r="T172" s="1061"/>
    </row>
    <row r="173" spans="1:20" ht="15">
      <c r="A173" s="1078"/>
      <c r="B173" s="1078"/>
      <c r="C173" s="1078"/>
      <c r="D173" s="4"/>
      <c r="E173" s="4"/>
      <c r="F173" s="1059"/>
      <c r="G173" s="14"/>
      <c r="H173" s="14"/>
      <c r="I173" s="14"/>
      <c r="J173" s="14"/>
      <c r="K173" s="13"/>
      <c r="L173" s="13"/>
      <c r="M173" s="1061"/>
      <c r="N173" s="1061"/>
      <c r="O173" s="1061"/>
      <c r="P173" s="1061"/>
      <c r="Q173" s="1061"/>
      <c r="R173" s="1061"/>
      <c r="S173" s="1061"/>
      <c r="T173" s="1061"/>
    </row>
    <row r="174" spans="1:20" ht="15">
      <c r="A174" s="1078"/>
      <c r="B174" s="1078"/>
      <c r="C174" s="1078"/>
      <c r="D174" s="4"/>
      <c r="E174" s="4"/>
      <c r="F174" s="1059"/>
      <c r="G174" s="14"/>
      <c r="H174" s="14"/>
      <c r="I174" s="14"/>
      <c r="J174" s="14"/>
      <c r="K174" s="13"/>
      <c r="L174" s="13"/>
      <c r="M174" s="1061"/>
      <c r="N174" s="1061"/>
      <c r="O174" s="1061"/>
      <c r="P174" s="1061"/>
      <c r="Q174" s="1061"/>
      <c r="R174" s="1061"/>
      <c r="S174" s="1061"/>
      <c r="T174" s="1061"/>
    </row>
    <row r="175" spans="1:20" ht="15">
      <c r="A175" s="1078"/>
      <c r="B175" s="1078"/>
      <c r="C175" s="1078"/>
      <c r="D175" s="4"/>
      <c r="E175" s="4"/>
      <c r="F175" s="1059"/>
      <c r="G175" s="14"/>
      <c r="H175" s="14"/>
      <c r="I175" s="14"/>
      <c r="J175" s="14"/>
      <c r="K175" s="13"/>
      <c r="L175" s="13"/>
      <c r="M175" s="1061"/>
      <c r="N175" s="1061"/>
      <c r="O175" s="1061"/>
      <c r="P175" s="1061"/>
      <c r="Q175" s="1061"/>
      <c r="R175" s="1061"/>
      <c r="S175" s="1061"/>
      <c r="T175" s="1061"/>
    </row>
    <row r="176" spans="1:20" ht="15">
      <c r="A176" s="1078"/>
      <c r="B176" s="1078"/>
      <c r="C176" s="1078"/>
      <c r="D176" s="4"/>
      <c r="E176" s="4"/>
      <c r="F176" s="1059"/>
      <c r="G176" s="14"/>
      <c r="H176" s="14"/>
      <c r="I176" s="14"/>
      <c r="J176" s="14"/>
      <c r="K176" s="13"/>
      <c r="L176" s="13"/>
      <c r="M176" s="1061"/>
      <c r="N176" s="1061"/>
      <c r="O176" s="1061"/>
      <c r="P176" s="1061"/>
      <c r="Q176" s="1061"/>
      <c r="R176" s="1061"/>
      <c r="S176" s="1061"/>
      <c r="T176" s="1061"/>
    </row>
    <row r="177" spans="1:22" ht="15">
      <c r="A177" s="1078"/>
      <c r="B177" s="1078"/>
      <c r="C177" s="1078"/>
      <c r="D177" s="4"/>
      <c r="E177" s="4"/>
      <c r="F177" s="1059"/>
      <c r="G177" s="14"/>
      <c r="H177" s="14"/>
      <c r="I177" s="14"/>
      <c r="J177" s="14"/>
      <c r="K177" s="13"/>
      <c r="L177" s="13"/>
      <c r="M177" s="1061"/>
      <c r="N177" s="1061"/>
      <c r="O177" s="1061"/>
      <c r="P177" s="1061"/>
      <c r="Q177" s="1061"/>
      <c r="R177" s="1061"/>
      <c r="S177" s="1061"/>
      <c r="T177" s="1061"/>
    </row>
    <row r="178" spans="1:22" ht="15">
      <c r="A178" s="1078"/>
      <c r="B178" s="1078"/>
      <c r="C178" s="1078"/>
      <c r="D178" s="4"/>
      <c r="E178" s="4"/>
      <c r="F178" s="1059"/>
      <c r="G178" s="14"/>
      <c r="H178" s="14"/>
      <c r="I178" s="14"/>
      <c r="J178" s="14"/>
      <c r="K178" s="13"/>
      <c r="L178" s="13"/>
      <c r="M178" s="1061"/>
      <c r="N178" s="1061"/>
      <c r="O178" s="1061"/>
      <c r="P178" s="1061"/>
      <c r="Q178" s="1061"/>
      <c r="R178" s="1061"/>
      <c r="S178" s="1061"/>
      <c r="T178" s="1061"/>
    </row>
    <row r="179" spans="1:22" ht="15">
      <c r="A179" s="1078"/>
      <c r="B179" s="1078"/>
      <c r="C179" s="1078"/>
      <c r="D179" s="4"/>
      <c r="E179" s="4"/>
      <c r="F179" s="1059"/>
      <c r="G179" s="14"/>
      <c r="H179" s="14"/>
      <c r="I179" s="14"/>
      <c r="J179" s="14"/>
      <c r="K179" s="13"/>
      <c r="L179" s="13"/>
      <c r="M179" s="1061"/>
      <c r="N179" s="1061"/>
      <c r="O179" s="1061"/>
      <c r="P179" s="1061"/>
      <c r="Q179" s="1061"/>
      <c r="R179" s="1061"/>
      <c r="S179" s="1061"/>
      <c r="T179" s="1061"/>
    </row>
    <row r="180" spans="1:22" ht="15">
      <c r="A180" s="1078"/>
      <c r="B180" s="1078"/>
      <c r="C180" s="1078"/>
      <c r="D180" s="4"/>
      <c r="E180" s="4"/>
      <c r="F180" s="1059"/>
      <c r="G180" s="14"/>
      <c r="H180" s="14"/>
      <c r="I180" s="14"/>
      <c r="J180" s="14"/>
      <c r="K180" s="13"/>
      <c r="L180" s="13"/>
      <c r="M180" s="1061"/>
      <c r="N180" s="1061"/>
      <c r="O180" s="1061"/>
      <c r="P180" s="1061"/>
      <c r="Q180" s="1061"/>
      <c r="R180" s="1061"/>
      <c r="S180" s="1061"/>
      <c r="T180" s="1061"/>
    </row>
    <row r="181" spans="1:22" ht="15">
      <c r="A181" s="1078"/>
      <c r="B181" s="1078"/>
      <c r="C181" s="1078"/>
      <c r="D181" s="4"/>
      <c r="E181" s="4"/>
      <c r="F181" s="1059"/>
      <c r="G181" s="14"/>
      <c r="H181" s="14"/>
      <c r="I181" s="14"/>
      <c r="J181" s="14"/>
      <c r="K181" s="13"/>
      <c r="L181" s="13"/>
      <c r="M181" s="1061"/>
      <c r="N181" s="1061"/>
      <c r="O181" s="1061"/>
      <c r="P181" s="1061"/>
      <c r="Q181" s="1061"/>
      <c r="R181" s="1061"/>
      <c r="S181" s="1061"/>
      <c r="T181" s="1061"/>
    </row>
    <row r="182" spans="1:22" ht="15">
      <c r="A182" s="1078"/>
      <c r="B182" s="1078"/>
      <c r="C182" s="1078"/>
      <c r="D182" s="4"/>
      <c r="E182" s="4"/>
      <c r="F182" s="1059"/>
      <c r="G182" s="14"/>
      <c r="H182" s="14"/>
      <c r="I182" s="14"/>
      <c r="J182" s="14"/>
      <c r="K182" s="13"/>
      <c r="L182" s="13"/>
      <c r="M182" s="1061"/>
      <c r="N182" s="1061"/>
      <c r="O182" s="1061"/>
      <c r="P182" s="1061"/>
      <c r="Q182" s="1061"/>
      <c r="R182" s="1061"/>
      <c r="S182" s="1061"/>
      <c r="T182" s="1061"/>
    </row>
    <row r="183" spans="1:22" ht="15">
      <c r="A183" s="1078"/>
      <c r="B183" s="1078"/>
      <c r="C183" s="1078"/>
      <c r="D183" s="4"/>
      <c r="E183" s="4"/>
      <c r="F183" s="1059"/>
      <c r="G183" s="14"/>
      <c r="H183" s="14"/>
      <c r="I183" s="14"/>
      <c r="J183" s="14"/>
      <c r="K183" s="13"/>
      <c r="L183" s="13"/>
      <c r="M183" s="1061"/>
      <c r="N183" s="1061"/>
      <c r="O183" s="1061"/>
      <c r="P183" s="1061"/>
      <c r="Q183" s="1061"/>
      <c r="R183" s="1061"/>
      <c r="S183" s="1061"/>
      <c r="T183" s="1061"/>
    </row>
    <row r="184" spans="1:22" ht="15">
      <c r="A184" s="1078"/>
      <c r="B184" s="1078"/>
      <c r="C184" s="1078"/>
      <c r="D184" s="4"/>
      <c r="E184" s="4"/>
      <c r="F184" s="1059"/>
      <c r="G184" s="14"/>
      <c r="H184" s="14"/>
      <c r="I184" s="14"/>
      <c r="J184" s="14"/>
      <c r="K184" s="13"/>
      <c r="L184" s="13"/>
      <c r="M184" s="1061"/>
      <c r="N184" s="1061"/>
      <c r="O184" s="1061"/>
      <c r="P184" s="1061"/>
      <c r="Q184" s="1061"/>
      <c r="R184" s="1061"/>
      <c r="S184" s="1061"/>
      <c r="T184" s="1061"/>
    </row>
    <row r="185" spans="1:22" ht="15">
      <c r="A185" s="1078"/>
      <c r="B185" s="1078"/>
      <c r="C185" s="1078"/>
      <c r="D185" s="4"/>
      <c r="E185" s="4"/>
      <c r="F185" s="1059"/>
      <c r="G185" s="14"/>
      <c r="H185" s="14"/>
      <c r="I185" s="14"/>
      <c r="J185" s="14"/>
      <c r="K185" s="13"/>
      <c r="L185" s="13"/>
      <c r="M185" s="1061"/>
      <c r="N185" s="1061"/>
      <c r="O185" s="1061"/>
      <c r="P185" s="1061"/>
      <c r="Q185" s="1061"/>
      <c r="R185" s="1061"/>
      <c r="S185" s="1061"/>
      <c r="T185" s="1061"/>
    </row>
    <row r="186" spans="1:22" ht="15">
      <c r="A186" s="1078"/>
      <c r="B186" s="1078"/>
      <c r="C186" s="1078"/>
      <c r="D186" s="4"/>
      <c r="E186" s="4"/>
      <c r="F186" s="1059"/>
      <c r="G186" s="14"/>
      <c r="H186" s="14"/>
      <c r="I186" s="14"/>
      <c r="J186" s="14"/>
      <c r="K186" s="13"/>
      <c r="L186" s="13"/>
      <c r="M186" s="1061"/>
      <c r="N186" s="1061"/>
      <c r="O186" s="1061"/>
      <c r="P186" s="1061"/>
      <c r="Q186" s="1061"/>
      <c r="R186" s="1061"/>
      <c r="S186" s="1061"/>
      <c r="T186" s="1061"/>
    </row>
    <row r="187" spans="1:22" ht="15">
      <c r="A187" s="1078"/>
      <c r="B187" s="1078"/>
      <c r="C187" s="1078"/>
      <c r="D187" s="4"/>
      <c r="E187" s="4"/>
      <c r="F187" s="1059"/>
      <c r="G187" s="14"/>
      <c r="H187" s="14"/>
      <c r="I187" s="14"/>
      <c r="J187" s="14"/>
      <c r="K187" s="13"/>
      <c r="L187" s="13"/>
      <c r="M187" s="1061"/>
      <c r="N187" s="1061"/>
      <c r="O187" s="1061"/>
      <c r="P187" s="1061"/>
      <c r="Q187" s="1061"/>
      <c r="R187" s="1061"/>
      <c r="S187" s="1061"/>
      <c r="T187" s="1061"/>
    </row>
    <row r="188" spans="1:22" ht="15">
      <c r="A188" s="1078"/>
      <c r="B188" s="1078"/>
      <c r="C188" s="1078"/>
      <c r="D188" s="4"/>
      <c r="E188" s="4"/>
      <c r="F188" s="1059"/>
      <c r="G188" s="14"/>
      <c r="H188" s="14"/>
      <c r="I188" s="14"/>
      <c r="J188" s="14"/>
      <c r="K188" s="13"/>
      <c r="L188" s="13"/>
      <c r="M188" s="1061"/>
      <c r="N188" s="1061"/>
      <c r="O188" s="1061"/>
      <c r="P188" s="1061"/>
      <c r="Q188" s="1061"/>
      <c r="R188" s="1061"/>
      <c r="S188" s="1061"/>
      <c r="T188" s="1061"/>
    </row>
    <row r="190" spans="1:22">
      <c r="A190" s="1648"/>
      <c r="B190" s="1648"/>
      <c r="C190" s="1648"/>
      <c r="D190" s="1648"/>
      <c r="E190" s="1648"/>
      <c r="F190" s="1648"/>
      <c r="G190" s="1648"/>
      <c r="H190" s="1648"/>
      <c r="I190" s="1648"/>
      <c r="J190" s="1648"/>
      <c r="K190" s="1648"/>
      <c r="L190" s="1648"/>
      <c r="M190" s="1648"/>
      <c r="N190" s="1648"/>
      <c r="O190" s="1648"/>
      <c r="P190" s="1648"/>
      <c r="Q190" s="1648"/>
      <c r="R190" s="1648"/>
      <c r="S190" s="1648"/>
      <c r="T190" s="1648"/>
      <c r="U190" s="1648"/>
      <c r="V190" s="1648"/>
    </row>
    <row r="191" spans="1:22">
      <c r="A191" s="1052"/>
      <c r="B191" s="1052"/>
      <c r="C191" s="1052"/>
      <c r="D191" s="1052"/>
      <c r="E191" s="1052"/>
      <c r="F191" s="1052"/>
      <c r="G191" s="1052"/>
      <c r="H191" s="1052"/>
      <c r="I191" s="1052"/>
      <c r="J191" s="1052"/>
      <c r="K191" s="1052"/>
      <c r="L191" s="1052"/>
      <c r="M191" s="1076"/>
      <c r="N191" s="1052"/>
      <c r="O191" s="1052"/>
      <c r="P191" s="1052"/>
      <c r="Q191" s="1052"/>
      <c r="R191" s="1052"/>
      <c r="S191" s="1052"/>
      <c r="T191" s="1052"/>
      <c r="U191" s="1052"/>
      <c r="V191" s="1052"/>
    </row>
    <row r="192" spans="1:22">
      <c r="A192" s="1648"/>
      <c r="B192" s="1648"/>
      <c r="C192" s="1648"/>
      <c r="D192" s="1648"/>
      <c r="E192" s="1648"/>
      <c r="F192" s="1648"/>
      <c r="G192" s="1648"/>
      <c r="H192" s="1648"/>
      <c r="I192" s="1648"/>
      <c r="J192" s="1648"/>
      <c r="K192" s="1648"/>
      <c r="L192" s="1648"/>
      <c r="M192" s="1648"/>
      <c r="N192" s="1648"/>
      <c r="O192" s="1648"/>
      <c r="P192" s="1648"/>
      <c r="Q192" s="1648"/>
      <c r="R192" s="1648"/>
      <c r="S192" s="1648"/>
      <c r="T192" s="1648"/>
      <c r="U192" s="1648"/>
      <c r="V192" s="1648"/>
    </row>
    <row r="193" spans="1:22">
      <c r="A193" s="1057"/>
      <c r="B193" s="1057"/>
      <c r="C193" s="1057"/>
      <c r="D193" s="1057"/>
      <c r="E193" s="1057"/>
      <c r="F193" s="1057"/>
      <c r="G193" s="1057"/>
      <c r="H193" s="1057"/>
      <c r="I193" s="1057"/>
      <c r="J193" s="1057"/>
      <c r="K193" s="1057"/>
      <c r="L193" s="1057"/>
      <c r="M193" s="19"/>
      <c r="N193" s="1057"/>
      <c r="O193" s="1057"/>
      <c r="P193" s="1057"/>
      <c r="Q193" s="1057"/>
      <c r="R193" s="1057"/>
      <c r="S193" s="1057"/>
      <c r="T193" s="1057"/>
      <c r="U193" s="1057"/>
      <c r="V193" s="1057"/>
    </row>
    <row r="194" spans="1:22">
      <c r="A194" s="1648"/>
      <c r="B194" s="1648"/>
      <c r="C194" s="1648"/>
      <c r="D194" s="1648"/>
      <c r="E194" s="1648"/>
      <c r="F194" s="1648"/>
      <c r="G194" s="1648"/>
      <c r="H194" s="1648"/>
      <c r="I194" s="1648"/>
      <c r="J194" s="1648"/>
      <c r="K194" s="1648"/>
      <c r="L194" s="1648"/>
      <c r="M194" s="1648"/>
      <c r="N194" s="1648"/>
      <c r="O194" s="1648"/>
      <c r="P194" s="1648"/>
      <c r="Q194" s="1648"/>
      <c r="R194" s="1648"/>
      <c r="S194" s="1648"/>
      <c r="T194" s="1648"/>
      <c r="U194" s="1648"/>
      <c r="V194" s="1648"/>
    </row>
    <row r="195" spans="1:22">
      <c r="A195" s="1326"/>
      <c r="B195" s="1326"/>
      <c r="C195" s="1326"/>
      <c r="D195" s="1326"/>
      <c r="E195" s="1326"/>
      <c r="F195" s="1326"/>
      <c r="G195" s="1326"/>
      <c r="H195" s="1326"/>
      <c r="I195" s="1326"/>
      <c r="J195" s="1326"/>
      <c r="K195" s="1326"/>
      <c r="L195" s="1326"/>
      <c r="M195" s="1326"/>
      <c r="N195" s="1326"/>
      <c r="O195" s="1326"/>
      <c r="P195" s="1326"/>
      <c r="Q195" s="1326"/>
      <c r="R195" s="1326"/>
      <c r="S195" s="1326"/>
      <c r="T195" s="1326"/>
      <c r="U195" s="1326"/>
      <c r="V195" s="1326"/>
    </row>
    <row r="196" spans="1:22">
      <c r="A196" s="1326"/>
      <c r="B196" s="1326"/>
      <c r="C196" s="1326"/>
      <c r="D196" s="1326"/>
      <c r="E196" s="1326"/>
      <c r="F196" s="1326"/>
      <c r="G196" s="1326"/>
      <c r="H196" s="1326"/>
      <c r="I196" s="1326"/>
      <c r="J196" s="1326"/>
      <c r="K196" s="1326"/>
      <c r="L196" s="1326"/>
      <c r="M196" s="1326"/>
      <c r="N196" s="1326"/>
      <c r="O196" s="1326"/>
      <c r="P196" s="1326"/>
      <c r="Q196" s="1326"/>
      <c r="R196" s="1326"/>
      <c r="S196" s="1326"/>
      <c r="T196" s="1326"/>
      <c r="U196" s="1326"/>
      <c r="V196" s="1326"/>
    </row>
    <row r="197" spans="1:22">
      <c r="A197" s="1326"/>
      <c r="B197" s="1326"/>
      <c r="C197" s="1326"/>
      <c r="D197" s="1326"/>
      <c r="E197" s="1326"/>
      <c r="F197" s="1326"/>
      <c r="G197" s="1326"/>
      <c r="H197" s="1326"/>
      <c r="I197" s="1326"/>
      <c r="J197" s="1326"/>
      <c r="K197" s="1326"/>
      <c r="L197" s="1326"/>
      <c r="M197" s="1326"/>
      <c r="N197" s="1326"/>
      <c r="O197" s="1326"/>
      <c r="P197" s="1326"/>
      <c r="Q197" s="1326"/>
      <c r="R197" s="1326"/>
      <c r="S197" s="1326"/>
      <c r="T197" s="1326"/>
      <c r="U197" s="1326"/>
      <c r="V197" s="1326"/>
    </row>
    <row r="198" spans="1:22">
      <c r="A198" s="1052"/>
      <c r="B198" s="1052"/>
      <c r="C198" s="1052"/>
      <c r="D198" s="1052"/>
      <c r="E198" s="1052"/>
      <c r="F198" s="1052"/>
      <c r="G198" s="1052"/>
      <c r="H198" s="1052"/>
      <c r="I198" s="1052"/>
      <c r="J198" s="1052"/>
      <c r="K198" s="1052"/>
      <c r="L198" s="1052"/>
      <c r="M198" s="1076"/>
      <c r="N198" s="1052"/>
      <c r="O198" s="1052"/>
      <c r="P198" s="1052"/>
      <c r="Q198" s="1052"/>
      <c r="R198" s="1052"/>
      <c r="S198" s="1052"/>
      <c r="T198" s="1052"/>
      <c r="U198" s="1052"/>
      <c r="V198" s="1052"/>
    </row>
    <row r="199" spans="1:22">
      <c r="A199" s="1326"/>
      <c r="B199" s="1326"/>
      <c r="C199" s="1326"/>
      <c r="D199" s="1326"/>
      <c r="E199" s="1326"/>
      <c r="F199" s="1326"/>
      <c r="G199" s="1326"/>
      <c r="H199" s="1326"/>
      <c r="I199" s="1326"/>
      <c r="J199" s="1326"/>
      <c r="K199" s="1326"/>
      <c r="L199" s="1326"/>
      <c r="M199" s="1326"/>
      <c r="N199" s="1326"/>
      <c r="O199" s="1326"/>
      <c r="P199" s="1326"/>
      <c r="Q199" s="1326"/>
      <c r="R199" s="1326"/>
      <c r="S199" s="1326"/>
      <c r="T199" s="1326"/>
      <c r="U199" s="1326"/>
      <c r="V199" s="1326"/>
    </row>
    <row r="200" spans="1:22">
      <c r="A200" s="1326"/>
      <c r="B200" s="1326"/>
      <c r="C200" s="1326"/>
      <c r="D200" s="1326"/>
      <c r="E200" s="1326"/>
      <c r="F200" s="1326"/>
      <c r="G200" s="1326"/>
      <c r="H200" s="1326"/>
      <c r="I200" s="1326"/>
      <c r="J200" s="1326"/>
      <c r="K200" s="1326"/>
      <c r="L200" s="1326"/>
      <c r="M200" s="1326"/>
      <c r="N200" s="1326"/>
      <c r="O200" s="1326"/>
      <c r="P200" s="1326"/>
      <c r="Q200" s="1326"/>
      <c r="R200" s="1326"/>
      <c r="S200" s="1326"/>
      <c r="T200" s="1326"/>
      <c r="U200" s="1326"/>
      <c r="V200" s="1326"/>
    </row>
    <row r="201" spans="1:22">
      <c r="A201" s="1326"/>
      <c r="B201" s="1326"/>
      <c r="C201" s="1326"/>
      <c r="D201" s="1326"/>
      <c r="E201" s="1326"/>
      <c r="F201" s="1326"/>
      <c r="G201" s="1326"/>
      <c r="H201" s="1326"/>
      <c r="I201" s="1326"/>
      <c r="J201" s="1326"/>
      <c r="K201" s="1326"/>
      <c r="L201" s="1326"/>
      <c r="M201" s="1326"/>
      <c r="N201" s="1326"/>
      <c r="O201" s="1326"/>
      <c r="P201" s="1326"/>
      <c r="Q201" s="1326"/>
      <c r="R201" s="1326"/>
      <c r="S201" s="1326"/>
      <c r="T201" s="1326"/>
      <c r="U201" s="1326"/>
      <c r="V201" s="1326"/>
    </row>
    <row r="202" spans="1:22">
      <c r="A202" s="1057"/>
      <c r="B202" s="1057"/>
      <c r="C202" s="1057"/>
      <c r="D202" s="1057"/>
      <c r="E202" s="1057"/>
      <c r="F202" s="1057"/>
      <c r="G202" s="1057"/>
      <c r="H202" s="1057"/>
      <c r="I202" s="1057"/>
      <c r="J202" s="1057"/>
      <c r="K202" s="1057"/>
      <c r="L202" s="1057"/>
      <c r="M202" s="19"/>
      <c r="N202" s="1057"/>
      <c r="O202" s="1057"/>
      <c r="P202" s="1057"/>
      <c r="Q202" s="1057"/>
      <c r="R202" s="1057"/>
      <c r="S202" s="1057"/>
      <c r="T202" s="1057"/>
      <c r="U202" s="1057"/>
      <c r="V202" s="1057"/>
    </row>
    <row r="203" spans="1:22">
      <c r="A203" s="1648"/>
      <c r="B203" s="1648"/>
      <c r="C203" s="1648"/>
      <c r="D203" s="1648"/>
      <c r="E203" s="1648"/>
      <c r="F203" s="1648"/>
      <c r="G203" s="1648"/>
      <c r="H203" s="1648"/>
      <c r="I203" s="1648"/>
      <c r="J203" s="1648"/>
      <c r="K203" s="1648"/>
      <c r="L203" s="1648"/>
      <c r="M203" s="1648"/>
      <c r="N203" s="1648"/>
      <c r="O203" s="1648"/>
      <c r="P203" s="1648"/>
      <c r="Q203" s="1648"/>
      <c r="R203" s="1648"/>
      <c r="S203" s="1648"/>
      <c r="T203" s="1648"/>
      <c r="U203" s="1648"/>
      <c r="V203" s="1648"/>
    </row>
    <row r="204" spans="1:22">
      <c r="A204" s="1326"/>
      <c r="B204" s="1326"/>
      <c r="C204" s="1326"/>
      <c r="D204" s="1326"/>
      <c r="E204" s="1326"/>
      <c r="F204" s="1326"/>
      <c r="G204" s="1326"/>
      <c r="H204" s="1326"/>
      <c r="I204" s="1326"/>
      <c r="J204" s="1326"/>
      <c r="K204" s="1326"/>
      <c r="L204" s="1326"/>
      <c r="M204" s="1326"/>
      <c r="N204" s="1326"/>
      <c r="O204" s="1326"/>
      <c r="P204" s="1326"/>
      <c r="Q204" s="1326"/>
      <c r="R204" s="1326"/>
      <c r="S204" s="1326"/>
      <c r="T204" s="1326"/>
      <c r="U204" s="1326"/>
      <c r="V204" s="1326"/>
    </row>
    <row r="205" spans="1:22">
      <c r="A205" s="1326"/>
      <c r="B205" s="1326"/>
      <c r="C205" s="1326"/>
      <c r="D205" s="1326"/>
      <c r="E205" s="1326"/>
      <c r="F205" s="1326"/>
      <c r="G205" s="1326"/>
      <c r="H205" s="1326"/>
      <c r="I205" s="1326"/>
      <c r="J205" s="1326"/>
      <c r="K205" s="1326"/>
      <c r="L205" s="1326"/>
      <c r="M205" s="1326"/>
      <c r="N205" s="1326"/>
      <c r="O205" s="1326"/>
      <c r="P205" s="1326"/>
      <c r="Q205" s="1326"/>
      <c r="R205" s="1326"/>
      <c r="S205" s="1326"/>
      <c r="T205" s="1326"/>
      <c r="U205" s="1326"/>
      <c r="V205" s="1326"/>
    </row>
    <row r="206" spans="1:22">
      <c r="A206" s="1052"/>
      <c r="B206" s="1052"/>
      <c r="C206" s="1052"/>
      <c r="D206" s="1052"/>
      <c r="E206" s="1052"/>
      <c r="F206" s="1052"/>
      <c r="G206" s="1052"/>
      <c r="H206" s="1052"/>
      <c r="I206" s="1052"/>
      <c r="J206" s="1052"/>
      <c r="K206" s="1052"/>
      <c r="L206" s="1052"/>
      <c r="M206" s="1076"/>
      <c r="N206" s="1052"/>
      <c r="O206" s="1052"/>
      <c r="P206" s="1052"/>
      <c r="Q206" s="1052"/>
      <c r="R206" s="1052"/>
      <c r="S206" s="1052"/>
      <c r="T206" s="1052"/>
      <c r="U206" s="1052"/>
      <c r="V206" s="1052"/>
    </row>
    <row r="207" spans="1:22">
      <c r="A207" s="1326"/>
      <c r="B207" s="1326"/>
      <c r="C207" s="1326"/>
      <c r="D207" s="1326"/>
      <c r="E207" s="1326"/>
      <c r="F207" s="1326"/>
      <c r="G207" s="1326"/>
      <c r="H207" s="1326"/>
      <c r="I207" s="1326"/>
      <c r="J207" s="1326"/>
      <c r="K207" s="1326"/>
      <c r="L207" s="1326"/>
      <c r="M207" s="1326"/>
      <c r="N207" s="1326"/>
      <c r="O207" s="1326"/>
      <c r="P207" s="1326"/>
      <c r="Q207" s="1326"/>
      <c r="R207" s="1326"/>
      <c r="S207" s="1326"/>
      <c r="T207" s="1326"/>
      <c r="U207" s="1326"/>
      <c r="V207" s="1326"/>
    </row>
    <row r="208" spans="1:22">
      <c r="A208" s="1052"/>
      <c r="B208" s="1052"/>
      <c r="C208" s="1052"/>
      <c r="D208" s="1052"/>
      <c r="E208" s="1052"/>
      <c r="F208" s="1052"/>
      <c r="G208" s="1052"/>
      <c r="H208" s="1052"/>
      <c r="I208" s="1052"/>
      <c r="J208" s="1052"/>
      <c r="K208" s="1052"/>
      <c r="L208" s="1052"/>
      <c r="M208" s="1076"/>
      <c r="N208" s="1052"/>
      <c r="O208" s="1052"/>
      <c r="P208" s="1052"/>
      <c r="Q208" s="1052"/>
      <c r="R208" s="1052"/>
      <c r="S208" s="1052"/>
      <c r="T208" s="1052"/>
      <c r="U208" s="1052"/>
      <c r="V208" s="1052"/>
    </row>
    <row r="209" spans="1:22">
      <c r="A209" s="1326"/>
      <c r="B209" s="1326"/>
      <c r="C209" s="1326"/>
      <c r="D209" s="1326"/>
      <c r="E209" s="1326"/>
      <c r="F209" s="1326"/>
      <c r="G209" s="1326"/>
      <c r="H209" s="1326"/>
      <c r="I209" s="1326"/>
      <c r="J209" s="1326"/>
      <c r="K209" s="1326"/>
      <c r="L209" s="1326"/>
      <c r="M209" s="1326"/>
      <c r="N209" s="1326"/>
      <c r="O209" s="1326"/>
      <c r="P209" s="1326"/>
      <c r="Q209" s="1326"/>
      <c r="R209" s="1326"/>
      <c r="S209" s="1326"/>
      <c r="T209" s="1326"/>
      <c r="U209" s="1326"/>
      <c r="V209" s="1326"/>
    </row>
    <row r="210" spans="1:22">
      <c r="A210" s="1326"/>
      <c r="B210" s="1326"/>
      <c r="C210" s="1326"/>
      <c r="D210" s="1326"/>
      <c r="E210" s="1326"/>
      <c r="F210" s="1326"/>
      <c r="G210" s="1326"/>
      <c r="H210" s="1326"/>
      <c r="I210" s="1326"/>
      <c r="J210" s="1326"/>
      <c r="K210" s="1326"/>
      <c r="L210" s="1326"/>
      <c r="M210" s="1326"/>
      <c r="N210" s="1326"/>
      <c r="O210" s="1326"/>
      <c r="P210" s="1326"/>
      <c r="Q210" s="1326"/>
      <c r="R210" s="1326"/>
      <c r="S210" s="1326"/>
      <c r="T210" s="1326"/>
      <c r="U210" s="1326"/>
      <c r="V210" s="1326"/>
    </row>
    <row r="211" spans="1:22">
      <c r="A211" s="1052"/>
      <c r="B211" s="1052"/>
      <c r="C211" s="1052"/>
      <c r="D211" s="1052"/>
      <c r="E211" s="1052"/>
      <c r="F211" s="1052"/>
      <c r="G211" s="1052"/>
      <c r="H211" s="1052"/>
      <c r="I211" s="1052"/>
      <c r="J211" s="1052"/>
      <c r="K211" s="1052"/>
      <c r="L211" s="1052"/>
      <c r="M211" s="1076"/>
      <c r="N211" s="1052"/>
      <c r="O211" s="1052"/>
      <c r="P211" s="1052"/>
      <c r="Q211" s="1052"/>
      <c r="R211" s="1052"/>
      <c r="S211" s="1052"/>
      <c r="T211" s="1052"/>
      <c r="U211" s="1052"/>
      <c r="V211" s="1052"/>
    </row>
    <row r="212" spans="1:22">
      <c r="A212" s="1326"/>
      <c r="B212" s="1326"/>
      <c r="C212" s="1326"/>
      <c r="D212" s="1326"/>
      <c r="E212" s="1326"/>
      <c r="F212" s="1326"/>
      <c r="G212" s="1326"/>
      <c r="H212" s="1326"/>
      <c r="I212" s="1326"/>
      <c r="J212" s="1326"/>
      <c r="K212" s="1326"/>
      <c r="L212" s="1326"/>
      <c r="M212" s="1326"/>
      <c r="N212" s="1326"/>
      <c r="O212" s="1326"/>
      <c r="P212" s="1326"/>
      <c r="Q212" s="1326"/>
      <c r="R212" s="1326"/>
      <c r="S212" s="1326"/>
      <c r="T212" s="1326"/>
      <c r="U212" s="1326"/>
      <c r="V212" s="1326"/>
    </row>
    <row r="812" spans="4:9">
      <c r="D812" s="1079"/>
      <c r="E812" s="1079"/>
      <c r="F812" s="1079" t="s">
        <v>309</v>
      </c>
      <c r="H812" s="1079"/>
      <c r="I812" s="1079"/>
    </row>
  </sheetData>
  <mergeCells count="245">
    <mergeCell ref="R147:T147"/>
    <mergeCell ref="A150:U150"/>
    <mergeCell ref="A151:U151"/>
    <mergeCell ref="A152:U152"/>
    <mergeCell ref="A153:U153"/>
    <mergeCell ref="A154:U154"/>
    <mergeCell ref="A209:V210"/>
    <mergeCell ref="A212:V212"/>
    <mergeCell ref="A196:V197"/>
    <mergeCell ref="A199:V199"/>
    <mergeCell ref="A200:V201"/>
    <mergeCell ref="A203:V203"/>
    <mergeCell ref="A204:V205"/>
    <mergeCell ref="A207:V207"/>
    <mergeCell ref="A155:U155"/>
    <mergeCell ref="A156:U156"/>
    <mergeCell ref="A190:V190"/>
    <mergeCell ref="A192:V192"/>
    <mergeCell ref="A194:V194"/>
    <mergeCell ref="A195:V195"/>
    <mergeCell ref="K144:L145"/>
    <mergeCell ref="P144:Q144"/>
    <mergeCell ref="P145:Q145"/>
    <mergeCell ref="A147:C147"/>
    <mergeCell ref="G147:H147"/>
    <mergeCell ref="I147:J147"/>
    <mergeCell ref="L147:M147"/>
    <mergeCell ref="N147:O147"/>
    <mergeCell ref="P140:Q142"/>
    <mergeCell ref="P143:Q143"/>
    <mergeCell ref="A144:A145"/>
    <mergeCell ref="B144:B145"/>
    <mergeCell ref="C144:D145"/>
    <mergeCell ref="E144:E145"/>
    <mergeCell ref="F144:F145"/>
    <mergeCell ref="G144:G145"/>
    <mergeCell ref="H144:I145"/>
    <mergeCell ref="J144:J145"/>
    <mergeCell ref="H140:I143"/>
    <mergeCell ref="J140:J143"/>
    <mergeCell ref="K140:L143"/>
    <mergeCell ref="M140:M142"/>
    <mergeCell ref="N140:N142"/>
    <mergeCell ref="O140:O142"/>
    <mergeCell ref="A140:A143"/>
    <mergeCell ref="B140:B143"/>
    <mergeCell ref="C140:D143"/>
    <mergeCell ref="E140:E143"/>
    <mergeCell ref="F140:F143"/>
    <mergeCell ref="G140:G143"/>
    <mergeCell ref="K138:L139"/>
    <mergeCell ref="M138:Q138"/>
    <mergeCell ref="R138:U138"/>
    <mergeCell ref="C139:D139"/>
    <mergeCell ref="M139:N139"/>
    <mergeCell ref="P139:Q139"/>
    <mergeCell ref="A125:V125"/>
    <mergeCell ref="A126:V126"/>
    <mergeCell ref="A127:V127"/>
    <mergeCell ref="A136:U136"/>
    <mergeCell ref="A138:A139"/>
    <mergeCell ref="B138:B139"/>
    <mergeCell ref="C138:F138"/>
    <mergeCell ref="G138:G139"/>
    <mergeCell ref="H138:I139"/>
    <mergeCell ref="J138:J139"/>
    <mergeCell ref="A128:V128"/>
    <mergeCell ref="A130:V130"/>
    <mergeCell ref="A131:V131"/>
    <mergeCell ref="A132:V132"/>
    <mergeCell ref="A133:V133"/>
    <mergeCell ref="A134:V134"/>
    <mergeCell ref="A135:V135"/>
    <mergeCell ref="A115:V116"/>
    <mergeCell ref="A117:V118"/>
    <mergeCell ref="A119:V121"/>
    <mergeCell ref="A122:V122"/>
    <mergeCell ref="A123:V123"/>
    <mergeCell ref="A124:V124"/>
    <mergeCell ref="A107:V107"/>
    <mergeCell ref="A108:V109"/>
    <mergeCell ref="A110:V110"/>
    <mergeCell ref="A111:V112"/>
    <mergeCell ref="A113:V113"/>
    <mergeCell ref="A114:V114"/>
    <mergeCell ref="A98:V99"/>
    <mergeCell ref="A100:V100"/>
    <mergeCell ref="A101:V102"/>
    <mergeCell ref="A103:V103"/>
    <mergeCell ref="A104:V105"/>
    <mergeCell ref="A106:V106"/>
    <mergeCell ref="A91:V91"/>
    <mergeCell ref="A92:V93"/>
    <mergeCell ref="A94:V94"/>
    <mergeCell ref="A95:V95"/>
    <mergeCell ref="A96:V96"/>
    <mergeCell ref="A97:V97"/>
    <mergeCell ref="A84:V84"/>
    <mergeCell ref="A85:V85"/>
    <mergeCell ref="A86:V86"/>
    <mergeCell ref="A87:V87"/>
    <mergeCell ref="A88:V88"/>
    <mergeCell ref="A89:V90"/>
    <mergeCell ref="A78:V78"/>
    <mergeCell ref="A79:V79"/>
    <mergeCell ref="A80:V80"/>
    <mergeCell ref="A81:V81"/>
    <mergeCell ref="A82:V82"/>
    <mergeCell ref="A83:V83"/>
    <mergeCell ref="G29:G33"/>
    <mergeCell ref="H29:H33"/>
    <mergeCell ref="A72:V72"/>
    <mergeCell ref="A73:V73"/>
    <mergeCell ref="A74:V74"/>
    <mergeCell ref="A75:V75"/>
    <mergeCell ref="A76:V76"/>
    <mergeCell ref="A77:V77"/>
    <mergeCell ref="W60:W63"/>
    <mergeCell ref="S67:T67"/>
    <mergeCell ref="O68:P68"/>
    <mergeCell ref="A69:V69"/>
    <mergeCell ref="A70:V70"/>
    <mergeCell ref="A71:V71"/>
    <mergeCell ref="A53:A64"/>
    <mergeCell ref="B53:B64"/>
    <mergeCell ref="T53:T54"/>
    <mergeCell ref="K56:K57"/>
    <mergeCell ref="O57:P57"/>
    <mergeCell ref="V60:V63"/>
    <mergeCell ref="M21:M28"/>
    <mergeCell ref="N21:N28"/>
    <mergeCell ref="P29:P33"/>
    <mergeCell ref="Q29:Q33"/>
    <mergeCell ref="R29:R33"/>
    <mergeCell ref="A47:A52"/>
    <mergeCell ref="B47:B52"/>
    <mergeCell ref="I29:I33"/>
    <mergeCell ref="J29:J33"/>
    <mergeCell ref="K29:K33"/>
    <mergeCell ref="L29:L33"/>
    <mergeCell ref="M29:M33"/>
    <mergeCell ref="N29:N33"/>
    <mergeCell ref="A17:A36"/>
    <mergeCell ref="B17:B36"/>
    <mergeCell ref="C18:C19"/>
    <mergeCell ref="D18:D19"/>
    <mergeCell ref="E18:E19"/>
    <mergeCell ref="F18:F19"/>
    <mergeCell ref="G18:G19"/>
    <mergeCell ref="C29:C33"/>
    <mergeCell ref="D29:D33"/>
    <mergeCell ref="E29:E33"/>
    <mergeCell ref="F29:F33"/>
    <mergeCell ref="S18:S19"/>
    <mergeCell ref="T18:T19"/>
    <mergeCell ref="U18:U19"/>
    <mergeCell ref="V18:V19"/>
    <mergeCell ref="C21:C28"/>
    <mergeCell ref="D21:D28"/>
    <mergeCell ref="E21:E28"/>
    <mergeCell ref="F21:F28"/>
    <mergeCell ref="G21:G28"/>
    <mergeCell ref="H21:H28"/>
    <mergeCell ref="H18:H19"/>
    <mergeCell ref="I18:I19"/>
    <mergeCell ref="O18:O19"/>
    <mergeCell ref="P18:P19"/>
    <mergeCell ref="Q18:Q19"/>
    <mergeCell ref="R18:R19"/>
    <mergeCell ref="O21:O28"/>
    <mergeCell ref="P21:P28"/>
    <mergeCell ref="Q21:Q28"/>
    <mergeCell ref="R21:R28"/>
    <mergeCell ref="I21:I28"/>
    <mergeCell ref="J21:J28"/>
    <mergeCell ref="K21:K28"/>
    <mergeCell ref="L21:L28"/>
    <mergeCell ref="T9:T10"/>
    <mergeCell ref="U9:U10"/>
    <mergeCell ref="V9:V10"/>
    <mergeCell ref="C10:C11"/>
    <mergeCell ref="D10:D11"/>
    <mergeCell ref="E10:E11"/>
    <mergeCell ref="F10:F11"/>
    <mergeCell ref="G10:G11"/>
    <mergeCell ref="N10:N11"/>
    <mergeCell ref="H10:H11"/>
    <mergeCell ref="S9:S10"/>
    <mergeCell ref="W9:W10"/>
    <mergeCell ref="A129:V129"/>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6"/>
    <mergeCell ref="B9:B16"/>
    <mergeCell ref="O9:O10"/>
    <mergeCell ref="P9:P10"/>
    <mergeCell ref="Q9:Q10"/>
    <mergeCell ref="O29:O33"/>
    <mergeCell ref="L6:L8"/>
    <mergeCell ref="M6:N8"/>
    <mergeCell ref="O6:O8"/>
    <mergeCell ref="P6:P8"/>
    <mergeCell ref="Q6:Q8"/>
    <mergeCell ref="E6:E8"/>
    <mergeCell ref="F6:F8"/>
    <mergeCell ref="G6:G8"/>
    <mergeCell ref="H6:I8"/>
    <mergeCell ref="J6:J8"/>
    <mergeCell ref="K6:K8"/>
    <mergeCell ref="F12:F15"/>
    <mergeCell ref="E12:E15"/>
    <mergeCell ref="D12:D15"/>
    <mergeCell ref="C12:C15"/>
    <mergeCell ref="R11:R15"/>
    <mergeCell ref="O11:O15"/>
    <mergeCell ref="P11:P15"/>
    <mergeCell ref="Q11:Q15"/>
    <mergeCell ref="N12:N15"/>
    <mergeCell ref="M12:M15"/>
    <mergeCell ref="L12:L15"/>
    <mergeCell ref="K12:K15"/>
    <mergeCell ref="J12:J15"/>
    <mergeCell ref="I10:I11"/>
    <mergeCell ref="J10:J11"/>
    <mergeCell ref="K10:K11"/>
    <mergeCell ref="L10:L11"/>
    <mergeCell ref="M10:M11"/>
    <mergeCell ref="I12:I15"/>
    <mergeCell ref="H12:H15"/>
    <mergeCell ref="G12:G15"/>
    <mergeCell ref="R9:R10"/>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8" max="22" man="1"/>
    <brk id="130"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85" customWidth="1"/>
    <col min="2" max="2" width="12.7109375" style="451" customWidth="1"/>
    <col min="3" max="3" width="2.7109375" style="451" customWidth="1"/>
    <col min="4" max="4" width="26.7109375" style="75" customWidth="1"/>
    <col min="5" max="5" width="30.85546875" style="785" customWidth="1"/>
    <col min="6" max="6" width="28.7109375" style="76" customWidth="1"/>
    <col min="7" max="7" width="30.42578125" style="784" customWidth="1"/>
    <col min="8" max="8" width="24.42578125" style="784" customWidth="1"/>
    <col min="9" max="9" width="28.28515625" style="785" customWidth="1"/>
    <col min="10" max="16384" width="9.140625" style="785"/>
  </cols>
  <sheetData>
    <row r="1" spans="2:12" ht="15">
      <c r="B1" s="1649" t="s">
        <v>619</v>
      </c>
      <c r="C1" s="1649"/>
      <c r="D1" s="1649"/>
      <c r="E1" s="1649"/>
      <c r="F1" s="1649"/>
      <c r="G1" s="899"/>
      <c r="H1" s="899"/>
      <c r="I1" s="899"/>
    </row>
    <row r="2" spans="2:12" ht="15">
      <c r="B2" s="1649" t="s">
        <v>331</v>
      </c>
      <c r="C2" s="1649"/>
      <c r="D2" s="1649"/>
      <c r="E2" s="1649"/>
      <c r="F2" s="1649"/>
      <c r="G2" s="899"/>
      <c r="H2" s="899"/>
      <c r="I2" s="899"/>
    </row>
    <row r="3" spans="2:12" ht="15.75" thickBot="1">
      <c r="B3" s="899"/>
      <c r="C3" s="900"/>
      <c r="D3" s="899"/>
      <c r="E3" s="899"/>
      <c r="F3" s="899"/>
      <c r="G3" s="899"/>
      <c r="H3" s="899"/>
    </row>
    <row r="4" spans="2:12" s="29" customFormat="1" ht="39.75" customHeight="1">
      <c r="B4" s="1650" t="s">
        <v>0</v>
      </c>
      <c r="C4" s="1651"/>
      <c r="D4" s="901" t="s">
        <v>620</v>
      </c>
      <c r="E4" s="194" t="s">
        <v>330</v>
      </c>
      <c r="F4" s="902" t="s">
        <v>621</v>
      </c>
    </row>
    <row r="5" spans="2:12" s="782" customFormat="1" ht="30" customHeight="1">
      <c r="B5" s="903" t="s">
        <v>622</v>
      </c>
      <c r="C5" s="904">
        <v>3</v>
      </c>
      <c r="D5" s="905">
        <v>28.048999999999999</v>
      </c>
      <c r="E5" s="598">
        <v>58392078</v>
      </c>
      <c r="F5" s="906">
        <v>1637839843.6800001</v>
      </c>
      <c r="G5" s="205"/>
      <c r="H5" s="293"/>
      <c r="I5" s="269"/>
    </row>
    <row r="6" spans="2:12" s="782" customFormat="1" ht="30" customHeight="1">
      <c r="B6" s="907" t="s">
        <v>2081</v>
      </c>
      <c r="C6" s="904">
        <v>4</v>
      </c>
      <c r="D6" s="908">
        <v>34.646099999999997</v>
      </c>
      <c r="E6" s="598">
        <v>110336510</v>
      </c>
      <c r="F6" s="909">
        <v>3822724831.6700001</v>
      </c>
      <c r="H6" s="293"/>
      <c r="I6" s="29"/>
    </row>
    <row r="7" spans="2:12" s="958" customFormat="1" ht="30" customHeight="1">
      <c r="B7" s="907" t="s">
        <v>2086</v>
      </c>
      <c r="C7" s="904">
        <v>5</v>
      </c>
      <c r="D7" s="908">
        <v>36.508699999999997</v>
      </c>
      <c r="E7" s="959">
        <v>70214460</v>
      </c>
      <c r="F7" s="909">
        <v>2563441956.2800002</v>
      </c>
      <c r="H7" s="298"/>
      <c r="I7" s="298"/>
    </row>
    <row r="8" spans="2:12" s="782" customFormat="1" ht="30" customHeight="1">
      <c r="B8" s="964" t="s">
        <v>2095</v>
      </c>
      <c r="C8" s="965">
        <v>6</v>
      </c>
      <c r="D8" s="966">
        <v>38.822800000000001</v>
      </c>
      <c r="E8" s="959">
        <v>31122206</v>
      </c>
      <c r="F8" s="967">
        <v>1208249982.0599999</v>
      </c>
      <c r="H8" s="298"/>
      <c r="I8" s="29"/>
    </row>
    <row r="9" spans="2:12" s="782" customFormat="1" ht="30" customHeight="1" thickBot="1">
      <c r="B9" s="193"/>
      <c r="C9" s="193"/>
      <c r="D9" s="962"/>
      <c r="E9" s="910" t="s">
        <v>329</v>
      </c>
      <c r="F9" s="968">
        <f>SUM(F5:F8)</f>
        <v>9232256613.6900005</v>
      </c>
      <c r="G9" s="911"/>
      <c r="H9" s="912"/>
      <c r="K9" s="29"/>
      <c r="L9" s="29"/>
    </row>
    <row r="10" spans="2:12" s="782" customFormat="1" ht="15" thickTop="1">
      <c r="B10" s="962"/>
      <c r="C10" s="963"/>
      <c r="D10" s="962"/>
      <c r="E10" s="192"/>
      <c r="F10" s="29"/>
    </row>
    <row r="11" spans="2:12" s="782" customFormat="1">
      <c r="C11" s="783"/>
      <c r="E11" s="192"/>
      <c r="F11" s="29"/>
    </row>
    <row r="12" spans="2:12" s="782" customFormat="1">
      <c r="B12" s="1327" t="s">
        <v>623</v>
      </c>
      <c r="C12" s="1327"/>
      <c r="D12" s="1327"/>
      <c r="E12" s="1327"/>
      <c r="F12" s="1327"/>
      <c r="G12" s="1327"/>
      <c r="H12" s="1327"/>
      <c r="I12" s="1327"/>
    </row>
    <row r="13" spans="2:12" s="782" customFormat="1">
      <c r="B13" s="1328" t="s">
        <v>624</v>
      </c>
      <c r="C13" s="1328"/>
      <c r="D13" s="1328"/>
      <c r="E13" s="1328"/>
      <c r="F13" s="1328"/>
      <c r="G13" s="1328"/>
      <c r="H13" s="1328"/>
      <c r="I13" s="1328"/>
    </row>
    <row r="14" spans="2:12" s="782" customFormat="1" ht="33" customHeight="1">
      <c r="B14" s="1434" t="s">
        <v>625</v>
      </c>
      <c r="C14" s="1434"/>
      <c r="D14" s="1434"/>
      <c r="E14" s="1434"/>
      <c r="F14" s="1434"/>
      <c r="G14" s="1434"/>
      <c r="H14" s="1434"/>
      <c r="I14" s="1434"/>
    </row>
    <row r="15" spans="2:12" s="782" customFormat="1" ht="47.25" customHeight="1">
      <c r="B15" s="1434" t="s">
        <v>2082</v>
      </c>
      <c r="C15" s="1434"/>
      <c r="D15" s="1434"/>
      <c r="E15" s="1434"/>
      <c r="F15" s="1434"/>
      <c r="G15" s="1434"/>
      <c r="H15" s="1434"/>
      <c r="I15" s="1434"/>
    </row>
    <row r="16" spans="2:12" s="782" customFormat="1" ht="42.75" customHeight="1">
      <c r="B16" s="1434" t="s">
        <v>2087</v>
      </c>
      <c r="C16" s="1434"/>
      <c r="D16" s="1434"/>
      <c r="E16" s="1434"/>
      <c r="F16" s="1434"/>
      <c r="G16" s="1434"/>
      <c r="H16" s="1434"/>
      <c r="I16" s="1434"/>
    </row>
    <row r="17" spans="2:9" s="962" customFormat="1" ht="32.25" customHeight="1">
      <c r="B17" s="1434" t="s">
        <v>2096</v>
      </c>
      <c r="C17" s="1434"/>
      <c r="D17" s="1434"/>
      <c r="E17" s="1434"/>
      <c r="F17" s="1434"/>
      <c r="G17" s="1434"/>
      <c r="H17" s="1434"/>
      <c r="I17" s="1434"/>
    </row>
    <row r="18" spans="2:9" s="782" customFormat="1">
      <c r="B18" s="1434"/>
      <c r="C18" s="1434"/>
      <c r="D18" s="1434"/>
      <c r="E18" s="1434"/>
      <c r="F18" s="1434"/>
      <c r="G18" s="1434"/>
      <c r="H18" s="1434"/>
      <c r="I18" s="1434"/>
    </row>
    <row r="19" spans="2:9" s="782" customFormat="1">
      <c r="B19" s="1434"/>
      <c r="C19" s="1434"/>
      <c r="D19" s="1434"/>
      <c r="E19" s="1434"/>
      <c r="F19" s="1434"/>
      <c r="G19" s="1434"/>
      <c r="H19" s="1434"/>
      <c r="I19" s="1434"/>
    </row>
    <row r="20" spans="2:9" s="782" customFormat="1">
      <c r="B20" s="1434"/>
      <c r="C20" s="1434"/>
      <c r="D20" s="1434"/>
      <c r="E20" s="1434"/>
      <c r="F20" s="1434"/>
      <c r="G20" s="1434"/>
      <c r="H20" s="1434"/>
      <c r="I20" s="1434"/>
    </row>
    <row r="21" spans="2:9" ht="14.25" customHeight="1">
      <c r="B21" s="1434"/>
      <c r="C21" s="1434"/>
      <c r="D21" s="1434"/>
      <c r="E21" s="1434"/>
      <c r="F21" s="1434"/>
      <c r="G21" s="1434"/>
      <c r="H21" s="1434"/>
      <c r="I21" s="1434"/>
    </row>
    <row r="22" spans="2:9">
      <c r="B22" s="1434"/>
      <c r="C22" s="1434"/>
      <c r="D22" s="1434"/>
      <c r="E22" s="1434"/>
      <c r="F22" s="1434"/>
      <c r="G22" s="1434"/>
      <c r="H22" s="1434"/>
      <c r="I22" s="1434"/>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247" customWidth="1"/>
    <col min="2" max="2" width="12.7109375" style="451" customWidth="1"/>
    <col min="3" max="3" width="2.7109375" style="451" customWidth="1"/>
    <col min="4" max="4" width="26.7109375" style="75" customWidth="1"/>
    <col min="5" max="5" width="30.85546875" style="1247" customWidth="1"/>
    <col min="6" max="6" width="28.7109375" style="76" customWidth="1"/>
    <col min="7" max="7" width="30.42578125" style="1246" customWidth="1"/>
    <col min="8" max="8" width="24.42578125" style="1246" customWidth="1"/>
    <col min="9" max="9" width="28.28515625" style="1247" customWidth="1"/>
    <col min="10" max="16384" width="9.140625" style="1247"/>
  </cols>
  <sheetData>
    <row r="1" spans="2:12" ht="15">
      <c r="B1" s="1649" t="s">
        <v>2134</v>
      </c>
      <c r="C1" s="1649"/>
      <c r="D1" s="1649"/>
      <c r="E1" s="1649"/>
      <c r="F1" s="1649"/>
      <c r="G1" s="899"/>
      <c r="H1" s="899"/>
      <c r="I1" s="899"/>
    </row>
    <row r="2" spans="2:12" ht="15">
      <c r="B2" s="1649" t="s">
        <v>331</v>
      </c>
      <c r="C2" s="1649"/>
      <c r="D2" s="1649"/>
      <c r="E2" s="1649"/>
      <c r="F2" s="1649"/>
      <c r="G2" s="899"/>
      <c r="H2" s="899"/>
      <c r="I2" s="899"/>
    </row>
    <row r="3" spans="2:12" ht="15.75" thickBot="1">
      <c r="B3" s="899"/>
      <c r="C3" s="900"/>
      <c r="D3" s="899"/>
      <c r="E3" s="899"/>
      <c r="F3" s="899"/>
      <c r="G3" s="899"/>
      <c r="H3" s="899"/>
    </row>
    <row r="4" spans="2:12" s="29" customFormat="1" ht="39.75" customHeight="1">
      <c r="B4" s="1650" t="s">
        <v>0</v>
      </c>
      <c r="C4" s="1651"/>
      <c r="D4" s="901" t="s">
        <v>620</v>
      </c>
      <c r="E4" s="194" t="s">
        <v>330</v>
      </c>
      <c r="F4" s="902" t="s">
        <v>621</v>
      </c>
    </row>
    <row r="5" spans="2:12" s="1244" customFormat="1" ht="30" customHeight="1">
      <c r="B5" s="903" t="s">
        <v>2136</v>
      </c>
      <c r="C5" s="904">
        <v>3</v>
      </c>
      <c r="D5" s="905">
        <v>24.598500000000001</v>
      </c>
      <c r="E5" s="598">
        <v>8890000</v>
      </c>
      <c r="F5" s="906">
        <v>218680700.09999999</v>
      </c>
      <c r="G5" s="205"/>
      <c r="H5" s="293"/>
      <c r="I5" s="269"/>
    </row>
    <row r="6" spans="2:12" s="1244" customFormat="1" ht="30" customHeight="1">
      <c r="B6" s="907" t="s">
        <v>2140</v>
      </c>
      <c r="C6" s="904">
        <v>4</v>
      </c>
      <c r="D6" s="908">
        <v>21.823399999999999</v>
      </c>
      <c r="E6" s="598">
        <v>11249044</v>
      </c>
      <c r="F6" s="909">
        <v>245492604.60280001</v>
      </c>
      <c r="H6" s="293"/>
      <c r="I6" s="29"/>
    </row>
    <row r="7" spans="2:12" s="1244" customFormat="1" ht="30" customHeight="1">
      <c r="B7" s="907"/>
      <c r="C7" s="904"/>
      <c r="D7" s="908"/>
      <c r="E7" s="959"/>
      <c r="F7" s="909"/>
      <c r="H7" s="298"/>
      <c r="I7" s="298"/>
    </row>
    <row r="8" spans="2:12" s="1244" customFormat="1" ht="30" customHeight="1">
      <c r="B8" s="964"/>
      <c r="C8" s="965"/>
      <c r="D8" s="966"/>
      <c r="E8" s="959"/>
      <c r="F8" s="967"/>
      <c r="H8" s="298"/>
      <c r="I8" s="29"/>
    </row>
    <row r="9" spans="2:12" s="1244" customFormat="1" ht="30" customHeight="1" thickBot="1">
      <c r="B9" s="193"/>
      <c r="C9" s="193"/>
      <c r="E9" s="910" t="s">
        <v>329</v>
      </c>
      <c r="F9" s="968">
        <f>SUM(F5:F8)</f>
        <v>464173304.70280004</v>
      </c>
      <c r="G9" s="911"/>
      <c r="H9" s="912"/>
      <c r="K9" s="29"/>
      <c r="L9" s="29"/>
    </row>
    <row r="10" spans="2:12" s="1244" customFormat="1" ht="15" thickTop="1">
      <c r="C10" s="1245"/>
      <c r="E10" s="192"/>
      <c r="F10" s="29"/>
    </row>
    <row r="11" spans="2:12" s="1244" customFormat="1">
      <c r="C11" s="1245"/>
      <c r="E11" s="192"/>
      <c r="F11" s="29"/>
    </row>
    <row r="12" spans="2:12" s="1244" customFormat="1">
      <c r="B12" s="1327" t="s">
        <v>2135</v>
      </c>
      <c r="C12" s="1327"/>
      <c r="D12" s="1327"/>
      <c r="E12" s="1327"/>
      <c r="F12" s="1327"/>
      <c r="G12" s="1327"/>
      <c r="H12" s="1327"/>
      <c r="I12" s="1327"/>
    </row>
    <row r="13" spans="2:12" s="1244" customFormat="1">
      <c r="B13" s="1328" t="s">
        <v>624</v>
      </c>
      <c r="C13" s="1328"/>
      <c r="D13" s="1328"/>
      <c r="E13" s="1328"/>
      <c r="F13" s="1328"/>
      <c r="G13" s="1328"/>
      <c r="H13" s="1328"/>
      <c r="I13" s="1328"/>
    </row>
    <row r="14" spans="2:12" s="1244" customFormat="1" ht="33" customHeight="1">
      <c r="B14" s="1434" t="s">
        <v>2138</v>
      </c>
      <c r="C14" s="1434"/>
      <c r="D14" s="1434"/>
      <c r="E14" s="1434"/>
      <c r="F14" s="1434"/>
      <c r="G14" s="1434"/>
      <c r="H14" s="1434"/>
      <c r="I14" s="1434"/>
    </row>
    <row r="15" spans="2:12" s="1244" customFormat="1" ht="30" customHeight="1">
      <c r="B15" s="1434" t="s">
        <v>2142</v>
      </c>
      <c r="C15" s="1434"/>
      <c r="D15" s="1434"/>
      <c r="E15" s="1434"/>
      <c r="F15" s="1434"/>
      <c r="G15" s="1434"/>
      <c r="H15" s="1434"/>
      <c r="I15" s="1434"/>
    </row>
    <row r="16" spans="2:12" s="1244" customFormat="1">
      <c r="B16" s="1434"/>
      <c r="C16" s="1434"/>
      <c r="D16" s="1434"/>
      <c r="E16" s="1434"/>
      <c r="F16" s="1434"/>
      <c r="G16" s="1434"/>
      <c r="H16" s="1434"/>
      <c r="I16" s="1434"/>
    </row>
    <row r="17" spans="2:9" s="1244" customFormat="1">
      <c r="B17" s="1434"/>
      <c r="C17" s="1434"/>
      <c r="D17" s="1434"/>
      <c r="E17" s="1434"/>
      <c r="F17" s="1434"/>
      <c r="G17" s="1434"/>
      <c r="H17" s="1434"/>
      <c r="I17" s="1434"/>
    </row>
    <row r="18" spans="2:9" ht="14.25" customHeight="1">
      <c r="B18" s="1434"/>
      <c r="C18" s="1434"/>
      <c r="D18" s="1434"/>
      <c r="E18" s="1434"/>
      <c r="F18" s="1434"/>
      <c r="G18" s="1434"/>
      <c r="H18" s="1434"/>
      <c r="I18" s="1434"/>
    </row>
    <row r="19" spans="2:9">
      <c r="B19" s="1434"/>
      <c r="C19" s="1434"/>
      <c r="D19" s="1434"/>
      <c r="E19" s="1434"/>
      <c r="F19" s="1434"/>
      <c r="G19" s="1434"/>
      <c r="H19" s="1434"/>
      <c r="I19" s="1434"/>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6"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72" t="s">
        <v>40</v>
      </c>
      <c r="B1" s="1672"/>
      <c r="C1" s="1672"/>
      <c r="D1" s="1672"/>
      <c r="E1" s="1672"/>
      <c r="F1" s="1672"/>
      <c r="G1" s="1672"/>
      <c r="H1" s="1672"/>
      <c r="I1" s="1672"/>
      <c r="J1" s="1672"/>
      <c r="K1" s="1672"/>
      <c r="L1" s="1672"/>
      <c r="M1" s="1672"/>
      <c r="N1" s="1672"/>
      <c r="O1" s="1672"/>
      <c r="P1" s="1672"/>
      <c r="Q1" s="1672"/>
      <c r="R1" s="1672"/>
    </row>
    <row r="2" spans="1:27" s="539" customFormat="1" ht="15" thickBot="1"/>
    <row r="3" spans="1:27" s="539" customFormat="1" ht="30" customHeight="1" thickBot="1">
      <c r="A3" s="1340" t="s">
        <v>78</v>
      </c>
      <c r="B3" s="1674" t="s">
        <v>41</v>
      </c>
      <c r="C3" s="1342"/>
      <c r="D3" s="1342"/>
      <c r="E3" s="1343"/>
      <c r="F3" s="1674" t="s">
        <v>42</v>
      </c>
      <c r="G3" s="1342" t="s">
        <v>154</v>
      </c>
      <c r="H3" s="1342" t="s">
        <v>141</v>
      </c>
      <c r="I3" s="1343" t="s">
        <v>8</v>
      </c>
      <c r="J3" s="1678" t="s">
        <v>142</v>
      </c>
      <c r="K3" s="1679"/>
      <c r="L3" s="1680"/>
      <c r="M3" s="1678" t="s">
        <v>251</v>
      </c>
      <c r="N3" s="1680"/>
      <c r="O3" s="1678" t="s">
        <v>145</v>
      </c>
      <c r="P3" s="1679"/>
      <c r="Q3" s="1679"/>
      <c r="R3" s="1680"/>
    </row>
    <row r="4" spans="1:27" s="539" customFormat="1" ht="45.75" thickBot="1">
      <c r="A4" s="1673"/>
      <c r="B4" s="534" t="s">
        <v>0</v>
      </c>
      <c r="C4" s="533" t="s">
        <v>43</v>
      </c>
      <c r="D4" s="533" t="s">
        <v>44</v>
      </c>
      <c r="E4" s="349" t="s">
        <v>45</v>
      </c>
      <c r="F4" s="1675"/>
      <c r="G4" s="1676"/>
      <c r="H4" s="1676"/>
      <c r="I4" s="1677"/>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72" t="s">
        <v>265</v>
      </c>
      <c r="J8" s="1672"/>
      <c r="K8" s="1672"/>
      <c r="L8" s="230">
        <f>L5+L6</f>
        <v>40000000000</v>
      </c>
      <c r="O8" s="1672" t="s">
        <v>245</v>
      </c>
      <c r="P8" s="1672"/>
      <c r="Q8" s="1672"/>
      <c r="R8" s="485">
        <f>SUM(R5:R6)</f>
        <v>1427190940.6500001</v>
      </c>
    </row>
    <row r="9" spans="1:27" ht="15" thickTop="1"/>
    <row r="10" spans="1:27" ht="15.75" thickBot="1">
      <c r="H10" s="1570" t="s">
        <v>248</v>
      </c>
      <c r="I10" s="1570"/>
      <c r="J10" s="1570"/>
      <c r="K10" s="265"/>
      <c r="L10" s="23">
        <v>0</v>
      </c>
    </row>
    <row r="11" spans="1:27" ht="15" thickTop="1"/>
    <row r="12" spans="1:27" ht="12.75" customHeight="1">
      <c r="A12" s="1580" t="s">
        <v>262</v>
      </c>
      <c r="B12" s="1580"/>
      <c r="C12" s="1580"/>
      <c r="D12" s="1580"/>
      <c r="E12" s="1580"/>
      <c r="F12" s="1580"/>
      <c r="G12" s="1580"/>
      <c r="H12" s="1580"/>
      <c r="I12" s="1580"/>
      <c r="J12" s="1580"/>
      <c r="K12" s="1580"/>
      <c r="L12" s="1580"/>
      <c r="M12" s="1580"/>
      <c r="N12" s="1580"/>
      <c r="O12" s="1580"/>
      <c r="P12" s="1580"/>
      <c r="Q12" s="1580"/>
      <c r="R12" s="1580"/>
    </row>
    <row r="13" spans="1:27" ht="12.75" customHeight="1">
      <c r="A13" s="1580"/>
      <c r="B13" s="1580"/>
      <c r="C13" s="1580"/>
      <c r="D13" s="1580"/>
      <c r="E13" s="1580"/>
      <c r="F13" s="1580"/>
      <c r="G13" s="1580"/>
      <c r="H13" s="1580"/>
      <c r="I13" s="1580"/>
      <c r="J13" s="1580"/>
      <c r="K13" s="1580"/>
      <c r="L13" s="1580"/>
      <c r="M13" s="1580"/>
      <c r="N13" s="1580"/>
      <c r="O13" s="1580"/>
      <c r="P13" s="1580"/>
      <c r="Q13" s="1580"/>
      <c r="R13" s="1580"/>
    </row>
    <row r="14" spans="1:27">
      <c r="A14" s="1328" t="s">
        <v>263</v>
      </c>
      <c r="B14" s="1328"/>
      <c r="C14" s="1328"/>
      <c r="D14" s="1328"/>
      <c r="E14" s="1328"/>
      <c r="F14" s="1328"/>
      <c r="G14" s="1328"/>
      <c r="H14" s="1328"/>
      <c r="I14" s="1328"/>
      <c r="J14" s="1328"/>
      <c r="K14" s="1328"/>
      <c r="L14" s="1328"/>
      <c r="M14" s="1328"/>
      <c r="N14" s="1328"/>
      <c r="O14" s="1328"/>
      <c r="P14" s="1328"/>
      <c r="Q14" s="1328"/>
      <c r="R14" s="1328"/>
      <c r="S14" s="1328"/>
      <c r="T14" s="528"/>
      <c r="U14" s="528"/>
      <c r="V14" s="528"/>
    </row>
    <row r="15" spans="1:27">
      <c r="A15" s="1328" t="s">
        <v>581</v>
      </c>
      <c r="B15" s="1352"/>
      <c r="C15" s="1352"/>
      <c r="D15" s="1352"/>
      <c r="E15" s="1352"/>
      <c r="F15" s="1352"/>
      <c r="G15" s="1352"/>
      <c r="H15" s="1352"/>
      <c r="I15" s="1352"/>
      <c r="J15" s="1352"/>
      <c r="K15" s="1352"/>
      <c r="L15" s="1352"/>
      <c r="M15" s="1352"/>
      <c r="N15" s="1352"/>
      <c r="O15" s="1352"/>
      <c r="P15" s="1352"/>
      <c r="Q15" s="1352"/>
      <c r="R15" s="1352"/>
      <c r="S15" s="1352"/>
    </row>
    <row r="17" spans="1:23" ht="15">
      <c r="A17" s="1672" t="s">
        <v>261</v>
      </c>
      <c r="B17" s="1682"/>
      <c r="C17" s="1682"/>
      <c r="D17" s="1682"/>
      <c r="E17" s="1682"/>
      <c r="F17" s="1682"/>
      <c r="G17" s="1682"/>
      <c r="H17" s="1682"/>
      <c r="I17" s="1682"/>
      <c r="J17" s="1682"/>
      <c r="K17" s="1682"/>
      <c r="L17" s="1682"/>
      <c r="M17" s="1682"/>
      <c r="N17" s="1682"/>
      <c r="O17" s="1682"/>
      <c r="P17" s="1682"/>
      <c r="Q17" s="1682"/>
      <c r="R17" s="1682"/>
      <c r="S17" s="1682"/>
      <c r="T17" s="1682"/>
      <c r="U17" s="1682"/>
      <c r="V17" s="1682"/>
      <c r="W17" s="1682"/>
    </row>
    <row r="18" spans="1:23" ht="15" thickBot="1"/>
    <row r="19" spans="1:23" ht="13.5" customHeight="1" thickBot="1">
      <c r="A19" s="1683" t="s">
        <v>78</v>
      </c>
      <c r="B19" s="1678" t="s">
        <v>235</v>
      </c>
      <c r="C19" s="1679"/>
      <c r="D19" s="1679"/>
      <c r="E19" s="1679"/>
      <c r="F19" s="1679"/>
      <c r="G19" s="1679"/>
      <c r="H19" s="1679"/>
      <c r="I19" s="1678" t="s">
        <v>253</v>
      </c>
      <c r="J19" s="1679"/>
      <c r="K19" s="1680"/>
      <c r="L19" s="1678" t="s">
        <v>234</v>
      </c>
      <c r="M19" s="1679"/>
      <c r="N19" s="1679"/>
      <c r="O19" s="1679"/>
      <c r="P19" s="1679"/>
      <c r="Q19" s="1680"/>
      <c r="R19" s="1678" t="s">
        <v>259</v>
      </c>
      <c r="S19" s="1679"/>
      <c r="T19" s="1679"/>
      <c r="U19" s="1679"/>
      <c r="V19" s="1679"/>
      <c r="W19" s="1680"/>
    </row>
    <row r="20" spans="1:23" ht="13.5" customHeight="1" thickBot="1">
      <c r="A20" s="1684"/>
      <c r="B20" s="1678" t="s">
        <v>41</v>
      </c>
      <c r="C20" s="1679"/>
      <c r="D20" s="1679"/>
      <c r="E20" s="1686"/>
      <c r="F20" s="1591" t="s">
        <v>225</v>
      </c>
      <c r="G20" s="1591" t="s">
        <v>227</v>
      </c>
      <c r="H20" s="1659" t="s">
        <v>64</v>
      </c>
      <c r="I20" s="1668" t="s">
        <v>227</v>
      </c>
      <c r="J20" s="1586" t="s">
        <v>229</v>
      </c>
      <c r="K20" s="1666"/>
      <c r="L20" s="1668" t="s">
        <v>78</v>
      </c>
      <c r="M20" s="1341" t="s">
        <v>0</v>
      </c>
      <c r="N20" s="1341" t="s">
        <v>225</v>
      </c>
      <c r="O20" s="1341" t="s">
        <v>227</v>
      </c>
      <c r="P20" s="1586" t="s">
        <v>229</v>
      </c>
      <c r="Q20" s="1666"/>
      <c r="R20" s="1340" t="s">
        <v>78</v>
      </c>
      <c r="S20" s="1342" t="s">
        <v>0</v>
      </c>
      <c r="T20" s="1342" t="s">
        <v>225</v>
      </c>
      <c r="U20" s="1342" t="s">
        <v>229</v>
      </c>
      <c r="V20" s="1342" t="s">
        <v>257</v>
      </c>
      <c r="W20" s="1343" t="s">
        <v>258</v>
      </c>
    </row>
    <row r="21" spans="1:23" ht="15" customHeight="1" thickBot="1">
      <c r="A21" s="1685"/>
      <c r="B21" s="534" t="s">
        <v>0</v>
      </c>
      <c r="C21" s="533" t="s">
        <v>43</v>
      </c>
      <c r="D21" s="533" t="s">
        <v>44</v>
      </c>
      <c r="E21" s="541" t="s">
        <v>45</v>
      </c>
      <c r="F21" s="1425"/>
      <c r="G21" s="1425"/>
      <c r="H21" s="1660"/>
      <c r="I21" s="1669"/>
      <c r="J21" s="1587"/>
      <c r="K21" s="1667"/>
      <c r="L21" s="1670"/>
      <c r="M21" s="1461"/>
      <c r="N21" s="1461"/>
      <c r="O21" s="1461"/>
      <c r="P21" s="1587"/>
      <c r="Q21" s="1667"/>
      <c r="R21" s="1681"/>
      <c r="S21" s="1423"/>
      <c r="T21" s="1423"/>
      <c r="U21" s="1423"/>
      <c r="V21" s="1423"/>
      <c r="W21" s="1665"/>
    </row>
    <row r="22" spans="1:23" ht="42.75">
      <c r="A22" s="1693">
        <v>1</v>
      </c>
      <c r="B22" s="1695">
        <v>39829</v>
      </c>
      <c r="C22" s="1482" t="s">
        <v>62</v>
      </c>
      <c r="D22" s="1671" t="s">
        <v>15</v>
      </c>
      <c r="E22" s="1671" t="s">
        <v>16</v>
      </c>
      <c r="F22" s="1671" t="s">
        <v>63</v>
      </c>
      <c r="G22" s="1482" t="s">
        <v>255</v>
      </c>
      <c r="H22" s="1702">
        <v>5000000000</v>
      </c>
      <c r="I22" s="1705" t="s">
        <v>26</v>
      </c>
      <c r="J22" s="1698">
        <v>4034000000</v>
      </c>
      <c r="K22" s="1699"/>
      <c r="L22" s="553">
        <v>2</v>
      </c>
      <c r="M22" s="554">
        <v>39973</v>
      </c>
      <c r="N22" s="530" t="s">
        <v>254</v>
      </c>
      <c r="O22" s="530" t="s">
        <v>176</v>
      </c>
      <c r="P22" s="1661">
        <v>4034000000</v>
      </c>
      <c r="Q22" s="1662"/>
      <c r="R22" s="553">
        <v>3</v>
      </c>
      <c r="S22" s="554">
        <v>40170</v>
      </c>
      <c r="T22" s="530" t="s">
        <v>266</v>
      </c>
      <c r="U22" s="555">
        <v>-1800000000</v>
      </c>
      <c r="V22" s="530" t="s">
        <v>176</v>
      </c>
      <c r="W22" s="556">
        <v>2234000000</v>
      </c>
    </row>
    <row r="23" spans="1:23" ht="42.75" customHeight="1">
      <c r="A23" s="1655"/>
      <c r="B23" s="1696"/>
      <c r="C23" s="1544"/>
      <c r="D23" s="1363"/>
      <c r="E23" s="1363"/>
      <c r="F23" s="1363"/>
      <c r="G23" s="1544"/>
      <c r="H23" s="1703"/>
      <c r="I23" s="1706"/>
      <c r="J23" s="1700"/>
      <c r="K23" s="1701"/>
      <c r="L23" s="1687">
        <v>4</v>
      </c>
      <c r="M23" s="1359">
        <v>40450</v>
      </c>
      <c r="N23" s="1355" t="s">
        <v>467</v>
      </c>
      <c r="O23" s="1355" t="s">
        <v>176</v>
      </c>
      <c r="P23" s="1689">
        <v>2246000000</v>
      </c>
      <c r="Q23" s="1690"/>
      <c r="R23" s="557">
        <v>5</v>
      </c>
      <c r="S23" s="558">
        <v>40451</v>
      </c>
      <c r="T23" s="559" t="s">
        <v>469</v>
      </c>
      <c r="U23" s="560">
        <v>2246000000</v>
      </c>
      <c r="V23" s="561" t="s">
        <v>147</v>
      </c>
      <c r="W23" s="562">
        <v>0</v>
      </c>
    </row>
    <row r="24" spans="1:23" ht="29.25" customHeight="1">
      <c r="A24" s="1694"/>
      <c r="B24" s="1697"/>
      <c r="C24" s="1483"/>
      <c r="D24" s="1364"/>
      <c r="E24" s="1364"/>
      <c r="F24" s="1364"/>
      <c r="G24" s="1483"/>
      <c r="H24" s="1704"/>
      <c r="I24" s="1707"/>
      <c r="J24" s="1691"/>
      <c r="K24" s="1692"/>
      <c r="L24" s="1688"/>
      <c r="M24" s="1361"/>
      <c r="N24" s="1356"/>
      <c r="O24" s="1356"/>
      <c r="P24" s="1691"/>
      <c r="Q24" s="1692"/>
      <c r="R24" s="563"/>
      <c r="S24" s="564">
        <v>40568</v>
      </c>
      <c r="T24" s="565" t="s">
        <v>515</v>
      </c>
      <c r="U24" s="566">
        <v>67197045.280000001</v>
      </c>
      <c r="V24" s="567" t="s">
        <v>207</v>
      </c>
      <c r="W24" s="568">
        <v>0</v>
      </c>
    </row>
    <row r="25" spans="1:23" ht="28.5" customHeight="1">
      <c r="A25" s="1654">
        <v>3</v>
      </c>
      <c r="B25" s="549">
        <v>40170</v>
      </c>
      <c r="C25" s="527" t="s">
        <v>62</v>
      </c>
      <c r="D25" s="535" t="s">
        <v>15</v>
      </c>
      <c r="E25" s="535" t="s">
        <v>16</v>
      </c>
      <c r="F25" s="550" t="s">
        <v>252</v>
      </c>
      <c r="G25" s="527" t="s">
        <v>256</v>
      </c>
      <c r="H25" s="551">
        <v>-5000000000</v>
      </c>
      <c r="I25" s="552"/>
      <c r="J25" s="1663"/>
      <c r="K25" s="1664"/>
      <c r="L25" s="552"/>
      <c r="M25" s="527"/>
      <c r="N25" s="527"/>
      <c r="O25" s="527"/>
      <c r="P25" s="1663"/>
      <c r="Q25" s="1664"/>
      <c r="R25" s="552"/>
      <c r="S25" s="527"/>
      <c r="T25" s="527"/>
      <c r="U25" s="569"/>
      <c r="V25" s="527"/>
      <c r="W25" s="570"/>
    </row>
    <row r="26" spans="1:23" ht="28.5">
      <c r="A26" s="1655"/>
      <c r="B26" s="547"/>
      <c r="C26" s="35"/>
      <c r="D26" s="35"/>
      <c r="E26" s="35"/>
      <c r="F26" s="35"/>
      <c r="G26" s="35"/>
      <c r="H26" s="113"/>
      <c r="I26" s="547"/>
      <c r="J26" s="11"/>
      <c r="K26" s="548"/>
      <c r="L26" s="100">
        <v>6</v>
      </c>
      <c r="M26" s="215">
        <v>41271</v>
      </c>
      <c r="N26" s="531" t="s">
        <v>599</v>
      </c>
      <c r="O26" s="531" t="s">
        <v>518</v>
      </c>
      <c r="P26" s="1657">
        <v>800000000</v>
      </c>
      <c r="Q26" s="1658"/>
      <c r="R26" s="571"/>
      <c r="S26" s="97"/>
      <c r="T26" s="531"/>
      <c r="U26" s="531"/>
      <c r="V26" s="531"/>
      <c r="W26" s="572"/>
    </row>
    <row r="27" spans="1:23" ht="45" customHeight="1" thickBot="1">
      <c r="A27" s="1656"/>
      <c r="B27" s="542"/>
      <c r="C27" s="543"/>
      <c r="D27" s="543"/>
      <c r="E27" s="543"/>
      <c r="F27" s="543"/>
      <c r="G27" s="543"/>
      <c r="H27" s="544"/>
      <c r="I27" s="542"/>
      <c r="J27" s="545"/>
      <c r="K27" s="546"/>
      <c r="L27" s="573">
        <v>7</v>
      </c>
      <c r="M27" s="574">
        <v>41309</v>
      </c>
      <c r="N27" s="322" t="s">
        <v>607</v>
      </c>
      <c r="O27" s="322" t="s">
        <v>608</v>
      </c>
      <c r="P27" s="1652">
        <v>894000000</v>
      </c>
      <c r="Q27" s="1653"/>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564" t="s">
        <v>161</v>
      </c>
      <c r="B31" s="1564"/>
      <c r="C31" s="1564"/>
      <c r="D31" s="1564"/>
      <c r="E31" s="1564"/>
      <c r="F31" s="1564"/>
      <c r="G31" s="1564"/>
      <c r="H31" s="1564"/>
      <c r="I31" s="1564"/>
      <c r="J31" s="1564"/>
      <c r="K31" s="1564"/>
      <c r="L31" s="1564"/>
      <c r="M31" s="1564"/>
      <c r="N31" s="1564"/>
      <c r="O31" s="1564"/>
      <c r="P31" s="1564"/>
      <c r="Q31" s="1564"/>
      <c r="R31" s="1564"/>
      <c r="S31" s="1564"/>
      <c r="T31" s="1564"/>
      <c r="U31" s="1564"/>
      <c r="V31" s="1564"/>
    </row>
    <row r="32" spans="1:23" ht="14.25" customHeight="1">
      <c r="A32" s="1580" t="s">
        <v>260</v>
      </c>
      <c r="B32" s="1580"/>
      <c r="C32" s="1580"/>
      <c r="D32" s="1580"/>
      <c r="E32" s="1580"/>
      <c r="F32" s="1580"/>
      <c r="G32" s="1580"/>
      <c r="H32" s="1580"/>
      <c r="I32" s="1580"/>
      <c r="J32" s="1580"/>
      <c r="K32" s="1580"/>
      <c r="L32" s="1580"/>
      <c r="M32" s="1580"/>
      <c r="N32" s="1580"/>
      <c r="O32" s="1580"/>
      <c r="P32" s="1580"/>
      <c r="Q32" s="1580"/>
      <c r="R32" s="1580"/>
      <c r="S32" s="1580"/>
      <c r="T32" s="1580"/>
      <c r="U32" s="1580"/>
      <c r="V32" s="1580"/>
      <c r="W32" s="1580"/>
    </row>
    <row r="33" spans="1:23" ht="14.25" customHeight="1">
      <c r="A33" s="1580"/>
      <c r="B33" s="1580"/>
      <c r="C33" s="1580"/>
      <c r="D33" s="1580"/>
      <c r="E33" s="1580"/>
      <c r="F33" s="1580"/>
      <c r="G33" s="1580"/>
      <c r="H33" s="1580"/>
      <c r="I33" s="1580"/>
      <c r="J33" s="1580"/>
      <c r="K33" s="1580"/>
      <c r="L33" s="1580"/>
      <c r="M33" s="1580"/>
      <c r="N33" s="1580"/>
      <c r="O33" s="1580"/>
      <c r="P33" s="1580"/>
      <c r="Q33" s="1580"/>
      <c r="R33" s="1580"/>
      <c r="S33" s="1580"/>
      <c r="T33" s="1580"/>
      <c r="U33" s="1580"/>
      <c r="V33" s="1580"/>
      <c r="W33" s="1580"/>
    </row>
    <row r="34" spans="1:23" ht="14.25" customHeight="1">
      <c r="A34" s="1580" t="s">
        <v>267</v>
      </c>
      <c r="B34" s="1580"/>
      <c r="C34" s="1580"/>
      <c r="D34" s="1580"/>
      <c r="E34" s="1580"/>
      <c r="F34" s="1580"/>
      <c r="G34" s="1580"/>
      <c r="H34" s="1580"/>
      <c r="I34" s="1580"/>
      <c r="J34" s="1580"/>
      <c r="K34" s="1580"/>
      <c r="L34" s="1580"/>
      <c r="M34" s="1580"/>
      <c r="N34" s="1580"/>
      <c r="O34" s="1580"/>
      <c r="P34" s="1580"/>
      <c r="Q34" s="1580"/>
      <c r="R34" s="1580"/>
      <c r="S34" s="1580"/>
      <c r="T34" s="1580"/>
      <c r="U34" s="1580"/>
      <c r="V34" s="1580"/>
      <c r="W34" s="1580"/>
    </row>
    <row r="35" spans="1:23">
      <c r="A35" s="1580"/>
      <c r="B35" s="1580"/>
      <c r="C35" s="1580"/>
      <c r="D35" s="1580"/>
      <c r="E35" s="1580"/>
      <c r="F35" s="1580"/>
      <c r="G35" s="1580"/>
      <c r="H35" s="1580"/>
      <c r="I35" s="1580"/>
      <c r="J35" s="1580"/>
      <c r="K35" s="1580"/>
      <c r="L35" s="1580"/>
      <c r="M35" s="1580"/>
      <c r="N35" s="1580"/>
      <c r="O35" s="1580"/>
      <c r="P35" s="1580"/>
      <c r="Q35" s="1580"/>
      <c r="R35" s="1580"/>
      <c r="S35" s="1580"/>
      <c r="T35" s="1580"/>
      <c r="U35" s="1580"/>
      <c r="V35" s="1580"/>
      <c r="W35" s="1580"/>
    </row>
    <row r="36" spans="1:23">
      <c r="A36" s="1581" t="s">
        <v>473</v>
      </c>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1"/>
    </row>
    <row r="37" spans="1:23">
      <c r="A37" s="1562" t="s">
        <v>472</v>
      </c>
      <c r="B37" s="1562"/>
      <c r="C37" s="1562"/>
      <c r="D37" s="1562"/>
      <c r="E37" s="1562"/>
      <c r="F37" s="1562"/>
      <c r="G37" s="1562"/>
      <c r="H37" s="1562"/>
      <c r="I37" s="1562"/>
      <c r="J37" s="1562"/>
      <c r="K37" s="1562"/>
      <c r="L37" s="1562"/>
      <c r="M37" s="1562"/>
      <c r="N37" s="1562"/>
      <c r="O37" s="1562"/>
      <c r="P37" s="1562"/>
      <c r="Q37" s="1562"/>
      <c r="R37" s="1562"/>
      <c r="S37" s="1562"/>
      <c r="T37" s="1562"/>
      <c r="U37" s="1562"/>
      <c r="V37" s="1562"/>
      <c r="W37" s="1562"/>
    </row>
    <row r="38" spans="1:23">
      <c r="A38" s="1580" t="s">
        <v>600</v>
      </c>
      <c r="B38" s="1580"/>
      <c r="C38" s="1580"/>
      <c r="D38" s="1580"/>
      <c r="E38" s="1580"/>
      <c r="F38" s="1580"/>
      <c r="G38" s="1580"/>
      <c r="H38" s="1580"/>
      <c r="I38" s="1580"/>
      <c r="J38" s="1580"/>
      <c r="K38" s="1580"/>
      <c r="L38" s="1580"/>
      <c r="M38" s="1580"/>
      <c r="N38" s="1580"/>
      <c r="O38" s="1580"/>
      <c r="P38" s="1580"/>
      <c r="Q38" s="1580"/>
      <c r="R38" s="1580"/>
      <c r="S38" s="1580"/>
      <c r="T38" s="1580"/>
      <c r="U38" s="1580"/>
      <c r="V38" s="1580"/>
      <c r="W38" s="1580"/>
    </row>
    <row r="39" spans="1:23">
      <c r="A39" s="1580" t="s">
        <v>609</v>
      </c>
      <c r="B39" s="1580"/>
      <c r="C39" s="1580"/>
      <c r="D39" s="1580"/>
      <c r="E39" s="1580"/>
      <c r="F39" s="1580"/>
      <c r="G39" s="1580"/>
      <c r="H39" s="1580"/>
      <c r="I39" s="1580"/>
      <c r="J39" s="1580"/>
      <c r="K39" s="1580"/>
      <c r="L39" s="1580"/>
      <c r="M39" s="1580"/>
      <c r="N39" s="1580"/>
      <c r="O39" s="1580"/>
      <c r="P39" s="1580"/>
      <c r="Q39" s="1580"/>
      <c r="R39" s="1580"/>
      <c r="S39" s="1580"/>
      <c r="T39" s="1580"/>
      <c r="U39" s="1580"/>
      <c r="V39" s="1580"/>
      <c r="W39" s="1580"/>
    </row>
    <row r="40" spans="1:23">
      <c r="A40" s="1580" t="s">
        <v>610</v>
      </c>
      <c r="B40" s="1580"/>
      <c r="C40" s="1580"/>
      <c r="D40" s="1580"/>
      <c r="E40" s="1580"/>
      <c r="F40" s="1580"/>
      <c r="G40" s="1580"/>
      <c r="H40" s="1580"/>
      <c r="I40" s="1580"/>
      <c r="J40" s="1580"/>
      <c r="K40" s="1580"/>
      <c r="L40" s="1580"/>
      <c r="M40" s="1580"/>
      <c r="N40" s="1580"/>
      <c r="O40" s="1580"/>
      <c r="P40" s="1580"/>
      <c r="Q40" s="1580"/>
      <c r="R40" s="1580"/>
      <c r="S40" s="1580"/>
      <c r="T40" s="1580"/>
      <c r="U40" s="1580"/>
      <c r="V40" s="1580"/>
      <c r="W40" s="1580"/>
    </row>
    <row r="762" spans="6:6" ht="28.5">
      <c r="F762" s="52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94" t="s">
        <v>264</v>
      </c>
      <c r="B1" s="1794"/>
      <c r="C1" s="1794"/>
      <c r="D1" s="1794"/>
      <c r="E1" s="1794"/>
      <c r="F1" s="1794"/>
      <c r="G1" s="1794"/>
      <c r="H1" s="1794"/>
      <c r="I1" s="1794"/>
      <c r="J1" s="1794"/>
      <c r="K1" s="1794"/>
      <c r="L1" s="1794"/>
      <c r="M1" s="1794"/>
      <c r="N1" s="1794"/>
      <c r="O1" s="1794"/>
      <c r="P1" s="1794"/>
      <c r="Q1" s="1794"/>
    </row>
    <row r="2" spans="1:17" ht="15" customHeight="1">
      <c r="A2" s="1794" t="s">
        <v>496</v>
      </c>
      <c r="B2" s="1794"/>
      <c r="C2" s="1794"/>
      <c r="D2" s="1794"/>
      <c r="E2" s="1794"/>
      <c r="F2" s="1794"/>
      <c r="G2" s="1794"/>
      <c r="H2" s="1794"/>
      <c r="I2" s="1794"/>
      <c r="J2" s="1794"/>
      <c r="K2" s="1794"/>
      <c r="L2" s="1794"/>
      <c r="M2" s="1794"/>
      <c r="N2" s="1794"/>
      <c r="O2" s="1794"/>
      <c r="P2" s="1794"/>
      <c r="Q2" s="1794"/>
    </row>
    <row r="3" spans="1:17" ht="15" thickBot="1"/>
    <row r="4" spans="1:17" ht="15" customHeight="1">
      <c r="A4" s="1584" t="s">
        <v>282</v>
      </c>
      <c r="B4" s="1795" t="s">
        <v>3</v>
      </c>
      <c r="C4" s="382" t="s">
        <v>2</v>
      </c>
      <c r="D4" s="383"/>
      <c r="E4" s="384"/>
      <c r="F4" s="1588" t="s">
        <v>137</v>
      </c>
      <c r="G4" s="1589"/>
      <c r="H4" s="1589"/>
      <c r="I4" s="1589"/>
      <c r="J4" s="1589"/>
      <c r="K4" s="1797"/>
      <c r="L4" s="1344" t="s">
        <v>497</v>
      </c>
      <c r="M4" s="1345"/>
      <c r="N4" s="1345"/>
      <c r="O4" s="1345"/>
      <c r="P4" s="1345"/>
      <c r="Q4" s="1346"/>
    </row>
    <row r="5" spans="1:17" ht="30.75" thickBot="1">
      <c r="A5" s="1585"/>
      <c r="B5" s="1796"/>
      <c r="C5" s="385" t="s">
        <v>4</v>
      </c>
      <c r="D5" s="385" t="s">
        <v>5</v>
      </c>
      <c r="E5" s="385" t="s">
        <v>6</v>
      </c>
      <c r="F5" s="386" t="s">
        <v>7</v>
      </c>
      <c r="G5" s="1798" t="s">
        <v>138</v>
      </c>
      <c r="H5" s="1799"/>
      <c r="I5" s="387" t="s">
        <v>141</v>
      </c>
      <c r="J5" s="1800" t="s">
        <v>8</v>
      </c>
      <c r="K5" s="1801"/>
      <c r="L5" s="388" t="s">
        <v>155</v>
      </c>
      <c r="M5" s="389" t="s">
        <v>42</v>
      </c>
      <c r="N5" s="1802" t="s">
        <v>154</v>
      </c>
      <c r="O5" s="1803"/>
      <c r="P5" s="389" t="s">
        <v>229</v>
      </c>
      <c r="Q5" s="390" t="s">
        <v>8</v>
      </c>
    </row>
    <row r="6" spans="1:17" ht="28.5" customHeight="1">
      <c r="A6" s="1762">
        <v>1</v>
      </c>
      <c r="B6" s="1764">
        <v>39777</v>
      </c>
      <c r="C6" s="1765" t="s">
        <v>14</v>
      </c>
      <c r="D6" s="1765" t="s">
        <v>15</v>
      </c>
      <c r="E6" s="1767" t="s">
        <v>16</v>
      </c>
      <c r="F6" s="1777" t="s">
        <v>17</v>
      </c>
      <c r="G6" s="1769" t="s">
        <v>498</v>
      </c>
      <c r="H6" s="1770"/>
      <c r="I6" s="1773">
        <v>40000000000</v>
      </c>
      <c r="J6" s="1775" t="s">
        <v>37</v>
      </c>
      <c r="K6" s="1779"/>
      <c r="L6" s="391">
        <v>39920</v>
      </c>
      <c r="M6" s="392" t="s">
        <v>153</v>
      </c>
      <c r="N6" s="343" t="s">
        <v>499</v>
      </c>
      <c r="O6" s="455">
        <v>1</v>
      </c>
      <c r="P6" s="393">
        <v>40000000000</v>
      </c>
      <c r="Q6" s="394" t="s">
        <v>9</v>
      </c>
    </row>
    <row r="7" spans="1:17" ht="15" customHeight="1">
      <c r="A7" s="1763"/>
      <c r="B7" s="1710"/>
      <c r="C7" s="1766"/>
      <c r="D7" s="1766"/>
      <c r="E7" s="1768"/>
      <c r="F7" s="1778"/>
      <c r="G7" s="1771"/>
      <c r="H7" s="1772"/>
      <c r="I7" s="1774"/>
      <c r="J7" s="1776"/>
      <c r="K7" s="1780"/>
      <c r="L7" s="1781" t="s">
        <v>500</v>
      </c>
      <c r="M7" s="1782"/>
      <c r="N7" s="1782"/>
      <c r="O7" s="1782"/>
      <c r="P7" s="1782"/>
      <c r="Q7" s="1783"/>
    </row>
    <row r="8" spans="1:17" s="112" customFormat="1" ht="30" customHeight="1" thickBot="1">
      <c r="A8" s="338" t="s">
        <v>36</v>
      </c>
      <c r="B8" s="395">
        <v>39920</v>
      </c>
      <c r="C8" s="396" t="s">
        <v>14</v>
      </c>
      <c r="D8" s="397" t="s">
        <v>15</v>
      </c>
      <c r="E8" s="398" t="s">
        <v>16</v>
      </c>
      <c r="F8" s="399" t="s">
        <v>17</v>
      </c>
      <c r="G8" s="1787" t="s">
        <v>501</v>
      </c>
      <c r="H8" s="1788"/>
      <c r="I8" s="400">
        <v>29835000000</v>
      </c>
      <c r="J8" s="401" t="s">
        <v>37</v>
      </c>
      <c r="K8" s="402">
        <v>2</v>
      </c>
      <c r="L8" s="1784"/>
      <c r="M8" s="1785"/>
      <c r="N8" s="1785"/>
      <c r="O8" s="1785"/>
      <c r="P8" s="1785"/>
      <c r="Q8" s="1786"/>
    </row>
    <row r="9" spans="1:17" ht="15" customHeight="1" thickBot="1">
      <c r="A9" s="451"/>
      <c r="B9" s="403"/>
      <c r="C9" s="404"/>
      <c r="D9" s="404"/>
      <c r="E9" s="405"/>
      <c r="F9" s="406"/>
      <c r="G9" s="407"/>
      <c r="H9" s="407"/>
      <c r="I9" s="408"/>
      <c r="J9" s="405"/>
      <c r="K9" s="405"/>
      <c r="M9" s="1711" t="s">
        <v>145</v>
      </c>
      <c r="N9" s="1711"/>
      <c r="O9" s="1711"/>
      <c r="P9" s="1711"/>
      <c r="Q9" s="1711"/>
    </row>
    <row r="10" spans="1:17" ht="30" customHeight="1" thickBot="1">
      <c r="A10" s="451"/>
      <c r="B10" s="403"/>
      <c r="C10" s="404"/>
      <c r="D10" s="404"/>
      <c r="E10" s="405"/>
      <c r="F10" s="406"/>
      <c r="G10" s="407"/>
      <c r="H10" s="579" t="s">
        <v>13</v>
      </c>
      <c r="I10" s="580">
        <f>SUM(P6+I8)</f>
        <v>69835000000</v>
      </c>
      <c r="J10" s="405"/>
      <c r="K10" s="405"/>
      <c r="M10" s="588" t="s">
        <v>0</v>
      </c>
      <c r="N10" s="1708" t="s">
        <v>502</v>
      </c>
      <c r="O10" s="1709"/>
      <c r="P10" s="589" t="s">
        <v>42</v>
      </c>
      <c r="Q10" s="587" t="s">
        <v>503</v>
      </c>
    </row>
    <row r="11" spans="1:17" ht="30" customHeight="1" thickTop="1">
      <c r="A11" s="451"/>
      <c r="B11" s="403"/>
      <c r="C11" s="404"/>
      <c r="D11" s="404"/>
      <c r="E11" s="405"/>
      <c r="F11" s="406"/>
      <c r="G11" s="407"/>
      <c r="H11" s="407"/>
      <c r="I11" s="408"/>
      <c r="J11" s="405"/>
      <c r="K11" s="405"/>
      <c r="M11" s="590">
        <v>41334</v>
      </c>
      <c r="N11" s="1710" t="s">
        <v>612</v>
      </c>
      <c r="O11" s="1710"/>
      <c r="P11" s="586" t="s">
        <v>611</v>
      </c>
      <c r="Q11" s="591">
        <v>25150923.100000001</v>
      </c>
    </row>
    <row r="12" spans="1:17" ht="30" customHeight="1" thickBot="1">
      <c r="A12" s="451"/>
      <c r="B12" s="403"/>
      <c r="C12" s="404"/>
      <c r="D12" s="404"/>
      <c r="E12" s="405"/>
      <c r="F12" s="406"/>
      <c r="G12" s="404"/>
      <c r="H12" s="404"/>
      <c r="I12" s="409"/>
      <c r="J12" s="405"/>
      <c r="K12" s="405"/>
      <c r="M12" s="592">
        <v>41334</v>
      </c>
      <c r="N12" s="1638" t="s">
        <v>504</v>
      </c>
      <c r="O12" s="1638"/>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89">
        <f>Q11+Q12</f>
        <v>25156690.600000001</v>
      </c>
      <c r="P14" s="1789"/>
    </row>
    <row r="15" spans="1:17" ht="15" thickTop="1">
      <c r="J15" s="578"/>
      <c r="K15" s="578"/>
    </row>
    <row r="16" spans="1:17">
      <c r="J16" s="578"/>
      <c r="K16" s="578"/>
    </row>
    <row r="17" spans="1:18" ht="14.25" customHeight="1">
      <c r="A17" s="1325" t="s">
        <v>538</v>
      </c>
      <c r="B17" s="1325"/>
      <c r="C17" s="1325"/>
      <c r="D17" s="1325"/>
      <c r="E17" s="1325"/>
      <c r="F17" s="1325"/>
      <c r="G17" s="1325"/>
      <c r="H17" s="1325"/>
      <c r="I17" s="1325"/>
      <c r="J17" s="1325"/>
      <c r="K17" s="1325"/>
      <c r="L17" s="1325"/>
      <c r="M17" s="1325"/>
      <c r="N17" s="1325"/>
      <c r="O17" s="1325"/>
      <c r="P17" s="1325"/>
      <c r="Q17" s="1325"/>
    </row>
    <row r="18" spans="1:18" ht="14.25" customHeight="1">
      <c r="A18" s="1325"/>
      <c r="B18" s="1325"/>
      <c r="C18" s="1325"/>
      <c r="D18" s="1325"/>
      <c r="E18" s="1325"/>
      <c r="F18" s="1325"/>
      <c r="G18" s="1325"/>
      <c r="H18" s="1325"/>
      <c r="I18" s="1325"/>
      <c r="J18" s="1325"/>
      <c r="K18" s="1325"/>
      <c r="L18" s="1325"/>
      <c r="M18" s="1325"/>
      <c r="N18" s="1325"/>
      <c r="O18" s="1325"/>
      <c r="P18" s="1325"/>
      <c r="Q18" s="1325"/>
    </row>
    <row r="19" spans="1:18" ht="14.25" customHeight="1">
      <c r="A19" s="1325" t="s">
        <v>540</v>
      </c>
      <c r="B19" s="1325"/>
      <c r="C19" s="1325"/>
      <c r="D19" s="1325"/>
      <c r="E19" s="1325"/>
      <c r="F19" s="1325"/>
      <c r="G19" s="1325"/>
      <c r="H19" s="1325"/>
      <c r="I19" s="1325"/>
      <c r="J19" s="1325"/>
      <c r="K19" s="1325"/>
      <c r="L19" s="1325"/>
      <c r="M19" s="1325"/>
      <c r="N19" s="1325"/>
      <c r="O19" s="1325"/>
      <c r="P19" s="1325"/>
      <c r="Q19" s="1325"/>
    </row>
    <row r="20" spans="1:18" ht="14.25" customHeight="1">
      <c r="A20" s="1434" t="s">
        <v>539</v>
      </c>
      <c r="B20" s="1434"/>
      <c r="C20" s="1434"/>
      <c r="D20" s="1434"/>
      <c r="E20" s="1434"/>
      <c r="F20" s="1434"/>
      <c r="G20" s="1434"/>
      <c r="H20" s="1434"/>
      <c r="I20" s="1434"/>
      <c r="J20" s="1434"/>
      <c r="K20" s="1434"/>
      <c r="L20" s="1434"/>
      <c r="M20" s="1434"/>
      <c r="N20" s="1434"/>
      <c r="O20" s="1434"/>
      <c r="P20" s="1434"/>
      <c r="Q20" s="1434"/>
    </row>
    <row r="21" spans="1:18">
      <c r="A21" s="1434"/>
      <c r="B21" s="1434"/>
      <c r="C21" s="1434"/>
      <c r="D21" s="1434"/>
      <c r="E21" s="1434"/>
      <c r="F21" s="1434"/>
      <c r="G21" s="1434"/>
      <c r="H21" s="1434"/>
      <c r="I21" s="1434"/>
      <c r="J21" s="1434"/>
      <c r="K21" s="1434"/>
      <c r="L21" s="1434"/>
      <c r="M21" s="1434"/>
      <c r="N21" s="1434"/>
      <c r="O21" s="1434"/>
      <c r="P21" s="1434"/>
      <c r="Q21" s="1434"/>
    </row>
    <row r="23" spans="1:18" ht="15">
      <c r="A23" s="1794" t="s">
        <v>505</v>
      </c>
      <c r="B23" s="1794"/>
      <c r="C23" s="1794"/>
      <c r="D23" s="1794"/>
      <c r="E23" s="1794"/>
      <c r="F23" s="1794"/>
      <c r="G23" s="1794"/>
      <c r="H23" s="1794"/>
      <c r="I23" s="1794"/>
      <c r="J23" s="1794"/>
      <c r="K23" s="1794"/>
      <c r="L23" s="1794"/>
      <c r="M23" s="1794"/>
      <c r="N23" s="1794"/>
      <c r="O23" s="1794"/>
      <c r="P23" s="1794"/>
      <c r="Q23" s="1794"/>
    </row>
    <row r="24" spans="1:18" ht="15.75" thickBot="1">
      <c r="A24" s="340"/>
    </row>
    <row r="25" spans="1:18" ht="18" customHeight="1">
      <c r="A25" s="1790" t="s">
        <v>506</v>
      </c>
      <c r="B25" s="1589"/>
      <c r="C25" s="1589"/>
      <c r="D25" s="1589"/>
      <c r="E25" s="1589"/>
      <c r="F25" s="1589"/>
      <c r="G25" s="1797"/>
      <c r="H25" s="1790" t="s">
        <v>507</v>
      </c>
      <c r="I25" s="1589"/>
      <c r="J25" s="1589"/>
      <c r="K25" s="1589"/>
      <c r="L25" s="1791" t="s">
        <v>145</v>
      </c>
      <c r="M25" s="1792"/>
      <c r="N25" s="1792"/>
      <c r="O25" s="1792"/>
      <c r="P25" s="1792"/>
      <c r="Q25" s="1792"/>
      <c r="R25" s="1793"/>
    </row>
    <row r="26" spans="1:18" ht="45.75" customHeight="1" thickBot="1">
      <c r="A26" s="341" t="s">
        <v>282</v>
      </c>
      <c r="B26" s="342" t="s">
        <v>0</v>
      </c>
      <c r="C26" s="582" t="s">
        <v>154</v>
      </c>
      <c r="D26" s="1612" t="s">
        <v>42</v>
      </c>
      <c r="E26" s="1613"/>
      <c r="F26" s="1612" t="s">
        <v>8</v>
      </c>
      <c r="G26" s="1804"/>
      <c r="H26" s="1805" t="s">
        <v>154</v>
      </c>
      <c r="I26" s="1613"/>
      <c r="J26" s="1612" t="s">
        <v>530</v>
      </c>
      <c r="K26" s="1804"/>
      <c r="L26" s="411" t="s">
        <v>0</v>
      </c>
      <c r="M26" s="412" t="s">
        <v>42</v>
      </c>
      <c r="N26" s="1806" t="s">
        <v>541</v>
      </c>
      <c r="O26" s="1806"/>
      <c r="P26" s="413" t="s">
        <v>8</v>
      </c>
      <c r="Q26" s="1675" t="s">
        <v>529</v>
      </c>
      <c r="R26" s="1677"/>
    </row>
    <row r="27" spans="1:18" ht="18" customHeight="1">
      <c r="A27" s="1753">
        <v>4</v>
      </c>
      <c r="B27" s="1756">
        <v>40557</v>
      </c>
      <c r="C27" s="1720" t="s">
        <v>508</v>
      </c>
      <c r="D27" s="1723" t="s">
        <v>153</v>
      </c>
      <c r="E27" s="1724"/>
      <c r="F27" s="1725" t="s">
        <v>37</v>
      </c>
      <c r="G27" s="1726"/>
      <c r="H27" s="1757" t="s">
        <v>509</v>
      </c>
      <c r="I27" s="1758"/>
      <c r="J27" s="481">
        <v>2000000000</v>
      </c>
      <c r="K27" s="482"/>
      <c r="L27" s="501">
        <v>40690</v>
      </c>
      <c r="M27" s="502" t="s">
        <v>542</v>
      </c>
      <c r="N27" s="1729">
        <v>0</v>
      </c>
      <c r="O27" s="1729"/>
      <c r="P27" s="503" t="s">
        <v>48</v>
      </c>
      <c r="Q27" s="504">
        <v>0</v>
      </c>
      <c r="R27" s="505">
        <v>10</v>
      </c>
    </row>
    <row r="28" spans="1:18" ht="18" customHeight="1">
      <c r="A28" s="1754"/>
      <c r="B28" s="1366"/>
      <c r="C28" s="1721"/>
      <c r="D28" s="1512" t="s">
        <v>153</v>
      </c>
      <c r="E28" s="1759"/>
      <c r="F28" s="1512" t="s">
        <v>48</v>
      </c>
      <c r="G28" s="1533"/>
      <c r="H28" s="1739" t="s">
        <v>510</v>
      </c>
      <c r="I28" s="1740"/>
      <c r="J28" s="1745">
        <v>16916603567.65</v>
      </c>
      <c r="K28" s="1748">
        <v>7</v>
      </c>
      <c r="L28" s="1">
        <v>40588</v>
      </c>
      <c r="M28" s="133" t="s">
        <v>517</v>
      </c>
      <c r="N28" s="1730">
        <v>185726191.94</v>
      </c>
      <c r="O28" s="1730"/>
      <c r="P28" s="42" t="s">
        <v>37</v>
      </c>
      <c r="Q28" s="1733">
        <v>0</v>
      </c>
      <c r="R28" s="1736">
        <v>8</v>
      </c>
    </row>
    <row r="29" spans="1:18" ht="18.75" customHeight="1">
      <c r="A29" s="1754"/>
      <c r="B29" s="1366"/>
      <c r="C29" s="1721"/>
      <c r="D29" s="1513"/>
      <c r="E29" s="1760"/>
      <c r="F29" s="1513"/>
      <c r="G29" s="1534"/>
      <c r="H29" s="1741"/>
      <c r="I29" s="1742"/>
      <c r="J29" s="1746"/>
      <c r="K29" s="1749"/>
      <c r="L29" s="1">
        <v>40610</v>
      </c>
      <c r="M29" s="133" t="s">
        <v>517</v>
      </c>
      <c r="N29" s="1731">
        <v>5511067613.79</v>
      </c>
      <c r="O29" s="1732"/>
      <c r="P29" s="42" t="s">
        <v>37</v>
      </c>
      <c r="Q29" s="1734"/>
      <c r="R29" s="1737"/>
    </row>
    <row r="30" spans="1:18" ht="18.75" customHeight="1">
      <c r="A30" s="1754"/>
      <c r="B30" s="1366"/>
      <c r="C30" s="1721"/>
      <c r="D30" s="1513"/>
      <c r="E30" s="1760"/>
      <c r="F30" s="1513"/>
      <c r="G30" s="1534"/>
      <c r="H30" s="1741"/>
      <c r="I30" s="1742"/>
      <c r="J30" s="1746"/>
      <c r="K30" s="1749"/>
      <c r="L30" s="1">
        <v>40617</v>
      </c>
      <c r="M30" s="133" t="s">
        <v>517</v>
      </c>
      <c r="N30" s="1731">
        <v>55833333.329999998</v>
      </c>
      <c r="O30" s="1732"/>
      <c r="P30" s="42" t="s">
        <v>37</v>
      </c>
      <c r="Q30" s="1734"/>
      <c r="R30" s="1737"/>
    </row>
    <row r="31" spans="1:18" ht="18.75" customHeight="1">
      <c r="A31" s="1754"/>
      <c r="B31" s="1366"/>
      <c r="C31" s="1721"/>
      <c r="D31" s="1513"/>
      <c r="E31" s="1760"/>
      <c r="F31" s="1513"/>
      <c r="G31" s="1534"/>
      <c r="H31" s="1741"/>
      <c r="I31" s="1742"/>
      <c r="J31" s="1746"/>
      <c r="K31" s="1749"/>
      <c r="L31" s="1">
        <v>40772</v>
      </c>
      <c r="M31" s="133" t="s">
        <v>517</v>
      </c>
      <c r="N31" s="1731">
        <v>97008351.170000002</v>
      </c>
      <c r="O31" s="1732"/>
      <c r="P31" s="42" t="s">
        <v>37</v>
      </c>
      <c r="Q31" s="1734"/>
      <c r="R31" s="1737"/>
    </row>
    <row r="32" spans="1:18" ht="18.75" customHeight="1">
      <c r="A32" s="1754"/>
      <c r="B32" s="1366"/>
      <c r="C32" s="1721"/>
      <c r="D32" s="1513"/>
      <c r="E32" s="1760"/>
      <c r="F32" s="1513"/>
      <c r="G32" s="1534"/>
      <c r="H32" s="1741"/>
      <c r="I32" s="1742"/>
      <c r="J32" s="1746"/>
      <c r="K32" s="1749"/>
      <c r="L32" s="1">
        <v>40773</v>
      </c>
      <c r="M32" s="133" t="s">
        <v>517</v>
      </c>
      <c r="N32" s="1731">
        <v>2153520000</v>
      </c>
      <c r="O32" s="1732"/>
      <c r="P32" s="42" t="s">
        <v>37</v>
      </c>
      <c r="Q32" s="1734"/>
      <c r="R32" s="1737"/>
    </row>
    <row r="33" spans="1:18" ht="18.75" customHeight="1">
      <c r="A33" s="1754"/>
      <c r="B33" s="1366"/>
      <c r="C33" s="1721"/>
      <c r="D33" s="1513"/>
      <c r="E33" s="1760"/>
      <c r="F33" s="1513"/>
      <c r="G33" s="1534"/>
      <c r="H33" s="1741"/>
      <c r="I33" s="1742"/>
      <c r="J33" s="1746"/>
      <c r="K33" s="1749"/>
      <c r="L33" s="1">
        <v>40788</v>
      </c>
      <c r="M33" s="133" t="s">
        <v>517</v>
      </c>
      <c r="N33" s="1731">
        <v>55885302.439999998</v>
      </c>
      <c r="O33" s="1732"/>
      <c r="P33" s="42" t="s">
        <v>37</v>
      </c>
      <c r="Q33" s="1734"/>
      <c r="R33" s="1737"/>
    </row>
    <row r="34" spans="1:18" ht="18.75" customHeight="1">
      <c r="A34" s="1754"/>
      <c r="B34" s="1366"/>
      <c r="C34" s="1721"/>
      <c r="D34" s="1513"/>
      <c r="E34" s="1760"/>
      <c r="F34" s="1513"/>
      <c r="G34" s="1534"/>
      <c r="H34" s="1741"/>
      <c r="I34" s="1742"/>
      <c r="J34" s="1746"/>
      <c r="K34" s="1749"/>
      <c r="L34" s="1">
        <v>40848</v>
      </c>
      <c r="M34" s="133" t="s">
        <v>517</v>
      </c>
      <c r="N34" s="1731">
        <v>971506765.26999998</v>
      </c>
      <c r="O34" s="1732"/>
      <c r="P34" s="42" t="s">
        <v>37</v>
      </c>
      <c r="Q34" s="1734"/>
      <c r="R34" s="1737"/>
    </row>
    <row r="35" spans="1:18" ht="18.75" customHeight="1">
      <c r="A35" s="1754"/>
      <c r="B35" s="1366"/>
      <c r="C35" s="1721"/>
      <c r="D35" s="1513"/>
      <c r="E35" s="1760"/>
      <c r="F35" s="1513"/>
      <c r="G35" s="1534"/>
      <c r="H35" s="1741"/>
      <c r="I35" s="1742"/>
      <c r="J35" s="1746"/>
      <c r="K35" s="1749"/>
      <c r="L35" s="1">
        <v>40976</v>
      </c>
      <c r="M35" s="133" t="s">
        <v>517</v>
      </c>
      <c r="N35" s="1731">
        <v>5576121382.04</v>
      </c>
      <c r="O35" s="1732"/>
      <c r="P35" s="42" t="s">
        <v>37</v>
      </c>
      <c r="Q35" s="1734"/>
      <c r="R35" s="1737"/>
    </row>
    <row r="36" spans="1:18" ht="18.75" customHeight="1">
      <c r="A36" s="1754"/>
      <c r="B36" s="1366"/>
      <c r="C36" s="1721"/>
      <c r="D36" s="1513"/>
      <c r="E36" s="1760"/>
      <c r="F36" s="1513"/>
      <c r="G36" s="1534"/>
      <c r="H36" s="1741"/>
      <c r="I36" s="1742"/>
      <c r="J36" s="1746"/>
      <c r="K36" s="1749"/>
      <c r="L36" s="1">
        <v>40983</v>
      </c>
      <c r="M36" s="133" t="s">
        <v>517</v>
      </c>
      <c r="N36" s="1731">
        <v>1521632095.9100001</v>
      </c>
      <c r="O36" s="1732"/>
      <c r="P36" s="42" t="s">
        <v>37</v>
      </c>
      <c r="Q36" s="1734"/>
      <c r="R36" s="1737"/>
    </row>
    <row r="37" spans="1:18" ht="18.75" customHeight="1">
      <c r="A37" s="1754"/>
      <c r="B37" s="1366"/>
      <c r="C37" s="1721"/>
      <c r="D37" s="1513"/>
      <c r="E37" s="1760"/>
      <c r="F37" s="1513"/>
      <c r="G37" s="1534"/>
      <c r="H37" s="1743"/>
      <c r="I37" s="1744"/>
      <c r="J37" s="1747"/>
      <c r="K37" s="1750"/>
      <c r="L37" s="1">
        <v>40990</v>
      </c>
      <c r="M37" s="133" t="s">
        <v>517</v>
      </c>
      <c r="N37" s="1731">
        <v>1493250339.48</v>
      </c>
      <c r="O37" s="1732"/>
      <c r="P37" s="42" t="s">
        <v>37</v>
      </c>
      <c r="Q37" s="1735"/>
      <c r="R37" s="1738"/>
    </row>
    <row r="38" spans="1:18" ht="18" customHeight="1">
      <c r="A38" s="1754"/>
      <c r="B38" s="1366"/>
      <c r="C38" s="1721"/>
      <c r="D38" s="1513"/>
      <c r="E38" s="1760"/>
      <c r="F38" s="1513"/>
      <c r="G38" s="1534"/>
      <c r="H38" s="1739" t="s">
        <v>511</v>
      </c>
      <c r="I38" s="1740"/>
      <c r="J38" s="1745">
        <v>3375328432.3499999</v>
      </c>
      <c r="K38" s="1748">
        <v>7</v>
      </c>
      <c r="L38" s="1">
        <v>40588</v>
      </c>
      <c r="M38" s="133" t="s">
        <v>517</v>
      </c>
      <c r="N38" s="1730">
        <v>2009932072.0599999</v>
      </c>
      <c r="O38" s="1730"/>
      <c r="P38" s="42" t="s">
        <v>37</v>
      </c>
      <c r="Q38" s="1733">
        <v>0</v>
      </c>
      <c r="R38" s="1736">
        <v>8</v>
      </c>
    </row>
    <row r="39" spans="1:18" ht="18" customHeight="1">
      <c r="A39" s="1754"/>
      <c r="B39" s="1366"/>
      <c r="C39" s="1721"/>
      <c r="D39" s="1513"/>
      <c r="E39" s="1760"/>
      <c r="F39" s="1513"/>
      <c r="G39" s="1534"/>
      <c r="H39" s="1741"/>
      <c r="I39" s="1742"/>
      <c r="J39" s="1746"/>
      <c r="K39" s="1749"/>
      <c r="L39" s="1">
        <v>40610</v>
      </c>
      <c r="M39" s="133" t="s">
        <v>517</v>
      </c>
      <c r="N39" s="1731">
        <v>1383888037.0499995</v>
      </c>
      <c r="O39" s="1732"/>
      <c r="P39" s="42" t="s">
        <v>37</v>
      </c>
      <c r="Q39" s="1734"/>
      <c r="R39" s="1737"/>
    </row>
    <row r="40" spans="1:18" ht="18" customHeight="1">
      <c r="A40" s="1754"/>
      <c r="B40" s="1366"/>
      <c r="C40" s="1721"/>
      <c r="D40" s="1514"/>
      <c r="E40" s="1761"/>
      <c r="F40" s="1514"/>
      <c r="G40" s="1535"/>
      <c r="H40" s="1743"/>
      <c r="I40" s="1744"/>
      <c r="J40" s="1747"/>
      <c r="K40" s="1750"/>
      <c r="L40" s="1">
        <v>40983</v>
      </c>
      <c r="M40" s="133" t="s">
        <v>517</v>
      </c>
      <c r="N40" s="1731">
        <v>44941843</v>
      </c>
      <c r="O40" s="1732"/>
      <c r="P40" s="42" t="s">
        <v>37</v>
      </c>
      <c r="Q40" s="1735"/>
      <c r="R40" s="1738"/>
    </row>
    <row r="41" spans="1:18" ht="18" customHeight="1">
      <c r="A41" s="1755"/>
      <c r="B41" s="1367"/>
      <c r="C41" s="1722"/>
      <c r="D41" s="1727" t="s">
        <v>153</v>
      </c>
      <c r="E41" s="1728"/>
      <c r="F41" s="1829" t="s">
        <v>48</v>
      </c>
      <c r="G41" s="1829"/>
      <c r="H41" s="1543" t="s">
        <v>217</v>
      </c>
      <c r="I41" s="1543"/>
      <c r="J41" s="1714">
        <v>167623733</v>
      </c>
      <c r="K41" s="1716"/>
      <c r="L41" s="1818">
        <v>40687</v>
      </c>
      <c r="M41" s="1807" t="s">
        <v>528</v>
      </c>
      <c r="N41" s="1809">
        <v>5800000000</v>
      </c>
      <c r="O41" s="1809"/>
      <c r="P41" s="1751" t="s">
        <v>48</v>
      </c>
      <c r="Q41" s="509">
        <v>1455037962</v>
      </c>
      <c r="R41" s="1752">
        <v>9</v>
      </c>
    </row>
    <row r="42" spans="1:18" ht="18" customHeight="1">
      <c r="A42" s="1810">
        <v>5</v>
      </c>
      <c r="B42" s="1365">
        <v>40557</v>
      </c>
      <c r="C42" s="1808" t="s">
        <v>512</v>
      </c>
      <c r="D42" s="1512" t="s">
        <v>153</v>
      </c>
      <c r="E42" s="1813"/>
      <c r="F42" s="1830"/>
      <c r="G42" s="1830"/>
      <c r="H42" s="1544"/>
      <c r="I42" s="1544"/>
      <c r="J42" s="1715"/>
      <c r="K42" s="1717"/>
      <c r="L42" s="1819"/>
      <c r="M42" s="1807"/>
      <c r="N42" s="1809"/>
      <c r="O42" s="1809"/>
      <c r="P42" s="1751"/>
      <c r="Q42" s="510">
        <v>0.77</v>
      </c>
      <c r="R42" s="1752"/>
    </row>
    <row r="43" spans="1:18" ht="18" customHeight="1">
      <c r="A43" s="1754"/>
      <c r="B43" s="1366"/>
      <c r="C43" s="1811"/>
      <c r="D43" s="1814"/>
      <c r="E43" s="1815"/>
      <c r="F43" s="1830"/>
      <c r="G43" s="1830"/>
      <c r="H43" s="1544"/>
      <c r="I43" s="1544"/>
      <c r="J43" s="1714">
        <v>924546133</v>
      </c>
      <c r="K43" s="1845"/>
      <c r="L43" s="1818">
        <v>40976</v>
      </c>
      <c r="M43" s="1807" t="s">
        <v>528</v>
      </c>
      <c r="N43" s="1809">
        <v>6000000008</v>
      </c>
      <c r="O43" s="1809"/>
      <c r="P43" s="1751" t="s">
        <v>48</v>
      </c>
      <c r="Q43" s="509">
        <v>1248141410</v>
      </c>
      <c r="R43" s="1752">
        <v>11</v>
      </c>
    </row>
    <row r="44" spans="1:18" ht="18" customHeight="1">
      <c r="A44" s="1754"/>
      <c r="B44" s="1366"/>
      <c r="C44" s="1811"/>
      <c r="D44" s="1814"/>
      <c r="E44" s="1815"/>
      <c r="F44" s="1830"/>
      <c r="G44" s="1830"/>
      <c r="H44" s="1544"/>
      <c r="I44" s="1544"/>
      <c r="J44" s="1844"/>
      <c r="K44" s="1845"/>
      <c r="L44" s="1819"/>
      <c r="M44" s="1807"/>
      <c r="N44" s="1809"/>
      <c r="O44" s="1809"/>
      <c r="P44" s="1751"/>
      <c r="Q44" s="510">
        <v>0.7</v>
      </c>
      <c r="R44" s="1752"/>
    </row>
    <row r="45" spans="1:18" ht="18" customHeight="1">
      <c r="A45" s="1754"/>
      <c r="B45" s="1366"/>
      <c r="C45" s="1811"/>
      <c r="D45" s="1814"/>
      <c r="E45" s="1815"/>
      <c r="F45" s="1830"/>
      <c r="G45" s="1830"/>
      <c r="H45" s="1544"/>
      <c r="I45" s="1544"/>
      <c r="J45" s="1844"/>
      <c r="K45" s="1845"/>
      <c r="L45" s="1818">
        <v>41035</v>
      </c>
      <c r="M45" s="1807" t="s">
        <v>528</v>
      </c>
      <c r="N45" s="1809">
        <v>4999999993</v>
      </c>
      <c r="O45" s="1809"/>
      <c r="P45" s="1751" t="s">
        <v>48</v>
      </c>
      <c r="Q45" s="509">
        <v>1084206984</v>
      </c>
      <c r="R45" s="1752">
        <v>12</v>
      </c>
    </row>
    <row r="46" spans="1:18" ht="18" customHeight="1">
      <c r="A46" s="1754"/>
      <c r="B46" s="1366"/>
      <c r="C46" s="1811"/>
      <c r="D46" s="1814"/>
      <c r="E46" s="1815"/>
      <c r="F46" s="1830"/>
      <c r="G46" s="1830"/>
      <c r="H46" s="1544"/>
      <c r="I46" s="1544"/>
      <c r="J46" s="1844"/>
      <c r="K46" s="1845"/>
      <c r="L46" s="1819"/>
      <c r="M46" s="1807"/>
      <c r="N46" s="1809"/>
      <c r="O46" s="1809"/>
      <c r="P46" s="1751"/>
      <c r="Q46" s="510">
        <v>0.63</v>
      </c>
      <c r="R46" s="1752"/>
    </row>
    <row r="47" spans="1:18" ht="18" customHeight="1">
      <c r="A47" s="1754"/>
      <c r="B47" s="1366"/>
      <c r="C47" s="1811"/>
      <c r="D47" s="1814"/>
      <c r="E47" s="1815"/>
      <c r="F47" s="1830"/>
      <c r="G47" s="1830"/>
      <c r="H47" s="1544"/>
      <c r="I47" s="1544"/>
      <c r="J47" s="1844"/>
      <c r="K47" s="1845"/>
      <c r="L47" s="1818">
        <v>41036</v>
      </c>
      <c r="M47" s="1807" t="s">
        <v>528</v>
      </c>
      <c r="N47" s="1809">
        <v>749999971.5</v>
      </c>
      <c r="O47" s="1809"/>
      <c r="P47" s="1751" t="s">
        <v>48</v>
      </c>
      <c r="Q47" s="509">
        <v>1059616821</v>
      </c>
      <c r="R47" s="1752">
        <v>12</v>
      </c>
    </row>
    <row r="48" spans="1:18" ht="18" customHeight="1">
      <c r="A48" s="1754"/>
      <c r="B48" s="1366"/>
      <c r="C48" s="1811"/>
      <c r="D48" s="1814"/>
      <c r="E48" s="1815"/>
      <c r="F48" s="1830"/>
      <c r="G48" s="1830"/>
      <c r="H48" s="1544"/>
      <c r="I48" s="1544"/>
      <c r="J48" s="1844"/>
      <c r="K48" s="1845"/>
      <c r="L48" s="1818"/>
      <c r="M48" s="1807"/>
      <c r="N48" s="1809"/>
      <c r="O48" s="1809"/>
      <c r="P48" s="1751"/>
      <c r="Q48" s="510">
        <v>0.61</v>
      </c>
      <c r="R48" s="1752"/>
    </row>
    <row r="49" spans="1:18" ht="18" customHeight="1">
      <c r="A49" s="1755"/>
      <c r="B49" s="1367"/>
      <c r="C49" s="1812"/>
      <c r="D49" s="1816"/>
      <c r="E49" s="1817"/>
      <c r="F49" s="1830"/>
      <c r="G49" s="1830"/>
      <c r="H49" s="1544"/>
      <c r="I49" s="1544"/>
      <c r="J49" s="1844"/>
      <c r="K49" s="1845"/>
      <c r="L49" s="1818">
        <v>41124</v>
      </c>
      <c r="M49" s="1807" t="s">
        <v>528</v>
      </c>
      <c r="N49" s="1809">
        <v>4999999993</v>
      </c>
      <c r="O49" s="1809"/>
      <c r="P49" s="1751" t="s">
        <v>48</v>
      </c>
      <c r="Q49" s="509">
        <v>895682395</v>
      </c>
      <c r="R49" s="1752">
        <v>13</v>
      </c>
    </row>
    <row r="50" spans="1:18" ht="18" customHeight="1">
      <c r="A50" s="1810">
        <v>6</v>
      </c>
      <c r="B50" s="1821">
        <v>40557</v>
      </c>
      <c r="C50" s="1829" t="s">
        <v>513</v>
      </c>
      <c r="D50" s="1829" t="s">
        <v>335</v>
      </c>
      <c r="E50" s="1829"/>
      <c r="F50" s="1830"/>
      <c r="G50" s="1830"/>
      <c r="H50" s="1544"/>
      <c r="I50" s="1544"/>
      <c r="J50" s="1833">
        <v>562868096</v>
      </c>
      <c r="K50" s="1836"/>
      <c r="L50" s="1718"/>
      <c r="M50" s="1807"/>
      <c r="N50" s="1809"/>
      <c r="O50" s="1809"/>
      <c r="P50" s="1751"/>
      <c r="Q50" s="510">
        <v>0.55000000000000004</v>
      </c>
      <c r="R50" s="1752"/>
    </row>
    <row r="51" spans="1:18" ht="18" customHeight="1">
      <c r="A51" s="1754"/>
      <c r="B51" s="1827"/>
      <c r="C51" s="1830"/>
      <c r="D51" s="1830"/>
      <c r="E51" s="1830"/>
      <c r="F51" s="1830"/>
      <c r="G51" s="1830"/>
      <c r="H51" s="1544"/>
      <c r="I51" s="1544"/>
      <c r="J51" s="1834"/>
      <c r="K51" s="1837"/>
      <c r="L51" s="1821">
        <v>41127</v>
      </c>
      <c r="M51" s="1808" t="s">
        <v>528</v>
      </c>
      <c r="N51" s="1823">
        <v>750000002</v>
      </c>
      <c r="O51" s="1824"/>
      <c r="P51" s="1357" t="s">
        <v>48</v>
      </c>
      <c r="Q51" s="509">
        <v>871092231</v>
      </c>
      <c r="R51" s="1736">
        <v>13</v>
      </c>
    </row>
    <row r="52" spans="1:18" ht="18" customHeight="1">
      <c r="A52" s="1754"/>
      <c r="B52" s="1827"/>
      <c r="C52" s="1830"/>
      <c r="D52" s="1830"/>
      <c r="E52" s="1830"/>
      <c r="F52" s="1830"/>
      <c r="G52" s="1830"/>
      <c r="H52" s="1544"/>
      <c r="I52" s="1544"/>
      <c r="J52" s="1834"/>
      <c r="K52" s="1837"/>
      <c r="L52" s="1822"/>
      <c r="M52" s="1812"/>
      <c r="N52" s="1825"/>
      <c r="O52" s="1826"/>
      <c r="P52" s="1358"/>
      <c r="Q52" s="511">
        <v>0.53</v>
      </c>
      <c r="R52" s="1738"/>
    </row>
    <row r="53" spans="1:18" ht="18" customHeight="1">
      <c r="A53" s="1754"/>
      <c r="B53" s="1827"/>
      <c r="C53" s="1830"/>
      <c r="D53" s="1830"/>
      <c r="E53" s="1830"/>
      <c r="F53" s="1830"/>
      <c r="G53" s="1830"/>
      <c r="H53" s="1544"/>
      <c r="I53" s="1544"/>
      <c r="J53" s="1834"/>
      <c r="K53" s="1837"/>
      <c r="L53" s="1718">
        <v>41162</v>
      </c>
      <c r="M53" s="1807" t="s">
        <v>528</v>
      </c>
      <c r="N53" s="1809">
        <v>17999999972.5</v>
      </c>
      <c r="O53" s="1809"/>
      <c r="P53" s="1751" t="s">
        <v>48</v>
      </c>
      <c r="Q53" s="509">
        <v>317246078</v>
      </c>
      <c r="R53" s="1752">
        <v>14</v>
      </c>
    </row>
    <row r="54" spans="1:18" ht="18" customHeight="1">
      <c r="A54" s="1754"/>
      <c r="B54" s="1827"/>
      <c r="C54" s="1830"/>
      <c r="D54" s="1830"/>
      <c r="E54" s="1830"/>
      <c r="F54" s="1830"/>
      <c r="G54" s="1830"/>
      <c r="H54" s="1544"/>
      <c r="I54" s="1544"/>
      <c r="J54" s="1834"/>
      <c r="K54" s="1837"/>
      <c r="L54" s="1820"/>
      <c r="M54" s="1807"/>
      <c r="N54" s="1809"/>
      <c r="O54" s="1809"/>
      <c r="P54" s="1751"/>
      <c r="Q54" s="510">
        <v>0.215</v>
      </c>
      <c r="R54" s="1752"/>
    </row>
    <row r="55" spans="1:18" ht="18" customHeight="1">
      <c r="A55" s="1754"/>
      <c r="B55" s="1827"/>
      <c r="C55" s="1830"/>
      <c r="D55" s="1830"/>
      <c r="E55" s="1830"/>
      <c r="F55" s="1830"/>
      <c r="G55" s="1830"/>
      <c r="H55" s="1544"/>
      <c r="I55" s="1544"/>
      <c r="J55" s="1834"/>
      <c r="K55" s="1837"/>
      <c r="L55" s="1718">
        <v>41163</v>
      </c>
      <c r="M55" s="1807" t="s">
        <v>528</v>
      </c>
      <c r="N55" s="1809">
        <v>2699999965</v>
      </c>
      <c r="O55" s="1809"/>
      <c r="P55" s="1751" t="s">
        <v>48</v>
      </c>
      <c r="Q55" s="509">
        <v>234169156</v>
      </c>
      <c r="R55" s="1752">
        <v>14</v>
      </c>
    </row>
    <row r="56" spans="1:18" ht="18" customHeight="1">
      <c r="A56" s="1754"/>
      <c r="B56" s="1827"/>
      <c r="C56" s="1830"/>
      <c r="D56" s="1830"/>
      <c r="E56" s="1830"/>
      <c r="F56" s="1830"/>
      <c r="G56" s="1830"/>
      <c r="H56" s="1544"/>
      <c r="I56" s="1544"/>
      <c r="J56" s="1834"/>
      <c r="K56" s="1837"/>
      <c r="L56" s="1719"/>
      <c r="M56" s="1808"/>
      <c r="N56" s="1745"/>
      <c r="O56" s="1745"/>
      <c r="P56" s="1357"/>
      <c r="Q56" s="511">
        <v>0.159</v>
      </c>
      <c r="R56" s="1736"/>
    </row>
    <row r="57" spans="1:18" ht="18" customHeight="1">
      <c r="A57" s="1754"/>
      <c r="B57" s="1827"/>
      <c r="C57" s="1830"/>
      <c r="D57" s="1830"/>
      <c r="E57" s="1830"/>
      <c r="F57" s="1830"/>
      <c r="G57" s="1830"/>
      <c r="H57" s="1544"/>
      <c r="I57" s="1544"/>
      <c r="J57" s="1834"/>
      <c r="K57" s="1837"/>
      <c r="L57" s="1818">
        <v>41257</v>
      </c>
      <c r="M57" s="1808" t="s">
        <v>145</v>
      </c>
      <c r="N57" s="1745">
        <v>7610497570</v>
      </c>
      <c r="O57" s="1745"/>
      <c r="P57" s="1357" t="s">
        <v>48</v>
      </c>
      <c r="Q57" s="509">
        <v>234169156</v>
      </c>
      <c r="R57" s="1736">
        <v>15</v>
      </c>
    </row>
    <row r="58" spans="1:18" ht="18" customHeight="1" thickBot="1">
      <c r="A58" s="1755"/>
      <c r="B58" s="1828"/>
      <c r="C58" s="1831"/>
      <c r="D58" s="1831"/>
      <c r="E58" s="1831"/>
      <c r="F58" s="1831"/>
      <c r="G58" s="1831"/>
      <c r="H58" s="1832"/>
      <c r="I58" s="1832"/>
      <c r="J58" s="1835"/>
      <c r="K58" s="1838"/>
      <c r="L58" s="1839"/>
      <c r="M58" s="1840"/>
      <c r="N58" s="1841"/>
      <c r="O58" s="1841"/>
      <c r="P58" s="1842"/>
      <c r="Q58" s="521">
        <v>0</v>
      </c>
      <c r="R58" s="1843"/>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12" t="s">
        <v>514</v>
      </c>
      <c r="B61" s="1712"/>
      <c r="C61" s="1712"/>
      <c r="D61" s="1712"/>
      <c r="E61" s="1712"/>
      <c r="F61" s="1712"/>
      <c r="G61" s="1712"/>
      <c r="H61" s="1712"/>
      <c r="I61" s="1712"/>
      <c r="J61" s="1712"/>
      <c r="K61" s="1712"/>
      <c r="L61" s="1712"/>
      <c r="M61" s="1712"/>
      <c r="N61" s="1712"/>
      <c r="O61" s="1712"/>
      <c r="P61" s="1712"/>
      <c r="Q61" s="1712"/>
      <c r="R61" s="1712"/>
    </row>
    <row r="62" spans="1:18">
      <c r="A62" s="1712"/>
      <c r="B62" s="1712"/>
      <c r="C62" s="1712"/>
      <c r="D62" s="1712"/>
      <c r="E62" s="1712"/>
      <c r="F62" s="1712"/>
      <c r="G62" s="1712"/>
      <c r="H62" s="1712"/>
      <c r="I62" s="1712"/>
      <c r="J62" s="1712"/>
      <c r="K62" s="1712"/>
      <c r="L62" s="1712"/>
      <c r="M62" s="1712"/>
      <c r="N62" s="1712"/>
      <c r="O62" s="1712"/>
      <c r="P62" s="1712"/>
      <c r="Q62" s="1712"/>
      <c r="R62" s="1712"/>
    </row>
    <row r="63" spans="1:18" ht="14.25" customHeight="1">
      <c r="A63" s="1712" t="s">
        <v>516</v>
      </c>
      <c r="B63" s="1712"/>
      <c r="C63" s="1712"/>
      <c r="D63" s="1712"/>
      <c r="E63" s="1712"/>
      <c r="F63" s="1712"/>
      <c r="G63" s="1712"/>
      <c r="H63" s="1712"/>
      <c r="I63" s="1712"/>
      <c r="J63" s="1712"/>
      <c r="K63" s="1712"/>
      <c r="L63" s="1712"/>
      <c r="M63" s="1712"/>
      <c r="N63" s="1712"/>
      <c r="O63" s="1712"/>
      <c r="P63" s="1712"/>
      <c r="Q63" s="1712"/>
      <c r="R63" s="1712"/>
    </row>
    <row r="64" spans="1:18" ht="14.25" customHeight="1">
      <c r="A64" s="1712" t="s">
        <v>525</v>
      </c>
      <c r="B64" s="1712"/>
      <c r="C64" s="1712"/>
      <c r="D64" s="1712"/>
      <c r="E64" s="1712"/>
      <c r="F64" s="1712"/>
      <c r="G64" s="1712"/>
      <c r="H64" s="1712"/>
      <c r="I64" s="1712"/>
      <c r="J64" s="1712"/>
      <c r="K64" s="1712"/>
      <c r="L64" s="1712"/>
      <c r="M64" s="1712"/>
      <c r="N64" s="1712"/>
      <c r="O64" s="1712"/>
      <c r="P64" s="1712"/>
      <c r="Q64" s="1712"/>
      <c r="R64" s="1712"/>
    </row>
    <row r="65" spans="1:18">
      <c r="A65" s="1712"/>
      <c r="B65" s="1712"/>
      <c r="C65" s="1712"/>
      <c r="D65" s="1712"/>
      <c r="E65" s="1712"/>
      <c r="F65" s="1712"/>
      <c r="G65" s="1712"/>
      <c r="H65" s="1712"/>
      <c r="I65" s="1712"/>
      <c r="J65" s="1712"/>
      <c r="K65" s="1712"/>
      <c r="L65" s="1712"/>
      <c r="M65" s="1712"/>
      <c r="N65" s="1712"/>
      <c r="O65" s="1712"/>
      <c r="P65" s="1712"/>
      <c r="Q65" s="1712"/>
      <c r="R65" s="1712"/>
    </row>
    <row r="66" spans="1:18">
      <c r="A66" s="1712" t="s">
        <v>523</v>
      </c>
      <c r="B66" s="1712"/>
      <c r="C66" s="1712"/>
      <c r="D66" s="1712"/>
      <c r="E66" s="1712"/>
      <c r="F66" s="1712"/>
      <c r="G66" s="1712"/>
      <c r="H66" s="1712"/>
      <c r="I66" s="1712"/>
      <c r="J66" s="1712"/>
      <c r="K66" s="1712"/>
      <c r="L66" s="1712"/>
      <c r="M66" s="1712"/>
      <c r="N66" s="1712"/>
      <c r="O66" s="1712"/>
      <c r="P66" s="1712"/>
      <c r="Q66" s="1712"/>
      <c r="R66" s="1712"/>
    </row>
    <row r="67" spans="1:18">
      <c r="A67" s="1712" t="s">
        <v>522</v>
      </c>
      <c r="B67" s="1712"/>
      <c r="C67" s="1712"/>
      <c r="D67" s="1712"/>
      <c r="E67" s="1712"/>
      <c r="F67" s="1712"/>
      <c r="G67" s="1712"/>
      <c r="H67" s="1712"/>
      <c r="I67" s="1712"/>
      <c r="J67" s="1712"/>
      <c r="K67" s="1712"/>
      <c r="L67" s="1712"/>
      <c r="M67" s="1712"/>
      <c r="N67" s="1712"/>
      <c r="O67" s="1712"/>
      <c r="P67" s="1712"/>
      <c r="Q67" s="1712"/>
      <c r="R67" s="1712"/>
    </row>
    <row r="68" spans="1:18">
      <c r="A68" s="1713" t="s">
        <v>584</v>
      </c>
      <c r="B68" s="1713"/>
      <c r="C68" s="1713"/>
      <c r="D68" s="1713"/>
      <c r="E68" s="1713"/>
      <c r="F68" s="1713"/>
      <c r="G68" s="1713"/>
      <c r="H68" s="1713"/>
      <c r="I68" s="1713"/>
      <c r="J68" s="1713"/>
      <c r="K68" s="1713"/>
      <c r="L68" s="1713"/>
      <c r="M68" s="1713"/>
      <c r="N68" s="1713"/>
      <c r="O68" s="1713"/>
      <c r="P68" s="1713"/>
      <c r="Q68" s="1713"/>
      <c r="R68" s="1713"/>
    </row>
    <row r="69" spans="1:18">
      <c r="A69" s="1713" t="s">
        <v>537</v>
      </c>
      <c r="B69" s="1713"/>
      <c r="C69" s="1713"/>
      <c r="D69" s="1713"/>
      <c r="E69" s="1713"/>
      <c r="F69" s="1713"/>
      <c r="G69" s="1713"/>
      <c r="H69" s="1713"/>
      <c r="I69" s="1713"/>
      <c r="J69" s="1713"/>
      <c r="K69" s="1713"/>
      <c r="L69" s="1713"/>
      <c r="M69" s="1713"/>
      <c r="N69" s="1713"/>
      <c r="O69" s="1713"/>
      <c r="P69" s="1713"/>
      <c r="Q69" s="1713"/>
      <c r="R69" s="1713"/>
    </row>
    <row r="70" spans="1:18" ht="14.25" customHeight="1">
      <c r="A70" s="1562" t="s">
        <v>583</v>
      </c>
      <c r="B70" s="1562"/>
      <c r="C70" s="1562"/>
      <c r="D70" s="1562"/>
      <c r="E70" s="1562"/>
      <c r="F70" s="1562"/>
      <c r="G70" s="1562"/>
      <c r="H70" s="1562"/>
      <c r="I70" s="1562"/>
      <c r="J70" s="1562"/>
      <c r="K70" s="1562"/>
      <c r="L70" s="1562"/>
      <c r="M70" s="1562"/>
      <c r="N70" s="1562"/>
      <c r="O70" s="1562"/>
      <c r="P70" s="1562"/>
      <c r="Q70" s="1562"/>
      <c r="R70" s="1562"/>
    </row>
    <row r="71" spans="1:18" ht="14.25" customHeight="1">
      <c r="A71" s="1713" t="s">
        <v>582</v>
      </c>
      <c r="B71" s="1713"/>
      <c r="C71" s="1713"/>
      <c r="D71" s="1713"/>
      <c r="E71" s="1713"/>
      <c r="F71" s="1713"/>
      <c r="G71" s="1713"/>
      <c r="H71" s="1713"/>
      <c r="I71" s="1713"/>
      <c r="J71" s="1713"/>
      <c r="K71" s="1713"/>
      <c r="L71" s="1713"/>
      <c r="M71" s="1713"/>
      <c r="N71" s="1713"/>
      <c r="O71" s="1713"/>
      <c r="P71" s="1713"/>
      <c r="Q71" s="1713"/>
      <c r="R71" s="1713"/>
    </row>
    <row r="72" spans="1:18" ht="15" customHeight="1">
      <c r="A72" s="1713" t="s">
        <v>585</v>
      </c>
      <c r="B72" s="1713"/>
      <c r="C72" s="1713"/>
      <c r="D72" s="1713"/>
      <c r="E72" s="1713"/>
      <c r="F72" s="1713"/>
      <c r="G72" s="1713"/>
      <c r="H72" s="1713"/>
      <c r="I72" s="1713"/>
      <c r="J72" s="1713"/>
      <c r="K72" s="1713"/>
      <c r="L72" s="1713"/>
      <c r="M72" s="1713"/>
      <c r="N72" s="1713"/>
      <c r="O72" s="1713"/>
      <c r="P72" s="1713"/>
      <c r="Q72" s="1713"/>
      <c r="R72" s="1713"/>
    </row>
    <row r="73" spans="1:18" ht="15" customHeight="1">
      <c r="A73" s="1713" t="s">
        <v>589</v>
      </c>
      <c r="B73" s="1713"/>
      <c r="C73" s="1713"/>
      <c r="D73" s="1713"/>
      <c r="E73" s="1713"/>
      <c r="F73" s="1713"/>
      <c r="G73" s="1713"/>
      <c r="H73" s="1713"/>
      <c r="I73" s="1713"/>
      <c r="J73" s="1713"/>
      <c r="K73" s="1713"/>
      <c r="L73" s="1713"/>
      <c r="M73" s="1713"/>
      <c r="N73" s="1713"/>
      <c r="O73" s="1713"/>
      <c r="P73" s="1713"/>
      <c r="Q73" s="1713"/>
      <c r="R73" s="1713"/>
    </row>
    <row r="74" spans="1:18">
      <c r="A74" s="1563" t="s">
        <v>596</v>
      </c>
      <c r="B74" s="1563"/>
      <c r="C74" s="1563"/>
      <c r="D74" s="1563"/>
      <c r="E74" s="1563"/>
      <c r="F74" s="1563"/>
      <c r="G74" s="1563"/>
      <c r="H74" s="1563"/>
      <c r="I74" s="1563"/>
      <c r="J74" s="1563"/>
      <c r="K74" s="1563"/>
      <c r="L74" s="1563"/>
      <c r="M74" s="1563"/>
      <c r="N74" s="1563"/>
      <c r="O74" s="1563"/>
      <c r="P74" s="1563"/>
      <c r="Q74" s="1563"/>
      <c r="R74" s="1563"/>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sqref="A1:O1"/>
    </sheetView>
  </sheetViews>
  <sheetFormatPr defaultColWidth="9.140625" defaultRowHeight="14.25"/>
  <cols>
    <col min="1" max="1" width="14.140625" style="1007" bestFit="1" customWidth="1"/>
    <col min="2" max="2" width="18.42578125" style="1007" bestFit="1" customWidth="1"/>
    <col min="3" max="3" width="28.28515625" style="1007" bestFit="1" customWidth="1"/>
    <col min="4" max="4" width="18.140625" style="1007" bestFit="1" customWidth="1"/>
    <col min="5" max="5" width="6.28515625" style="1007" customWidth="1"/>
    <col min="6" max="6" width="13.7109375" style="1010" customWidth="1"/>
    <col min="7" max="7" width="32.42578125" style="1007" customWidth="1"/>
    <col min="8" max="8" width="31" style="1007" customWidth="1"/>
    <col min="9" max="9" width="22.42578125" style="5" customWidth="1"/>
    <col min="10" max="10" width="2" style="5" customWidth="1"/>
    <col min="11" max="11" width="20" style="1007" customWidth="1"/>
    <col min="12" max="12" width="2.140625" style="1007" bestFit="1" customWidth="1"/>
    <col min="13" max="13" width="18.85546875" style="1007" bestFit="1" customWidth="1"/>
    <col min="14" max="14" width="26.42578125" style="1007" bestFit="1" customWidth="1"/>
    <col min="15" max="15" width="13.28515625" style="1007" customWidth="1"/>
    <col min="16" max="16" width="28.42578125" style="1007" bestFit="1" customWidth="1"/>
    <col min="17" max="17" width="18.85546875" style="1007" bestFit="1" customWidth="1"/>
    <col min="18" max="18" width="13.140625" style="1007" customWidth="1"/>
    <col min="19" max="19" width="18.42578125" style="1007" bestFit="1" customWidth="1"/>
    <col min="20" max="16384" width="9.140625" style="1007"/>
  </cols>
  <sheetData>
    <row r="1" spans="1:19" ht="18" customHeight="1">
      <c r="A1" s="1846" t="s">
        <v>591</v>
      </c>
      <c r="B1" s="1846"/>
      <c r="C1" s="1846"/>
      <c r="D1" s="1846"/>
      <c r="E1" s="1846"/>
      <c r="F1" s="1846"/>
      <c r="G1" s="1846"/>
      <c r="H1" s="1846"/>
      <c r="I1" s="1846"/>
      <c r="J1" s="1846"/>
      <c r="K1" s="1846"/>
      <c r="L1" s="1846"/>
      <c r="M1" s="1846"/>
      <c r="N1" s="1846"/>
      <c r="O1" s="1846"/>
      <c r="P1" s="1014"/>
      <c r="Q1" s="913"/>
      <c r="R1" s="913"/>
      <c r="S1" s="913"/>
    </row>
    <row r="2" spans="1:19" ht="18" customHeight="1">
      <c r="A2" s="1846" t="s">
        <v>593</v>
      </c>
      <c r="B2" s="1846"/>
      <c r="C2" s="1846"/>
      <c r="D2" s="1846"/>
      <c r="E2" s="1846"/>
      <c r="F2" s="1846"/>
      <c r="G2" s="1846"/>
      <c r="H2" s="1846"/>
      <c r="I2" s="1846"/>
      <c r="J2" s="1846"/>
      <c r="K2" s="1846"/>
      <c r="L2" s="1846"/>
      <c r="M2" s="1846"/>
      <c r="N2" s="1846"/>
      <c r="O2" s="1846"/>
      <c r="P2" s="1014"/>
      <c r="Q2" s="913"/>
      <c r="R2" s="913"/>
      <c r="S2" s="913"/>
    </row>
    <row r="3" spans="1:19" ht="15.75" thickBot="1">
      <c r="B3" s="914"/>
      <c r="C3" s="914"/>
      <c r="D3" s="914"/>
      <c r="E3" s="914"/>
      <c r="F3" s="915"/>
      <c r="G3" s="914"/>
      <c r="H3" s="914"/>
      <c r="I3" s="916"/>
      <c r="J3" s="916"/>
    </row>
    <row r="4" spans="1:19" ht="17.25">
      <c r="A4" s="1584" t="s">
        <v>78</v>
      </c>
      <c r="B4" s="1586" t="s">
        <v>0</v>
      </c>
      <c r="C4" s="1588" t="s">
        <v>41</v>
      </c>
      <c r="D4" s="1589"/>
      <c r="E4" s="1590"/>
      <c r="F4" s="1586" t="s">
        <v>42</v>
      </c>
      <c r="G4" s="1849" t="s">
        <v>138</v>
      </c>
      <c r="H4" s="1591" t="s">
        <v>141</v>
      </c>
      <c r="I4" s="1852" t="s">
        <v>8</v>
      </c>
      <c r="J4" s="1853"/>
      <c r="K4" s="1792" t="s">
        <v>345</v>
      </c>
      <c r="L4" s="1589"/>
      <c r="M4" s="1792"/>
      <c r="N4" s="1856" t="s">
        <v>606</v>
      </c>
      <c r="O4" s="1590" t="s">
        <v>613</v>
      </c>
      <c r="P4" s="1589"/>
      <c r="Q4" s="1793"/>
    </row>
    <row r="5" spans="1:19" ht="15">
      <c r="A5" s="1847"/>
      <c r="B5" s="1848"/>
      <c r="C5" s="508" t="s">
        <v>43</v>
      </c>
      <c r="D5" s="508" t="s">
        <v>44</v>
      </c>
      <c r="E5" s="508" t="s">
        <v>45</v>
      </c>
      <c r="F5" s="1848"/>
      <c r="G5" s="1850"/>
      <c r="H5" s="1851"/>
      <c r="I5" s="1854"/>
      <c r="J5" s="1855"/>
      <c r="K5" s="1858" t="s">
        <v>0</v>
      </c>
      <c r="L5" s="1859"/>
      <c r="M5" s="525" t="s">
        <v>229</v>
      </c>
      <c r="N5" s="1857"/>
      <c r="O5" s="524" t="s">
        <v>0</v>
      </c>
      <c r="P5" s="524" t="s">
        <v>227</v>
      </c>
      <c r="Q5" s="523" t="s">
        <v>229</v>
      </c>
    </row>
    <row r="6" spans="1:19" ht="16.5" customHeight="1">
      <c r="A6" s="1863">
        <v>1</v>
      </c>
      <c r="B6" s="1365">
        <v>39875</v>
      </c>
      <c r="C6" s="1362" t="s">
        <v>124</v>
      </c>
      <c r="D6" s="1829" t="s">
        <v>125</v>
      </c>
      <c r="E6" s="1829" t="s">
        <v>126</v>
      </c>
      <c r="F6" s="1362" t="s">
        <v>17</v>
      </c>
      <c r="G6" s="1362" t="s">
        <v>50</v>
      </c>
      <c r="H6" s="1384">
        <v>20000000000</v>
      </c>
      <c r="I6" s="1869" t="s">
        <v>48</v>
      </c>
      <c r="J6" s="1869"/>
      <c r="K6" s="1011">
        <v>40378</v>
      </c>
      <c r="L6" s="1013">
        <v>2</v>
      </c>
      <c r="M6" s="595">
        <v>4300000000</v>
      </c>
      <c r="N6" s="1872">
        <v>100000000</v>
      </c>
      <c r="O6" s="1493">
        <v>41311</v>
      </c>
      <c r="P6" s="1493" t="s">
        <v>605</v>
      </c>
      <c r="Q6" s="1875">
        <v>100000000</v>
      </c>
    </row>
    <row r="7" spans="1:19" ht="16.5" customHeight="1">
      <c r="A7" s="1864"/>
      <c r="B7" s="1366"/>
      <c r="C7" s="1363"/>
      <c r="D7" s="1830"/>
      <c r="E7" s="1830"/>
      <c r="F7" s="1363"/>
      <c r="G7" s="1363"/>
      <c r="H7" s="1385"/>
      <c r="I7" s="1870"/>
      <c r="J7" s="1870"/>
      <c r="K7" s="1718">
        <v>41088</v>
      </c>
      <c r="L7" s="1876">
        <v>3</v>
      </c>
      <c r="M7" s="1809">
        <v>1400000000</v>
      </c>
      <c r="N7" s="1873"/>
      <c r="O7" s="1493"/>
      <c r="P7" s="1493"/>
      <c r="Q7" s="1875"/>
    </row>
    <row r="8" spans="1:19" ht="14.25" customHeight="1">
      <c r="A8" s="1864"/>
      <c r="B8" s="1366"/>
      <c r="C8" s="1363"/>
      <c r="D8" s="1830"/>
      <c r="E8" s="1830"/>
      <c r="F8" s="1363"/>
      <c r="G8" s="1363"/>
      <c r="H8" s="1385"/>
      <c r="I8" s="1870"/>
      <c r="J8" s="1870"/>
      <c r="K8" s="1718"/>
      <c r="L8" s="1876"/>
      <c r="M8" s="1809"/>
      <c r="N8" s="1873"/>
      <c r="O8" s="1006">
        <v>41311</v>
      </c>
      <c r="P8" s="215" t="s">
        <v>604</v>
      </c>
      <c r="Q8" s="594">
        <v>212829609.62</v>
      </c>
    </row>
    <row r="9" spans="1:19" ht="14.25" customHeight="1">
      <c r="A9" s="1864"/>
      <c r="B9" s="1366"/>
      <c r="C9" s="1363"/>
      <c r="D9" s="1830"/>
      <c r="E9" s="1830"/>
      <c r="F9" s="1363"/>
      <c r="G9" s="1363"/>
      <c r="H9" s="1385"/>
      <c r="I9" s="1870"/>
      <c r="J9" s="1870"/>
      <c r="K9" s="1877">
        <v>41289</v>
      </c>
      <c r="L9" s="1880">
        <v>4</v>
      </c>
      <c r="M9" s="1860">
        <v>100000000</v>
      </c>
      <c r="N9" s="1873"/>
      <c r="O9" s="1006">
        <v>41339</v>
      </c>
      <c r="P9" s="215" t="s">
        <v>604</v>
      </c>
      <c r="Q9" s="594">
        <v>97594053.450000003</v>
      </c>
    </row>
    <row r="10" spans="1:19" ht="15" customHeight="1">
      <c r="A10" s="1864"/>
      <c r="B10" s="1366"/>
      <c r="C10" s="1363"/>
      <c r="D10" s="1830"/>
      <c r="E10" s="1830"/>
      <c r="F10" s="1363"/>
      <c r="G10" s="1363"/>
      <c r="H10" s="1385"/>
      <c r="I10" s="1870"/>
      <c r="J10" s="1870"/>
      <c r="K10" s="1878"/>
      <c r="L10" s="1881"/>
      <c r="M10" s="1861"/>
      <c r="N10" s="1873"/>
      <c r="O10" s="1012">
        <v>41368</v>
      </c>
      <c r="P10" s="1009" t="s">
        <v>604</v>
      </c>
      <c r="Q10" s="600">
        <v>6069968.46</v>
      </c>
    </row>
    <row r="11" spans="1:19" ht="15" customHeight="1">
      <c r="A11" s="1864"/>
      <c r="B11" s="1366"/>
      <c r="C11" s="1363"/>
      <c r="D11" s="1830"/>
      <c r="E11" s="1830"/>
      <c r="F11" s="1363"/>
      <c r="G11" s="1363"/>
      <c r="H11" s="1385"/>
      <c r="I11" s="1870"/>
      <c r="J11" s="1870"/>
      <c r="K11" s="1878"/>
      <c r="L11" s="1881"/>
      <c r="M11" s="1861"/>
      <c r="N11" s="1873"/>
      <c r="O11" s="1006">
        <v>41400</v>
      </c>
      <c r="P11" s="215" t="s">
        <v>604</v>
      </c>
      <c r="Q11" s="594">
        <v>4419258.7300000004</v>
      </c>
    </row>
    <row r="12" spans="1:19" ht="15" customHeight="1">
      <c r="A12" s="1864"/>
      <c r="B12" s="1366"/>
      <c r="C12" s="1363"/>
      <c r="D12" s="1830"/>
      <c r="E12" s="1830"/>
      <c r="F12" s="1363"/>
      <c r="G12" s="1363"/>
      <c r="H12" s="1385"/>
      <c r="I12" s="1870"/>
      <c r="J12" s="1870"/>
      <c r="K12" s="1878"/>
      <c r="L12" s="1881"/>
      <c r="M12" s="1861"/>
      <c r="N12" s="1873"/>
      <c r="O12" s="1006">
        <v>41431</v>
      </c>
      <c r="P12" s="215" t="s">
        <v>604</v>
      </c>
      <c r="Q12" s="594">
        <v>96496771.870000005</v>
      </c>
    </row>
    <row r="13" spans="1:19" ht="15" customHeight="1">
      <c r="A13" s="1864"/>
      <c r="B13" s="1366"/>
      <c r="C13" s="1363"/>
      <c r="D13" s="1830"/>
      <c r="E13" s="1830"/>
      <c r="F13" s="1363"/>
      <c r="G13" s="1363"/>
      <c r="H13" s="1385"/>
      <c r="I13" s="1870"/>
      <c r="J13" s="1870"/>
      <c r="K13" s="1878"/>
      <c r="L13" s="1881"/>
      <c r="M13" s="1861"/>
      <c r="N13" s="1873"/>
      <c r="O13" s="1006">
        <v>41460</v>
      </c>
      <c r="P13" s="215" t="s">
        <v>604</v>
      </c>
      <c r="Q13" s="594">
        <v>11799669.859999999</v>
      </c>
    </row>
    <row r="14" spans="1:19" ht="15" customHeight="1">
      <c r="A14" s="1864"/>
      <c r="B14" s="1366"/>
      <c r="C14" s="1363"/>
      <c r="D14" s="1830"/>
      <c r="E14" s="1830"/>
      <c r="F14" s="1363"/>
      <c r="G14" s="1363"/>
      <c r="H14" s="1385"/>
      <c r="I14" s="1870"/>
      <c r="J14" s="1870"/>
      <c r="K14" s="1878"/>
      <c r="L14" s="1881"/>
      <c r="M14" s="1861"/>
      <c r="N14" s="1873"/>
      <c r="O14" s="1006">
        <v>41492</v>
      </c>
      <c r="P14" s="215" t="s">
        <v>604</v>
      </c>
      <c r="Q14" s="940">
        <v>66072964.93</v>
      </c>
    </row>
    <row r="15" spans="1:19" ht="15" customHeight="1">
      <c r="A15" s="1864"/>
      <c r="B15" s="1366"/>
      <c r="C15" s="1363"/>
      <c r="D15" s="1830"/>
      <c r="E15" s="1830"/>
      <c r="F15" s="1363"/>
      <c r="G15" s="1363"/>
      <c r="H15" s="1385"/>
      <c r="I15" s="1870"/>
      <c r="J15" s="1870"/>
      <c r="K15" s="1878"/>
      <c r="L15" s="1881"/>
      <c r="M15" s="1861"/>
      <c r="N15" s="1873"/>
      <c r="O15" s="1012">
        <v>41523</v>
      </c>
      <c r="P15" s="780" t="s">
        <v>604</v>
      </c>
      <c r="Q15" s="600">
        <v>74797684.469999999</v>
      </c>
    </row>
    <row r="16" spans="1:19" ht="15" customHeight="1">
      <c r="A16" s="1864"/>
      <c r="B16" s="1366"/>
      <c r="C16" s="1363"/>
      <c r="D16" s="1830"/>
      <c r="E16" s="1830"/>
      <c r="F16" s="1363"/>
      <c r="G16" s="1363"/>
      <c r="H16" s="1385"/>
      <c r="I16" s="1870"/>
      <c r="J16" s="1870"/>
      <c r="K16" s="1878"/>
      <c r="L16" s="1881"/>
      <c r="M16" s="1861"/>
      <c r="N16" s="1873"/>
      <c r="O16" s="1006">
        <v>41551</v>
      </c>
      <c r="P16" s="215" t="s">
        <v>604</v>
      </c>
      <c r="Q16" s="940">
        <v>1114074.03</v>
      </c>
    </row>
    <row r="17" spans="1:17" ht="15" customHeight="1">
      <c r="A17" s="1864"/>
      <c r="B17" s="1366"/>
      <c r="C17" s="1363"/>
      <c r="D17" s="1830"/>
      <c r="E17" s="1830"/>
      <c r="F17" s="1363"/>
      <c r="G17" s="1363"/>
      <c r="H17" s="1385"/>
      <c r="I17" s="1870"/>
      <c r="J17" s="1870"/>
      <c r="K17" s="1878"/>
      <c r="L17" s="1881"/>
      <c r="M17" s="1861"/>
      <c r="N17" s="1873"/>
      <c r="O17" s="1006">
        <v>41584</v>
      </c>
      <c r="P17" s="215" t="s">
        <v>604</v>
      </c>
      <c r="Q17" s="940">
        <v>933181.49</v>
      </c>
    </row>
    <row r="18" spans="1:17" ht="15" customHeight="1">
      <c r="A18" s="1864"/>
      <c r="B18" s="1366"/>
      <c r="C18" s="1363"/>
      <c r="D18" s="1830"/>
      <c r="E18" s="1830"/>
      <c r="F18" s="1363"/>
      <c r="G18" s="1363"/>
      <c r="H18" s="1385"/>
      <c r="I18" s="1870"/>
      <c r="J18" s="1870"/>
      <c r="K18" s="1878"/>
      <c r="L18" s="1881"/>
      <c r="M18" s="1861"/>
      <c r="N18" s="1873"/>
      <c r="O18" s="1008">
        <v>41613</v>
      </c>
      <c r="P18" s="1009" t="s">
        <v>604</v>
      </c>
      <c r="Q18" s="979">
        <v>1102423.75</v>
      </c>
    </row>
    <row r="19" spans="1:17" ht="15" customHeight="1">
      <c r="A19" s="1864"/>
      <c r="B19" s="1366"/>
      <c r="C19" s="1363"/>
      <c r="D19" s="1830"/>
      <c r="E19" s="1830"/>
      <c r="F19" s="1363"/>
      <c r="G19" s="1363"/>
      <c r="H19" s="1385"/>
      <c r="I19" s="1870"/>
      <c r="J19" s="1870"/>
      <c r="K19" s="1878"/>
      <c r="L19" s="1881"/>
      <c r="M19" s="1861"/>
      <c r="N19" s="1873"/>
      <c r="O19" s="1008">
        <v>41646</v>
      </c>
      <c r="P19" s="1009" t="s">
        <v>604</v>
      </c>
      <c r="Q19" s="979">
        <v>1026568.7</v>
      </c>
    </row>
    <row r="20" spans="1:17" ht="15" customHeight="1">
      <c r="A20" s="1864"/>
      <c r="B20" s="1366"/>
      <c r="C20" s="1363"/>
      <c r="D20" s="1830"/>
      <c r="E20" s="1830"/>
      <c r="F20" s="1363"/>
      <c r="G20" s="1363"/>
      <c r="H20" s="1385"/>
      <c r="I20" s="1870"/>
      <c r="J20" s="1870"/>
      <c r="K20" s="1878"/>
      <c r="L20" s="1881"/>
      <c r="M20" s="1861"/>
      <c r="N20" s="1873"/>
      <c r="O20" s="1008">
        <v>41676</v>
      </c>
      <c r="P20" s="1009" t="s">
        <v>604</v>
      </c>
      <c r="Q20" s="979">
        <v>1107573.72</v>
      </c>
    </row>
    <row r="21" spans="1:17" ht="15" customHeight="1">
      <c r="A21" s="1864"/>
      <c r="B21" s="1366"/>
      <c r="C21" s="1363"/>
      <c r="D21" s="1830"/>
      <c r="E21" s="1830"/>
      <c r="F21" s="1363"/>
      <c r="G21" s="1363"/>
      <c r="H21" s="1385"/>
      <c r="I21" s="1870"/>
      <c r="J21" s="1870"/>
      <c r="K21" s="1878"/>
      <c r="L21" s="1881"/>
      <c r="M21" s="1861"/>
      <c r="N21" s="1873"/>
      <c r="O21" s="1008">
        <v>41704</v>
      </c>
      <c r="P21" s="1009" t="s">
        <v>604</v>
      </c>
      <c r="Q21" s="979">
        <v>1225983.02</v>
      </c>
    </row>
    <row r="22" spans="1:17" ht="15" customHeight="1">
      <c r="A22" s="1864"/>
      <c r="B22" s="1366"/>
      <c r="C22" s="1363"/>
      <c r="D22" s="1830"/>
      <c r="E22" s="1830"/>
      <c r="F22" s="1363"/>
      <c r="G22" s="1363"/>
      <c r="H22" s="1385"/>
      <c r="I22" s="1870"/>
      <c r="J22" s="1870"/>
      <c r="K22" s="1878"/>
      <c r="L22" s="1881"/>
      <c r="M22" s="1861"/>
      <c r="N22" s="1873"/>
      <c r="O22" s="1008">
        <v>41733</v>
      </c>
      <c r="P22" s="1009" t="s">
        <v>604</v>
      </c>
      <c r="Q22" s="979">
        <v>11597601.92</v>
      </c>
    </row>
    <row r="23" spans="1:17" ht="15" customHeight="1">
      <c r="A23" s="1864"/>
      <c r="B23" s="1366"/>
      <c r="C23" s="1363"/>
      <c r="D23" s="1830"/>
      <c r="E23" s="1830"/>
      <c r="F23" s="1363"/>
      <c r="G23" s="1363"/>
      <c r="H23" s="1385"/>
      <c r="I23" s="1870"/>
      <c r="J23" s="1870"/>
      <c r="K23" s="1878"/>
      <c r="L23" s="1881"/>
      <c r="M23" s="1861"/>
      <c r="N23" s="1873"/>
      <c r="O23" s="1008">
        <v>41765</v>
      </c>
      <c r="P23" s="1009" t="s">
        <v>604</v>
      </c>
      <c r="Q23" s="979">
        <v>1055555.52</v>
      </c>
    </row>
    <row r="24" spans="1:17" ht="15" customHeight="1">
      <c r="A24" s="1864"/>
      <c r="B24" s="1366"/>
      <c r="C24" s="1363"/>
      <c r="D24" s="1830"/>
      <c r="E24" s="1830"/>
      <c r="F24" s="1363"/>
      <c r="G24" s="1363"/>
      <c r="H24" s="1385"/>
      <c r="I24" s="1870"/>
      <c r="J24" s="1870"/>
      <c r="K24" s="1878"/>
      <c r="L24" s="1881"/>
      <c r="M24" s="1861"/>
      <c r="N24" s="1873"/>
      <c r="O24" s="1008">
        <v>41795</v>
      </c>
      <c r="P24" s="1009" t="s">
        <v>604</v>
      </c>
      <c r="Q24" s="979">
        <v>1343150.49</v>
      </c>
    </row>
    <row r="25" spans="1:17" s="1016" customFormat="1" ht="15" customHeight="1">
      <c r="A25" s="1864"/>
      <c r="B25" s="1366"/>
      <c r="C25" s="1363"/>
      <c r="D25" s="1830"/>
      <c r="E25" s="1830"/>
      <c r="F25" s="1363"/>
      <c r="G25" s="1363"/>
      <c r="H25" s="1385"/>
      <c r="I25" s="1870"/>
      <c r="J25" s="1870"/>
      <c r="K25" s="1878"/>
      <c r="L25" s="1881"/>
      <c r="M25" s="1861"/>
      <c r="N25" s="1873"/>
      <c r="O25" s="1017">
        <v>41827</v>
      </c>
      <c r="P25" s="1018" t="s">
        <v>604</v>
      </c>
      <c r="Q25" s="979">
        <v>27005139.48</v>
      </c>
    </row>
    <row r="26" spans="1:17" s="1035" customFormat="1" ht="15" customHeight="1">
      <c r="A26" s="1864"/>
      <c r="B26" s="1366"/>
      <c r="C26" s="1363"/>
      <c r="D26" s="1830"/>
      <c r="E26" s="1830"/>
      <c r="F26" s="1363"/>
      <c r="G26" s="1363"/>
      <c r="H26" s="1385"/>
      <c r="I26" s="1870"/>
      <c r="J26" s="1870"/>
      <c r="K26" s="1878"/>
      <c r="L26" s="1881"/>
      <c r="M26" s="1861"/>
      <c r="N26" s="1873"/>
      <c r="O26" s="1036">
        <v>41857</v>
      </c>
      <c r="P26" s="1037" t="s">
        <v>604</v>
      </c>
      <c r="Q26" s="979">
        <v>14059970.76</v>
      </c>
    </row>
    <row r="27" spans="1:17" s="1214" customFormat="1" ht="15" customHeight="1">
      <c r="A27" s="1864"/>
      <c r="B27" s="1366"/>
      <c r="C27" s="1363"/>
      <c r="D27" s="1830"/>
      <c r="E27" s="1830"/>
      <c r="F27" s="1363"/>
      <c r="G27" s="1363"/>
      <c r="H27" s="1385"/>
      <c r="I27" s="1870"/>
      <c r="J27" s="1870"/>
      <c r="K27" s="1878"/>
      <c r="L27" s="1881"/>
      <c r="M27" s="1861"/>
      <c r="N27" s="1873"/>
      <c r="O27" s="1213">
        <v>41887</v>
      </c>
      <c r="P27" s="1212" t="s">
        <v>604</v>
      </c>
      <c r="Q27" s="979">
        <v>262036.25</v>
      </c>
    </row>
    <row r="28" spans="1:17" s="1297" customFormat="1" ht="15" customHeight="1">
      <c r="A28" s="1864"/>
      <c r="B28" s="1366"/>
      <c r="C28" s="1363"/>
      <c r="D28" s="1830"/>
      <c r="E28" s="1830"/>
      <c r="F28" s="1363"/>
      <c r="G28" s="1363"/>
      <c r="H28" s="1385"/>
      <c r="I28" s="1870"/>
      <c r="J28" s="1870"/>
      <c r="K28" s="1878"/>
      <c r="L28" s="1881"/>
      <c r="M28" s="1861"/>
      <c r="N28" s="1873"/>
      <c r="O28" s="1298">
        <v>41918</v>
      </c>
      <c r="P28" s="1299" t="s">
        <v>604</v>
      </c>
      <c r="Q28" s="979">
        <v>17394583.210000001</v>
      </c>
    </row>
    <row r="29" spans="1:17" s="1220" customFormat="1" ht="18" customHeight="1" thickBot="1">
      <c r="A29" s="1865"/>
      <c r="B29" s="1866"/>
      <c r="C29" s="1867"/>
      <c r="D29" s="1831"/>
      <c r="E29" s="1831"/>
      <c r="F29" s="1867"/>
      <c r="G29" s="1867"/>
      <c r="H29" s="1868"/>
      <c r="I29" s="1871"/>
      <c r="J29" s="1871"/>
      <c r="K29" s="1879"/>
      <c r="L29" s="1882"/>
      <c r="M29" s="1862"/>
      <c r="N29" s="1874"/>
      <c r="O29" s="1300">
        <v>41949</v>
      </c>
      <c r="P29" s="1301" t="s">
        <v>604</v>
      </c>
      <c r="Q29" s="1302">
        <v>21835384.789999999</v>
      </c>
    </row>
    <row r="30" spans="1:17" s="1220" customFormat="1">
      <c r="B30" s="10"/>
      <c r="C30" s="1215"/>
      <c r="D30" s="2"/>
      <c r="E30" s="2"/>
      <c r="F30" s="4"/>
      <c r="G30" s="1215"/>
      <c r="H30" s="7"/>
      <c r="I30" s="1216"/>
      <c r="J30" s="1216"/>
    </row>
    <row r="31" spans="1:17" s="1220" customFormat="1">
      <c r="B31" s="10"/>
      <c r="C31" s="1215"/>
      <c r="D31" s="2"/>
      <c r="E31" s="2"/>
      <c r="F31" s="4"/>
      <c r="G31" s="1215"/>
      <c r="H31" s="7"/>
      <c r="I31" s="1216"/>
      <c r="J31" s="1216"/>
    </row>
    <row r="32" spans="1:17" s="1220" customFormat="1" ht="18" thickBot="1">
      <c r="B32" s="1219"/>
      <c r="C32" s="1215"/>
      <c r="D32" s="1219"/>
      <c r="E32" s="1219"/>
      <c r="F32" s="4"/>
      <c r="I32" s="5"/>
      <c r="J32" s="5"/>
      <c r="M32" s="1217" t="s">
        <v>603</v>
      </c>
      <c r="N32" s="526">
        <f>N6</f>
        <v>100000000</v>
      </c>
      <c r="P32" s="340" t="s">
        <v>614</v>
      </c>
      <c r="Q32" s="526">
        <f>SUM(Q6:Q29)</f>
        <v>771143208.51999998</v>
      </c>
    </row>
    <row r="33" spans="1:18" s="1220" customFormat="1" ht="15.75" thickTop="1">
      <c r="B33" s="1219"/>
      <c r="C33" s="1215"/>
      <c r="D33" s="1219"/>
      <c r="E33" s="1219"/>
      <c r="F33" s="4"/>
      <c r="G33" s="1218"/>
      <c r="H33" s="6"/>
      <c r="I33" s="5"/>
      <c r="J33" s="5"/>
    </row>
    <row r="35" spans="1:18" ht="17.25" customHeight="1">
      <c r="A35" s="1581" t="s">
        <v>346</v>
      </c>
      <c r="B35" s="1581"/>
      <c r="C35" s="1581"/>
      <c r="D35" s="1581"/>
      <c r="E35" s="1581"/>
      <c r="F35" s="1581"/>
      <c r="G35" s="1581"/>
      <c r="H35" s="1581"/>
      <c r="I35" s="1581"/>
      <c r="J35" s="1581"/>
      <c r="K35" s="1581"/>
      <c r="L35" s="1581"/>
      <c r="M35" s="1581"/>
      <c r="N35" s="1581"/>
      <c r="O35" s="1581"/>
      <c r="P35" s="1581"/>
      <c r="Q35" s="1581"/>
      <c r="R35" s="1005"/>
    </row>
    <row r="36" spans="1:18">
      <c r="A36" s="1581" t="s">
        <v>347</v>
      </c>
      <c r="B36" s="1581"/>
      <c r="C36" s="1581"/>
      <c r="D36" s="1581"/>
      <c r="E36" s="1581"/>
      <c r="F36" s="1581"/>
      <c r="G36" s="1581"/>
      <c r="H36" s="1581"/>
      <c r="I36" s="1581"/>
      <c r="J36" s="1581"/>
      <c r="K36" s="1581"/>
      <c r="L36" s="1581"/>
      <c r="M36" s="1581"/>
      <c r="N36" s="1581"/>
      <c r="O36" s="1581"/>
      <c r="P36" s="1581"/>
      <c r="Q36" s="1581"/>
    </row>
    <row r="37" spans="1:18">
      <c r="A37" s="1581" t="s">
        <v>601</v>
      </c>
      <c r="B37" s="1581"/>
      <c r="C37" s="1581"/>
      <c r="D37" s="1581"/>
      <c r="E37" s="1581"/>
      <c r="F37" s="1581"/>
      <c r="G37" s="1581"/>
      <c r="H37" s="1581"/>
      <c r="I37" s="1581"/>
      <c r="J37" s="1581"/>
      <c r="K37" s="1581"/>
      <c r="L37" s="1581"/>
      <c r="M37" s="1581"/>
      <c r="N37" s="1581"/>
      <c r="O37" s="1581"/>
      <c r="P37" s="1581"/>
      <c r="Q37" s="1581"/>
    </row>
    <row r="38" spans="1:18">
      <c r="A38" s="1581" t="s">
        <v>602</v>
      </c>
      <c r="B38" s="1581"/>
      <c r="C38" s="1581"/>
      <c r="D38" s="1581"/>
      <c r="E38" s="1581"/>
      <c r="F38" s="1581"/>
      <c r="G38" s="1581"/>
      <c r="H38" s="1581"/>
      <c r="I38" s="1581"/>
      <c r="J38" s="1581"/>
      <c r="K38" s="1581"/>
      <c r="L38" s="1581"/>
      <c r="M38" s="1581"/>
      <c r="N38" s="1581"/>
      <c r="O38" s="1581"/>
      <c r="P38" s="1581"/>
      <c r="Q38" s="1581"/>
    </row>
    <row r="39" spans="1:18">
      <c r="A39" s="1007" t="s">
        <v>615</v>
      </c>
    </row>
    <row r="765" spans="6:6" ht="42.75">
      <c r="F765" s="1010"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E23" sqref="E23"/>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904" t="s">
        <v>591</v>
      </c>
      <c r="B1" s="1904"/>
      <c r="C1" s="1904"/>
      <c r="D1" s="1904"/>
      <c r="E1" s="1904"/>
      <c r="F1" s="1904"/>
      <c r="G1" s="1904"/>
      <c r="H1" s="1904"/>
      <c r="I1" s="1904"/>
      <c r="J1" s="1904"/>
      <c r="K1" s="1904"/>
      <c r="L1" s="1904"/>
      <c r="M1" s="1904"/>
      <c r="N1" s="1904"/>
      <c r="O1" s="1904"/>
      <c r="P1" s="1904"/>
      <c r="Q1" s="1904"/>
      <c r="R1" s="1904"/>
    </row>
    <row r="2" spans="1:22" ht="15">
      <c r="A2" s="1904" t="s">
        <v>592</v>
      </c>
      <c r="B2" s="1904"/>
      <c r="C2" s="1904"/>
      <c r="D2" s="1904"/>
      <c r="E2" s="1904"/>
      <c r="F2" s="1904"/>
      <c r="G2" s="1904"/>
      <c r="H2" s="1904"/>
      <c r="I2" s="1904"/>
      <c r="J2" s="1904"/>
      <c r="K2" s="1904"/>
      <c r="L2" s="1904"/>
      <c r="M2" s="1904"/>
      <c r="N2" s="1904"/>
      <c r="O2" s="1904"/>
      <c r="P2" s="1904"/>
      <c r="Q2" s="1904"/>
      <c r="R2" s="1904"/>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44" t="s">
        <v>284</v>
      </c>
      <c r="B4" s="1345"/>
      <c r="C4" s="1345"/>
      <c r="D4" s="1345"/>
      <c r="E4" s="1345"/>
      <c r="F4" s="1345"/>
      <c r="G4" s="1346"/>
      <c r="H4" s="1345" t="s">
        <v>285</v>
      </c>
      <c r="I4" s="1345"/>
      <c r="J4" s="1345"/>
      <c r="K4" s="1345"/>
      <c r="L4" s="1346"/>
      <c r="M4" s="1340" t="s">
        <v>145</v>
      </c>
      <c r="N4" s="1674"/>
      <c r="O4" s="1674"/>
      <c r="P4" s="1342"/>
      <c r="Q4" s="1905"/>
      <c r="R4" s="1343"/>
    </row>
    <row r="5" spans="1:22" ht="47.25" customHeight="1" thickBot="1">
      <c r="A5" s="144" t="s">
        <v>0</v>
      </c>
      <c r="B5" s="1906" t="s">
        <v>154</v>
      </c>
      <c r="C5" s="1906"/>
      <c r="D5" s="1907"/>
      <c r="E5" s="143" t="s">
        <v>308</v>
      </c>
      <c r="F5" s="142" t="s">
        <v>286</v>
      </c>
      <c r="G5" s="177" t="s">
        <v>305</v>
      </c>
      <c r="H5" s="474" t="s">
        <v>287</v>
      </c>
      <c r="I5" s="147" t="s">
        <v>321</v>
      </c>
      <c r="J5" s="1908" t="s">
        <v>305</v>
      </c>
      <c r="K5" s="1907"/>
      <c r="L5" s="473" t="s">
        <v>288</v>
      </c>
      <c r="M5" s="178" t="s">
        <v>283</v>
      </c>
      <c r="N5" s="474" t="s">
        <v>543</v>
      </c>
      <c r="O5" s="474" t="s">
        <v>550</v>
      </c>
      <c r="P5" s="474" t="s">
        <v>551</v>
      </c>
      <c r="Q5" s="421" t="s">
        <v>552</v>
      </c>
      <c r="R5" s="114" t="s">
        <v>544</v>
      </c>
    </row>
    <row r="6" spans="1:22" ht="14.25">
      <c r="A6" s="179">
        <v>40256</v>
      </c>
      <c r="B6" s="1909" t="s">
        <v>289</v>
      </c>
      <c r="C6" s="1909"/>
      <c r="D6" s="1910"/>
      <c r="E6" s="30">
        <v>4070000</v>
      </c>
      <c r="F6" s="115">
        <v>107.75</v>
      </c>
      <c r="G6" s="31" t="s">
        <v>201</v>
      </c>
      <c r="H6" s="180">
        <v>40261</v>
      </c>
      <c r="I6" s="30">
        <v>4377249.3</v>
      </c>
      <c r="J6" s="1911" t="s">
        <v>201</v>
      </c>
      <c r="K6" s="1912"/>
      <c r="L6" s="422">
        <v>2184</v>
      </c>
      <c r="M6" s="434">
        <v>40715</v>
      </c>
      <c r="N6" s="435" t="s">
        <v>201</v>
      </c>
      <c r="O6" s="431">
        <v>4070000</v>
      </c>
      <c r="P6" s="436">
        <v>3151186.31</v>
      </c>
      <c r="Q6" s="437">
        <v>902632.95</v>
      </c>
      <c r="R6" s="81">
        <v>3457746.41</v>
      </c>
      <c r="S6" s="423"/>
      <c r="U6" s="465"/>
      <c r="V6" s="461"/>
    </row>
    <row r="7" spans="1:22" ht="14.25">
      <c r="A7" s="182">
        <v>40256</v>
      </c>
      <c r="B7" s="1913" t="s">
        <v>290</v>
      </c>
      <c r="C7" s="1913"/>
      <c r="D7" s="1899"/>
      <c r="E7" s="219">
        <v>7617617</v>
      </c>
      <c r="F7" s="452">
        <v>109</v>
      </c>
      <c r="G7" s="183" t="s">
        <v>201</v>
      </c>
      <c r="H7" s="453">
        <v>40261</v>
      </c>
      <c r="I7" s="33">
        <v>8279156.3600000003</v>
      </c>
      <c r="J7" s="1885" t="s">
        <v>201</v>
      </c>
      <c r="K7" s="1886"/>
      <c r="L7" s="141">
        <v>4129.63</v>
      </c>
      <c r="M7" s="185">
        <v>40835</v>
      </c>
      <c r="N7" s="185" t="s">
        <v>201</v>
      </c>
      <c r="O7" s="432">
        <v>7617617</v>
      </c>
      <c r="P7" s="416">
        <v>5891601.7199999997</v>
      </c>
      <c r="Q7" s="437">
        <v>1685709.52</v>
      </c>
      <c r="R7" s="63">
        <v>6462971.5499999998</v>
      </c>
      <c r="S7" s="423"/>
      <c r="U7" s="465"/>
      <c r="V7" s="461"/>
    </row>
    <row r="8" spans="1:22" ht="14.25">
      <c r="A8" s="182">
        <v>40256</v>
      </c>
      <c r="B8" s="1899" t="s">
        <v>290</v>
      </c>
      <c r="C8" s="1900"/>
      <c r="D8" s="1900"/>
      <c r="E8" s="33">
        <v>8030000</v>
      </c>
      <c r="F8" s="140">
        <v>108.875</v>
      </c>
      <c r="G8" s="183" t="s">
        <v>201</v>
      </c>
      <c r="H8" s="184">
        <v>40261</v>
      </c>
      <c r="I8" s="33">
        <v>8716264.6199999992</v>
      </c>
      <c r="J8" s="1885" t="s">
        <v>201</v>
      </c>
      <c r="K8" s="1886"/>
      <c r="L8" s="141">
        <v>4347.74</v>
      </c>
      <c r="M8" s="185">
        <v>40715</v>
      </c>
      <c r="N8" s="185" t="s">
        <v>201</v>
      </c>
      <c r="O8" s="432">
        <v>8030000</v>
      </c>
      <c r="P8" s="416">
        <v>5964013.1699999999</v>
      </c>
      <c r="Q8" s="437">
        <v>2022652.0399999998</v>
      </c>
      <c r="R8" s="63">
        <v>6555383.1900000004</v>
      </c>
      <c r="S8" s="423"/>
      <c r="U8" s="465"/>
      <c r="V8" s="461"/>
    </row>
    <row r="9" spans="1:22" ht="14.25">
      <c r="A9" s="182">
        <v>40276</v>
      </c>
      <c r="B9" s="1901" t="s">
        <v>304</v>
      </c>
      <c r="C9" s="1901"/>
      <c r="D9" s="1902"/>
      <c r="E9" s="33">
        <v>23500000</v>
      </c>
      <c r="F9" s="140">
        <v>110.502</v>
      </c>
      <c r="G9" s="183" t="s">
        <v>201</v>
      </c>
      <c r="H9" s="184">
        <v>40326</v>
      </c>
      <c r="I9" s="33">
        <v>26041642.5</v>
      </c>
      <c r="J9" s="1885" t="s">
        <v>201</v>
      </c>
      <c r="K9" s="1886"/>
      <c r="L9" s="141">
        <v>12983</v>
      </c>
      <c r="M9" s="185">
        <v>40701</v>
      </c>
      <c r="N9" s="185" t="s">
        <v>201</v>
      </c>
      <c r="O9" s="432">
        <v>23500000</v>
      </c>
      <c r="P9" s="416">
        <v>22350367.079999998</v>
      </c>
      <c r="Q9" s="437">
        <v>1149632.9500000002</v>
      </c>
      <c r="R9" s="63">
        <v>25039988.52</v>
      </c>
      <c r="S9" s="423"/>
      <c r="U9" s="465"/>
      <c r="V9" s="461"/>
    </row>
    <row r="10" spans="1:22" ht="14.25">
      <c r="A10" s="182">
        <v>40276</v>
      </c>
      <c r="B10" s="1901" t="s">
        <v>306</v>
      </c>
      <c r="C10" s="1901"/>
      <c r="D10" s="1902"/>
      <c r="E10" s="33">
        <v>8900014</v>
      </c>
      <c r="F10" s="140">
        <v>107.5</v>
      </c>
      <c r="G10" s="183" t="s">
        <v>201</v>
      </c>
      <c r="H10" s="184">
        <v>40298</v>
      </c>
      <c r="I10" s="33">
        <v>9598522.9499999993</v>
      </c>
      <c r="J10" s="1885" t="s">
        <v>201</v>
      </c>
      <c r="K10" s="1886"/>
      <c r="L10" s="141">
        <v>4783</v>
      </c>
      <c r="M10" s="185">
        <v>40701</v>
      </c>
      <c r="N10" s="185" t="s">
        <v>201</v>
      </c>
      <c r="O10" s="432">
        <v>8900014</v>
      </c>
      <c r="P10" s="416">
        <v>6542218.46</v>
      </c>
      <c r="Q10" s="437">
        <v>2357795.5399999996</v>
      </c>
      <c r="R10" s="63">
        <v>7045773.9299999997</v>
      </c>
      <c r="S10" s="423"/>
      <c r="U10" s="465"/>
      <c r="V10" s="461"/>
    </row>
    <row r="11" spans="1:22" ht="14.25">
      <c r="A11" s="182">
        <v>40309</v>
      </c>
      <c r="B11" s="1901" t="s">
        <v>317</v>
      </c>
      <c r="C11" s="1901"/>
      <c r="D11" s="1902"/>
      <c r="E11" s="33">
        <v>10751382</v>
      </c>
      <c r="F11" s="140">
        <v>106.806</v>
      </c>
      <c r="G11" s="183" t="s">
        <v>201</v>
      </c>
      <c r="H11" s="184">
        <v>40359</v>
      </c>
      <c r="I11" s="33">
        <v>11511052.25</v>
      </c>
      <c r="J11" s="1885" t="s">
        <v>201</v>
      </c>
      <c r="K11" s="1886"/>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901" t="s">
        <v>318</v>
      </c>
      <c r="C12" s="1901"/>
      <c r="D12" s="1902"/>
      <c r="E12" s="33">
        <v>12898996</v>
      </c>
      <c r="F12" s="140">
        <v>109.42</v>
      </c>
      <c r="G12" s="183" t="s">
        <v>201</v>
      </c>
      <c r="H12" s="184">
        <v>40359</v>
      </c>
      <c r="I12" s="33">
        <v>14151228.74</v>
      </c>
      <c r="J12" s="1885" t="s">
        <v>201</v>
      </c>
      <c r="K12" s="1886"/>
      <c r="L12" s="141">
        <v>7057</v>
      </c>
      <c r="M12" s="185">
        <v>40701</v>
      </c>
      <c r="N12" s="185" t="s">
        <v>201</v>
      </c>
      <c r="O12" s="432">
        <v>12898996</v>
      </c>
      <c r="P12" s="416">
        <v>12570392.4</v>
      </c>
      <c r="Q12" s="437">
        <v>328603.62</v>
      </c>
      <c r="R12" s="63">
        <v>13886503.76</v>
      </c>
      <c r="S12" s="423"/>
      <c r="U12" s="465"/>
      <c r="V12" s="461"/>
    </row>
    <row r="13" spans="1:22" ht="14.25">
      <c r="A13" s="182">
        <v>40309</v>
      </c>
      <c r="B13" s="1884" t="s">
        <v>319</v>
      </c>
      <c r="C13" s="1884"/>
      <c r="D13" s="1884"/>
      <c r="E13" s="33">
        <v>8744333</v>
      </c>
      <c r="F13" s="140">
        <v>110.798</v>
      </c>
      <c r="G13" s="183" t="s">
        <v>201</v>
      </c>
      <c r="H13" s="184">
        <v>40359</v>
      </c>
      <c r="I13" s="33">
        <v>9717173.0800000001</v>
      </c>
      <c r="J13" s="1885" t="s">
        <v>201</v>
      </c>
      <c r="K13" s="1886"/>
      <c r="L13" s="141">
        <v>4844</v>
      </c>
      <c r="M13" s="185">
        <v>40701</v>
      </c>
      <c r="N13" s="185" t="s">
        <v>201</v>
      </c>
      <c r="O13" s="432">
        <v>8744333</v>
      </c>
      <c r="P13" s="416">
        <v>8483187.5999999996</v>
      </c>
      <c r="Q13" s="437">
        <v>261145.39</v>
      </c>
      <c r="R13" s="63">
        <v>9482247.1899999995</v>
      </c>
      <c r="U13" s="465"/>
      <c r="V13" s="461"/>
    </row>
    <row r="14" spans="1:22" ht="14.25">
      <c r="A14" s="182">
        <v>40323</v>
      </c>
      <c r="B14" s="1903" t="s">
        <v>349</v>
      </c>
      <c r="C14" s="1901"/>
      <c r="D14" s="1902"/>
      <c r="E14" s="33">
        <v>8417817</v>
      </c>
      <c r="F14" s="140">
        <v>110.125</v>
      </c>
      <c r="G14" s="183" t="s">
        <v>201</v>
      </c>
      <c r="H14" s="184">
        <v>40389</v>
      </c>
      <c r="I14" s="33">
        <v>9294363.1099999994</v>
      </c>
      <c r="J14" s="1885" t="s">
        <v>201</v>
      </c>
      <c r="K14" s="1886"/>
      <c r="L14" s="141">
        <v>4635</v>
      </c>
      <c r="M14" s="185">
        <v>40701</v>
      </c>
      <c r="N14" s="185" t="s">
        <v>201</v>
      </c>
      <c r="O14" s="432">
        <v>8417817</v>
      </c>
      <c r="P14" s="416">
        <v>8171159.0499999998</v>
      </c>
      <c r="Q14" s="437">
        <v>246657.92999999996</v>
      </c>
      <c r="R14" s="63">
        <v>8985817.9399999995</v>
      </c>
      <c r="U14" s="465"/>
      <c r="V14" s="461"/>
    </row>
    <row r="15" spans="1:22" ht="14.25">
      <c r="A15" s="182">
        <v>40323</v>
      </c>
      <c r="B15" s="1884" t="s">
        <v>319</v>
      </c>
      <c r="C15" s="1884"/>
      <c r="D15" s="1884"/>
      <c r="E15" s="33">
        <v>17119972</v>
      </c>
      <c r="F15" s="140">
        <v>109.553</v>
      </c>
      <c r="G15" s="183" t="s">
        <v>201</v>
      </c>
      <c r="H15" s="184">
        <v>40389</v>
      </c>
      <c r="I15" s="33">
        <v>18801712.030000001</v>
      </c>
      <c r="J15" s="1885" t="s">
        <v>201</v>
      </c>
      <c r="K15" s="1886"/>
      <c r="L15" s="141">
        <v>9377</v>
      </c>
      <c r="M15" s="185">
        <v>40806</v>
      </c>
      <c r="N15" s="185" t="s">
        <v>201</v>
      </c>
      <c r="O15" s="432">
        <v>17119972</v>
      </c>
      <c r="P15" s="416">
        <v>15030711.91</v>
      </c>
      <c r="Q15" s="437">
        <v>2089260.0899999999</v>
      </c>
      <c r="R15" s="63">
        <v>16658560.560000001</v>
      </c>
      <c r="U15" s="465"/>
      <c r="V15" s="461"/>
    </row>
    <row r="16" spans="1:22" ht="14.25">
      <c r="A16" s="182">
        <v>40346</v>
      </c>
      <c r="B16" s="1884" t="s">
        <v>317</v>
      </c>
      <c r="C16" s="1884"/>
      <c r="D16" s="1884"/>
      <c r="E16" s="33">
        <v>34441059</v>
      </c>
      <c r="F16" s="140">
        <v>110.785</v>
      </c>
      <c r="G16" s="183" t="s">
        <v>201</v>
      </c>
      <c r="H16" s="184">
        <v>40420</v>
      </c>
      <c r="I16" s="33">
        <v>38273994.890000001</v>
      </c>
      <c r="J16" s="1885" t="s">
        <v>201</v>
      </c>
      <c r="K16" s="1886"/>
      <c r="L16" s="141">
        <v>19077</v>
      </c>
      <c r="M16" s="185">
        <v>40715</v>
      </c>
      <c r="N16" s="185" t="s">
        <v>201</v>
      </c>
      <c r="O16" s="432">
        <v>34441059</v>
      </c>
      <c r="P16" s="416">
        <v>32656125.289999999</v>
      </c>
      <c r="Q16" s="437">
        <v>1784933.7200000002</v>
      </c>
      <c r="R16" s="63">
        <v>36072055.770000003</v>
      </c>
      <c r="U16" s="465"/>
      <c r="V16" s="461"/>
    </row>
    <row r="17" spans="1:22" ht="14.25">
      <c r="A17" s="182">
        <v>40346</v>
      </c>
      <c r="B17" s="1884" t="s">
        <v>304</v>
      </c>
      <c r="C17" s="1884"/>
      <c r="D17" s="1884"/>
      <c r="E17" s="33">
        <v>28209085</v>
      </c>
      <c r="F17" s="140">
        <v>112.02800000000001</v>
      </c>
      <c r="G17" s="183" t="s">
        <v>201</v>
      </c>
      <c r="H17" s="184">
        <v>40420</v>
      </c>
      <c r="I17" s="33">
        <v>31693810.469999999</v>
      </c>
      <c r="J17" s="1885" t="s">
        <v>201</v>
      </c>
      <c r="K17" s="1886"/>
      <c r="L17" s="141">
        <v>15801</v>
      </c>
      <c r="M17" s="185">
        <v>40806</v>
      </c>
      <c r="N17" s="185" t="s">
        <v>201</v>
      </c>
      <c r="O17" s="432">
        <v>28209085</v>
      </c>
      <c r="P17" s="416">
        <v>25930432.690000001</v>
      </c>
      <c r="Q17" s="437">
        <v>2278652.31</v>
      </c>
      <c r="R17" s="63">
        <v>29142473.560000002</v>
      </c>
      <c r="U17" s="465"/>
      <c r="V17" s="461"/>
    </row>
    <row r="18" spans="1:22" ht="14.25">
      <c r="A18" s="182">
        <v>40373</v>
      </c>
      <c r="B18" s="1884" t="s">
        <v>317</v>
      </c>
      <c r="C18" s="1884"/>
      <c r="D18" s="1884"/>
      <c r="E18" s="33">
        <v>6004156</v>
      </c>
      <c r="F18" s="140">
        <v>106.625</v>
      </c>
      <c r="G18" s="183" t="s">
        <v>201</v>
      </c>
      <c r="H18" s="184">
        <v>40451</v>
      </c>
      <c r="I18" s="33">
        <v>6416804.125</v>
      </c>
      <c r="J18" s="1885" t="s">
        <v>201</v>
      </c>
      <c r="K18" s="1886"/>
      <c r="L18" s="141">
        <v>3200</v>
      </c>
      <c r="M18" s="185">
        <v>40715</v>
      </c>
      <c r="N18" s="185" t="s">
        <v>201</v>
      </c>
      <c r="O18" s="432">
        <v>6004156</v>
      </c>
      <c r="P18" s="416">
        <v>5656049.2599999998</v>
      </c>
      <c r="Q18" s="437">
        <v>348106.74000000005</v>
      </c>
      <c r="R18" s="63">
        <v>6051772.3899999997</v>
      </c>
      <c r="U18" s="465"/>
      <c r="V18" s="461"/>
    </row>
    <row r="19" spans="1:22" ht="14.25">
      <c r="A19" s="182">
        <v>40373</v>
      </c>
      <c r="B19" s="1884" t="s">
        <v>289</v>
      </c>
      <c r="C19" s="1884"/>
      <c r="D19" s="1884"/>
      <c r="E19" s="33">
        <v>6860835</v>
      </c>
      <c r="F19" s="140">
        <v>108.505</v>
      </c>
      <c r="G19" s="183" t="s">
        <v>201</v>
      </c>
      <c r="H19" s="184">
        <v>40451</v>
      </c>
      <c r="I19" s="33">
        <v>7462725.5767499991</v>
      </c>
      <c r="J19" s="1885" t="s">
        <v>201</v>
      </c>
      <c r="K19" s="1886"/>
      <c r="L19" s="141">
        <v>3722</v>
      </c>
      <c r="M19" s="185">
        <v>40835</v>
      </c>
      <c r="N19" s="185" t="s">
        <v>201</v>
      </c>
      <c r="O19" s="432">
        <v>6860835</v>
      </c>
      <c r="P19" s="416">
        <v>6520875.0700000003</v>
      </c>
      <c r="Q19" s="437">
        <v>339959.93</v>
      </c>
      <c r="R19" s="63">
        <v>7105303.9699999997</v>
      </c>
      <c r="U19" s="465"/>
      <c r="V19" s="461"/>
    </row>
    <row r="20" spans="1:22" ht="14.25">
      <c r="A20" s="182">
        <v>40373</v>
      </c>
      <c r="B20" s="1884" t="s">
        <v>304</v>
      </c>
      <c r="C20" s="1884"/>
      <c r="D20" s="1884"/>
      <c r="E20" s="33">
        <v>13183361</v>
      </c>
      <c r="F20" s="140">
        <v>111.86</v>
      </c>
      <c r="G20" s="183" t="s">
        <v>201</v>
      </c>
      <c r="H20" s="184">
        <v>40451</v>
      </c>
      <c r="I20" s="33">
        <v>14789302.374600001</v>
      </c>
      <c r="J20" s="1885" t="s">
        <v>201</v>
      </c>
      <c r="K20" s="1886"/>
      <c r="L20" s="141">
        <v>7373</v>
      </c>
      <c r="M20" s="185">
        <v>40715</v>
      </c>
      <c r="N20" s="185" t="s">
        <v>201</v>
      </c>
      <c r="O20" s="432">
        <v>13183361</v>
      </c>
      <c r="P20" s="416">
        <v>12704840.59</v>
      </c>
      <c r="Q20" s="437">
        <v>478520.39</v>
      </c>
      <c r="R20" s="63">
        <v>14182378.619999999</v>
      </c>
      <c r="U20" s="465"/>
      <c r="V20" s="461"/>
    </row>
    <row r="21" spans="1:22" ht="14.25">
      <c r="A21" s="182">
        <v>40388</v>
      </c>
      <c r="B21" s="1884" t="s">
        <v>350</v>
      </c>
      <c r="C21" s="1884"/>
      <c r="D21" s="1884"/>
      <c r="E21" s="33">
        <v>2598386</v>
      </c>
      <c r="F21" s="140">
        <v>108.4375</v>
      </c>
      <c r="G21" s="183" t="s">
        <v>201</v>
      </c>
      <c r="H21" s="184">
        <v>40451</v>
      </c>
      <c r="I21" s="33">
        <v>2826677.6687500002</v>
      </c>
      <c r="J21" s="1885" t="s">
        <v>201</v>
      </c>
      <c r="K21" s="1886"/>
      <c r="L21" s="141">
        <v>1408</v>
      </c>
      <c r="M21" s="185">
        <v>40932</v>
      </c>
      <c r="N21" s="185" t="s">
        <v>201</v>
      </c>
      <c r="O21" s="432">
        <v>2598386</v>
      </c>
      <c r="P21" s="416">
        <v>1903406.58</v>
      </c>
      <c r="Q21" s="437">
        <v>694979.4</v>
      </c>
      <c r="R21" s="63">
        <v>2052702.39</v>
      </c>
      <c r="U21" s="465"/>
      <c r="V21" s="461"/>
    </row>
    <row r="22" spans="1:22" ht="14.25">
      <c r="A22" s="182">
        <v>40388</v>
      </c>
      <c r="B22" s="1884" t="s">
        <v>304</v>
      </c>
      <c r="C22" s="1884"/>
      <c r="D22" s="1884"/>
      <c r="E22" s="33">
        <v>9719455</v>
      </c>
      <c r="F22" s="140">
        <v>106.75</v>
      </c>
      <c r="G22" s="183" t="s">
        <v>201</v>
      </c>
      <c r="H22" s="184">
        <v>40480</v>
      </c>
      <c r="I22" s="33">
        <v>10394984.122500001</v>
      </c>
      <c r="J22" s="1885" t="s">
        <v>201</v>
      </c>
      <c r="K22" s="1886"/>
      <c r="L22" s="141">
        <v>5187</v>
      </c>
      <c r="M22" s="438">
        <v>40715</v>
      </c>
      <c r="N22" s="438" t="s">
        <v>201</v>
      </c>
      <c r="O22" s="439">
        <v>9719455</v>
      </c>
      <c r="P22" s="440">
        <v>9531446.1400000006</v>
      </c>
      <c r="Q22" s="437">
        <v>188008.86</v>
      </c>
      <c r="R22" s="63">
        <v>10223263.65</v>
      </c>
      <c r="U22" s="465"/>
      <c r="V22" s="461"/>
    </row>
    <row r="23" spans="1:22" ht="14.25">
      <c r="A23" s="182">
        <v>40407</v>
      </c>
      <c r="B23" s="1884" t="s">
        <v>317</v>
      </c>
      <c r="C23" s="1884"/>
      <c r="D23" s="1884"/>
      <c r="E23" s="33">
        <v>8279048</v>
      </c>
      <c r="F23" s="140">
        <v>110.19799999999999</v>
      </c>
      <c r="G23" s="183" t="s">
        <v>201</v>
      </c>
      <c r="H23" s="184">
        <v>40451</v>
      </c>
      <c r="I23" s="33">
        <v>9150989.2850400005</v>
      </c>
      <c r="J23" s="1885" t="s">
        <v>201</v>
      </c>
      <c r="K23" s="1886"/>
      <c r="L23" s="141">
        <v>4561</v>
      </c>
      <c r="M23" s="185">
        <v>40806</v>
      </c>
      <c r="N23" s="185" t="s">
        <v>201</v>
      </c>
      <c r="O23" s="432">
        <v>8279048</v>
      </c>
      <c r="P23" s="416">
        <v>6425216.9800000004</v>
      </c>
      <c r="Q23" s="437">
        <v>1853831.0299999998</v>
      </c>
      <c r="R23" s="63">
        <v>7078088.6299999999</v>
      </c>
      <c r="U23" s="465"/>
      <c r="V23" s="461"/>
    </row>
    <row r="24" spans="1:22" ht="14.25">
      <c r="A24" s="182">
        <v>40407</v>
      </c>
      <c r="B24" s="1884" t="s">
        <v>363</v>
      </c>
      <c r="C24" s="1884"/>
      <c r="D24" s="1884"/>
      <c r="E24" s="33">
        <v>5000000</v>
      </c>
      <c r="F24" s="140">
        <v>110.08799999999999</v>
      </c>
      <c r="G24" s="183" t="s">
        <v>201</v>
      </c>
      <c r="H24" s="184">
        <v>40480</v>
      </c>
      <c r="I24" s="33">
        <v>5520651.6699999999</v>
      </c>
      <c r="J24" s="1885" t="s">
        <v>201</v>
      </c>
      <c r="K24" s="1886"/>
      <c r="L24" s="141">
        <v>2752</v>
      </c>
      <c r="M24" s="185">
        <v>40835</v>
      </c>
      <c r="N24" s="185" t="s">
        <v>201</v>
      </c>
      <c r="O24" s="432">
        <v>5000000</v>
      </c>
      <c r="P24" s="416">
        <v>4580543.05</v>
      </c>
      <c r="Q24" s="437">
        <v>419456.95</v>
      </c>
      <c r="R24" s="63">
        <v>5029355.7299999995</v>
      </c>
      <c r="U24" s="465"/>
      <c r="V24" s="461"/>
    </row>
    <row r="25" spans="1:22" ht="14.25">
      <c r="A25" s="182">
        <v>40407</v>
      </c>
      <c r="B25" s="1885" t="s">
        <v>317</v>
      </c>
      <c r="C25" s="1898"/>
      <c r="D25" s="1886"/>
      <c r="E25" s="33">
        <v>10000000</v>
      </c>
      <c r="F25" s="140">
        <v>110.821</v>
      </c>
      <c r="G25" s="183" t="s">
        <v>201</v>
      </c>
      <c r="H25" s="184">
        <v>40480</v>
      </c>
      <c r="I25" s="216">
        <v>11115031.109999999</v>
      </c>
      <c r="J25" s="1885" t="s">
        <v>201</v>
      </c>
      <c r="K25" s="1886"/>
      <c r="L25" s="141">
        <v>5541</v>
      </c>
      <c r="M25" s="185">
        <v>40835</v>
      </c>
      <c r="N25" s="185" t="s">
        <v>201</v>
      </c>
      <c r="O25" s="432">
        <v>10000000</v>
      </c>
      <c r="P25" s="416">
        <v>9030538.9000000004</v>
      </c>
      <c r="Q25" s="437">
        <v>969461.1</v>
      </c>
      <c r="R25" s="63">
        <v>9994805.5399999991</v>
      </c>
      <c r="U25" s="465"/>
      <c r="V25" s="461"/>
    </row>
    <row r="26" spans="1:22" ht="14.25">
      <c r="A26" s="181">
        <v>40421</v>
      </c>
      <c r="B26" s="1897" t="s">
        <v>317</v>
      </c>
      <c r="C26" s="1897"/>
      <c r="D26" s="1897"/>
      <c r="E26" s="219">
        <v>9272482</v>
      </c>
      <c r="F26" s="469">
        <v>110.515</v>
      </c>
      <c r="G26" s="217" t="s">
        <v>201</v>
      </c>
      <c r="H26" s="218">
        <v>40450</v>
      </c>
      <c r="I26" s="219">
        <v>10277319.2423</v>
      </c>
      <c r="J26" s="1885" t="s">
        <v>201</v>
      </c>
      <c r="K26" s="1886"/>
      <c r="L26" s="220">
        <v>5123</v>
      </c>
      <c r="M26" s="185">
        <v>40806</v>
      </c>
      <c r="N26" s="185" t="s">
        <v>201</v>
      </c>
      <c r="O26" s="432">
        <v>9272482</v>
      </c>
      <c r="P26" s="416">
        <v>8403846.3599999994</v>
      </c>
      <c r="Q26" s="437">
        <v>868635.64999999991</v>
      </c>
      <c r="R26" s="63">
        <v>9230008.1899999995</v>
      </c>
      <c r="U26" s="465"/>
      <c r="V26" s="461"/>
    </row>
    <row r="27" spans="1:22" ht="14.25">
      <c r="A27" s="182">
        <v>40421</v>
      </c>
      <c r="B27" s="1884" t="s">
        <v>475</v>
      </c>
      <c r="C27" s="1884"/>
      <c r="D27" s="1884"/>
      <c r="E27" s="219">
        <v>10350000</v>
      </c>
      <c r="F27" s="140">
        <v>112.476</v>
      </c>
      <c r="G27" s="183" t="s">
        <v>201</v>
      </c>
      <c r="H27" s="184">
        <v>40480</v>
      </c>
      <c r="I27" s="33">
        <v>11672765.65</v>
      </c>
      <c r="J27" s="1885" t="s">
        <v>201</v>
      </c>
      <c r="K27" s="1886"/>
      <c r="L27" s="141">
        <v>5820</v>
      </c>
      <c r="M27" s="185">
        <v>40835</v>
      </c>
      <c r="N27" s="185" t="s">
        <v>201</v>
      </c>
      <c r="O27" s="432">
        <v>10350000</v>
      </c>
      <c r="P27" s="416">
        <v>10099555.15</v>
      </c>
      <c r="Q27" s="437">
        <v>250444.84999999998</v>
      </c>
      <c r="R27" s="63">
        <v>11314651.140000001</v>
      </c>
      <c r="U27" s="465"/>
      <c r="V27" s="461"/>
    </row>
    <row r="28" spans="1:22" ht="14.25">
      <c r="A28" s="182">
        <v>40421</v>
      </c>
      <c r="B28" s="1885" t="s">
        <v>317</v>
      </c>
      <c r="C28" s="1898"/>
      <c r="D28" s="1886"/>
      <c r="E28" s="33">
        <v>6900000</v>
      </c>
      <c r="F28" s="140">
        <v>105.875</v>
      </c>
      <c r="G28" s="183" t="s">
        <v>201</v>
      </c>
      <c r="H28" s="184">
        <v>40512</v>
      </c>
      <c r="I28" s="216">
        <v>7319687.71</v>
      </c>
      <c r="J28" s="1895" t="s">
        <v>201</v>
      </c>
      <c r="K28" s="1896"/>
      <c r="L28" s="141">
        <v>3652</v>
      </c>
      <c r="M28" s="185">
        <v>40932</v>
      </c>
      <c r="N28" s="185" t="s">
        <v>201</v>
      </c>
      <c r="O28" s="432">
        <v>6900000</v>
      </c>
      <c r="P28" s="416">
        <v>6236800.4299999997</v>
      </c>
      <c r="Q28" s="476">
        <v>663199.56000000006</v>
      </c>
      <c r="R28" s="63">
        <v>6556341.1699999999</v>
      </c>
      <c r="U28" s="465"/>
      <c r="V28" s="461"/>
    </row>
    <row r="29" spans="1:22" ht="14.25">
      <c r="A29" s="181">
        <v>40435</v>
      </c>
      <c r="B29" s="1892" t="s">
        <v>317</v>
      </c>
      <c r="C29" s="1893"/>
      <c r="D29" s="1894"/>
      <c r="E29" s="219">
        <v>8902230</v>
      </c>
      <c r="F29" s="469">
        <v>111.584</v>
      </c>
      <c r="G29" s="183" t="s">
        <v>201</v>
      </c>
      <c r="H29" s="218">
        <v>40480</v>
      </c>
      <c r="I29" s="225">
        <v>9962039.4932000004</v>
      </c>
      <c r="J29" s="1885" t="s">
        <v>201</v>
      </c>
      <c r="K29" s="1886"/>
      <c r="L29" s="220">
        <v>4966</v>
      </c>
      <c r="M29" s="185">
        <v>40932</v>
      </c>
      <c r="N29" s="185" t="s">
        <v>201</v>
      </c>
      <c r="O29" s="432">
        <v>8902230</v>
      </c>
      <c r="P29" s="415">
        <v>7503680.7599999998</v>
      </c>
      <c r="Q29" s="477">
        <v>1398549.2299999997</v>
      </c>
      <c r="R29" s="81">
        <v>8269276.7299999995</v>
      </c>
      <c r="U29" s="465"/>
      <c r="V29" s="461"/>
    </row>
    <row r="30" spans="1:22" ht="14.25">
      <c r="A30" s="181">
        <v>40435</v>
      </c>
      <c r="B30" s="1897" t="s">
        <v>479</v>
      </c>
      <c r="C30" s="1897"/>
      <c r="D30" s="1897"/>
      <c r="E30" s="219">
        <v>8050000</v>
      </c>
      <c r="F30" s="469">
        <v>110.759</v>
      </c>
      <c r="G30" s="217" t="s">
        <v>201</v>
      </c>
      <c r="H30" s="218">
        <v>40512</v>
      </c>
      <c r="I30" s="219">
        <v>8940780.3499999996</v>
      </c>
      <c r="J30" s="1885" t="s">
        <v>201</v>
      </c>
      <c r="K30" s="1886"/>
      <c r="L30" s="220">
        <v>4458</v>
      </c>
      <c r="M30" s="185">
        <v>40932</v>
      </c>
      <c r="N30" s="185" t="s">
        <v>201</v>
      </c>
      <c r="O30" s="432">
        <v>8050000</v>
      </c>
      <c r="P30" s="415">
        <v>7053867.4000000004</v>
      </c>
      <c r="Q30" s="477">
        <v>996132.6</v>
      </c>
      <c r="R30" s="81">
        <v>7703609.71</v>
      </c>
      <c r="U30" s="465"/>
      <c r="V30" s="461"/>
    </row>
    <row r="31" spans="1:22" ht="14.25">
      <c r="A31" s="182">
        <v>40435</v>
      </c>
      <c r="B31" s="1884" t="s">
        <v>349</v>
      </c>
      <c r="C31" s="1884"/>
      <c r="D31" s="1884"/>
      <c r="E31" s="219">
        <v>5750000</v>
      </c>
      <c r="F31" s="140">
        <v>106.5</v>
      </c>
      <c r="G31" s="183" t="s">
        <v>201</v>
      </c>
      <c r="H31" s="184">
        <v>40512</v>
      </c>
      <c r="I31" s="33">
        <v>6134171.8799999999</v>
      </c>
      <c r="J31" s="1885" t="s">
        <v>201</v>
      </c>
      <c r="K31" s="1886"/>
      <c r="L31" s="141">
        <v>3061</v>
      </c>
      <c r="M31" s="185">
        <v>40932</v>
      </c>
      <c r="N31" s="185" t="s">
        <v>201</v>
      </c>
      <c r="O31" s="432">
        <v>5750000</v>
      </c>
      <c r="P31" s="416">
        <v>5473723.9400000004</v>
      </c>
      <c r="Q31" s="476">
        <v>276276.06</v>
      </c>
      <c r="R31" s="63">
        <v>5764857.6299999999</v>
      </c>
      <c r="U31" s="465"/>
      <c r="V31" s="461"/>
    </row>
    <row r="32" spans="1:22" ht="14.25">
      <c r="A32" s="182">
        <v>40435</v>
      </c>
      <c r="B32" s="1885" t="s">
        <v>478</v>
      </c>
      <c r="C32" s="1898"/>
      <c r="D32" s="1886"/>
      <c r="E32" s="33">
        <v>5741753</v>
      </c>
      <c r="F32" s="140">
        <v>110.5</v>
      </c>
      <c r="G32" s="183" t="s">
        <v>201</v>
      </c>
      <c r="H32" s="184">
        <v>40512</v>
      </c>
      <c r="I32" s="216">
        <v>6361172.5150000006</v>
      </c>
      <c r="J32" s="1895" t="s">
        <v>201</v>
      </c>
      <c r="K32" s="1896"/>
      <c r="L32" s="141">
        <v>3172</v>
      </c>
      <c r="M32" s="185">
        <v>40932</v>
      </c>
      <c r="N32" s="185" t="s">
        <v>201</v>
      </c>
      <c r="O32" s="432">
        <v>5741753</v>
      </c>
      <c r="P32" s="416">
        <v>4307880.87</v>
      </c>
      <c r="Q32" s="476">
        <v>1433872.13</v>
      </c>
      <c r="R32" s="63">
        <v>4693918.45</v>
      </c>
      <c r="U32" s="465"/>
      <c r="V32" s="461"/>
    </row>
    <row r="33" spans="1:22" ht="14.25">
      <c r="A33" s="181">
        <v>40449</v>
      </c>
      <c r="B33" s="1892" t="s">
        <v>318</v>
      </c>
      <c r="C33" s="1893"/>
      <c r="D33" s="1894"/>
      <c r="E33" s="219">
        <v>3450000</v>
      </c>
      <c r="F33" s="469">
        <v>110.875</v>
      </c>
      <c r="G33" s="217" t="s">
        <v>201</v>
      </c>
      <c r="H33" s="218">
        <v>40512</v>
      </c>
      <c r="I33" s="225">
        <v>3834428.23</v>
      </c>
      <c r="J33" s="1895" t="s">
        <v>201</v>
      </c>
      <c r="K33" s="1896"/>
      <c r="L33" s="220">
        <v>1912</v>
      </c>
      <c r="M33" s="185">
        <v>40835</v>
      </c>
      <c r="N33" s="185" t="s">
        <v>201</v>
      </c>
      <c r="O33" s="431">
        <v>3450000</v>
      </c>
      <c r="P33" s="415">
        <v>3367168.19</v>
      </c>
      <c r="Q33" s="437">
        <v>82831.83</v>
      </c>
      <c r="R33" s="81">
        <v>3698411.02</v>
      </c>
      <c r="U33" s="465"/>
      <c r="V33" s="461"/>
    </row>
    <row r="34" spans="1:22" ht="14.25">
      <c r="A34" s="181">
        <v>40449</v>
      </c>
      <c r="B34" s="1897" t="s">
        <v>304</v>
      </c>
      <c r="C34" s="1897"/>
      <c r="D34" s="1897"/>
      <c r="E34" s="219">
        <v>11482421</v>
      </c>
      <c r="F34" s="469">
        <v>113.83799999999999</v>
      </c>
      <c r="G34" s="217" t="s">
        <v>201</v>
      </c>
      <c r="H34" s="218">
        <v>40542</v>
      </c>
      <c r="I34" s="219">
        <v>13109069.557979999</v>
      </c>
      <c r="J34" s="1885" t="s">
        <v>201</v>
      </c>
      <c r="K34" s="1886"/>
      <c r="L34" s="220">
        <v>6535</v>
      </c>
      <c r="M34" s="185">
        <v>40932</v>
      </c>
      <c r="N34" s="185" t="s">
        <v>201</v>
      </c>
      <c r="O34" s="432">
        <v>11482421</v>
      </c>
      <c r="P34" s="415">
        <v>10592775.310000001</v>
      </c>
      <c r="Q34" s="477">
        <v>889645.69000000006</v>
      </c>
      <c r="R34" s="81">
        <v>11818944.369999999</v>
      </c>
      <c r="U34" s="465"/>
      <c r="V34" s="461"/>
    </row>
    <row r="35" spans="1:22" ht="14.25">
      <c r="A35" s="182">
        <v>40449</v>
      </c>
      <c r="B35" s="1884" t="s">
        <v>304</v>
      </c>
      <c r="C35" s="1884"/>
      <c r="D35" s="1884"/>
      <c r="E35" s="219">
        <v>13402491</v>
      </c>
      <c r="F35" s="469">
        <v>113.9</v>
      </c>
      <c r="G35" s="183" t="s">
        <v>201</v>
      </c>
      <c r="H35" s="184">
        <v>40512</v>
      </c>
      <c r="I35" s="33">
        <v>15308612.259000001</v>
      </c>
      <c r="J35" s="1885" t="s">
        <v>201</v>
      </c>
      <c r="K35" s="1886"/>
      <c r="L35" s="141">
        <v>7632</v>
      </c>
      <c r="M35" s="185">
        <v>40835</v>
      </c>
      <c r="N35" s="185" t="s">
        <v>201</v>
      </c>
      <c r="O35" s="432">
        <v>13402491</v>
      </c>
      <c r="P35" s="416">
        <v>12963736.869999999</v>
      </c>
      <c r="Q35" s="437">
        <v>438754.12</v>
      </c>
      <c r="R35" s="63">
        <v>14433038.52</v>
      </c>
      <c r="U35" s="465"/>
      <c r="V35" s="461"/>
    </row>
    <row r="36" spans="1:22" ht="15" thickBot="1">
      <c r="A36" s="332">
        <v>40449</v>
      </c>
      <c r="B36" s="1887" t="s">
        <v>318</v>
      </c>
      <c r="C36" s="1888"/>
      <c r="D36" s="1889"/>
      <c r="E36" s="424">
        <v>14950000</v>
      </c>
      <c r="F36" s="333">
        <v>114.006</v>
      </c>
      <c r="G36" s="334" t="s">
        <v>201</v>
      </c>
      <c r="H36" s="335">
        <v>40542</v>
      </c>
      <c r="I36" s="336">
        <v>17092069.219999999</v>
      </c>
      <c r="J36" s="1890" t="s">
        <v>201</v>
      </c>
      <c r="K36" s="1891"/>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914"/>
      <c r="B43" s="1914"/>
      <c r="C43" s="1914"/>
      <c r="D43" s="466"/>
      <c r="E43" s="76"/>
      <c r="F43" s="76"/>
      <c r="G43" s="76"/>
      <c r="H43" s="122"/>
      <c r="I43" s="126"/>
      <c r="J43" s="126"/>
      <c r="K43" s="126"/>
      <c r="L43" s="78"/>
      <c r="M43" s="78"/>
      <c r="N43" s="78"/>
      <c r="O43" s="78"/>
      <c r="P43" s="127"/>
      <c r="Q43" s="466"/>
      <c r="R43" s="126"/>
    </row>
    <row r="44" spans="1:22" ht="15" customHeight="1">
      <c r="A44" s="1332" t="s">
        <v>293</v>
      </c>
      <c r="B44" s="1332"/>
      <c r="C44" s="1332"/>
      <c r="D44" s="1332"/>
      <c r="E44" s="1332"/>
      <c r="F44" s="1332"/>
      <c r="G44" s="1332"/>
      <c r="H44" s="1332"/>
      <c r="I44" s="1332"/>
      <c r="J44" s="1332"/>
      <c r="K44" s="1332"/>
      <c r="L44" s="1332"/>
      <c r="M44" s="1332"/>
      <c r="N44" s="1332"/>
      <c r="O44" s="1332"/>
      <c r="P44" s="1332"/>
      <c r="Q44" s="1332"/>
      <c r="R44" s="128"/>
    </row>
    <row r="45" spans="1:22" ht="15" customHeight="1">
      <c r="A45" s="1332" t="s">
        <v>547</v>
      </c>
      <c r="B45" s="1332"/>
      <c r="C45" s="1332"/>
      <c r="D45" s="1332"/>
      <c r="E45" s="1332"/>
      <c r="F45" s="1332"/>
      <c r="G45" s="1332"/>
      <c r="H45" s="1332"/>
      <c r="I45" s="1332"/>
      <c r="J45" s="1332"/>
      <c r="K45" s="1332"/>
      <c r="L45" s="1332"/>
      <c r="M45" s="1332"/>
      <c r="N45" s="1332"/>
      <c r="O45" s="1332"/>
      <c r="P45" s="1332"/>
      <c r="Q45" s="1332"/>
      <c r="R45" s="10"/>
    </row>
    <row r="46" spans="1:22" ht="15" customHeight="1">
      <c r="A46" s="1332" t="s">
        <v>328</v>
      </c>
      <c r="B46" s="1332"/>
      <c r="C46" s="1332"/>
      <c r="D46" s="1332"/>
      <c r="E46" s="1332"/>
      <c r="F46" s="1332"/>
      <c r="G46" s="1332"/>
      <c r="H46" s="1332"/>
      <c r="I46" s="1332"/>
      <c r="J46" s="1332"/>
      <c r="K46" s="1332"/>
      <c r="L46" s="1332"/>
      <c r="M46" s="1332"/>
      <c r="N46" s="1332"/>
      <c r="O46" s="1332"/>
      <c r="P46" s="1332"/>
      <c r="Q46" s="1332"/>
      <c r="R46" s="420"/>
    </row>
    <row r="47" spans="1:22" ht="15" customHeight="1">
      <c r="A47" s="1332"/>
      <c r="B47" s="1332"/>
      <c r="C47" s="1332"/>
      <c r="D47" s="1332"/>
      <c r="E47" s="1332"/>
      <c r="F47" s="1332"/>
      <c r="G47" s="1332"/>
      <c r="H47" s="1332"/>
      <c r="I47" s="1332"/>
      <c r="J47" s="1332"/>
      <c r="K47" s="1332"/>
      <c r="L47" s="1332"/>
      <c r="M47" s="1332"/>
      <c r="N47" s="1332"/>
      <c r="O47" s="1332"/>
      <c r="P47" s="1332"/>
      <c r="Q47" s="1332"/>
      <c r="R47" s="420"/>
    </row>
    <row r="48" spans="1:22" ht="15" customHeight="1">
      <c r="A48" s="1332"/>
      <c r="B48" s="1332"/>
      <c r="C48" s="1332"/>
      <c r="D48" s="1332"/>
      <c r="E48" s="1332"/>
      <c r="F48" s="1332"/>
      <c r="G48" s="1332"/>
      <c r="H48" s="1332"/>
      <c r="I48" s="1332"/>
      <c r="J48" s="1332"/>
      <c r="K48" s="1332"/>
      <c r="L48" s="1332"/>
      <c r="M48" s="1332"/>
      <c r="N48" s="1332"/>
      <c r="O48" s="1332"/>
      <c r="P48" s="1332"/>
      <c r="Q48" s="1332"/>
      <c r="R48" s="420"/>
    </row>
    <row r="49" spans="1:18" ht="15" customHeight="1">
      <c r="A49" s="1332" t="s">
        <v>320</v>
      </c>
      <c r="B49" s="1332"/>
      <c r="C49" s="1332"/>
      <c r="D49" s="1332"/>
      <c r="E49" s="1332"/>
      <c r="F49" s="1332"/>
      <c r="G49" s="1332"/>
      <c r="H49" s="1332"/>
      <c r="I49" s="1332"/>
      <c r="J49" s="1332"/>
      <c r="K49" s="1332"/>
      <c r="L49" s="1332"/>
      <c r="M49" s="1332"/>
      <c r="N49" s="1332"/>
      <c r="O49" s="1332"/>
      <c r="P49" s="1332"/>
      <c r="Q49" s="1332"/>
      <c r="R49" s="129"/>
    </row>
    <row r="50" spans="1:18" ht="15" customHeight="1">
      <c r="A50" s="1332"/>
      <c r="B50" s="1332"/>
      <c r="C50" s="1332"/>
      <c r="D50" s="1332"/>
      <c r="E50" s="1332"/>
      <c r="F50" s="1332"/>
      <c r="G50" s="1332"/>
      <c r="H50" s="1332"/>
      <c r="I50" s="1332"/>
      <c r="J50" s="1332"/>
      <c r="K50" s="1332"/>
      <c r="L50" s="1332"/>
      <c r="M50" s="1332"/>
      <c r="N50" s="1332"/>
      <c r="O50" s="1332"/>
      <c r="P50" s="1332"/>
      <c r="Q50" s="1332"/>
      <c r="R50" s="129"/>
    </row>
    <row r="51" spans="1:18" s="131" customFormat="1" ht="15" customHeight="1">
      <c r="A51" s="1332"/>
      <c r="B51" s="1332"/>
      <c r="C51" s="1332"/>
      <c r="D51" s="1332"/>
      <c r="E51" s="1332"/>
      <c r="F51" s="1332"/>
      <c r="G51" s="1332"/>
      <c r="H51" s="1332"/>
      <c r="I51" s="1332"/>
      <c r="J51" s="1332"/>
      <c r="K51" s="1332"/>
      <c r="L51" s="1332"/>
      <c r="M51" s="1332"/>
      <c r="N51" s="1332"/>
      <c r="O51" s="1332"/>
      <c r="P51" s="1332"/>
      <c r="Q51" s="1332"/>
      <c r="R51" s="130"/>
    </row>
    <row r="52" spans="1:18" ht="14.25">
      <c r="A52" s="1332" t="s">
        <v>548</v>
      </c>
      <c r="B52" s="1332"/>
      <c r="C52" s="1332"/>
      <c r="D52" s="1332"/>
      <c r="E52" s="1332"/>
      <c r="F52" s="1332"/>
      <c r="G52" s="1332"/>
      <c r="H52" s="1332"/>
      <c r="I52" s="1332"/>
      <c r="J52" s="1332"/>
      <c r="K52" s="1332"/>
      <c r="L52" s="1332"/>
      <c r="M52" s="1332"/>
      <c r="N52" s="1332"/>
      <c r="O52" s="1332"/>
      <c r="P52" s="1332"/>
      <c r="Q52" s="1332"/>
    </row>
    <row r="53" spans="1:18">
      <c r="A53" s="1883" t="s">
        <v>549</v>
      </c>
      <c r="B53" s="1883"/>
      <c r="C53" s="1883"/>
      <c r="D53" s="1883"/>
      <c r="E53" s="1883"/>
      <c r="F53" s="1883"/>
      <c r="G53" s="1883"/>
      <c r="H53" s="1883"/>
      <c r="I53" s="1883"/>
      <c r="J53" s="1883"/>
      <c r="K53" s="1883"/>
      <c r="L53" s="1883"/>
      <c r="M53" s="1883"/>
      <c r="N53" s="1883"/>
      <c r="O53" s="1883"/>
      <c r="P53" s="1883"/>
      <c r="Q53" s="1883"/>
    </row>
    <row r="54" spans="1:18">
      <c r="A54" s="1883"/>
      <c r="B54" s="1883"/>
      <c r="C54" s="1883"/>
      <c r="D54" s="1883"/>
      <c r="E54" s="1883"/>
      <c r="F54" s="1883"/>
      <c r="G54" s="1883"/>
      <c r="H54" s="1883"/>
      <c r="I54" s="1883"/>
      <c r="J54" s="1883"/>
      <c r="K54" s="1883"/>
      <c r="L54" s="1883"/>
      <c r="M54" s="1883"/>
      <c r="N54" s="1883"/>
      <c r="O54" s="1883"/>
      <c r="P54" s="1883"/>
      <c r="Q54" s="1883"/>
    </row>
    <row r="55" spans="1:18" ht="14.25">
      <c r="A55" s="1883" t="s">
        <v>553</v>
      </c>
      <c r="B55" s="1883"/>
      <c r="C55" s="1883"/>
      <c r="D55" s="1883"/>
      <c r="E55" s="1883"/>
      <c r="F55" s="1883"/>
      <c r="G55" s="1883"/>
      <c r="H55" s="1883"/>
      <c r="I55" s="1883"/>
      <c r="J55" s="1883"/>
      <c r="K55" s="1883"/>
      <c r="L55" s="1883"/>
      <c r="M55" s="1883"/>
      <c r="N55" s="1883"/>
      <c r="O55" s="1883"/>
      <c r="P55" s="1883"/>
      <c r="Q55" s="1883"/>
    </row>
    <row r="56" spans="1:18" ht="14.25" customHeight="1">
      <c r="A56" s="1883" t="s">
        <v>557</v>
      </c>
      <c r="B56" s="1883"/>
      <c r="C56" s="1883"/>
      <c r="D56" s="1883"/>
      <c r="E56" s="1883"/>
      <c r="F56" s="1883"/>
      <c r="G56" s="1883"/>
      <c r="H56" s="1883"/>
      <c r="I56" s="1883"/>
      <c r="J56" s="1883"/>
      <c r="K56" s="1883"/>
      <c r="L56" s="1883"/>
      <c r="M56" s="1883"/>
      <c r="N56" s="1883"/>
      <c r="O56" s="1883"/>
      <c r="P56" s="1883"/>
      <c r="Q56" s="1883"/>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zoomScale="75" zoomScaleNormal="75" zoomScalePageLayoutView="75" workbookViewId="0">
      <selection activeCell="V145" sqref="V145"/>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35" bestFit="1" customWidth="1"/>
    <col min="9" max="9" width="14.28515625" style="231" customWidth="1"/>
    <col min="10" max="10" width="11" style="231" bestFit="1" customWidth="1"/>
    <col min="11" max="11" width="2.42578125" style="231" bestFit="1" customWidth="1"/>
    <col min="12" max="12" width="18.140625" style="936" bestFit="1" customWidth="1"/>
    <col min="13" max="13" width="11" style="936" bestFit="1" customWidth="1"/>
    <col min="14" max="14" width="2.42578125" style="936" customWidth="1"/>
    <col min="15" max="15" width="19.42578125" style="936" bestFit="1" customWidth="1"/>
    <col min="16" max="16" width="3.85546875" style="936" bestFit="1" customWidth="1"/>
    <col min="17" max="17" width="19.42578125" style="936" customWidth="1"/>
    <col min="18" max="18" width="13.85546875" style="231" customWidth="1"/>
    <col min="19" max="19" width="24" style="937"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56" customFormat="1" ht="15">
      <c r="A1" s="1647" t="s">
        <v>591</v>
      </c>
      <c r="B1" s="1647"/>
      <c r="C1" s="1647"/>
      <c r="D1" s="1647"/>
      <c r="E1" s="1647"/>
      <c r="F1" s="1647"/>
      <c r="G1" s="1647"/>
      <c r="H1" s="1647"/>
      <c r="I1" s="1647"/>
      <c r="J1" s="1647"/>
      <c r="K1" s="1647"/>
      <c r="L1" s="1647"/>
      <c r="M1" s="1647"/>
      <c r="N1" s="1647"/>
      <c r="O1" s="1647"/>
      <c r="P1" s="1647"/>
      <c r="Q1" s="1647"/>
      <c r="R1" s="1647"/>
      <c r="S1" s="1647"/>
      <c r="T1" s="1647"/>
      <c r="U1" s="1647"/>
      <c r="V1" s="1647"/>
      <c r="W1" s="1647"/>
      <c r="X1" s="1647"/>
    </row>
    <row r="2" spans="1:27" s="1156" customFormat="1" ht="15">
      <c r="A2" s="1647" t="s">
        <v>590</v>
      </c>
      <c r="B2" s="1647"/>
      <c r="C2" s="1647"/>
      <c r="D2" s="1647"/>
      <c r="E2" s="1647"/>
      <c r="F2" s="1647"/>
      <c r="G2" s="1647"/>
      <c r="H2" s="1647"/>
      <c r="I2" s="1647"/>
      <c r="J2" s="1647"/>
      <c r="K2" s="1647"/>
      <c r="L2" s="1647"/>
      <c r="M2" s="1647"/>
      <c r="N2" s="1647"/>
      <c r="O2" s="1647"/>
      <c r="P2" s="1647"/>
      <c r="Q2" s="1647"/>
      <c r="R2" s="1647"/>
      <c r="S2" s="1647"/>
      <c r="T2" s="1647"/>
      <c r="U2" s="1647"/>
      <c r="V2" s="1647"/>
      <c r="W2" s="1647"/>
      <c r="X2" s="1647"/>
    </row>
    <row r="3" spans="1:27" s="1156" customFormat="1" ht="15" thickBot="1">
      <c r="F3" s="1171"/>
      <c r="H3" s="604"/>
      <c r="I3" s="5"/>
      <c r="J3" s="5"/>
      <c r="K3" s="5"/>
      <c r="L3" s="605"/>
      <c r="M3" s="605"/>
      <c r="N3" s="605"/>
      <c r="O3" s="605"/>
      <c r="P3" s="605"/>
      <c r="Q3" s="605"/>
      <c r="S3" s="606"/>
    </row>
    <row r="4" spans="1:27" s="1156" customFormat="1" ht="37.5" customHeight="1" thickBot="1">
      <c r="A4" s="1668" t="s">
        <v>78</v>
      </c>
      <c r="B4" s="1591" t="s">
        <v>0</v>
      </c>
      <c r="C4" s="1905" t="s">
        <v>41</v>
      </c>
      <c r="D4" s="1345"/>
      <c r="E4" s="1674"/>
      <c r="F4" s="1591" t="s">
        <v>42</v>
      </c>
      <c r="G4" s="1591" t="s">
        <v>138</v>
      </c>
      <c r="H4" s="1915" t="s">
        <v>566</v>
      </c>
      <c r="I4" s="1586" t="s">
        <v>8</v>
      </c>
      <c r="J4" s="1344" t="s">
        <v>567</v>
      </c>
      <c r="K4" s="1345"/>
      <c r="L4" s="1346"/>
      <c r="M4" s="1344" t="s">
        <v>568</v>
      </c>
      <c r="N4" s="1345"/>
      <c r="O4" s="1346"/>
      <c r="P4" s="1344" t="s">
        <v>569</v>
      </c>
      <c r="Q4" s="1346"/>
      <c r="R4" s="1668" t="s">
        <v>142</v>
      </c>
      <c r="S4" s="1917"/>
      <c r="T4" s="1918" t="s">
        <v>294</v>
      </c>
      <c r="U4" s="1659"/>
      <c r="V4" s="1919" t="s">
        <v>277</v>
      </c>
      <c r="W4" s="1920"/>
      <c r="X4" s="1921"/>
    </row>
    <row r="5" spans="1:27" s="1156" customFormat="1" ht="45.75" customHeight="1" thickBot="1">
      <c r="A5" s="1670"/>
      <c r="B5" s="1425"/>
      <c r="C5" s="607" t="s">
        <v>43</v>
      </c>
      <c r="D5" s="608" t="s">
        <v>44</v>
      </c>
      <c r="E5" s="607" t="s">
        <v>45</v>
      </c>
      <c r="F5" s="1425"/>
      <c r="G5" s="1425"/>
      <c r="H5" s="1916"/>
      <c r="I5" s="1587"/>
      <c r="J5" s="609" t="s">
        <v>0</v>
      </c>
      <c r="K5" s="610"/>
      <c r="L5" s="611" t="s">
        <v>229</v>
      </c>
      <c r="M5" s="612" t="s">
        <v>0</v>
      </c>
      <c r="N5" s="613"/>
      <c r="O5" s="614" t="s">
        <v>229</v>
      </c>
      <c r="P5" s="613"/>
      <c r="Q5" s="614" t="s">
        <v>229</v>
      </c>
      <c r="R5" s="917" t="s">
        <v>274</v>
      </c>
      <c r="S5" s="918" t="s">
        <v>275</v>
      </c>
      <c r="T5" s="917" t="s">
        <v>229</v>
      </c>
      <c r="U5" s="919" t="s">
        <v>227</v>
      </c>
      <c r="V5" s="917" t="s">
        <v>0</v>
      </c>
      <c r="W5" s="920" t="s">
        <v>227</v>
      </c>
      <c r="X5" s="921" t="s">
        <v>278</v>
      </c>
    </row>
    <row r="6" spans="1:27" s="1156"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22">
        <v>40193</v>
      </c>
      <c r="S6" s="1924">
        <v>156250000</v>
      </c>
      <c r="T6" s="1926">
        <v>0</v>
      </c>
      <c r="U6" s="1928" t="s">
        <v>171</v>
      </c>
      <c r="V6" s="625">
        <v>40207</v>
      </c>
      <c r="W6" s="978" t="s">
        <v>279</v>
      </c>
      <c r="X6" s="81">
        <v>20091872.420000002</v>
      </c>
      <c r="AA6" s="605"/>
    </row>
    <row r="7" spans="1:27" s="1156" customFormat="1" ht="29.25" customHeight="1">
      <c r="A7" s="1169"/>
      <c r="B7" s="626"/>
      <c r="C7" s="715"/>
      <c r="D7" s="715"/>
      <c r="E7" s="715"/>
      <c r="F7" s="1152"/>
      <c r="G7" s="715"/>
      <c r="H7" s="1159"/>
      <c r="I7" s="1196"/>
      <c r="J7" s="627"/>
      <c r="K7" s="628"/>
      <c r="L7" s="1194"/>
      <c r="M7" s="627"/>
      <c r="N7" s="628"/>
      <c r="O7" s="1194"/>
      <c r="P7" s="628"/>
      <c r="Q7" s="1194"/>
      <c r="R7" s="1923"/>
      <c r="S7" s="1925"/>
      <c r="T7" s="1927"/>
      <c r="U7" s="1929"/>
      <c r="V7" s="625">
        <v>40233</v>
      </c>
      <c r="W7" s="978" t="s">
        <v>343</v>
      </c>
      <c r="X7" s="81">
        <v>48922.020388332559</v>
      </c>
    </row>
    <row r="8" spans="1:27" s="1156"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78"/>
      <c r="W8" s="1155"/>
      <c r="X8" s="81"/>
    </row>
    <row r="9" spans="1:27" s="1156" customFormat="1" ht="29.25" customHeight="1">
      <c r="A9" s="639"/>
      <c r="B9" s="640"/>
      <c r="C9" s="641"/>
      <c r="D9" s="641"/>
      <c r="E9" s="641"/>
      <c r="F9" s="642"/>
      <c r="G9" s="641"/>
      <c r="H9" s="643"/>
      <c r="I9" s="644"/>
      <c r="J9" s="645"/>
      <c r="K9" s="646"/>
      <c r="L9" s="647"/>
      <c r="M9" s="645"/>
      <c r="N9" s="646"/>
      <c r="O9" s="647"/>
      <c r="P9" s="646"/>
      <c r="Q9" s="647"/>
      <c r="R9" s="1930">
        <v>40190</v>
      </c>
      <c r="S9" s="1942">
        <v>166000000</v>
      </c>
      <c r="T9" s="1943">
        <v>0</v>
      </c>
      <c r="U9" s="1944" t="s">
        <v>276</v>
      </c>
      <c r="V9" s="1193">
        <v>40207</v>
      </c>
      <c r="W9" s="715" t="s">
        <v>279</v>
      </c>
      <c r="X9" s="81">
        <v>502301.83</v>
      </c>
    </row>
    <row r="10" spans="1:27" s="1156" customFormat="1" ht="29.25" customHeight="1">
      <c r="A10" s="648"/>
      <c r="B10" s="649"/>
      <c r="C10" s="650"/>
      <c r="D10" s="650"/>
      <c r="E10" s="650"/>
      <c r="F10" s="94"/>
      <c r="G10" s="650"/>
      <c r="H10" s="651"/>
      <c r="I10" s="652"/>
      <c r="J10" s="653"/>
      <c r="K10" s="654"/>
      <c r="L10" s="655"/>
      <c r="M10" s="653"/>
      <c r="N10" s="654"/>
      <c r="O10" s="655"/>
      <c r="P10" s="654"/>
      <c r="Q10" s="655"/>
      <c r="R10" s="1923"/>
      <c r="S10" s="1925"/>
      <c r="T10" s="1927"/>
      <c r="U10" s="1945"/>
      <c r="V10" s="1193">
        <v>40233</v>
      </c>
      <c r="W10" s="715" t="s">
        <v>343</v>
      </c>
      <c r="X10" s="81">
        <v>1223.06</v>
      </c>
      <c r="AA10" s="656"/>
    </row>
    <row r="11" spans="1:27" s="1156" customFormat="1" ht="29.25" customHeight="1">
      <c r="A11" s="1181">
        <v>1</v>
      </c>
      <c r="B11" s="1160">
        <v>40086</v>
      </c>
      <c r="C11" s="714" t="s">
        <v>168</v>
      </c>
      <c r="D11" s="714" t="s">
        <v>125</v>
      </c>
      <c r="E11" s="1175" t="s">
        <v>126</v>
      </c>
      <c r="F11" s="1162" t="s">
        <v>17</v>
      </c>
      <c r="G11" s="714" t="s">
        <v>171</v>
      </c>
      <c r="H11" s="25">
        <v>1111111111.1099999</v>
      </c>
      <c r="I11" s="1166" t="s">
        <v>37</v>
      </c>
      <c r="J11" s="1190">
        <v>40259</v>
      </c>
      <c r="K11" s="1175">
        <v>6</v>
      </c>
      <c r="L11" s="657">
        <v>1244437500</v>
      </c>
      <c r="M11" s="658">
        <v>40375</v>
      </c>
      <c r="N11" s="659"/>
      <c r="O11" s="657">
        <v>856000000</v>
      </c>
      <c r="P11" s="1158"/>
      <c r="Q11" s="660">
        <v>580960000</v>
      </c>
      <c r="R11" s="44">
        <v>40227</v>
      </c>
      <c r="S11" s="63">
        <v>2444346.81</v>
      </c>
      <c r="T11" s="661">
        <f>$Q$11-S11</f>
        <v>578515653.19000006</v>
      </c>
      <c r="U11" s="662" t="s">
        <v>570</v>
      </c>
      <c r="V11" s="663"/>
      <c r="W11" s="664"/>
      <c r="X11" s="81"/>
      <c r="AA11" s="656"/>
    </row>
    <row r="12" spans="1:27" s="1156" customFormat="1" ht="29.25" customHeight="1">
      <c r="A12" s="1182"/>
      <c r="B12" s="1170"/>
      <c r="C12" s="665"/>
      <c r="D12" s="665"/>
      <c r="E12" s="1176"/>
      <c r="F12" s="1165"/>
      <c r="G12" s="665"/>
      <c r="H12" s="666"/>
      <c r="I12" s="716"/>
      <c r="J12" s="1191"/>
      <c r="K12" s="1176"/>
      <c r="L12" s="657"/>
      <c r="M12" s="658"/>
      <c r="N12" s="659"/>
      <c r="O12" s="657"/>
      <c r="P12" s="659"/>
      <c r="Q12" s="660"/>
      <c r="R12" s="44">
        <v>40283</v>
      </c>
      <c r="S12" s="63">
        <v>3533199.33</v>
      </c>
      <c r="T12" s="661">
        <f>T11-S12</f>
        <v>574982453.86000001</v>
      </c>
      <c r="U12" s="662" t="s">
        <v>570</v>
      </c>
      <c r="V12" s="663"/>
      <c r="W12" s="664"/>
      <c r="X12" s="81"/>
      <c r="AA12" s="656"/>
    </row>
    <row r="13" spans="1:27" s="1156" customFormat="1" ht="29.25" customHeight="1">
      <c r="A13" s="1182"/>
      <c r="B13" s="1170"/>
      <c r="C13" s="665"/>
      <c r="D13" s="665"/>
      <c r="E13" s="1176"/>
      <c r="F13" s="1165"/>
      <c r="G13" s="665"/>
      <c r="H13" s="666"/>
      <c r="I13" s="1167"/>
      <c r="J13" s="1191"/>
      <c r="K13" s="1176"/>
      <c r="L13" s="657"/>
      <c r="M13" s="658"/>
      <c r="N13" s="659"/>
      <c r="O13" s="657"/>
      <c r="P13" s="659"/>
      <c r="Q13" s="660"/>
      <c r="R13" s="44">
        <v>40436</v>
      </c>
      <c r="S13" s="63">
        <v>30011186.84</v>
      </c>
      <c r="T13" s="661">
        <f>T12-S13</f>
        <v>544971267.01999998</v>
      </c>
      <c r="U13" s="662" t="s">
        <v>570</v>
      </c>
      <c r="V13" s="663"/>
      <c r="W13" s="664"/>
      <c r="X13" s="81"/>
      <c r="AA13" s="656"/>
    </row>
    <row r="14" spans="1:27" s="1156" customFormat="1" ht="29.25" customHeight="1">
      <c r="A14" s="1182"/>
      <c r="B14" s="1170"/>
      <c r="C14" s="665"/>
      <c r="D14" s="665"/>
      <c r="E14" s="1176"/>
      <c r="F14" s="1165"/>
      <c r="G14" s="665"/>
      <c r="H14" s="666"/>
      <c r="I14" s="1167"/>
      <c r="J14" s="1191"/>
      <c r="K14" s="1176"/>
      <c r="L14" s="657"/>
      <c r="M14" s="658"/>
      <c r="N14" s="659"/>
      <c r="O14" s="657"/>
      <c r="P14" s="659"/>
      <c r="Q14" s="660"/>
      <c r="R14" s="44">
        <v>40497</v>
      </c>
      <c r="S14" s="63">
        <v>66463981.780000001</v>
      </c>
      <c r="T14" s="661">
        <f>T13-S14</f>
        <v>478507285.24000001</v>
      </c>
      <c r="U14" s="662" t="s">
        <v>570</v>
      </c>
      <c r="V14" s="663"/>
      <c r="W14" s="664"/>
      <c r="X14" s="81"/>
      <c r="AA14" s="656"/>
    </row>
    <row r="15" spans="1:27" s="1156" customFormat="1" ht="29.25" customHeight="1">
      <c r="A15" s="1182"/>
      <c r="B15" s="1170"/>
      <c r="C15" s="665"/>
      <c r="D15" s="665"/>
      <c r="E15" s="1176"/>
      <c r="F15" s="1165"/>
      <c r="G15" s="665"/>
      <c r="H15" s="666"/>
      <c r="I15" s="1167"/>
      <c r="J15" s="1191"/>
      <c r="K15" s="1176"/>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56" customFormat="1" ht="29.25" customHeight="1">
      <c r="A16" s="1182"/>
      <c r="B16" s="1170"/>
      <c r="C16" s="665"/>
      <c r="D16" s="665"/>
      <c r="E16" s="1176"/>
      <c r="F16" s="1165"/>
      <c r="G16" s="665"/>
      <c r="H16" s="666"/>
      <c r="I16" s="1167"/>
      <c r="J16" s="1191"/>
      <c r="K16" s="1176"/>
      <c r="L16" s="657"/>
      <c r="M16" s="658"/>
      <c r="N16" s="659"/>
      <c r="O16" s="657"/>
      <c r="P16" s="659"/>
      <c r="Q16" s="660"/>
      <c r="R16" s="44">
        <v>40557</v>
      </c>
      <c r="S16" s="63">
        <v>13677726.439999999</v>
      </c>
      <c r="T16" s="661">
        <f t="shared" si="0"/>
        <v>448985023.02000004</v>
      </c>
      <c r="U16" s="662" t="s">
        <v>570</v>
      </c>
      <c r="V16" s="663"/>
      <c r="W16" s="664"/>
      <c r="X16" s="81"/>
      <c r="AA16" s="656"/>
    </row>
    <row r="17" spans="1:27" s="1156" customFormat="1" ht="29.25" customHeight="1">
      <c r="A17" s="1182"/>
      <c r="B17" s="1170"/>
      <c r="C17" s="665"/>
      <c r="D17" s="665"/>
      <c r="E17" s="1176"/>
      <c r="F17" s="1165"/>
      <c r="G17" s="665"/>
      <c r="H17" s="666"/>
      <c r="I17" s="1167"/>
      <c r="J17" s="1191"/>
      <c r="K17" s="1176"/>
      <c r="L17" s="657"/>
      <c r="M17" s="658"/>
      <c r="N17" s="659"/>
      <c r="O17" s="657"/>
      <c r="P17" s="659"/>
      <c r="Q17" s="660"/>
      <c r="R17" s="44">
        <v>40588</v>
      </c>
      <c r="S17" s="63">
        <v>48523844.579999998</v>
      </c>
      <c r="T17" s="661">
        <f t="shared" si="0"/>
        <v>400461178.44000006</v>
      </c>
      <c r="U17" s="662" t="s">
        <v>570</v>
      </c>
      <c r="V17" s="663"/>
      <c r="W17" s="664"/>
      <c r="X17" s="81"/>
      <c r="AA17" s="656"/>
    </row>
    <row r="18" spans="1:27" s="1156" customFormat="1" ht="29.25" customHeight="1">
      <c r="A18" s="1182"/>
      <c r="B18" s="1170"/>
      <c r="C18" s="665"/>
      <c r="D18" s="665"/>
      <c r="E18" s="1176"/>
      <c r="F18" s="1165"/>
      <c r="G18" s="665"/>
      <c r="H18" s="666"/>
      <c r="I18" s="1167"/>
      <c r="J18" s="1191"/>
      <c r="K18" s="1176"/>
      <c r="L18" s="657"/>
      <c r="M18" s="658"/>
      <c r="N18" s="659"/>
      <c r="O18" s="657"/>
      <c r="P18" s="659"/>
      <c r="Q18" s="660"/>
      <c r="R18" s="44">
        <v>40616</v>
      </c>
      <c r="S18" s="63">
        <v>68765544.25</v>
      </c>
      <c r="T18" s="661">
        <f t="shared" si="0"/>
        <v>331695634.19000006</v>
      </c>
      <c r="U18" s="662" t="s">
        <v>570</v>
      </c>
      <c r="V18" s="663"/>
      <c r="W18" s="664"/>
      <c r="X18" s="81"/>
      <c r="AA18" s="656"/>
    </row>
    <row r="19" spans="1:27" s="1156" customFormat="1" ht="29.25" customHeight="1">
      <c r="A19" s="1182"/>
      <c r="B19" s="1170"/>
      <c r="C19" s="665"/>
      <c r="D19" s="665"/>
      <c r="E19" s="1176"/>
      <c r="F19" s="1165"/>
      <c r="G19" s="665"/>
      <c r="H19" s="666"/>
      <c r="I19" s="1167"/>
      <c r="J19" s="1191"/>
      <c r="K19" s="1176"/>
      <c r="L19" s="657"/>
      <c r="M19" s="658"/>
      <c r="N19" s="659"/>
      <c r="O19" s="657"/>
      <c r="P19" s="659"/>
      <c r="Q19" s="660"/>
      <c r="R19" s="44">
        <v>40647</v>
      </c>
      <c r="S19" s="63">
        <v>77704254.329999998</v>
      </c>
      <c r="T19" s="661">
        <f t="shared" si="0"/>
        <v>253991379.86000007</v>
      </c>
      <c r="U19" s="662" t="s">
        <v>570</v>
      </c>
      <c r="V19" s="663"/>
      <c r="W19" s="664"/>
      <c r="X19" s="81"/>
      <c r="AA19" s="656"/>
    </row>
    <row r="20" spans="1:27" s="1156" customFormat="1" ht="29.25" customHeight="1">
      <c r="A20" s="1182"/>
      <c r="B20" s="1170"/>
      <c r="C20" s="665"/>
      <c r="D20" s="665"/>
      <c r="E20" s="1176"/>
      <c r="F20" s="1165"/>
      <c r="G20" s="665"/>
      <c r="H20" s="666"/>
      <c r="I20" s="1167"/>
      <c r="J20" s="1191"/>
      <c r="K20" s="1176"/>
      <c r="L20" s="657"/>
      <c r="M20" s="658"/>
      <c r="N20" s="659"/>
      <c r="O20" s="657"/>
      <c r="P20" s="659"/>
      <c r="Q20" s="660"/>
      <c r="R20" s="44">
        <v>40683</v>
      </c>
      <c r="S20" s="63">
        <v>28883732.629999999</v>
      </c>
      <c r="T20" s="661">
        <f t="shared" si="0"/>
        <v>225107647.23000008</v>
      </c>
      <c r="U20" s="662" t="s">
        <v>570</v>
      </c>
      <c r="V20" s="663"/>
      <c r="W20" s="664"/>
      <c r="X20" s="81"/>
      <c r="AA20" s="656"/>
    </row>
    <row r="21" spans="1:27" s="1156" customFormat="1" ht="29.25" customHeight="1">
      <c r="A21" s="1182"/>
      <c r="B21" s="1170"/>
      <c r="C21" s="665"/>
      <c r="D21" s="665"/>
      <c r="E21" s="1176"/>
      <c r="F21" s="1165"/>
      <c r="G21" s="665"/>
      <c r="H21" s="666"/>
      <c r="I21" s="1167"/>
      <c r="J21" s="1191"/>
      <c r="K21" s="1176"/>
      <c r="L21" s="657"/>
      <c r="M21" s="658"/>
      <c r="N21" s="659"/>
      <c r="O21" s="657"/>
      <c r="P21" s="659"/>
      <c r="Q21" s="660"/>
      <c r="R21" s="44">
        <v>40708</v>
      </c>
      <c r="S21" s="63">
        <v>9129708.8200000003</v>
      </c>
      <c r="T21" s="661">
        <f t="shared" si="0"/>
        <v>215977938.41000009</v>
      </c>
      <c r="U21" s="662" t="s">
        <v>570</v>
      </c>
      <c r="V21" s="663"/>
      <c r="W21" s="664"/>
      <c r="X21" s="81"/>
      <c r="AA21" s="656"/>
    </row>
    <row r="22" spans="1:27" s="1156" customFormat="1" ht="29.25" customHeight="1">
      <c r="A22" s="1182"/>
      <c r="B22" s="1170"/>
      <c r="C22" s="665"/>
      <c r="D22" s="665"/>
      <c r="E22" s="1176"/>
      <c r="F22" s="1165"/>
      <c r="G22" s="665"/>
      <c r="H22" s="666"/>
      <c r="I22" s="1167"/>
      <c r="J22" s="1191"/>
      <c r="K22" s="1176"/>
      <c r="L22" s="657"/>
      <c r="M22" s="658"/>
      <c r="N22" s="659"/>
      <c r="O22" s="657"/>
      <c r="P22" s="659"/>
      <c r="Q22" s="660"/>
      <c r="R22" s="44">
        <v>40739</v>
      </c>
      <c r="S22" s="63">
        <v>31061746.91</v>
      </c>
      <c r="T22" s="661">
        <f t="shared" si="0"/>
        <v>184916191.50000009</v>
      </c>
      <c r="U22" s="662" t="s">
        <v>570</v>
      </c>
      <c r="V22" s="663"/>
      <c r="W22" s="664"/>
      <c r="X22" s="81"/>
      <c r="AA22" s="656"/>
    </row>
    <row r="23" spans="1:27" s="1156" customFormat="1" ht="29.25" customHeight="1">
      <c r="A23" s="1182"/>
      <c r="B23" s="1170"/>
      <c r="C23" s="665"/>
      <c r="D23" s="665"/>
      <c r="E23" s="1176"/>
      <c r="F23" s="1165"/>
      <c r="G23" s="665"/>
      <c r="H23" s="666"/>
      <c r="I23" s="1167"/>
      <c r="J23" s="1191"/>
      <c r="K23" s="1176"/>
      <c r="L23" s="657"/>
      <c r="M23" s="658"/>
      <c r="N23" s="659"/>
      <c r="O23" s="657"/>
      <c r="P23" s="659"/>
      <c r="Q23" s="660"/>
      <c r="R23" s="44">
        <v>40767</v>
      </c>
      <c r="S23" s="63">
        <v>10381214.060000001</v>
      </c>
      <c r="T23" s="661">
        <f t="shared" si="0"/>
        <v>174534977.44000009</v>
      </c>
      <c r="U23" s="662" t="s">
        <v>570</v>
      </c>
      <c r="V23" s="663"/>
      <c r="W23" s="664"/>
      <c r="X23" s="81"/>
      <c r="AA23" s="656"/>
    </row>
    <row r="24" spans="1:27" s="1156" customFormat="1" ht="29.25" customHeight="1">
      <c r="A24" s="1182"/>
      <c r="B24" s="1170"/>
      <c r="C24" s="665"/>
      <c r="D24" s="665"/>
      <c r="E24" s="1176"/>
      <c r="F24" s="1165"/>
      <c r="G24" s="665"/>
      <c r="H24" s="666"/>
      <c r="I24" s="1167"/>
      <c r="J24" s="1191"/>
      <c r="K24" s="1176"/>
      <c r="L24" s="657"/>
      <c r="M24" s="658"/>
      <c r="N24" s="659"/>
      <c r="O24" s="657"/>
      <c r="P24" s="659"/>
      <c r="Q24" s="660"/>
      <c r="R24" s="44">
        <v>40833</v>
      </c>
      <c r="S24" s="63">
        <v>6230731.1600000001</v>
      </c>
      <c r="T24" s="661">
        <f t="shared" si="0"/>
        <v>168304246.28000009</v>
      </c>
      <c r="U24" s="662" t="s">
        <v>570</v>
      </c>
      <c r="V24" s="663"/>
      <c r="W24" s="664"/>
      <c r="X24" s="81"/>
      <c r="AA24" s="656"/>
    </row>
    <row r="25" spans="1:27" s="1156" customFormat="1" ht="29.25" customHeight="1">
      <c r="A25" s="1182"/>
      <c r="B25" s="1170"/>
      <c r="C25" s="665"/>
      <c r="D25" s="665"/>
      <c r="E25" s="1176"/>
      <c r="F25" s="1165"/>
      <c r="G25" s="665"/>
      <c r="H25" s="666"/>
      <c r="I25" s="1167"/>
      <c r="J25" s="1191"/>
      <c r="K25" s="1176"/>
      <c r="L25" s="657"/>
      <c r="M25" s="658"/>
      <c r="N25" s="659"/>
      <c r="O25" s="657"/>
      <c r="P25" s="659"/>
      <c r="Q25" s="660"/>
      <c r="R25" s="44">
        <v>40891</v>
      </c>
      <c r="S25" s="63">
        <v>1183958.5</v>
      </c>
      <c r="T25" s="661">
        <f t="shared" si="0"/>
        <v>167120287.78000009</v>
      </c>
      <c r="U25" s="662" t="s">
        <v>570</v>
      </c>
      <c r="V25" s="663"/>
      <c r="W25" s="664"/>
      <c r="X25" s="81"/>
      <c r="Z25" s="667"/>
      <c r="AA25" s="656"/>
    </row>
    <row r="26" spans="1:27" s="1156" customFormat="1" ht="29.25" customHeight="1">
      <c r="A26" s="1182"/>
      <c r="B26" s="1170"/>
      <c r="C26" s="665"/>
      <c r="D26" s="665"/>
      <c r="E26" s="1176"/>
      <c r="F26" s="1165"/>
      <c r="G26" s="665"/>
      <c r="H26" s="666"/>
      <c r="I26" s="1167"/>
      <c r="J26" s="1191"/>
      <c r="K26" s="1176"/>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56" customFormat="1" ht="29.25" customHeight="1">
      <c r="A27" s="1182"/>
      <c r="B27" s="1170"/>
      <c r="C27" s="665"/>
      <c r="D27" s="665"/>
      <c r="E27" s="1176"/>
      <c r="F27" s="1165"/>
      <c r="G27" s="665"/>
      <c r="H27" s="666"/>
      <c r="I27" s="1167"/>
      <c r="J27" s="1191"/>
      <c r="K27" s="1176"/>
      <c r="L27" s="657"/>
      <c r="M27" s="658"/>
      <c r="N27" s="659"/>
      <c r="O27" s="657"/>
      <c r="P27" s="659"/>
      <c r="Q27" s="660"/>
      <c r="R27" s="44">
        <v>40953</v>
      </c>
      <c r="S27" s="63">
        <v>1601687.56</v>
      </c>
      <c r="T27" s="661">
        <f t="shared" si="0"/>
        <v>164422415.11000007</v>
      </c>
      <c r="U27" s="662" t="s">
        <v>570</v>
      </c>
      <c r="V27" s="663"/>
      <c r="W27" s="664"/>
      <c r="X27" s="81"/>
      <c r="AA27" s="656"/>
    </row>
    <row r="28" spans="1:27" s="1156" customFormat="1" ht="29.25" customHeight="1">
      <c r="A28" s="1182"/>
      <c r="B28" s="1170"/>
      <c r="C28" s="665"/>
      <c r="D28" s="665"/>
      <c r="E28" s="1176"/>
      <c r="F28" s="1165"/>
      <c r="G28" s="665"/>
      <c r="H28" s="666"/>
      <c r="I28" s="1167"/>
      <c r="J28" s="1191"/>
      <c r="K28" s="1176"/>
      <c r="L28" s="657"/>
      <c r="M28" s="658"/>
      <c r="N28" s="659"/>
      <c r="O28" s="657"/>
      <c r="P28" s="659"/>
      <c r="Q28" s="660"/>
      <c r="R28" s="44">
        <v>40982</v>
      </c>
      <c r="S28" s="63">
        <v>3035545.5</v>
      </c>
      <c r="T28" s="661">
        <f t="shared" si="0"/>
        <v>161386869.61000007</v>
      </c>
      <c r="U28" s="662" t="s">
        <v>570</v>
      </c>
      <c r="V28" s="663"/>
      <c r="W28" s="664"/>
      <c r="X28" s="81"/>
      <c r="AA28" s="656"/>
    </row>
    <row r="29" spans="1:27" s="1156" customFormat="1" ht="29.25" customHeight="1">
      <c r="A29" s="1182"/>
      <c r="B29" s="1170"/>
      <c r="C29" s="665"/>
      <c r="D29" s="665"/>
      <c r="E29" s="1176"/>
      <c r="F29" s="1165"/>
      <c r="G29" s="665"/>
      <c r="H29" s="666"/>
      <c r="I29" s="1167"/>
      <c r="J29" s="1191"/>
      <c r="K29" s="1176"/>
      <c r="L29" s="657"/>
      <c r="M29" s="658"/>
      <c r="N29" s="659"/>
      <c r="O29" s="657"/>
      <c r="P29" s="659"/>
      <c r="Q29" s="660"/>
      <c r="R29" s="1930">
        <v>40997</v>
      </c>
      <c r="S29" s="1938">
        <v>161386869.61000001</v>
      </c>
      <c r="T29" s="1733">
        <f t="shared" si="0"/>
        <v>0</v>
      </c>
      <c r="U29" s="1941" t="s">
        <v>570</v>
      </c>
      <c r="V29" s="1">
        <v>40997</v>
      </c>
      <c r="W29" s="133" t="s">
        <v>279</v>
      </c>
      <c r="X29" s="81">
        <v>56390209.140000001</v>
      </c>
      <c r="Z29" s="667"/>
      <c r="AA29" s="656"/>
    </row>
    <row r="30" spans="1:27" s="1156" customFormat="1" ht="29.25" customHeight="1">
      <c r="A30" s="1182"/>
      <c r="B30" s="1170"/>
      <c r="C30" s="665"/>
      <c r="D30" s="665"/>
      <c r="E30" s="1176"/>
      <c r="F30" s="1165"/>
      <c r="G30" s="665"/>
      <c r="H30" s="666"/>
      <c r="I30" s="1167"/>
      <c r="J30" s="1191"/>
      <c r="K30" s="1176"/>
      <c r="L30" s="657"/>
      <c r="M30" s="658"/>
      <c r="N30" s="659"/>
      <c r="O30" s="657"/>
      <c r="P30" s="659"/>
      <c r="Q30" s="660"/>
      <c r="R30" s="1931"/>
      <c r="S30" s="1946"/>
      <c r="T30" s="1734"/>
      <c r="U30" s="1947"/>
      <c r="V30" s="1">
        <v>41130</v>
      </c>
      <c r="W30" s="133" t="s">
        <v>279</v>
      </c>
      <c r="X30" s="81">
        <v>1056751</v>
      </c>
      <c r="Z30" s="667"/>
      <c r="AA30" s="656"/>
    </row>
    <row r="31" spans="1:27" s="1156" customFormat="1" ht="29.25" customHeight="1">
      <c r="A31" s="1182"/>
      <c r="B31" s="1170"/>
      <c r="C31" s="665"/>
      <c r="D31" s="665"/>
      <c r="E31" s="1176"/>
      <c r="F31" s="1165"/>
      <c r="G31" s="665"/>
      <c r="H31" s="666"/>
      <c r="I31" s="1167"/>
      <c r="J31" s="1191"/>
      <c r="K31" s="1176"/>
      <c r="L31" s="657"/>
      <c r="M31" s="658"/>
      <c r="N31" s="659"/>
      <c r="O31" s="657"/>
      <c r="P31" s="659"/>
      <c r="Q31" s="660"/>
      <c r="R31" s="1931"/>
      <c r="S31" s="1946"/>
      <c r="T31" s="1734"/>
      <c r="U31" s="1947"/>
      <c r="V31" s="1">
        <v>41180</v>
      </c>
      <c r="W31" s="133" t="s">
        <v>343</v>
      </c>
      <c r="X31" s="81">
        <v>18772.28</v>
      </c>
      <c r="Z31" s="667"/>
      <c r="AA31" s="656"/>
    </row>
    <row r="32" spans="1:27" s="1156" customFormat="1" ht="29.25" customHeight="1">
      <c r="A32" s="1182"/>
      <c r="B32" s="1170"/>
      <c r="C32" s="665"/>
      <c r="D32" s="665"/>
      <c r="E32" s="1176"/>
      <c r="F32" s="1165"/>
      <c r="G32" s="665"/>
      <c r="H32" s="666"/>
      <c r="I32" s="1167"/>
      <c r="J32" s="1191"/>
      <c r="K32" s="1176"/>
      <c r="L32" s="657"/>
      <c r="M32" s="658"/>
      <c r="N32" s="659"/>
      <c r="O32" s="657"/>
      <c r="P32" s="659"/>
      <c r="Q32" s="660"/>
      <c r="R32" s="1931"/>
      <c r="S32" s="1946"/>
      <c r="T32" s="1734"/>
      <c r="U32" s="1947"/>
      <c r="V32" s="1">
        <v>41429</v>
      </c>
      <c r="W32" s="35" t="s">
        <v>631</v>
      </c>
      <c r="X32" s="81">
        <v>69399.31</v>
      </c>
      <c r="Z32" s="667"/>
      <c r="AA32" s="656"/>
    </row>
    <row r="33" spans="1:27" s="1156" customFormat="1" ht="29.25" customHeight="1">
      <c r="A33" s="1182"/>
      <c r="B33" s="1170"/>
      <c r="C33" s="665"/>
      <c r="D33" s="665"/>
      <c r="E33" s="1176"/>
      <c r="F33" s="1165"/>
      <c r="G33" s="665"/>
      <c r="H33" s="666"/>
      <c r="I33" s="1167"/>
      <c r="J33" s="1191"/>
      <c r="K33" s="1176"/>
      <c r="L33" s="657"/>
      <c r="M33" s="658"/>
      <c r="N33" s="659"/>
      <c r="O33" s="657"/>
      <c r="P33" s="659"/>
      <c r="Q33" s="660"/>
      <c r="R33" s="1923"/>
      <c r="S33" s="1404"/>
      <c r="T33" s="1735"/>
      <c r="U33" s="1929"/>
      <c r="V33" s="1">
        <v>41463</v>
      </c>
      <c r="W33" s="133" t="s">
        <v>635</v>
      </c>
      <c r="X33" s="81">
        <v>64443.65</v>
      </c>
      <c r="Z33" s="667"/>
      <c r="AA33" s="656"/>
    </row>
    <row r="34" spans="1:27" s="1154" customFormat="1" ht="29.25" customHeight="1">
      <c r="A34" s="1181">
        <v>2</v>
      </c>
      <c r="B34" s="1160">
        <v>40086</v>
      </c>
      <c r="C34" s="1179" t="s">
        <v>168</v>
      </c>
      <c r="D34" s="1175" t="s">
        <v>125</v>
      </c>
      <c r="E34" s="1175" t="s">
        <v>126</v>
      </c>
      <c r="F34" s="1162" t="s">
        <v>17</v>
      </c>
      <c r="G34" s="1175" t="s">
        <v>170</v>
      </c>
      <c r="H34" s="1164">
        <v>2222222222.2199998</v>
      </c>
      <c r="I34" s="1153" t="s">
        <v>37</v>
      </c>
      <c r="J34" s="1190">
        <v>40259</v>
      </c>
      <c r="K34" s="1175">
        <v>6</v>
      </c>
      <c r="L34" s="1192">
        <v>2488875000</v>
      </c>
      <c r="M34" s="668">
        <v>40812</v>
      </c>
      <c r="N34" s="669">
        <v>8</v>
      </c>
      <c r="O34" s="670">
        <v>1161920000</v>
      </c>
      <c r="P34" s="669"/>
      <c r="Q34" s="670">
        <v>1161920000</v>
      </c>
      <c r="R34" s="1">
        <v>40227</v>
      </c>
      <c r="S34" s="922">
        <v>4888718.07</v>
      </c>
      <c r="T34" s="671">
        <f>O34-S34</f>
        <v>1157031281.9300001</v>
      </c>
      <c r="U34" s="11" t="s">
        <v>170</v>
      </c>
      <c r="V34" s="663"/>
      <c r="W34" s="133"/>
      <c r="X34" s="81"/>
      <c r="AA34" s="672"/>
    </row>
    <row r="35" spans="1:27" s="1154" customFormat="1" ht="29.25" customHeight="1">
      <c r="A35" s="639"/>
      <c r="B35" s="640"/>
      <c r="C35" s="641"/>
      <c r="D35" s="641"/>
      <c r="E35" s="641"/>
      <c r="F35" s="642"/>
      <c r="G35" s="641"/>
      <c r="H35" s="643"/>
      <c r="I35" s="644"/>
      <c r="J35" s="645"/>
      <c r="K35" s="641"/>
      <c r="L35" s="647"/>
      <c r="M35" s="645"/>
      <c r="N35" s="643"/>
      <c r="O35" s="647"/>
      <c r="P35" s="643"/>
      <c r="Q35" s="673"/>
      <c r="R35" s="1">
        <v>40283</v>
      </c>
      <c r="S35" s="922">
        <v>7066434</v>
      </c>
      <c r="T35" s="671">
        <f t="shared" ref="T35:T46" si="1">T34-S35</f>
        <v>1149964847.9300001</v>
      </c>
      <c r="U35" s="11" t="s">
        <v>170</v>
      </c>
      <c r="V35" s="663"/>
      <c r="W35" s="133"/>
      <c r="X35" s="81"/>
      <c r="AA35" s="672"/>
    </row>
    <row r="36" spans="1:27" s="1154" customFormat="1" ht="29.25" customHeight="1">
      <c r="A36" s="639"/>
      <c r="B36" s="640"/>
      <c r="C36" s="641"/>
      <c r="D36" s="641"/>
      <c r="E36" s="641"/>
      <c r="F36" s="642"/>
      <c r="G36" s="641"/>
      <c r="H36" s="643"/>
      <c r="I36" s="644"/>
      <c r="J36" s="645"/>
      <c r="K36" s="641"/>
      <c r="L36" s="647"/>
      <c r="M36" s="645"/>
      <c r="N36" s="643"/>
      <c r="O36" s="647"/>
      <c r="P36" s="643"/>
      <c r="Q36" s="673"/>
      <c r="R36" s="1">
        <v>40436</v>
      </c>
      <c r="S36" s="923">
        <v>60022673.780000001</v>
      </c>
      <c r="T36" s="671">
        <f t="shared" si="1"/>
        <v>1089942174.1500001</v>
      </c>
      <c r="U36" s="113" t="s">
        <v>170</v>
      </c>
      <c r="V36" s="663"/>
      <c r="W36" s="133"/>
      <c r="X36" s="81"/>
      <c r="AA36" s="672"/>
    </row>
    <row r="37" spans="1:27" s="1154" customFormat="1" ht="29.25" customHeight="1">
      <c r="A37" s="639"/>
      <c r="B37" s="640"/>
      <c r="C37" s="641"/>
      <c r="D37" s="641"/>
      <c r="E37" s="641"/>
      <c r="F37" s="642"/>
      <c r="G37" s="641"/>
      <c r="H37" s="674"/>
      <c r="I37" s="675"/>
      <c r="J37" s="645"/>
      <c r="K37" s="641"/>
      <c r="L37" s="676"/>
      <c r="M37" s="645"/>
      <c r="N37" s="677"/>
      <c r="O37" s="676"/>
      <c r="P37" s="643"/>
      <c r="Q37" s="673"/>
      <c r="R37" s="1">
        <v>40497</v>
      </c>
      <c r="S37" s="924">
        <v>132928628.17</v>
      </c>
      <c r="T37" s="671">
        <f t="shared" si="1"/>
        <v>957013545.98000014</v>
      </c>
      <c r="U37" s="113" t="s">
        <v>170</v>
      </c>
      <c r="V37" s="663"/>
      <c r="W37" s="133"/>
      <c r="X37" s="81"/>
      <c r="AA37" s="672"/>
    </row>
    <row r="38" spans="1:27" s="1154" customFormat="1" ht="29.25" customHeight="1">
      <c r="A38" s="639"/>
      <c r="B38" s="640"/>
      <c r="C38" s="641"/>
      <c r="D38" s="641"/>
      <c r="E38" s="641"/>
      <c r="F38" s="642"/>
      <c r="G38" s="641"/>
      <c r="H38" s="674"/>
      <c r="I38" s="675"/>
      <c r="J38" s="645"/>
      <c r="K38" s="641"/>
      <c r="L38" s="676"/>
      <c r="M38" s="645"/>
      <c r="N38" s="677"/>
      <c r="O38" s="676"/>
      <c r="P38" s="643"/>
      <c r="Q38" s="673"/>
      <c r="R38" s="625">
        <v>40526</v>
      </c>
      <c r="S38" s="925">
        <v>31689230</v>
      </c>
      <c r="T38" s="678">
        <f t="shared" si="1"/>
        <v>925324315.98000014</v>
      </c>
      <c r="U38" s="679" t="s">
        <v>170</v>
      </c>
      <c r="V38" s="663"/>
      <c r="W38" s="133"/>
      <c r="X38" s="81"/>
      <c r="AA38" s="672"/>
    </row>
    <row r="39" spans="1:27" s="1154" customFormat="1" ht="29.25" customHeight="1">
      <c r="A39" s="639"/>
      <c r="B39" s="640"/>
      <c r="C39" s="641"/>
      <c r="D39" s="641"/>
      <c r="E39" s="641"/>
      <c r="F39" s="642"/>
      <c r="G39" s="641"/>
      <c r="H39" s="674"/>
      <c r="I39" s="675"/>
      <c r="J39" s="645"/>
      <c r="K39" s="641"/>
      <c r="L39" s="676"/>
      <c r="M39" s="645"/>
      <c r="N39" s="677"/>
      <c r="O39" s="676"/>
      <c r="P39" s="643"/>
      <c r="Q39" s="673"/>
      <c r="R39" s="1">
        <v>40192</v>
      </c>
      <c r="S39" s="924">
        <v>27355590</v>
      </c>
      <c r="T39" s="671">
        <f t="shared" si="1"/>
        <v>897968725.98000014</v>
      </c>
      <c r="U39" s="113" t="s">
        <v>170</v>
      </c>
      <c r="V39" s="663"/>
      <c r="W39" s="133"/>
      <c r="X39" s="81"/>
      <c r="AA39" s="672"/>
    </row>
    <row r="40" spans="1:27" s="1154" customFormat="1" ht="29.25" customHeight="1">
      <c r="A40" s="639"/>
      <c r="B40" s="640"/>
      <c r="C40" s="641"/>
      <c r="D40" s="641"/>
      <c r="E40" s="641"/>
      <c r="F40" s="642"/>
      <c r="G40" s="641"/>
      <c r="H40" s="674"/>
      <c r="I40" s="675"/>
      <c r="J40" s="645"/>
      <c r="K40" s="641"/>
      <c r="L40" s="676"/>
      <c r="M40" s="645"/>
      <c r="N40" s="677"/>
      <c r="O40" s="676"/>
      <c r="P40" s="643"/>
      <c r="Q40" s="673"/>
      <c r="R40" s="1">
        <v>40588</v>
      </c>
      <c r="S40" s="924">
        <v>92300138.319999993</v>
      </c>
      <c r="T40" s="671">
        <f t="shared" si="1"/>
        <v>805668587.66000009</v>
      </c>
      <c r="U40" s="113" t="s">
        <v>170</v>
      </c>
      <c r="V40" s="663"/>
      <c r="W40" s="133"/>
      <c r="X40" s="81"/>
      <c r="AA40" s="672"/>
    </row>
    <row r="41" spans="1:27" s="1154" customFormat="1" ht="29.25" customHeight="1">
      <c r="A41" s="639"/>
      <c r="B41" s="640"/>
      <c r="C41" s="641"/>
      <c r="D41" s="641"/>
      <c r="E41" s="641"/>
      <c r="F41" s="642"/>
      <c r="G41" s="641"/>
      <c r="H41" s="674"/>
      <c r="I41" s="675"/>
      <c r="J41" s="645"/>
      <c r="K41" s="641"/>
      <c r="L41" s="676"/>
      <c r="M41" s="645"/>
      <c r="N41" s="677"/>
      <c r="O41" s="676"/>
      <c r="P41" s="643"/>
      <c r="Q41" s="673"/>
      <c r="R41" s="635">
        <v>40616</v>
      </c>
      <c r="S41" s="926">
        <v>128027535.81</v>
      </c>
      <c r="T41" s="680">
        <f t="shared" si="1"/>
        <v>677641051.85000014</v>
      </c>
      <c r="U41" s="681" t="s">
        <v>170</v>
      </c>
      <c r="V41" s="682"/>
      <c r="W41" s="683"/>
      <c r="X41" s="81"/>
      <c r="AA41" s="672"/>
    </row>
    <row r="42" spans="1:27" s="1154" customFormat="1" ht="29.25" customHeight="1">
      <c r="A42" s="639"/>
      <c r="B42" s="640"/>
      <c r="C42" s="641"/>
      <c r="D42" s="641"/>
      <c r="E42" s="641"/>
      <c r="F42" s="642"/>
      <c r="G42" s="641"/>
      <c r="H42" s="674"/>
      <c r="I42" s="675"/>
      <c r="J42" s="645"/>
      <c r="K42" s="641"/>
      <c r="L42" s="676"/>
      <c r="M42" s="645"/>
      <c r="N42" s="677"/>
      <c r="O42" s="676"/>
      <c r="P42" s="643"/>
      <c r="Q42" s="673"/>
      <c r="R42" s="1">
        <v>40647</v>
      </c>
      <c r="S42" s="924">
        <v>155409285.71000001</v>
      </c>
      <c r="T42" s="671">
        <f t="shared" si="1"/>
        <v>522231766.1400001</v>
      </c>
      <c r="U42" s="11" t="s">
        <v>170</v>
      </c>
      <c r="V42" s="663"/>
      <c r="W42" s="133"/>
      <c r="X42" s="81"/>
      <c r="AA42" s="672"/>
    </row>
    <row r="43" spans="1:27" s="1154" customFormat="1" ht="29.25" customHeight="1">
      <c r="A43" s="639"/>
      <c r="B43" s="640"/>
      <c r="C43" s="641"/>
      <c r="D43" s="641"/>
      <c r="E43" s="641"/>
      <c r="F43" s="642"/>
      <c r="G43" s="641"/>
      <c r="H43" s="674"/>
      <c r="I43" s="675"/>
      <c r="J43" s="645"/>
      <c r="K43" s="641"/>
      <c r="L43" s="676"/>
      <c r="M43" s="645"/>
      <c r="N43" s="677"/>
      <c r="O43" s="676"/>
      <c r="P43" s="643"/>
      <c r="Q43" s="673"/>
      <c r="R43" s="1">
        <v>40683</v>
      </c>
      <c r="S43" s="924">
        <v>75085484.799999997</v>
      </c>
      <c r="T43" s="671">
        <f t="shared" si="1"/>
        <v>447146281.34000009</v>
      </c>
      <c r="U43" s="11" t="s">
        <v>170</v>
      </c>
      <c r="V43" s="663"/>
      <c r="W43" s="133"/>
      <c r="X43" s="81"/>
      <c r="AA43" s="672"/>
    </row>
    <row r="44" spans="1:27" s="1154" customFormat="1" ht="29.25" customHeight="1">
      <c r="A44" s="639"/>
      <c r="B44" s="640"/>
      <c r="C44" s="641"/>
      <c r="D44" s="641"/>
      <c r="E44" s="641"/>
      <c r="F44" s="642"/>
      <c r="G44" s="641"/>
      <c r="H44" s="674"/>
      <c r="I44" s="675"/>
      <c r="J44" s="645"/>
      <c r="K44" s="641"/>
      <c r="L44" s="676"/>
      <c r="M44" s="645"/>
      <c r="N44" s="677"/>
      <c r="O44" s="676"/>
      <c r="P44" s="643"/>
      <c r="Q44" s="673"/>
      <c r="R44" s="1">
        <v>40708</v>
      </c>
      <c r="S44" s="924">
        <v>18259513.02</v>
      </c>
      <c r="T44" s="671">
        <f t="shared" si="1"/>
        <v>428886768.32000011</v>
      </c>
      <c r="U44" s="11" t="s">
        <v>170</v>
      </c>
      <c r="V44" s="663"/>
      <c r="W44" s="133"/>
      <c r="X44" s="81"/>
      <c r="AA44" s="672"/>
    </row>
    <row r="45" spans="1:27" s="1154" customFormat="1" ht="29.25" customHeight="1">
      <c r="A45" s="639"/>
      <c r="B45" s="640"/>
      <c r="C45" s="641"/>
      <c r="D45" s="641"/>
      <c r="E45" s="641"/>
      <c r="F45" s="642"/>
      <c r="G45" s="641"/>
      <c r="H45" s="674"/>
      <c r="I45" s="675"/>
      <c r="J45" s="645"/>
      <c r="K45" s="641"/>
      <c r="L45" s="676"/>
      <c r="M45" s="645"/>
      <c r="N45" s="677"/>
      <c r="O45" s="676"/>
      <c r="P45" s="643"/>
      <c r="Q45" s="673"/>
      <c r="R45" s="1">
        <v>40739</v>
      </c>
      <c r="S45" s="924">
        <v>62979808.719999999</v>
      </c>
      <c r="T45" s="671">
        <f t="shared" si="1"/>
        <v>365906959.60000014</v>
      </c>
      <c r="U45" s="11" t="s">
        <v>170</v>
      </c>
      <c r="V45" s="663"/>
      <c r="W45" s="133"/>
      <c r="X45" s="81"/>
      <c r="AA45" s="672"/>
    </row>
    <row r="46" spans="1:27" s="1154" customFormat="1" ht="29.25" customHeight="1">
      <c r="A46" s="639"/>
      <c r="B46" s="640"/>
      <c r="C46" s="641"/>
      <c r="D46" s="641"/>
      <c r="E46" s="641"/>
      <c r="F46" s="642"/>
      <c r="G46" s="641"/>
      <c r="H46" s="674"/>
      <c r="I46" s="675"/>
      <c r="J46" s="645"/>
      <c r="K46" s="641"/>
      <c r="L46" s="676"/>
      <c r="M46" s="645"/>
      <c r="N46" s="677"/>
      <c r="O46" s="676"/>
      <c r="P46" s="643"/>
      <c r="Q46" s="673"/>
      <c r="R46" s="1">
        <v>40767</v>
      </c>
      <c r="S46" s="924">
        <v>20762531.93</v>
      </c>
      <c r="T46" s="671">
        <f t="shared" si="1"/>
        <v>345144427.67000014</v>
      </c>
      <c r="U46" s="11" t="s">
        <v>170</v>
      </c>
      <c r="V46" s="663"/>
      <c r="W46" s="133"/>
      <c r="X46" s="81"/>
      <c r="AA46" s="672"/>
    </row>
    <row r="47" spans="1:27" s="1154" customFormat="1" ht="29.25" customHeight="1">
      <c r="A47" s="639"/>
      <c r="B47" s="640"/>
      <c r="C47" s="641"/>
      <c r="D47" s="641"/>
      <c r="E47" s="641"/>
      <c r="F47" s="642"/>
      <c r="G47" s="641"/>
      <c r="H47" s="674"/>
      <c r="I47" s="675"/>
      <c r="J47" s="645"/>
      <c r="K47" s="641"/>
      <c r="L47" s="676"/>
      <c r="M47" s="645"/>
      <c r="N47" s="677"/>
      <c r="O47" s="676"/>
      <c r="P47" s="643"/>
      <c r="Q47" s="673"/>
      <c r="R47" s="1">
        <v>40833</v>
      </c>
      <c r="S47" s="924">
        <v>37384573.890000001</v>
      </c>
      <c r="T47" s="671">
        <f>T46-S47</f>
        <v>307759853.78000015</v>
      </c>
      <c r="U47" s="11" t="s">
        <v>170</v>
      </c>
      <c r="V47" s="663"/>
      <c r="W47" s="133"/>
      <c r="X47" s="81"/>
      <c r="AA47" s="672"/>
    </row>
    <row r="48" spans="1:27" s="1154" customFormat="1" ht="29.25" customHeight="1">
      <c r="A48" s="639"/>
      <c r="B48" s="640"/>
      <c r="C48" s="641"/>
      <c r="D48" s="641"/>
      <c r="E48" s="641"/>
      <c r="F48" s="642"/>
      <c r="G48" s="641"/>
      <c r="H48" s="674"/>
      <c r="I48" s="675"/>
      <c r="J48" s="645"/>
      <c r="K48" s="641"/>
      <c r="L48" s="676"/>
      <c r="M48" s="645"/>
      <c r="N48" s="677"/>
      <c r="O48" s="676"/>
      <c r="P48" s="643"/>
      <c r="Q48" s="673"/>
      <c r="R48" s="1">
        <v>40891</v>
      </c>
      <c r="S48" s="924">
        <v>7103786.5099999998</v>
      </c>
      <c r="T48" s="671">
        <f>T47-S48</f>
        <v>300656067.27000016</v>
      </c>
      <c r="U48" s="11" t="s">
        <v>170</v>
      </c>
      <c r="V48" s="663"/>
      <c r="W48" s="133"/>
      <c r="X48" s="81"/>
      <c r="AA48" s="672"/>
    </row>
    <row r="49" spans="1:27" s="1154" customFormat="1" ht="29.25" customHeight="1">
      <c r="A49" s="639"/>
      <c r="B49" s="640"/>
      <c r="C49" s="641"/>
      <c r="D49" s="641"/>
      <c r="E49" s="641"/>
      <c r="F49" s="642"/>
      <c r="G49" s="641"/>
      <c r="H49" s="674"/>
      <c r="I49" s="675"/>
      <c r="J49" s="645"/>
      <c r="K49" s="641"/>
      <c r="L49" s="676"/>
      <c r="M49" s="645"/>
      <c r="N49" s="677"/>
      <c r="O49" s="676"/>
      <c r="P49" s="643"/>
      <c r="Q49" s="673"/>
      <c r="R49" s="1">
        <v>40925</v>
      </c>
      <c r="S49" s="924">
        <v>6577143.5300000003</v>
      </c>
      <c r="T49" s="671">
        <f>T48-S49</f>
        <v>294078923.74000019</v>
      </c>
      <c r="U49" s="11" t="s">
        <v>170</v>
      </c>
      <c r="V49" s="663"/>
      <c r="W49" s="133"/>
      <c r="X49" s="81"/>
      <c r="AA49" s="672"/>
    </row>
    <row r="50" spans="1:27" s="1154" customFormat="1" ht="29.25" customHeight="1">
      <c r="A50" s="639"/>
      <c r="B50" s="640"/>
      <c r="C50" s="641"/>
      <c r="D50" s="641"/>
      <c r="E50" s="641"/>
      <c r="F50" s="642"/>
      <c r="G50" s="641"/>
      <c r="H50" s="674"/>
      <c r="I50" s="675"/>
      <c r="J50" s="645"/>
      <c r="K50" s="641"/>
      <c r="L50" s="676"/>
      <c r="M50" s="645"/>
      <c r="N50" s="677"/>
      <c r="O50" s="676"/>
      <c r="P50" s="643"/>
      <c r="Q50" s="673"/>
      <c r="R50" s="1">
        <v>40953</v>
      </c>
      <c r="S50" s="924">
        <v>9610173.4199999999</v>
      </c>
      <c r="T50" s="671">
        <f>T49-S50</f>
        <v>284468750.32000017</v>
      </c>
      <c r="U50" s="11" t="s">
        <v>170</v>
      </c>
      <c r="V50" s="663"/>
      <c r="W50" s="133"/>
      <c r="X50" s="81"/>
      <c r="AA50" s="672"/>
    </row>
    <row r="51" spans="1:27" s="1154" customFormat="1" ht="29.25" customHeight="1">
      <c r="A51" s="639"/>
      <c r="B51" s="640"/>
      <c r="C51" s="641"/>
      <c r="D51" s="641"/>
      <c r="E51" s="641"/>
      <c r="F51" s="642"/>
      <c r="G51" s="641"/>
      <c r="H51" s="674"/>
      <c r="I51" s="675"/>
      <c r="J51" s="645"/>
      <c r="K51" s="641"/>
      <c r="L51" s="676"/>
      <c r="M51" s="645"/>
      <c r="N51" s="677"/>
      <c r="O51" s="676"/>
      <c r="P51" s="643"/>
      <c r="Q51" s="673"/>
      <c r="R51" s="1930">
        <v>40982</v>
      </c>
      <c r="S51" s="1932">
        <v>284468750.31999999</v>
      </c>
      <c r="T51" s="1733">
        <f>T50-S51</f>
        <v>0</v>
      </c>
      <c r="U51" s="1935" t="s">
        <v>276</v>
      </c>
      <c r="V51" s="1193">
        <v>40997</v>
      </c>
      <c r="W51" s="715" t="s">
        <v>279</v>
      </c>
      <c r="X51" s="81">
        <v>3434460.43</v>
      </c>
      <c r="AA51" s="672"/>
    </row>
    <row r="52" spans="1:27" s="1154" customFormat="1" ht="29.25" customHeight="1">
      <c r="A52" s="684"/>
      <c r="B52" s="640"/>
      <c r="C52" s="641"/>
      <c r="D52" s="641"/>
      <c r="E52" s="641"/>
      <c r="F52" s="642"/>
      <c r="G52" s="641"/>
      <c r="H52" s="674"/>
      <c r="I52" s="644"/>
      <c r="J52" s="685"/>
      <c r="K52" s="641"/>
      <c r="L52" s="676"/>
      <c r="M52" s="645"/>
      <c r="N52" s="677"/>
      <c r="O52" s="676"/>
      <c r="P52" s="643"/>
      <c r="Q52" s="673"/>
      <c r="R52" s="1931"/>
      <c r="S52" s="1933"/>
      <c r="T52" s="1734"/>
      <c r="U52" s="1936"/>
      <c r="V52" s="1193">
        <v>41130</v>
      </c>
      <c r="W52" s="715" t="s">
        <v>279</v>
      </c>
      <c r="X52" s="81">
        <v>40556</v>
      </c>
      <c r="AA52" s="672"/>
    </row>
    <row r="53" spans="1:27" s="1154" customFormat="1" ht="29.25" customHeight="1">
      <c r="A53" s="684"/>
      <c r="B53" s="640"/>
      <c r="C53" s="684"/>
      <c r="D53" s="641"/>
      <c r="E53" s="641"/>
      <c r="F53" s="642"/>
      <c r="G53" s="641"/>
      <c r="H53" s="643"/>
      <c r="I53" s="644"/>
      <c r="J53" s="685"/>
      <c r="K53" s="641"/>
      <c r="L53" s="676"/>
      <c r="M53" s="645"/>
      <c r="N53" s="677"/>
      <c r="O53" s="676"/>
      <c r="P53" s="643"/>
      <c r="Q53" s="673"/>
      <c r="R53" s="1931"/>
      <c r="S53" s="1933"/>
      <c r="T53" s="1734"/>
      <c r="U53" s="1936"/>
      <c r="V53" s="1">
        <v>41180</v>
      </c>
      <c r="W53" s="133" t="s">
        <v>343</v>
      </c>
      <c r="X53" s="81">
        <v>469.31</v>
      </c>
      <c r="AA53" s="672"/>
    </row>
    <row r="54" spans="1:27" s="1154" customFormat="1" ht="29.25" customHeight="1">
      <c r="A54" s="684"/>
      <c r="B54" s="640"/>
      <c r="C54" s="641"/>
      <c r="D54" s="641"/>
      <c r="E54" s="641"/>
      <c r="F54" s="642"/>
      <c r="G54" s="641"/>
      <c r="H54" s="674"/>
      <c r="I54" s="644"/>
      <c r="J54" s="685"/>
      <c r="K54" s="641"/>
      <c r="L54" s="676"/>
      <c r="M54" s="645"/>
      <c r="N54" s="677"/>
      <c r="O54" s="676"/>
      <c r="P54" s="643"/>
      <c r="Q54" s="673"/>
      <c r="R54" s="1931"/>
      <c r="S54" s="1933"/>
      <c r="T54" s="1734"/>
      <c r="U54" s="1936"/>
      <c r="V54" s="1">
        <v>41429</v>
      </c>
      <c r="W54" s="35" t="s">
        <v>631</v>
      </c>
      <c r="X54" s="81">
        <v>1735</v>
      </c>
      <c r="AA54" s="672"/>
    </row>
    <row r="55" spans="1:27" s="1154" customFormat="1" ht="29.25" customHeight="1">
      <c r="A55" s="684"/>
      <c r="B55" s="640"/>
      <c r="C55" s="641"/>
      <c r="D55" s="641"/>
      <c r="E55" s="641"/>
      <c r="F55" s="642"/>
      <c r="G55" s="641"/>
      <c r="H55" s="674"/>
      <c r="I55" s="644"/>
      <c r="J55" s="685"/>
      <c r="K55" s="641"/>
      <c r="L55" s="676"/>
      <c r="M55" s="645"/>
      <c r="N55" s="677"/>
      <c r="O55" s="676"/>
      <c r="P55" s="643"/>
      <c r="Q55" s="673"/>
      <c r="R55" s="1923"/>
      <c r="S55" s="1934"/>
      <c r="T55" s="1735"/>
      <c r="U55" s="1937"/>
      <c r="V55" s="1">
        <v>41463</v>
      </c>
      <c r="W55" s="133" t="s">
        <v>635</v>
      </c>
      <c r="X55" s="81">
        <v>1611.11</v>
      </c>
      <c r="AA55" s="672"/>
    </row>
    <row r="56" spans="1:27" s="1156" customFormat="1" ht="29.25" customHeight="1">
      <c r="A56" s="1175">
        <v>1</v>
      </c>
      <c r="B56" s="1160">
        <v>40087</v>
      </c>
      <c r="C56" s="927" t="s">
        <v>172</v>
      </c>
      <c r="D56" s="714" t="s">
        <v>125</v>
      </c>
      <c r="E56" s="1175" t="s">
        <v>126</v>
      </c>
      <c r="F56" s="1162" t="s">
        <v>17</v>
      </c>
      <c r="G56" s="714" t="s">
        <v>171</v>
      </c>
      <c r="H56" s="1157">
        <v>1111111111.1099999</v>
      </c>
      <c r="I56" s="1153" t="s">
        <v>37</v>
      </c>
      <c r="J56" s="1172">
        <v>40259</v>
      </c>
      <c r="K56" s="1175">
        <v>6</v>
      </c>
      <c r="L56" s="1195">
        <v>1262037500</v>
      </c>
      <c r="M56" s="668">
        <v>40375</v>
      </c>
      <c r="N56" s="686"/>
      <c r="O56" s="670">
        <v>1149487000</v>
      </c>
      <c r="P56" s="1157"/>
      <c r="Q56" s="670">
        <v>1149487000</v>
      </c>
      <c r="R56" s="483">
        <v>41106</v>
      </c>
      <c r="S56" s="63">
        <v>62499687.5</v>
      </c>
      <c r="T56" s="661">
        <f>Q56-S56</f>
        <v>1086987312.5</v>
      </c>
      <c r="U56" s="662" t="s">
        <v>570</v>
      </c>
      <c r="V56" s="663"/>
      <c r="W56" s="664"/>
      <c r="X56" s="81"/>
    </row>
    <row r="57" spans="1:27" s="1156" customFormat="1" ht="29.25" customHeight="1">
      <c r="A57" s="1184"/>
      <c r="B57" s="1170"/>
      <c r="C57" s="928"/>
      <c r="D57" s="665"/>
      <c r="E57" s="1176"/>
      <c r="F57" s="1165"/>
      <c r="G57" s="665"/>
      <c r="H57" s="666"/>
      <c r="I57" s="716"/>
      <c r="J57" s="1173"/>
      <c r="K57" s="1176"/>
      <c r="L57" s="657"/>
      <c r="M57" s="658"/>
      <c r="N57" s="659"/>
      <c r="O57" s="657"/>
      <c r="P57" s="1158"/>
      <c r="Q57" s="657"/>
      <c r="R57" s="483">
        <v>41169</v>
      </c>
      <c r="S57" s="63">
        <v>152499237.5</v>
      </c>
      <c r="T57" s="661">
        <f>T56-S57</f>
        <v>934488075</v>
      </c>
      <c r="U57" s="662" t="s">
        <v>570</v>
      </c>
      <c r="V57" s="663"/>
      <c r="W57" s="664"/>
      <c r="X57" s="81"/>
    </row>
    <row r="58" spans="1:27" s="1156" customFormat="1" ht="29.25" customHeight="1">
      <c r="A58" s="1184"/>
      <c r="B58" s="1170"/>
      <c r="C58" s="928"/>
      <c r="D58" s="665"/>
      <c r="E58" s="1176"/>
      <c r="F58" s="1165"/>
      <c r="G58" s="665"/>
      <c r="H58" s="666"/>
      <c r="I58" s="1167"/>
      <c r="J58" s="1191"/>
      <c r="K58" s="1176"/>
      <c r="L58" s="657"/>
      <c r="M58" s="658"/>
      <c r="N58" s="659"/>
      <c r="O58" s="657"/>
      <c r="P58" s="1158"/>
      <c r="Q58" s="657"/>
      <c r="R58" s="483">
        <v>41289</v>
      </c>
      <c r="S58" s="63">
        <v>254581112.06</v>
      </c>
      <c r="T58" s="661">
        <f>T57-S58</f>
        <v>679906962.94000006</v>
      </c>
      <c r="U58" s="662" t="s">
        <v>570</v>
      </c>
      <c r="V58" s="663"/>
      <c r="W58" s="664"/>
      <c r="X58" s="81"/>
    </row>
    <row r="59" spans="1:27" s="1156" customFormat="1" ht="29.25" customHeight="1">
      <c r="A59" s="1184"/>
      <c r="B59" s="1170"/>
      <c r="C59" s="928"/>
      <c r="D59" s="665"/>
      <c r="E59" s="1176"/>
      <c r="F59" s="1165"/>
      <c r="G59" s="665"/>
      <c r="H59" s="666"/>
      <c r="I59" s="1167"/>
      <c r="J59" s="1191"/>
      <c r="K59" s="1176"/>
      <c r="L59" s="657"/>
      <c r="M59" s="658"/>
      <c r="N59" s="659"/>
      <c r="O59" s="657"/>
      <c r="P59" s="1158"/>
      <c r="Q59" s="657"/>
      <c r="R59" s="483">
        <v>41318</v>
      </c>
      <c r="S59" s="63">
        <v>436447817.75</v>
      </c>
      <c r="T59" s="661">
        <f>T58-S59</f>
        <v>243459145.19000006</v>
      </c>
      <c r="U59" s="662" t="s">
        <v>570</v>
      </c>
      <c r="V59" s="663"/>
      <c r="W59" s="664"/>
      <c r="X59" s="81"/>
    </row>
    <row r="60" spans="1:27" s="1156" customFormat="1" ht="29.25" customHeight="1">
      <c r="A60" s="1184"/>
      <c r="B60" s="1170"/>
      <c r="C60" s="928"/>
      <c r="D60" s="665"/>
      <c r="E60" s="1176"/>
      <c r="F60" s="1165"/>
      <c r="G60" s="665"/>
      <c r="H60" s="666"/>
      <c r="I60" s="1167"/>
      <c r="J60" s="1191"/>
      <c r="K60" s="1176"/>
      <c r="L60" s="657"/>
      <c r="M60" s="658"/>
      <c r="N60" s="659"/>
      <c r="O60" s="657"/>
      <c r="P60" s="1158"/>
      <c r="Q60" s="657"/>
      <c r="R60" s="1930">
        <v>41346</v>
      </c>
      <c r="S60" s="1938">
        <v>243459145.19</v>
      </c>
      <c r="T60" s="1939">
        <f>T59-S60</f>
        <v>0</v>
      </c>
      <c r="U60" s="1941" t="s">
        <v>570</v>
      </c>
      <c r="V60" s="1193">
        <v>41346</v>
      </c>
      <c r="W60" s="715" t="s">
        <v>279</v>
      </c>
      <c r="X60" s="81">
        <v>479509239.94999999</v>
      </c>
    </row>
    <row r="61" spans="1:27" s="1156" customFormat="1" ht="29.25" customHeight="1">
      <c r="A61" s="1184"/>
      <c r="B61" s="1170"/>
      <c r="C61" s="928"/>
      <c r="D61" s="665"/>
      <c r="E61" s="1176"/>
      <c r="F61" s="1165"/>
      <c r="G61" s="665"/>
      <c r="H61" s="666"/>
      <c r="I61" s="1167"/>
      <c r="J61" s="1193"/>
      <c r="K61" s="687"/>
      <c r="L61" s="688"/>
      <c r="M61" s="658"/>
      <c r="N61" s="659"/>
      <c r="O61" s="657"/>
      <c r="P61" s="1158"/>
      <c r="Q61" s="657"/>
      <c r="R61" s="1923"/>
      <c r="S61" s="1404"/>
      <c r="T61" s="1940"/>
      <c r="U61" s="1929"/>
      <c r="V61" s="1193">
        <v>41466</v>
      </c>
      <c r="W61" s="691" t="s">
        <v>586</v>
      </c>
      <c r="X61" s="81">
        <v>2802753.73</v>
      </c>
    </row>
    <row r="62" spans="1:27" s="1156" customFormat="1" ht="29.25" customHeight="1">
      <c r="A62" s="1181">
        <v>2</v>
      </c>
      <c r="B62" s="1160">
        <v>40087</v>
      </c>
      <c r="C62" s="927" t="s">
        <v>172</v>
      </c>
      <c r="D62" s="714" t="s">
        <v>125</v>
      </c>
      <c r="E62" s="1175" t="s">
        <v>126</v>
      </c>
      <c r="F62" s="1162" t="s">
        <v>17</v>
      </c>
      <c r="G62" s="714" t="s">
        <v>170</v>
      </c>
      <c r="H62" s="25">
        <v>2222222222.2199998</v>
      </c>
      <c r="I62" s="1166" t="s">
        <v>37</v>
      </c>
      <c r="J62" s="1190">
        <v>40259</v>
      </c>
      <c r="K62" s="1175">
        <v>6</v>
      </c>
      <c r="L62" s="670">
        <v>2524075000</v>
      </c>
      <c r="M62" s="668">
        <v>40375</v>
      </c>
      <c r="N62" s="686"/>
      <c r="O62" s="670">
        <v>2298974000</v>
      </c>
      <c r="P62" s="1157"/>
      <c r="Q62" s="670">
        <v>2298974000</v>
      </c>
      <c r="R62" s="44">
        <v>41086</v>
      </c>
      <c r="S62" s="63">
        <v>125000000</v>
      </c>
      <c r="T62" s="661">
        <f>Q62-S62</f>
        <v>2173974000</v>
      </c>
      <c r="U62" s="11" t="s">
        <v>170</v>
      </c>
      <c r="V62" s="663"/>
      <c r="W62" s="664"/>
      <c r="X62" s="81"/>
    </row>
    <row r="63" spans="1:27" s="1156" customFormat="1" ht="29.25" customHeight="1">
      <c r="A63" s="1182"/>
      <c r="B63" s="1170"/>
      <c r="C63" s="928"/>
      <c r="D63" s="665"/>
      <c r="E63" s="1176"/>
      <c r="F63" s="1165"/>
      <c r="G63" s="665"/>
      <c r="H63" s="666"/>
      <c r="I63" s="1167"/>
      <c r="J63" s="1191"/>
      <c r="K63" s="1176"/>
      <c r="L63" s="689"/>
      <c r="M63" s="658"/>
      <c r="N63" s="659"/>
      <c r="O63" s="657"/>
      <c r="P63" s="1158"/>
      <c r="Q63" s="657"/>
      <c r="R63" s="483">
        <v>41169</v>
      </c>
      <c r="S63" s="63">
        <v>305000000</v>
      </c>
      <c r="T63" s="661">
        <f>T62-S63</f>
        <v>1868974000</v>
      </c>
      <c r="U63" s="11" t="s">
        <v>170</v>
      </c>
      <c r="V63" s="663"/>
      <c r="W63" s="664"/>
      <c r="X63" s="81"/>
    </row>
    <row r="64" spans="1:27" s="1156" customFormat="1" ht="29.25" customHeight="1">
      <c r="A64" s="1182"/>
      <c r="B64" s="1170"/>
      <c r="C64" s="928"/>
      <c r="D64" s="665"/>
      <c r="E64" s="1176"/>
      <c r="F64" s="1165"/>
      <c r="G64" s="665"/>
      <c r="H64" s="666"/>
      <c r="I64" s="1167"/>
      <c r="J64" s="1191"/>
      <c r="K64" s="1176"/>
      <c r="L64" s="689"/>
      <c r="M64" s="658"/>
      <c r="N64" s="659"/>
      <c r="O64" s="657"/>
      <c r="P64" s="1158"/>
      <c r="Q64" s="657"/>
      <c r="R64" s="483">
        <v>41249</v>
      </c>
      <c r="S64" s="63">
        <v>800000000</v>
      </c>
      <c r="T64" s="661">
        <f>T63-S64</f>
        <v>1068974000</v>
      </c>
      <c r="U64" s="11" t="s">
        <v>170</v>
      </c>
      <c r="V64" s="663"/>
      <c r="W64" s="664"/>
      <c r="X64" s="81"/>
    </row>
    <row r="65" spans="1:24" s="1156" customFormat="1" ht="29.25" customHeight="1">
      <c r="A65" s="1182"/>
      <c r="B65" s="1170"/>
      <c r="C65" s="928"/>
      <c r="D65" s="665"/>
      <c r="E65" s="1176"/>
      <c r="F65" s="1165"/>
      <c r="G65" s="665"/>
      <c r="H65" s="666"/>
      <c r="I65" s="1167"/>
      <c r="J65" s="1191"/>
      <c r="K65" s="1176"/>
      <c r="L65" s="689"/>
      <c r="M65" s="658"/>
      <c r="N65" s="659"/>
      <c r="O65" s="657"/>
      <c r="P65" s="1158"/>
      <c r="Q65" s="657"/>
      <c r="R65" s="483">
        <v>41264</v>
      </c>
      <c r="S65" s="63">
        <v>630000000</v>
      </c>
      <c r="T65" s="661">
        <f>T64-S65</f>
        <v>438974000</v>
      </c>
      <c r="U65" s="11" t="s">
        <v>170</v>
      </c>
      <c r="V65" s="663"/>
      <c r="W65" s="664"/>
      <c r="X65" s="81"/>
    </row>
    <row r="66" spans="1:24" s="1156" customFormat="1" ht="29.25" customHeight="1">
      <c r="A66" s="1182"/>
      <c r="B66" s="1170"/>
      <c r="C66" s="928"/>
      <c r="D66" s="665"/>
      <c r="E66" s="1176"/>
      <c r="F66" s="1165"/>
      <c r="G66" s="665"/>
      <c r="H66" s="666"/>
      <c r="I66" s="1167"/>
      <c r="J66" s="1191"/>
      <c r="K66" s="1176"/>
      <c r="L66" s="689"/>
      <c r="M66" s="658"/>
      <c r="N66" s="659"/>
      <c r="O66" s="657"/>
      <c r="P66" s="1158"/>
      <c r="Q66" s="657"/>
      <c r="R66" s="483">
        <v>41289</v>
      </c>
      <c r="S66" s="63">
        <v>97494309.810000002</v>
      </c>
      <c r="T66" s="661">
        <f>T65-S66</f>
        <v>341479690.19</v>
      </c>
      <c r="U66" s="11" t="s">
        <v>170</v>
      </c>
      <c r="V66" s="663"/>
      <c r="W66" s="664"/>
      <c r="X66" s="81"/>
    </row>
    <row r="67" spans="1:24" s="1156" customFormat="1" ht="29.25" customHeight="1">
      <c r="A67" s="1182"/>
      <c r="B67" s="1170"/>
      <c r="C67" s="928"/>
      <c r="D67" s="665"/>
      <c r="E67" s="1176"/>
      <c r="F67" s="1165"/>
      <c r="G67" s="665"/>
      <c r="H67" s="666"/>
      <c r="I67" s="1167"/>
      <c r="J67" s="1191"/>
      <c r="K67" s="1176"/>
      <c r="L67" s="689"/>
      <c r="M67" s="658"/>
      <c r="N67" s="659"/>
      <c r="O67" s="657"/>
      <c r="P67" s="1158"/>
      <c r="Q67" s="657"/>
      <c r="R67" s="1930">
        <v>41298</v>
      </c>
      <c r="S67" s="1938">
        <v>341479690.19</v>
      </c>
      <c r="T67" s="1948">
        <f>T66-S67</f>
        <v>0</v>
      </c>
      <c r="U67" s="1935" t="s">
        <v>276</v>
      </c>
      <c r="V67" s="1">
        <v>41381</v>
      </c>
      <c r="W67" s="691" t="s">
        <v>586</v>
      </c>
      <c r="X67" s="81">
        <v>16195770.66</v>
      </c>
    </row>
    <row r="68" spans="1:24" s="1156" customFormat="1" ht="29.25" customHeight="1">
      <c r="A68" s="1182"/>
      <c r="B68" s="1170"/>
      <c r="C68" s="928"/>
      <c r="D68" s="665"/>
      <c r="E68" s="1176"/>
      <c r="F68" s="1165"/>
      <c r="G68" s="665"/>
      <c r="H68" s="666"/>
      <c r="I68" s="1167"/>
      <c r="J68" s="1191"/>
      <c r="K68" s="1176"/>
      <c r="L68" s="1194"/>
      <c r="M68" s="627"/>
      <c r="N68" s="690"/>
      <c r="O68" s="688"/>
      <c r="P68" s="1159"/>
      <c r="Q68" s="688"/>
      <c r="R68" s="1923"/>
      <c r="S68" s="1404"/>
      <c r="T68" s="1950"/>
      <c r="U68" s="1937"/>
      <c r="V68" s="1">
        <v>41466</v>
      </c>
      <c r="W68" s="691" t="s">
        <v>586</v>
      </c>
      <c r="X68" s="81">
        <v>69931.81</v>
      </c>
    </row>
    <row r="69" spans="1:24" s="1156" customFormat="1" ht="29.25" customHeight="1">
      <c r="A69" s="1181">
        <v>1</v>
      </c>
      <c r="B69" s="1160">
        <v>40088</v>
      </c>
      <c r="C69" s="927" t="s">
        <v>173</v>
      </c>
      <c r="D69" s="714" t="s">
        <v>125</v>
      </c>
      <c r="E69" s="1175" t="s">
        <v>126</v>
      </c>
      <c r="F69" s="1162" t="s">
        <v>17</v>
      </c>
      <c r="G69" s="714" t="s">
        <v>171</v>
      </c>
      <c r="H69" s="25">
        <v>1111111111.1099999</v>
      </c>
      <c r="I69" s="1166" t="s">
        <v>37</v>
      </c>
      <c r="J69" s="1190">
        <v>40259</v>
      </c>
      <c r="K69" s="1175">
        <v>6</v>
      </c>
      <c r="L69" s="657">
        <v>1244437500</v>
      </c>
      <c r="M69" s="658">
        <v>40375</v>
      </c>
      <c r="N69" s="659"/>
      <c r="O69" s="657">
        <v>1150423500</v>
      </c>
      <c r="P69" s="1158"/>
      <c r="Q69" s="660">
        <v>1064141737.5</v>
      </c>
      <c r="R69" s="44">
        <v>40193</v>
      </c>
      <c r="S69" s="63">
        <v>44043.199999999997</v>
      </c>
      <c r="T69" s="692">
        <f>Q69-S69</f>
        <v>1064097694.3</v>
      </c>
      <c r="U69" s="662" t="s">
        <v>570</v>
      </c>
      <c r="V69" s="663"/>
      <c r="W69" s="664"/>
      <c r="X69" s="81"/>
    </row>
    <row r="70" spans="1:24" s="1156" customFormat="1" ht="29.25" customHeight="1">
      <c r="A70" s="1182"/>
      <c r="B70" s="1170"/>
      <c r="C70" s="928"/>
      <c r="D70" s="665"/>
      <c r="E70" s="1176"/>
      <c r="F70" s="1165"/>
      <c r="G70" s="665"/>
      <c r="H70" s="666"/>
      <c r="I70" s="1167"/>
      <c r="J70" s="1191"/>
      <c r="K70" s="1176"/>
      <c r="L70" s="657"/>
      <c r="M70" s="658"/>
      <c r="N70" s="659"/>
      <c r="O70" s="657"/>
      <c r="P70" s="1158"/>
      <c r="Q70" s="660"/>
      <c r="R70" s="44">
        <v>40588</v>
      </c>
      <c r="S70" s="63">
        <v>712284.33</v>
      </c>
      <c r="T70" s="692">
        <f t="shared" ref="T70:T76" si="2">T69-S70</f>
        <v>1063385409.9699999</v>
      </c>
      <c r="U70" s="662" t="s">
        <v>570</v>
      </c>
      <c r="V70" s="663"/>
      <c r="W70" s="664"/>
      <c r="X70" s="81"/>
    </row>
    <row r="71" spans="1:24" s="1156" customFormat="1" ht="29.25" customHeight="1">
      <c r="A71" s="1182"/>
      <c r="B71" s="1170"/>
      <c r="C71" s="928"/>
      <c r="D71" s="665"/>
      <c r="E71" s="1176"/>
      <c r="F71" s="1165"/>
      <c r="G71" s="665"/>
      <c r="H71" s="666"/>
      <c r="I71" s="1167"/>
      <c r="J71" s="1191"/>
      <c r="K71" s="1176"/>
      <c r="L71" s="657"/>
      <c r="M71" s="658"/>
      <c r="N71" s="659"/>
      <c r="O71" s="657"/>
      <c r="P71" s="1158"/>
      <c r="Q71" s="660"/>
      <c r="R71" s="44">
        <v>40616</v>
      </c>
      <c r="S71" s="63">
        <v>6716327.1399999997</v>
      </c>
      <c r="T71" s="692">
        <f t="shared" si="2"/>
        <v>1056669082.8299999</v>
      </c>
      <c r="U71" s="662" t="s">
        <v>570</v>
      </c>
      <c r="V71" s="663"/>
      <c r="W71" s="664"/>
      <c r="X71" s="81"/>
    </row>
    <row r="72" spans="1:24" s="1156" customFormat="1" ht="29.25" customHeight="1">
      <c r="A72" s="1182"/>
      <c r="B72" s="1170"/>
      <c r="C72" s="928"/>
      <c r="D72" s="665"/>
      <c r="E72" s="1176"/>
      <c r="F72" s="1165"/>
      <c r="G72" s="665"/>
      <c r="H72" s="666"/>
      <c r="I72" s="1167"/>
      <c r="J72" s="1191"/>
      <c r="K72" s="1176"/>
      <c r="L72" s="657"/>
      <c r="M72" s="658"/>
      <c r="N72" s="659"/>
      <c r="O72" s="657"/>
      <c r="P72" s="1158"/>
      <c r="Q72" s="660"/>
      <c r="R72" s="44">
        <v>40647</v>
      </c>
      <c r="S72" s="63">
        <v>7118388.4299999997</v>
      </c>
      <c r="T72" s="692">
        <f t="shared" si="2"/>
        <v>1049550694.4</v>
      </c>
      <c r="U72" s="662" t="s">
        <v>570</v>
      </c>
      <c r="V72" s="663"/>
      <c r="W72" s="664"/>
      <c r="X72" s="81"/>
    </row>
    <row r="73" spans="1:24" s="1156" customFormat="1" ht="29.25" customHeight="1">
      <c r="A73" s="1182"/>
      <c r="B73" s="1170"/>
      <c r="C73" s="928"/>
      <c r="D73" s="665"/>
      <c r="E73" s="1176"/>
      <c r="F73" s="1165"/>
      <c r="G73" s="665"/>
      <c r="H73" s="666"/>
      <c r="I73" s="1167"/>
      <c r="J73" s="1191"/>
      <c r="K73" s="1176"/>
      <c r="L73" s="657"/>
      <c r="M73" s="658"/>
      <c r="N73" s="659"/>
      <c r="O73" s="657"/>
      <c r="P73" s="1158"/>
      <c r="Q73" s="660"/>
      <c r="R73" s="44">
        <v>41043</v>
      </c>
      <c r="S73" s="63">
        <v>39999800</v>
      </c>
      <c r="T73" s="692">
        <f t="shared" si="2"/>
        <v>1009550894.4</v>
      </c>
      <c r="U73" s="662" t="s">
        <v>570</v>
      </c>
      <c r="V73" s="663"/>
      <c r="W73" s="664"/>
      <c r="X73" s="81"/>
    </row>
    <row r="74" spans="1:24" s="1156" customFormat="1" ht="29.25" customHeight="1">
      <c r="A74" s="1182"/>
      <c r="B74" s="1170"/>
      <c r="C74" s="928"/>
      <c r="D74" s="665"/>
      <c r="E74" s="1176"/>
      <c r="F74" s="1165"/>
      <c r="G74" s="665"/>
      <c r="H74" s="666"/>
      <c r="I74" s="1167"/>
      <c r="J74" s="1191"/>
      <c r="K74" s="1176"/>
      <c r="L74" s="657"/>
      <c r="M74" s="658"/>
      <c r="N74" s="659"/>
      <c r="O74" s="657"/>
      <c r="P74" s="1158"/>
      <c r="Q74" s="660"/>
      <c r="R74" s="44">
        <v>41074</v>
      </c>
      <c r="S74" s="63">
        <v>287098564.5</v>
      </c>
      <c r="T74" s="692">
        <f t="shared" si="2"/>
        <v>722452329.89999998</v>
      </c>
      <c r="U74" s="662" t="s">
        <v>570</v>
      </c>
      <c r="V74" s="663"/>
      <c r="W74" s="664"/>
      <c r="X74" s="81"/>
    </row>
    <row r="75" spans="1:24" s="1156" customFormat="1" ht="29.25" customHeight="1">
      <c r="A75" s="1182"/>
      <c r="B75" s="1170"/>
      <c r="C75" s="928"/>
      <c r="D75" s="665"/>
      <c r="E75" s="1176"/>
      <c r="F75" s="1165"/>
      <c r="G75" s="665"/>
      <c r="H75" s="666"/>
      <c r="I75" s="1167"/>
      <c r="J75" s="1191"/>
      <c r="K75" s="1176"/>
      <c r="L75" s="657"/>
      <c r="M75" s="658"/>
      <c r="N75" s="659"/>
      <c r="O75" s="657"/>
      <c r="P75" s="1158"/>
      <c r="Q75" s="660"/>
      <c r="R75" s="44">
        <v>41106</v>
      </c>
      <c r="S75" s="63">
        <v>68749656.25</v>
      </c>
      <c r="T75" s="692">
        <f t="shared" si="2"/>
        <v>653702673.64999998</v>
      </c>
      <c r="U75" s="662" t="s">
        <v>570</v>
      </c>
      <c r="V75" s="663"/>
      <c r="W75" s="664"/>
      <c r="X75" s="81"/>
    </row>
    <row r="76" spans="1:24" s="1156" customFormat="1" ht="29.25" customHeight="1">
      <c r="A76" s="1182"/>
      <c r="B76" s="1170"/>
      <c r="C76" s="928"/>
      <c r="D76" s="665"/>
      <c r="E76" s="1176"/>
      <c r="F76" s="1165"/>
      <c r="G76" s="665"/>
      <c r="H76" s="666"/>
      <c r="I76" s="1167"/>
      <c r="J76" s="1191"/>
      <c r="K76" s="1176"/>
      <c r="L76" s="657"/>
      <c r="M76" s="658"/>
      <c r="N76" s="659"/>
      <c r="O76" s="657"/>
      <c r="P76" s="1158"/>
      <c r="Q76" s="660"/>
      <c r="R76" s="44">
        <v>41135</v>
      </c>
      <c r="S76" s="63">
        <v>361248193.75</v>
      </c>
      <c r="T76" s="692">
        <f t="shared" si="2"/>
        <v>292454479.89999998</v>
      </c>
      <c r="U76" s="662" t="s">
        <v>570</v>
      </c>
      <c r="V76" s="663"/>
      <c r="W76" s="664"/>
      <c r="X76" s="81"/>
    </row>
    <row r="77" spans="1:24" s="1156" customFormat="1" ht="29.25" customHeight="1">
      <c r="A77" s="1182"/>
      <c r="B77" s="1170"/>
      <c r="C77" s="928"/>
      <c r="D77" s="665"/>
      <c r="E77" s="1176"/>
      <c r="F77" s="1165"/>
      <c r="G77" s="665"/>
      <c r="H77" s="666"/>
      <c r="I77" s="1167"/>
      <c r="J77" s="1191"/>
      <c r="K77" s="1176"/>
      <c r="L77" s="657"/>
      <c r="M77" s="658"/>
      <c r="N77" s="659"/>
      <c r="O77" s="657"/>
      <c r="P77" s="1158"/>
      <c r="Q77" s="660"/>
      <c r="R77" s="1930">
        <v>41151</v>
      </c>
      <c r="S77" s="1938">
        <v>292454479.89999998</v>
      </c>
      <c r="T77" s="1951">
        <f>T76-S77</f>
        <v>0</v>
      </c>
      <c r="U77" s="1941" t="s">
        <v>570</v>
      </c>
      <c r="V77" s="1">
        <v>41151</v>
      </c>
      <c r="W77" s="691" t="s">
        <v>586</v>
      </c>
      <c r="X77" s="81">
        <v>75278663.969999999</v>
      </c>
    </row>
    <row r="78" spans="1:24" s="1156" customFormat="1" ht="29.25" customHeight="1">
      <c r="A78" s="1182"/>
      <c r="B78" s="1170"/>
      <c r="C78" s="928"/>
      <c r="D78" s="665"/>
      <c r="E78" s="1176"/>
      <c r="F78" s="1165"/>
      <c r="G78" s="665"/>
      <c r="H78" s="666"/>
      <c r="I78" s="1167"/>
      <c r="J78" s="1191"/>
      <c r="K78" s="1176"/>
      <c r="L78" s="657"/>
      <c r="M78" s="658"/>
      <c r="N78" s="659"/>
      <c r="O78" s="657"/>
      <c r="P78" s="1158"/>
      <c r="Q78" s="660"/>
      <c r="R78" s="1931"/>
      <c r="S78" s="1946"/>
      <c r="T78" s="1952"/>
      <c r="U78" s="1947"/>
      <c r="V78" s="1">
        <v>41164</v>
      </c>
      <c r="W78" s="691" t="s">
        <v>586</v>
      </c>
      <c r="X78" s="81">
        <v>79071633.069999993</v>
      </c>
    </row>
    <row r="79" spans="1:24" s="1156" customFormat="1" ht="29.25" customHeight="1">
      <c r="A79" s="1182"/>
      <c r="B79" s="1170"/>
      <c r="C79" s="928"/>
      <c r="D79" s="665"/>
      <c r="E79" s="1176"/>
      <c r="F79" s="1165"/>
      <c r="G79" s="665"/>
      <c r="H79" s="666"/>
      <c r="I79" s="1167"/>
      <c r="J79" s="1191"/>
      <c r="K79" s="1176"/>
      <c r="L79" s="657"/>
      <c r="M79" s="658"/>
      <c r="N79" s="659"/>
      <c r="O79" s="657"/>
      <c r="P79" s="1158"/>
      <c r="Q79" s="660"/>
      <c r="R79" s="1931"/>
      <c r="S79" s="1946"/>
      <c r="T79" s="1952"/>
      <c r="U79" s="1947"/>
      <c r="V79" s="1">
        <v>41171</v>
      </c>
      <c r="W79" s="691" t="s">
        <v>586</v>
      </c>
      <c r="X79" s="81">
        <v>106300357.38</v>
      </c>
    </row>
    <row r="80" spans="1:24" s="1156" customFormat="1" ht="29.25" customHeight="1">
      <c r="A80" s="1182"/>
      <c r="B80" s="1170"/>
      <c r="C80" s="928"/>
      <c r="D80" s="665"/>
      <c r="E80" s="1176"/>
      <c r="F80" s="1165"/>
      <c r="G80" s="665"/>
      <c r="H80" s="666"/>
      <c r="I80" s="1167"/>
      <c r="J80" s="1191"/>
      <c r="K80" s="1176"/>
      <c r="L80" s="657"/>
      <c r="M80" s="658"/>
      <c r="N80" s="659"/>
      <c r="O80" s="657"/>
      <c r="P80" s="1158"/>
      <c r="Q80" s="660"/>
      <c r="R80" s="1931"/>
      <c r="S80" s="1946"/>
      <c r="T80" s="1952"/>
      <c r="U80" s="1947"/>
      <c r="V80" s="1">
        <v>41183</v>
      </c>
      <c r="W80" s="691" t="s">
        <v>586</v>
      </c>
      <c r="X80" s="81">
        <v>25909972.469999999</v>
      </c>
    </row>
    <row r="81" spans="1:27" s="1156" customFormat="1" ht="29.25" customHeight="1">
      <c r="A81" s="1182"/>
      <c r="B81" s="1170"/>
      <c r="C81" s="928"/>
      <c r="D81" s="665"/>
      <c r="E81" s="1176"/>
      <c r="F81" s="1165"/>
      <c r="G81" s="665"/>
      <c r="H81" s="666"/>
      <c r="I81" s="1167"/>
      <c r="J81" s="1191"/>
      <c r="K81" s="1176"/>
      <c r="L81" s="657"/>
      <c r="M81" s="658"/>
      <c r="N81" s="659"/>
      <c r="O81" s="657"/>
      <c r="P81" s="1158"/>
      <c r="Q81" s="660"/>
      <c r="R81" s="1931"/>
      <c r="S81" s="1946"/>
      <c r="T81" s="1952"/>
      <c r="U81" s="1947"/>
      <c r="V81" s="1">
        <v>41264</v>
      </c>
      <c r="W81" s="691" t="s">
        <v>586</v>
      </c>
      <c r="X81" s="81">
        <v>678683.16</v>
      </c>
    </row>
    <row r="82" spans="1:27" s="1156" customFormat="1" ht="29.25" customHeight="1">
      <c r="A82" s="1182"/>
      <c r="B82" s="1170"/>
      <c r="C82" s="928"/>
      <c r="D82" s="665"/>
      <c r="E82" s="1176"/>
      <c r="F82" s="1165"/>
      <c r="G82" s="665"/>
      <c r="H82" s="666"/>
      <c r="I82" s="1167"/>
      <c r="J82" s="1191"/>
      <c r="K82" s="1176"/>
      <c r="L82" s="657"/>
      <c r="M82" s="658"/>
      <c r="N82" s="659"/>
      <c r="O82" s="657"/>
      <c r="P82" s="1158"/>
      <c r="Q82" s="660"/>
      <c r="R82" s="1923"/>
      <c r="S82" s="1404"/>
      <c r="T82" s="1953"/>
      <c r="U82" s="1929"/>
      <c r="V82" s="1">
        <v>41499</v>
      </c>
      <c r="W82" s="691" t="s">
        <v>1960</v>
      </c>
      <c r="X82" s="81">
        <v>-18405.37</v>
      </c>
    </row>
    <row r="83" spans="1:27" s="1156" customFormat="1" ht="29.25" customHeight="1">
      <c r="A83" s="1181">
        <v>2</v>
      </c>
      <c r="B83" s="1160">
        <v>40088</v>
      </c>
      <c r="C83" s="927" t="s">
        <v>173</v>
      </c>
      <c r="D83" s="714" t="s">
        <v>125</v>
      </c>
      <c r="E83" s="1175" t="s">
        <v>126</v>
      </c>
      <c r="F83" s="1162" t="s">
        <v>17</v>
      </c>
      <c r="G83" s="714" t="s">
        <v>170</v>
      </c>
      <c r="H83" s="25">
        <v>2222222222.2199998</v>
      </c>
      <c r="I83" s="1166" t="s">
        <v>37</v>
      </c>
      <c r="J83" s="1190">
        <v>40259</v>
      </c>
      <c r="K83" s="1175">
        <v>6</v>
      </c>
      <c r="L83" s="670">
        <v>2488875000</v>
      </c>
      <c r="M83" s="668">
        <v>40375</v>
      </c>
      <c r="N83" s="686"/>
      <c r="O83" s="670">
        <v>2300847000</v>
      </c>
      <c r="P83" s="1186">
        <v>12</v>
      </c>
      <c r="Q83" s="693">
        <v>2128000000</v>
      </c>
      <c r="R83" s="44">
        <v>40679</v>
      </c>
      <c r="S83" s="63">
        <v>30244574.539999999</v>
      </c>
      <c r="T83" s="661">
        <f>Q83-S83</f>
        <v>2097755425.46</v>
      </c>
      <c r="U83" s="11" t="s">
        <v>170</v>
      </c>
      <c r="V83" s="663"/>
      <c r="W83" s="664"/>
      <c r="X83" s="81"/>
      <c r="AA83" s="605"/>
    </row>
    <row r="84" spans="1:27" s="1156" customFormat="1" ht="29.25" customHeight="1">
      <c r="A84" s="1182"/>
      <c r="B84" s="1170"/>
      <c r="C84" s="928"/>
      <c r="D84" s="665"/>
      <c r="E84" s="1176"/>
      <c r="F84" s="1165"/>
      <c r="G84" s="665"/>
      <c r="H84" s="666"/>
      <c r="I84" s="1167"/>
      <c r="J84" s="1191"/>
      <c r="K84" s="1176"/>
      <c r="L84" s="657"/>
      <c r="M84" s="658"/>
      <c r="N84" s="659"/>
      <c r="O84" s="657"/>
      <c r="P84" s="1158"/>
      <c r="Q84" s="161"/>
      <c r="R84" s="44">
        <v>40708</v>
      </c>
      <c r="S84" s="63">
        <v>88086.85</v>
      </c>
      <c r="T84" s="661">
        <f t="shared" ref="T84:T92" si="3">T83-S84</f>
        <v>2097667338.6100001</v>
      </c>
      <c r="U84" s="11" t="s">
        <v>170</v>
      </c>
      <c r="V84" s="663"/>
      <c r="W84" s="664"/>
      <c r="X84" s="81"/>
      <c r="AA84" s="605"/>
    </row>
    <row r="85" spans="1:27" s="1156" customFormat="1" ht="29.25" customHeight="1">
      <c r="A85" s="1182"/>
      <c r="B85" s="1170"/>
      <c r="C85" s="928"/>
      <c r="D85" s="665"/>
      <c r="E85" s="1176"/>
      <c r="F85" s="1165"/>
      <c r="G85" s="665"/>
      <c r="H85" s="666"/>
      <c r="I85" s="1167"/>
      <c r="J85" s="1191"/>
      <c r="K85" s="1176"/>
      <c r="L85" s="657"/>
      <c r="M85" s="658"/>
      <c r="N85" s="659"/>
      <c r="O85" s="657"/>
      <c r="P85" s="1158"/>
      <c r="Q85" s="161"/>
      <c r="R85" s="44">
        <v>41032</v>
      </c>
      <c r="S85" s="63">
        <v>80000000</v>
      </c>
      <c r="T85" s="661">
        <f t="shared" si="3"/>
        <v>2017667338.6100001</v>
      </c>
      <c r="U85" s="11" t="s">
        <v>170</v>
      </c>
      <c r="V85" s="663"/>
      <c r="W85" s="664"/>
      <c r="X85" s="81"/>
      <c r="AA85" s="605"/>
    </row>
    <row r="86" spans="1:27" s="1156" customFormat="1" ht="29.25" customHeight="1">
      <c r="A86" s="1182"/>
      <c r="B86" s="1170"/>
      <c r="C86" s="928"/>
      <c r="D86" s="665"/>
      <c r="E86" s="1176"/>
      <c r="F86" s="1165"/>
      <c r="G86" s="665"/>
      <c r="H86" s="666"/>
      <c r="I86" s="1167"/>
      <c r="J86" s="1191"/>
      <c r="K86" s="1176"/>
      <c r="L86" s="657"/>
      <c r="M86" s="658"/>
      <c r="N86" s="659"/>
      <c r="O86" s="657"/>
      <c r="P86" s="1158"/>
      <c r="Q86" s="161"/>
      <c r="R86" s="44">
        <v>41043</v>
      </c>
      <c r="S86" s="63">
        <v>30000000</v>
      </c>
      <c r="T86" s="661">
        <f t="shared" si="3"/>
        <v>1987667338.6100001</v>
      </c>
      <c r="U86" s="11" t="s">
        <v>170</v>
      </c>
      <c r="V86" s="663"/>
      <c r="W86" s="664"/>
      <c r="X86" s="81"/>
      <c r="AA86" s="605"/>
    </row>
    <row r="87" spans="1:27" s="1156" customFormat="1" ht="29.25" customHeight="1">
      <c r="A87" s="1182"/>
      <c r="B87" s="1170"/>
      <c r="C87" s="928"/>
      <c r="D87" s="665"/>
      <c r="E87" s="1176"/>
      <c r="F87" s="1165"/>
      <c r="G87" s="665"/>
      <c r="H87" s="666"/>
      <c r="I87" s="1167"/>
      <c r="J87" s="1191"/>
      <c r="K87" s="1176"/>
      <c r="L87" s="657"/>
      <c r="M87" s="658"/>
      <c r="N87" s="659"/>
      <c r="O87" s="657"/>
      <c r="P87" s="1158"/>
      <c r="Q87" s="161"/>
      <c r="R87" s="44">
        <v>41052</v>
      </c>
      <c r="S87" s="63">
        <v>500000000</v>
      </c>
      <c r="T87" s="661">
        <f t="shared" si="3"/>
        <v>1487667338.6100001</v>
      </c>
      <c r="U87" s="11" t="s">
        <v>170</v>
      </c>
      <c r="V87" s="663"/>
      <c r="W87" s="664"/>
      <c r="X87" s="81"/>
      <c r="AA87" s="605"/>
    </row>
    <row r="88" spans="1:27" s="1156" customFormat="1" ht="29.25" customHeight="1">
      <c r="A88" s="1182"/>
      <c r="B88" s="1170"/>
      <c r="C88" s="928"/>
      <c r="D88" s="665"/>
      <c r="E88" s="1176"/>
      <c r="F88" s="1165"/>
      <c r="G88" s="665"/>
      <c r="H88" s="666"/>
      <c r="I88" s="1167"/>
      <c r="J88" s="1191"/>
      <c r="K88" s="1176"/>
      <c r="L88" s="657"/>
      <c r="M88" s="658"/>
      <c r="N88" s="659"/>
      <c r="O88" s="657"/>
      <c r="P88" s="1158"/>
      <c r="Q88" s="161"/>
      <c r="R88" s="44">
        <v>41074</v>
      </c>
      <c r="S88" s="63">
        <v>44200000</v>
      </c>
      <c r="T88" s="661">
        <f t="shared" si="3"/>
        <v>1443467338.6100001</v>
      </c>
      <c r="U88" s="11" t="s">
        <v>170</v>
      </c>
      <c r="V88" s="663"/>
      <c r="W88" s="664"/>
      <c r="X88" s="81"/>
      <c r="AA88" s="605"/>
    </row>
    <row r="89" spans="1:27" s="1156" customFormat="1" ht="29.25" customHeight="1">
      <c r="A89" s="1182"/>
      <c r="B89" s="1170"/>
      <c r="C89" s="928"/>
      <c r="D89" s="665"/>
      <c r="E89" s="1176"/>
      <c r="F89" s="1165"/>
      <c r="G89" s="665"/>
      <c r="H89" s="666"/>
      <c r="I89" s="1167"/>
      <c r="J89" s="1191"/>
      <c r="K89" s="1176"/>
      <c r="L89" s="657"/>
      <c r="M89" s="658"/>
      <c r="N89" s="659"/>
      <c r="O89" s="657"/>
      <c r="P89" s="1158"/>
      <c r="Q89" s="161"/>
      <c r="R89" s="44">
        <v>41085</v>
      </c>
      <c r="S89" s="63">
        <v>120000000</v>
      </c>
      <c r="T89" s="661">
        <f t="shared" si="3"/>
        <v>1323467338.6100001</v>
      </c>
      <c r="U89" s="11" t="s">
        <v>170</v>
      </c>
      <c r="V89" s="663"/>
      <c r="W89" s="664"/>
      <c r="X89" s="81"/>
      <c r="AA89" s="605"/>
    </row>
    <row r="90" spans="1:27" s="1156" customFormat="1" ht="29.25" customHeight="1">
      <c r="A90" s="1182"/>
      <c r="B90" s="1170"/>
      <c r="C90" s="928"/>
      <c r="D90" s="665"/>
      <c r="E90" s="1176"/>
      <c r="F90" s="1165"/>
      <c r="G90" s="665"/>
      <c r="H90" s="666"/>
      <c r="I90" s="1167"/>
      <c r="J90" s="1191"/>
      <c r="K90" s="1176"/>
      <c r="L90" s="657"/>
      <c r="M90" s="658"/>
      <c r="N90" s="659"/>
      <c r="O90" s="657"/>
      <c r="P90" s="1158"/>
      <c r="Q90" s="161"/>
      <c r="R90" s="44">
        <v>41106</v>
      </c>
      <c r="S90" s="63">
        <v>17500000</v>
      </c>
      <c r="T90" s="661">
        <f t="shared" si="3"/>
        <v>1305967338.6100001</v>
      </c>
      <c r="U90" s="11" t="s">
        <v>170</v>
      </c>
      <c r="V90" s="663"/>
      <c r="W90" s="664"/>
      <c r="X90" s="81"/>
      <c r="AA90" s="605"/>
    </row>
    <row r="91" spans="1:27" s="1156" customFormat="1" ht="29.25" customHeight="1">
      <c r="A91" s="1182"/>
      <c r="B91" s="1170"/>
      <c r="C91" s="928"/>
      <c r="D91" s="665"/>
      <c r="E91" s="1176"/>
      <c r="F91" s="1165"/>
      <c r="G91" s="665"/>
      <c r="H91" s="666"/>
      <c r="I91" s="1167"/>
      <c r="J91" s="1191"/>
      <c r="K91" s="1176"/>
      <c r="L91" s="657"/>
      <c r="M91" s="658"/>
      <c r="N91" s="659"/>
      <c r="O91" s="657"/>
      <c r="P91" s="1158"/>
      <c r="Q91" s="161"/>
      <c r="R91" s="44">
        <v>41117</v>
      </c>
      <c r="S91" s="63">
        <v>450000000</v>
      </c>
      <c r="T91" s="661">
        <f t="shared" si="3"/>
        <v>855967338.61000013</v>
      </c>
      <c r="U91" s="11" t="s">
        <v>170</v>
      </c>
      <c r="V91" s="663"/>
      <c r="W91" s="664"/>
      <c r="X91" s="81"/>
      <c r="AA91" s="605"/>
    </row>
    <row r="92" spans="1:27" s="1156" customFormat="1" ht="29.25" customHeight="1">
      <c r="A92" s="1182"/>
      <c r="B92" s="1170"/>
      <c r="C92" s="928"/>
      <c r="D92" s="665"/>
      <c r="E92" s="1176"/>
      <c r="F92" s="1165"/>
      <c r="G92" s="665"/>
      <c r="H92" s="666"/>
      <c r="I92" s="1167"/>
      <c r="J92" s="1191"/>
      <c r="K92" s="1176"/>
      <c r="L92" s="657"/>
      <c r="M92" s="658"/>
      <c r="N92" s="659"/>
      <c r="O92" s="657"/>
      <c r="P92" s="1158"/>
      <c r="Q92" s="161"/>
      <c r="R92" s="44">
        <v>41135</v>
      </c>
      <c r="S92" s="63">
        <v>272500000</v>
      </c>
      <c r="T92" s="661">
        <f t="shared" si="3"/>
        <v>583467338.61000013</v>
      </c>
      <c r="U92" s="11" t="s">
        <v>170</v>
      </c>
      <c r="V92" s="663"/>
      <c r="W92" s="664"/>
      <c r="X92" s="81"/>
      <c r="AA92" s="605"/>
    </row>
    <row r="93" spans="1:27" s="1156" customFormat="1" ht="29.25" customHeight="1">
      <c r="A93" s="1182"/>
      <c r="B93" s="1170"/>
      <c r="C93" s="928"/>
      <c r="D93" s="665"/>
      <c r="E93" s="1176"/>
      <c r="F93" s="1165"/>
      <c r="G93" s="665"/>
      <c r="H93" s="666"/>
      <c r="I93" s="1167"/>
      <c r="J93" s="1191"/>
      <c r="K93" s="1176"/>
      <c r="L93" s="657"/>
      <c r="M93" s="658"/>
      <c r="N93" s="659"/>
      <c r="O93" s="657"/>
      <c r="P93" s="1158"/>
      <c r="Q93" s="161"/>
      <c r="R93" s="1930">
        <v>41143</v>
      </c>
      <c r="S93" s="1938">
        <v>583467338.61000001</v>
      </c>
      <c r="T93" s="1948">
        <f>T92-S93</f>
        <v>0</v>
      </c>
      <c r="U93" s="1935" t="s">
        <v>276</v>
      </c>
      <c r="V93" s="1">
        <v>41185</v>
      </c>
      <c r="W93" s="691" t="s">
        <v>586</v>
      </c>
      <c r="X93" s="81">
        <v>12012957.32</v>
      </c>
      <c r="AA93" s="605"/>
    </row>
    <row r="94" spans="1:27" s="1156" customFormat="1" ht="29.25" customHeight="1">
      <c r="A94" s="1182"/>
      <c r="B94" s="1170"/>
      <c r="C94" s="928"/>
      <c r="D94" s="665"/>
      <c r="E94" s="1176"/>
      <c r="F94" s="1165"/>
      <c r="G94" s="665"/>
      <c r="H94" s="666"/>
      <c r="I94" s="1167"/>
      <c r="J94" s="1191"/>
      <c r="K94" s="1176"/>
      <c r="L94" s="657"/>
      <c r="M94" s="658"/>
      <c r="N94" s="659"/>
      <c r="O94" s="657"/>
      <c r="P94" s="1158"/>
      <c r="Q94" s="161"/>
      <c r="R94" s="1931"/>
      <c r="S94" s="1946"/>
      <c r="T94" s="1949"/>
      <c r="U94" s="1936"/>
      <c r="V94" s="1">
        <v>41264</v>
      </c>
      <c r="W94" s="691" t="s">
        <v>586</v>
      </c>
      <c r="X94" s="81">
        <v>16967.25</v>
      </c>
      <c r="AA94" s="605"/>
    </row>
    <row r="95" spans="1:27" s="1156" customFormat="1" ht="29.25" customHeight="1">
      <c r="A95" s="1183"/>
      <c r="B95" s="1161"/>
      <c r="C95" s="929"/>
      <c r="D95" s="715"/>
      <c r="E95" s="687"/>
      <c r="F95" s="1163"/>
      <c r="G95" s="715"/>
      <c r="H95" s="137"/>
      <c r="I95" s="1168"/>
      <c r="J95" s="1193"/>
      <c r="K95" s="687"/>
      <c r="L95" s="688"/>
      <c r="M95" s="658"/>
      <c r="N95" s="659"/>
      <c r="O95" s="657"/>
      <c r="P95" s="1158"/>
      <c r="Q95" s="161"/>
      <c r="R95" s="1923"/>
      <c r="S95" s="1404"/>
      <c r="T95" s="1950"/>
      <c r="U95" s="1937"/>
      <c r="V95" s="1">
        <v>41499</v>
      </c>
      <c r="W95" s="691" t="s">
        <v>1960</v>
      </c>
      <c r="X95" s="81">
        <v>-460.14</v>
      </c>
      <c r="AA95" s="605"/>
    </row>
    <row r="96" spans="1:27" s="1156" customFormat="1" ht="29.25" customHeight="1">
      <c r="A96" s="1182">
        <v>1</v>
      </c>
      <c r="B96" s="1170">
        <v>40088</v>
      </c>
      <c r="C96" s="928" t="s">
        <v>175</v>
      </c>
      <c r="D96" s="665" t="s">
        <v>125</v>
      </c>
      <c r="E96" s="1176" t="s">
        <v>126</v>
      </c>
      <c r="F96" s="1165" t="s">
        <v>17</v>
      </c>
      <c r="G96" s="665" t="s">
        <v>171</v>
      </c>
      <c r="H96" s="666">
        <v>1111111111.1099999</v>
      </c>
      <c r="I96" s="1167" t="s">
        <v>37</v>
      </c>
      <c r="J96" s="1191">
        <v>40259</v>
      </c>
      <c r="K96" s="1176">
        <v>6</v>
      </c>
      <c r="L96" s="657">
        <v>1244437500</v>
      </c>
      <c r="M96" s="668">
        <v>40375</v>
      </c>
      <c r="N96" s="686"/>
      <c r="O96" s="670">
        <v>694980000</v>
      </c>
      <c r="P96" s="1157"/>
      <c r="Q96" s="693">
        <v>528184800</v>
      </c>
      <c r="R96" s="44">
        <v>41135</v>
      </c>
      <c r="S96" s="63">
        <v>90269076.359999999</v>
      </c>
      <c r="T96" s="661">
        <f>Q96-S96</f>
        <v>437915723.63999999</v>
      </c>
      <c r="U96" s="662" t="s">
        <v>570</v>
      </c>
      <c r="V96" s="663"/>
      <c r="W96" s="664"/>
      <c r="X96" s="81"/>
    </row>
    <row r="97" spans="1:24" s="1156" customFormat="1" ht="29.25" customHeight="1">
      <c r="A97" s="1182"/>
      <c r="B97" s="1170"/>
      <c r="C97" s="928"/>
      <c r="D97" s="665"/>
      <c r="E97" s="1176"/>
      <c r="F97" s="1165"/>
      <c r="G97" s="665"/>
      <c r="H97" s="666"/>
      <c r="I97" s="1167"/>
      <c r="J97" s="1191"/>
      <c r="K97" s="1176"/>
      <c r="L97" s="657"/>
      <c r="M97" s="658"/>
      <c r="N97" s="659"/>
      <c r="O97" s="657"/>
      <c r="P97" s="1158"/>
      <c r="Q97" s="657"/>
      <c r="R97" s="44">
        <v>41169</v>
      </c>
      <c r="S97" s="63">
        <v>8833632.0700000003</v>
      </c>
      <c r="T97" s="661">
        <f>T96-S97</f>
        <v>429082091.56999999</v>
      </c>
      <c r="U97" s="662" t="s">
        <v>570</v>
      </c>
      <c r="V97" s="663"/>
      <c r="W97" s="664"/>
      <c r="X97" s="81"/>
    </row>
    <row r="98" spans="1:24" s="1156" customFormat="1" ht="29.25" customHeight="1">
      <c r="A98" s="1182"/>
      <c r="B98" s="1170"/>
      <c r="C98" s="928"/>
      <c r="D98" s="665"/>
      <c r="E98" s="1176"/>
      <c r="F98" s="1165"/>
      <c r="G98" s="665"/>
      <c r="H98" s="666"/>
      <c r="I98" s="1167"/>
      <c r="J98" s="1191"/>
      <c r="K98" s="1176"/>
      <c r="L98" s="657"/>
      <c r="M98" s="658"/>
      <c r="N98" s="659"/>
      <c r="O98" s="657"/>
      <c r="P98" s="1158"/>
      <c r="Q98" s="657"/>
      <c r="R98" s="44">
        <v>41197</v>
      </c>
      <c r="S98" s="63">
        <v>10055652.789999999</v>
      </c>
      <c r="T98" s="661">
        <f>T97-S98</f>
        <v>419026438.77999997</v>
      </c>
      <c r="U98" s="662" t="s">
        <v>594</v>
      </c>
      <c r="V98" s="663"/>
      <c r="W98" s="664"/>
      <c r="X98" s="81"/>
    </row>
    <row r="99" spans="1:24" s="1156" customFormat="1" ht="29.25" customHeight="1">
      <c r="A99" s="1182"/>
      <c r="B99" s="1170"/>
      <c r="C99" s="928"/>
      <c r="D99" s="665"/>
      <c r="E99" s="1176"/>
      <c r="F99" s="1165"/>
      <c r="G99" s="665"/>
      <c r="H99" s="666"/>
      <c r="I99" s="1167"/>
      <c r="J99" s="1191"/>
      <c r="K99" s="1176"/>
      <c r="L99" s="657"/>
      <c r="M99" s="658"/>
      <c r="N99" s="659"/>
      <c r="O99" s="657"/>
      <c r="P99" s="1158"/>
      <c r="Q99" s="657"/>
      <c r="R99" s="1930">
        <v>41218</v>
      </c>
      <c r="S99" s="1938">
        <v>419026438.77999997</v>
      </c>
      <c r="T99" s="1948">
        <f>T98-S99</f>
        <v>0</v>
      </c>
      <c r="U99" s="1941" t="s">
        <v>570</v>
      </c>
      <c r="V99" s="1">
        <v>41218</v>
      </c>
      <c r="W99" s="691" t="s">
        <v>586</v>
      </c>
      <c r="X99" s="81">
        <v>297511707.51999998</v>
      </c>
    </row>
    <row r="100" spans="1:24" s="1156" customFormat="1" ht="29.25" customHeight="1">
      <c r="A100" s="1182"/>
      <c r="B100" s="1170"/>
      <c r="C100" s="928"/>
      <c r="D100" s="665"/>
      <c r="E100" s="1176"/>
      <c r="F100" s="1165"/>
      <c r="G100" s="665"/>
      <c r="H100" s="666"/>
      <c r="I100" s="1167"/>
      <c r="J100" s="1191"/>
      <c r="K100" s="1176"/>
      <c r="L100" s="657"/>
      <c r="M100" s="658"/>
      <c r="N100" s="659"/>
      <c r="O100" s="657"/>
      <c r="P100" s="1158"/>
      <c r="Q100" s="657"/>
      <c r="R100" s="1931"/>
      <c r="S100" s="1946"/>
      <c r="T100" s="1949"/>
      <c r="U100" s="1947"/>
      <c r="V100" s="1">
        <v>41248</v>
      </c>
      <c r="W100" s="691" t="s">
        <v>2094</v>
      </c>
      <c r="X100" s="81">
        <v>57378964.100000001</v>
      </c>
    </row>
    <row r="101" spans="1:24" s="1156" customFormat="1" ht="29.25" customHeight="1">
      <c r="A101" s="1183"/>
      <c r="B101" s="1161"/>
      <c r="C101" s="929"/>
      <c r="D101" s="715"/>
      <c r="E101" s="687"/>
      <c r="F101" s="1163"/>
      <c r="G101" s="715"/>
      <c r="H101" s="137"/>
      <c r="I101" s="1168"/>
      <c r="J101" s="1193"/>
      <c r="K101" s="687"/>
      <c r="L101" s="688"/>
      <c r="M101" s="627"/>
      <c r="N101" s="690"/>
      <c r="O101" s="688"/>
      <c r="P101" s="1159"/>
      <c r="Q101" s="688"/>
      <c r="R101" s="1923"/>
      <c r="S101" s="1404"/>
      <c r="T101" s="1950"/>
      <c r="U101" s="1929"/>
      <c r="V101" s="1">
        <v>41614</v>
      </c>
      <c r="W101" s="691" t="s">
        <v>586</v>
      </c>
      <c r="X101" s="81">
        <v>1609738.93</v>
      </c>
    </row>
    <row r="102" spans="1:24" s="1156" customFormat="1" ht="29.25" customHeight="1">
      <c r="A102" s="1181">
        <v>2</v>
      </c>
      <c r="B102" s="1160">
        <v>40088</v>
      </c>
      <c r="C102" s="927" t="s">
        <v>175</v>
      </c>
      <c r="D102" s="714" t="s">
        <v>125</v>
      </c>
      <c r="E102" s="1175" t="s">
        <v>126</v>
      </c>
      <c r="F102" s="1162" t="s">
        <v>17</v>
      </c>
      <c r="G102" s="714" t="s">
        <v>170</v>
      </c>
      <c r="H102" s="25">
        <v>2222222222.2199998</v>
      </c>
      <c r="I102" s="1166" t="s">
        <v>37</v>
      </c>
      <c r="J102" s="1190">
        <v>40259</v>
      </c>
      <c r="K102" s="1175">
        <v>6</v>
      </c>
      <c r="L102" s="670">
        <v>2488875000</v>
      </c>
      <c r="M102" s="668">
        <v>40375</v>
      </c>
      <c r="N102" s="686"/>
      <c r="O102" s="670">
        <v>1389960000</v>
      </c>
      <c r="P102" s="1157"/>
      <c r="Q102" s="693">
        <v>1053000000</v>
      </c>
      <c r="R102" s="44">
        <v>41121</v>
      </c>
      <c r="S102" s="63">
        <v>175000000</v>
      </c>
      <c r="T102" s="661">
        <f>Q102-S102</f>
        <v>878000000</v>
      </c>
      <c r="U102" s="11" t="s">
        <v>170</v>
      </c>
      <c r="V102" s="663"/>
      <c r="W102" s="664"/>
      <c r="X102" s="81"/>
    </row>
    <row r="103" spans="1:24" s="1156" customFormat="1" ht="29.25" customHeight="1">
      <c r="A103" s="1182"/>
      <c r="B103" s="1170"/>
      <c r="C103" s="928"/>
      <c r="D103" s="665"/>
      <c r="E103" s="1176"/>
      <c r="F103" s="1165"/>
      <c r="G103" s="665"/>
      <c r="H103" s="666"/>
      <c r="I103" s="1167"/>
      <c r="J103" s="1191"/>
      <c r="K103" s="1176"/>
      <c r="L103" s="657"/>
      <c r="M103" s="658"/>
      <c r="N103" s="659"/>
      <c r="O103" s="657"/>
      <c r="P103" s="1158"/>
      <c r="Q103" s="657"/>
      <c r="R103" s="44">
        <v>41135</v>
      </c>
      <c r="S103" s="63">
        <v>5539055.4100000001</v>
      </c>
      <c r="T103" s="661">
        <f t="shared" ref="T103:T108" si="4">T102-S103</f>
        <v>872460944.59000003</v>
      </c>
      <c r="U103" s="11" t="s">
        <v>170</v>
      </c>
      <c r="V103" s="663"/>
      <c r="W103" s="664"/>
      <c r="X103" s="81"/>
    </row>
    <row r="104" spans="1:24" s="1156" customFormat="1" ht="29.25" customHeight="1">
      <c r="A104" s="1182"/>
      <c r="B104" s="1170"/>
      <c r="C104" s="928"/>
      <c r="D104" s="665"/>
      <c r="E104" s="1176"/>
      <c r="F104" s="1165"/>
      <c r="G104" s="665"/>
      <c r="H104" s="666"/>
      <c r="I104" s="1167"/>
      <c r="J104" s="1191"/>
      <c r="K104" s="1176"/>
      <c r="L104" s="657"/>
      <c r="M104" s="658"/>
      <c r="N104" s="659"/>
      <c r="O104" s="657"/>
      <c r="P104" s="1158"/>
      <c r="Q104" s="657"/>
      <c r="R104" s="44">
        <v>41152</v>
      </c>
      <c r="S104" s="63">
        <v>16000000</v>
      </c>
      <c r="T104" s="661">
        <f t="shared" si="4"/>
        <v>856460944.59000003</v>
      </c>
      <c r="U104" s="11" t="s">
        <v>170</v>
      </c>
      <c r="V104" s="663"/>
      <c r="W104" s="664"/>
      <c r="X104" s="81"/>
    </row>
    <row r="105" spans="1:24" s="1156" customFormat="1" ht="29.25" customHeight="1">
      <c r="A105" s="1182"/>
      <c r="B105" s="1170"/>
      <c r="C105" s="928"/>
      <c r="D105" s="665"/>
      <c r="E105" s="1176"/>
      <c r="F105" s="1165"/>
      <c r="G105" s="665"/>
      <c r="H105" s="666"/>
      <c r="I105" s="1167"/>
      <c r="J105" s="1191"/>
      <c r="K105" s="1176"/>
      <c r="L105" s="657"/>
      <c r="M105" s="658"/>
      <c r="N105" s="659"/>
      <c r="O105" s="657"/>
      <c r="P105" s="1158"/>
      <c r="Q105" s="657"/>
      <c r="R105" s="44">
        <v>41169</v>
      </c>
      <c r="S105" s="63">
        <v>1667352.47</v>
      </c>
      <c r="T105" s="661">
        <f t="shared" si="4"/>
        <v>854793592.12</v>
      </c>
      <c r="U105" s="11" t="s">
        <v>170</v>
      </c>
      <c r="V105" s="663"/>
      <c r="W105" s="664"/>
      <c r="X105" s="81"/>
    </row>
    <row r="106" spans="1:24" s="1156" customFormat="1" ht="29.25" customHeight="1">
      <c r="A106" s="1182"/>
      <c r="B106" s="1170"/>
      <c r="C106" s="928"/>
      <c r="D106" s="665"/>
      <c r="E106" s="1176"/>
      <c r="F106" s="1165"/>
      <c r="G106" s="665"/>
      <c r="H106" s="666"/>
      <c r="I106" s="1167"/>
      <c r="J106" s="1191"/>
      <c r="K106" s="1176"/>
      <c r="L106" s="657"/>
      <c r="M106" s="658"/>
      <c r="N106" s="659"/>
      <c r="O106" s="657"/>
      <c r="P106" s="1158"/>
      <c r="Q106" s="657"/>
      <c r="R106" s="44">
        <v>41180</v>
      </c>
      <c r="S106" s="63">
        <v>35000000</v>
      </c>
      <c r="T106" s="661">
        <f t="shared" si="4"/>
        <v>819793592.12</v>
      </c>
      <c r="U106" s="11" t="s">
        <v>170</v>
      </c>
      <c r="V106" s="663"/>
      <c r="W106" s="664"/>
      <c r="X106" s="81"/>
    </row>
    <row r="107" spans="1:24" s="1156" customFormat="1" ht="29.25" customHeight="1">
      <c r="A107" s="1182"/>
      <c r="B107" s="1170"/>
      <c r="C107" s="928"/>
      <c r="D107" s="665"/>
      <c r="E107" s="1176"/>
      <c r="F107" s="1165"/>
      <c r="G107" s="665"/>
      <c r="H107" s="666"/>
      <c r="I107" s="1167"/>
      <c r="J107" s="1191"/>
      <c r="K107" s="1176"/>
      <c r="L107" s="657"/>
      <c r="M107" s="658"/>
      <c r="N107" s="659"/>
      <c r="O107" s="657"/>
      <c r="P107" s="1158"/>
      <c r="Q107" s="657"/>
      <c r="R107" s="44">
        <v>41197</v>
      </c>
      <c r="S107" s="63">
        <v>25334218.41</v>
      </c>
      <c r="T107" s="661">
        <f t="shared" si="4"/>
        <v>794459373.71000004</v>
      </c>
      <c r="U107" s="11" t="s">
        <v>170</v>
      </c>
      <c r="V107" s="663"/>
      <c r="W107" s="664"/>
      <c r="X107" s="81"/>
    </row>
    <row r="108" spans="1:24" s="1156" customFormat="1" ht="29.25" customHeight="1">
      <c r="A108" s="1182"/>
      <c r="B108" s="1170"/>
      <c r="C108" s="928"/>
      <c r="D108" s="665"/>
      <c r="E108" s="1176"/>
      <c r="F108" s="1165"/>
      <c r="G108" s="665"/>
      <c r="H108" s="666"/>
      <c r="I108" s="1167"/>
      <c r="J108" s="1191"/>
      <c r="K108" s="1176"/>
      <c r="L108" s="657"/>
      <c r="M108" s="658"/>
      <c r="N108" s="659"/>
      <c r="O108" s="657"/>
      <c r="P108" s="1158"/>
      <c r="Q108" s="657"/>
      <c r="R108" s="1930">
        <v>41200</v>
      </c>
      <c r="S108" s="1938">
        <v>794459373.71000004</v>
      </c>
      <c r="T108" s="1948">
        <f t="shared" si="4"/>
        <v>0</v>
      </c>
      <c r="U108" s="1935" t="s">
        <v>276</v>
      </c>
      <c r="V108" s="1">
        <v>41218</v>
      </c>
      <c r="W108" s="691" t="s">
        <v>586</v>
      </c>
      <c r="X108" s="81">
        <v>8289430.8300000001</v>
      </c>
    </row>
    <row r="109" spans="1:24" s="1156" customFormat="1" ht="29.25" customHeight="1">
      <c r="A109" s="1182"/>
      <c r="B109" s="1170"/>
      <c r="C109" s="928"/>
      <c r="D109" s="665"/>
      <c r="E109" s="1176"/>
      <c r="F109" s="1165"/>
      <c r="G109" s="665"/>
      <c r="H109" s="666"/>
      <c r="I109" s="1167"/>
      <c r="J109" s="1191"/>
      <c r="K109" s="1176"/>
      <c r="L109" s="657"/>
      <c r="M109" s="658"/>
      <c r="N109" s="659"/>
      <c r="O109" s="657"/>
      <c r="P109" s="1158"/>
      <c r="Q109" s="161"/>
      <c r="R109" s="1931"/>
      <c r="S109" s="1946"/>
      <c r="T109" s="1949"/>
      <c r="U109" s="1936"/>
      <c r="V109" s="1">
        <v>41248</v>
      </c>
      <c r="W109" s="691" t="s">
        <v>2094</v>
      </c>
      <c r="X109" s="81">
        <v>1433088.17</v>
      </c>
    </row>
    <row r="110" spans="1:24" s="1156" customFormat="1" ht="29.25" customHeight="1">
      <c r="A110" s="1182"/>
      <c r="B110" s="1170"/>
      <c r="C110" s="928"/>
      <c r="D110" s="665"/>
      <c r="E110" s="1176"/>
      <c r="F110" s="1165"/>
      <c r="G110" s="665"/>
      <c r="H110" s="666"/>
      <c r="I110" s="1167"/>
      <c r="J110" s="1191"/>
      <c r="K110" s="1176"/>
      <c r="L110" s="657"/>
      <c r="M110" s="627"/>
      <c r="N110" s="690"/>
      <c r="O110" s="688"/>
      <c r="P110" s="1159"/>
      <c r="Q110" s="694"/>
      <c r="R110" s="1923"/>
      <c r="S110" s="1404"/>
      <c r="T110" s="1950"/>
      <c r="U110" s="1937"/>
      <c r="V110" s="1">
        <v>41614</v>
      </c>
      <c r="W110" s="691" t="s">
        <v>586</v>
      </c>
      <c r="X110" s="81">
        <v>141894.26</v>
      </c>
    </row>
    <row r="111" spans="1:24" s="1156" customFormat="1" ht="29.25" customHeight="1">
      <c r="A111" s="1181">
        <v>1</v>
      </c>
      <c r="B111" s="1160">
        <v>40116</v>
      </c>
      <c r="C111" s="930" t="s">
        <v>236</v>
      </c>
      <c r="D111" s="714" t="s">
        <v>125</v>
      </c>
      <c r="E111" s="1175" t="s">
        <v>126</v>
      </c>
      <c r="F111" s="1162" t="s">
        <v>17</v>
      </c>
      <c r="G111" s="714" t="s">
        <v>171</v>
      </c>
      <c r="H111" s="25">
        <v>1111111111.1099999</v>
      </c>
      <c r="I111" s="1166" t="s">
        <v>37</v>
      </c>
      <c r="J111" s="1190">
        <v>40259</v>
      </c>
      <c r="K111" s="1175">
        <v>6</v>
      </c>
      <c r="L111" s="670">
        <v>1271337500</v>
      </c>
      <c r="M111" s="658">
        <v>40375</v>
      </c>
      <c r="N111" s="659"/>
      <c r="O111" s="657">
        <v>1243275000</v>
      </c>
      <c r="P111" s="1158"/>
      <c r="Q111" s="660">
        <v>1117399170</v>
      </c>
      <c r="R111" s="483">
        <v>40953</v>
      </c>
      <c r="S111" s="81">
        <v>87099564.5</v>
      </c>
      <c r="T111" s="695">
        <f>Q111-S111</f>
        <v>1030299605.5</v>
      </c>
      <c r="U111" s="696" t="s">
        <v>570</v>
      </c>
      <c r="V111" s="663"/>
      <c r="W111" s="664"/>
      <c r="X111" s="81"/>
    </row>
    <row r="112" spans="1:24" s="1156" customFormat="1" ht="29.25" customHeight="1">
      <c r="A112" s="1182"/>
      <c r="B112" s="1170"/>
      <c r="C112" s="931"/>
      <c r="D112" s="665"/>
      <c r="E112" s="1176"/>
      <c r="F112" s="1165"/>
      <c r="G112" s="665"/>
      <c r="H112" s="666"/>
      <c r="I112" s="1167"/>
      <c r="J112" s="1191"/>
      <c r="K112" s="1176"/>
      <c r="L112" s="657"/>
      <c r="M112" s="658"/>
      <c r="N112" s="659"/>
      <c r="O112" s="657"/>
      <c r="P112" s="1158"/>
      <c r="Q112" s="660"/>
      <c r="R112" s="44">
        <v>40982</v>
      </c>
      <c r="S112" s="63">
        <v>99462002.689999998</v>
      </c>
      <c r="T112" s="661">
        <f t="shared" ref="T112:T119" si="5">T111-S112</f>
        <v>930837602.80999994</v>
      </c>
      <c r="U112" s="662" t="s">
        <v>570</v>
      </c>
      <c r="V112" s="663"/>
      <c r="W112" s="664"/>
      <c r="X112" s="81"/>
    </row>
    <row r="113" spans="1:24" s="1156" customFormat="1" ht="29.25" customHeight="1">
      <c r="A113" s="1182"/>
      <c r="B113" s="1170"/>
      <c r="C113" s="931"/>
      <c r="D113" s="665"/>
      <c r="E113" s="1176"/>
      <c r="F113" s="1165"/>
      <c r="G113" s="665"/>
      <c r="H113" s="666"/>
      <c r="I113" s="1167"/>
      <c r="J113" s="1191"/>
      <c r="K113" s="1176"/>
      <c r="L113" s="657"/>
      <c r="M113" s="658"/>
      <c r="N113" s="659"/>
      <c r="O113" s="657"/>
      <c r="P113" s="1158"/>
      <c r="Q113" s="660"/>
      <c r="R113" s="44">
        <v>41043</v>
      </c>
      <c r="S113" s="63">
        <v>74999625</v>
      </c>
      <c r="T113" s="661">
        <f t="shared" si="5"/>
        <v>855837977.80999994</v>
      </c>
      <c r="U113" s="662" t="s">
        <v>570</v>
      </c>
      <c r="V113" s="663"/>
      <c r="W113" s="664"/>
      <c r="X113" s="81"/>
    </row>
    <row r="114" spans="1:24" s="1156" customFormat="1" ht="29.25" customHeight="1">
      <c r="A114" s="1182"/>
      <c r="B114" s="1170"/>
      <c r="C114" s="931"/>
      <c r="D114" s="665"/>
      <c r="E114" s="1176"/>
      <c r="F114" s="1165"/>
      <c r="G114" s="665"/>
      <c r="H114" s="666"/>
      <c r="I114" s="1167"/>
      <c r="J114" s="1191"/>
      <c r="K114" s="1176"/>
      <c r="L114" s="657"/>
      <c r="M114" s="658"/>
      <c r="N114" s="659"/>
      <c r="O114" s="657"/>
      <c r="P114" s="1158"/>
      <c r="Q114" s="660"/>
      <c r="R114" s="44">
        <v>41106</v>
      </c>
      <c r="S114" s="63">
        <v>18749906.25</v>
      </c>
      <c r="T114" s="661">
        <f t="shared" si="5"/>
        <v>837088071.55999994</v>
      </c>
      <c r="U114" s="662" t="s">
        <v>570</v>
      </c>
      <c r="V114" s="663"/>
      <c r="W114" s="664"/>
      <c r="X114" s="81"/>
    </row>
    <row r="115" spans="1:24" s="1156" customFormat="1" ht="29.25" customHeight="1">
      <c r="A115" s="1182"/>
      <c r="B115" s="1170"/>
      <c r="C115" s="931"/>
      <c r="D115" s="665"/>
      <c r="E115" s="1176"/>
      <c r="F115" s="1165"/>
      <c r="G115" s="665"/>
      <c r="H115" s="666"/>
      <c r="I115" s="1167"/>
      <c r="J115" s="1191"/>
      <c r="K115" s="1176"/>
      <c r="L115" s="657"/>
      <c r="M115" s="658"/>
      <c r="N115" s="659"/>
      <c r="O115" s="657"/>
      <c r="P115" s="1158"/>
      <c r="Q115" s="660"/>
      <c r="R115" s="44">
        <v>41135</v>
      </c>
      <c r="S115" s="63">
        <v>68399658</v>
      </c>
      <c r="T115" s="661">
        <f t="shared" si="5"/>
        <v>768688413.55999994</v>
      </c>
      <c r="U115" s="662" t="s">
        <v>570</v>
      </c>
      <c r="V115" s="663"/>
      <c r="W115" s="664"/>
      <c r="X115" s="81"/>
    </row>
    <row r="116" spans="1:24" s="1156" customFormat="1" ht="29.25" customHeight="1">
      <c r="A116" s="1182"/>
      <c r="B116" s="1170"/>
      <c r="C116" s="931"/>
      <c r="D116" s="665"/>
      <c r="E116" s="1176"/>
      <c r="F116" s="1165"/>
      <c r="G116" s="665"/>
      <c r="H116" s="666"/>
      <c r="I116" s="1167"/>
      <c r="J116" s="1191"/>
      <c r="K116" s="1176"/>
      <c r="L116" s="657"/>
      <c r="M116" s="658"/>
      <c r="N116" s="659"/>
      <c r="O116" s="657"/>
      <c r="P116" s="1158"/>
      <c r="Q116" s="660"/>
      <c r="R116" s="44">
        <v>41169</v>
      </c>
      <c r="S116" s="63">
        <v>124999375</v>
      </c>
      <c r="T116" s="661">
        <f t="shared" si="5"/>
        <v>643689038.55999994</v>
      </c>
      <c r="U116" s="662" t="s">
        <v>570</v>
      </c>
      <c r="V116" s="663"/>
      <c r="W116" s="664"/>
      <c r="X116" s="81"/>
    </row>
    <row r="117" spans="1:24" s="1156" customFormat="1" ht="29.25" customHeight="1">
      <c r="A117" s="1182"/>
      <c r="B117" s="1170"/>
      <c r="C117" s="931"/>
      <c r="D117" s="665"/>
      <c r="E117" s="1176"/>
      <c r="F117" s="1165"/>
      <c r="G117" s="665"/>
      <c r="H117" s="666"/>
      <c r="I117" s="1167"/>
      <c r="J117" s="1191"/>
      <c r="K117" s="1176"/>
      <c r="L117" s="657"/>
      <c r="M117" s="658"/>
      <c r="N117" s="659"/>
      <c r="O117" s="657"/>
      <c r="P117" s="1158"/>
      <c r="Q117" s="660"/>
      <c r="R117" s="44">
        <v>41197</v>
      </c>
      <c r="S117" s="63">
        <v>240673796.63</v>
      </c>
      <c r="T117" s="661">
        <f t="shared" si="5"/>
        <v>403015241.92999995</v>
      </c>
      <c r="U117" s="662" t="s">
        <v>594</v>
      </c>
      <c r="V117" s="663"/>
      <c r="W117" s="664"/>
      <c r="X117" s="81"/>
    </row>
    <row r="118" spans="1:24" s="1156" customFormat="1" ht="29.25" customHeight="1">
      <c r="A118" s="1182"/>
      <c r="B118" s="1170"/>
      <c r="C118" s="931"/>
      <c r="D118" s="665"/>
      <c r="E118" s="1176"/>
      <c r="F118" s="1165"/>
      <c r="G118" s="665"/>
      <c r="H118" s="666"/>
      <c r="I118" s="1167"/>
      <c r="J118" s="1191"/>
      <c r="K118" s="1176"/>
      <c r="L118" s="657"/>
      <c r="M118" s="658"/>
      <c r="N118" s="659"/>
      <c r="O118" s="657"/>
      <c r="P118" s="1158"/>
      <c r="Q118" s="660"/>
      <c r="R118" s="44">
        <v>41228</v>
      </c>
      <c r="S118" s="63">
        <v>45764825.109999999</v>
      </c>
      <c r="T118" s="661">
        <f t="shared" si="5"/>
        <v>357250416.81999993</v>
      </c>
      <c r="U118" s="662" t="s">
        <v>594</v>
      </c>
      <c r="V118" s="663"/>
      <c r="W118" s="664"/>
      <c r="X118" s="81"/>
    </row>
    <row r="119" spans="1:24" s="1156" customFormat="1" ht="29.25" customHeight="1">
      <c r="A119" s="1182"/>
      <c r="B119" s="1170"/>
      <c r="C119" s="931"/>
      <c r="D119" s="665"/>
      <c r="E119" s="1176"/>
      <c r="F119" s="1165"/>
      <c r="G119" s="665"/>
      <c r="H119" s="666"/>
      <c r="I119" s="1167"/>
      <c r="J119" s="1191"/>
      <c r="K119" s="1176"/>
      <c r="L119" s="657"/>
      <c r="M119" s="658"/>
      <c r="N119" s="659"/>
      <c r="O119" s="657"/>
      <c r="P119" s="1158"/>
      <c r="Q119" s="660"/>
      <c r="R119" s="44">
        <v>41257</v>
      </c>
      <c r="S119" s="63">
        <v>24588926.239999998</v>
      </c>
      <c r="T119" s="661">
        <f t="shared" si="5"/>
        <v>332661490.57999992</v>
      </c>
      <c r="U119" s="662" t="s">
        <v>594</v>
      </c>
      <c r="V119" s="663"/>
      <c r="W119" s="664"/>
      <c r="X119" s="81"/>
    </row>
    <row r="120" spans="1:24" s="1156" customFormat="1" ht="29.25" customHeight="1">
      <c r="A120" s="1182"/>
      <c r="B120" s="1170"/>
      <c r="C120" s="931"/>
      <c r="D120" s="665"/>
      <c r="E120" s="1176"/>
      <c r="F120" s="1165"/>
      <c r="G120" s="665"/>
      <c r="H120" s="666"/>
      <c r="I120" s="1167"/>
      <c r="J120" s="1191"/>
      <c r="K120" s="1176"/>
      <c r="L120" s="657"/>
      <c r="M120" s="658"/>
      <c r="N120" s="659"/>
      <c r="O120" s="657"/>
      <c r="P120" s="1158"/>
      <c r="Q120" s="660"/>
      <c r="R120" s="44">
        <v>41289</v>
      </c>
      <c r="S120" s="63">
        <v>30470429.449999999</v>
      </c>
      <c r="T120" s="661">
        <f>T119-S120</f>
        <v>302191061.12999994</v>
      </c>
      <c r="U120" s="662" t="s">
        <v>570</v>
      </c>
      <c r="V120" s="663"/>
      <c r="W120" s="664"/>
      <c r="X120" s="81"/>
    </row>
    <row r="121" spans="1:24" s="1156" customFormat="1" ht="29.25" customHeight="1">
      <c r="A121" s="1182"/>
      <c r="B121" s="1170"/>
      <c r="C121" s="931"/>
      <c r="D121" s="665"/>
      <c r="E121" s="1176"/>
      <c r="F121" s="1165"/>
      <c r="G121" s="665"/>
      <c r="H121" s="666"/>
      <c r="I121" s="1167"/>
      <c r="J121" s="1191"/>
      <c r="K121" s="1176"/>
      <c r="L121" s="657"/>
      <c r="M121" s="658"/>
      <c r="N121" s="659"/>
      <c r="O121" s="657"/>
      <c r="P121" s="1158"/>
      <c r="Q121" s="660"/>
      <c r="R121" s="44">
        <v>41319</v>
      </c>
      <c r="S121" s="63">
        <v>295328635.73000002</v>
      </c>
      <c r="T121" s="661">
        <f>T120-S121</f>
        <v>6862425.3999999166</v>
      </c>
      <c r="U121" s="662" t="s">
        <v>570</v>
      </c>
      <c r="V121" s="663"/>
      <c r="W121" s="664"/>
      <c r="X121" s="81"/>
    </row>
    <row r="122" spans="1:24" s="1156" customFormat="1" ht="29.25" customHeight="1">
      <c r="A122" s="1182"/>
      <c r="B122" s="1170"/>
      <c r="C122" s="931"/>
      <c r="D122" s="665"/>
      <c r="E122" s="1176"/>
      <c r="F122" s="1165"/>
      <c r="G122" s="665"/>
      <c r="H122" s="666"/>
      <c r="I122" s="1167"/>
      <c r="J122" s="1191"/>
      <c r="K122" s="1176"/>
      <c r="L122" s="657"/>
      <c r="M122" s="658"/>
      <c r="N122" s="659"/>
      <c r="O122" s="657"/>
      <c r="P122" s="1158"/>
      <c r="Q122" s="660"/>
      <c r="R122" s="1930">
        <v>41326</v>
      </c>
      <c r="S122" s="1938">
        <v>6862425.4000000004</v>
      </c>
      <c r="T122" s="1948">
        <f>ROUND(T121-S122,0)</f>
        <v>0</v>
      </c>
      <c r="U122" s="1941" t="s">
        <v>570</v>
      </c>
      <c r="V122" s="1">
        <v>41326</v>
      </c>
      <c r="W122" s="691" t="s">
        <v>586</v>
      </c>
      <c r="X122" s="81">
        <v>184431858.11000001</v>
      </c>
    </row>
    <row r="123" spans="1:24" s="1156" customFormat="1" ht="29.25" customHeight="1">
      <c r="A123" s="1182"/>
      <c r="B123" s="1170"/>
      <c r="C123" s="931"/>
      <c r="D123" s="665"/>
      <c r="E123" s="1176"/>
      <c r="F123" s="1165"/>
      <c r="G123" s="665"/>
      <c r="H123" s="666"/>
      <c r="I123" s="1167"/>
      <c r="J123" s="1191"/>
      <c r="K123" s="1176"/>
      <c r="L123" s="657"/>
      <c r="M123" s="658"/>
      <c r="N123" s="659"/>
      <c r="O123" s="657"/>
      <c r="P123" s="1158"/>
      <c r="Q123" s="660"/>
      <c r="R123" s="1931"/>
      <c r="S123" s="1946"/>
      <c r="T123" s="1949"/>
      <c r="U123" s="1947"/>
      <c r="V123" s="1">
        <v>41332</v>
      </c>
      <c r="W123" s="691" t="s">
        <v>586</v>
      </c>
      <c r="X123" s="81">
        <v>20999895</v>
      </c>
    </row>
    <row r="124" spans="1:24" s="1156" customFormat="1" ht="29.25" customHeight="1">
      <c r="A124" s="1182"/>
      <c r="B124" s="1170"/>
      <c r="C124" s="931"/>
      <c r="D124" s="665"/>
      <c r="E124" s="1176"/>
      <c r="F124" s="1165"/>
      <c r="G124" s="665"/>
      <c r="H124" s="666"/>
      <c r="I124" s="1167"/>
      <c r="J124" s="1191"/>
      <c r="K124" s="1176"/>
      <c r="L124" s="657"/>
      <c r="M124" s="658"/>
      <c r="N124" s="659"/>
      <c r="O124" s="657"/>
      <c r="P124" s="1158"/>
      <c r="Q124" s="660"/>
      <c r="R124" s="1931"/>
      <c r="S124" s="1946"/>
      <c r="T124" s="1949"/>
      <c r="U124" s="1947"/>
      <c r="V124" s="1">
        <v>41347</v>
      </c>
      <c r="W124" s="691" t="s">
        <v>586</v>
      </c>
      <c r="X124" s="81">
        <v>156174219.13</v>
      </c>
    </row>
    <row r="125" spans="1:24" s="1156" customFormat="1" ht="29.25" customHeight="1">
      <c r="A125" s="1182"/>
      <c r="B125" s="1170"/>
      <c r="C125" s="931"/>
      <c r="D125" s="665"/>
      <c r="E125" s="1176"/>
      <c r="F125" s="1165"/>
      <c r="G125" s="665"/>
      <c r="H125" s="666"/>
      <c r="I125" s="1167"/>
      <c r="J125" s="1191"/>
      <c r="K125" s="1176"/>
      <c r="L125" s="657"/>
      <c r="M125" s="658"/>
      <c r="N125" s="659"/>
      <c r="O125" s="657"/>
      <c r="P125" s="1158"/>
      <c r="Q125" s="660"/>
      <c r="R125" s="1931"/>
      <c r="S125" s="1946"/>
      <c r="T125" s="1949"/>
      <c r="U125" s="1947"/>
      <c r="V125" s="1">
        <v>41383</v>
      </c>
      <c r="W125" s="691" t="s">
        <v>586</v>
      </c>
      <c r="X125" s="81">
        <v>105620440.95</v>
      </c>
    </row>
    <row r="126" spans="1:24" s="1156" customFormat="1" ht="29.25" customHeight="1">
      <c r="A126" s="1182"/>
      <c r="B126" s="1170"/>
      <c r="C126" s="931"/>
      <c r="D126" s="665"/>
      <c r="E126" s="1176"/>
      <c r="F126" s="1165"/>
      <c r="G126" s="665"/>
      <c r="H126" s="666"/>
      <c r="I126" s="1167"/>
      <c r="J126" s="1191"/>
      <c r="K126" s="1176"/>
      <c r="L126" s="657"/>
      <c r="M126" s="658"/>
      <c r="N126" s="659"/>
      <c r="O126" s="657"/>
      <c r="P126" s="1158"/>
      <c r="Q126" s="660"/>
      <c r="R126" s="1931"/>
      <c r="S126" s="1946"/>
      <c r="T126" s="1949"/>
      <c r="U126" s="1947"/>
      <c r="V126" s="1">
        <v>41389</v>
      </c>
      <c r="W126" s="691" t="s">
        <v>586</v>
      </c>
      <c r="X126" s="81">
        <v>42099442.159999996</v>
      </c>
    </row>
    <row r="127" spans="1:24" s="1156" customFormat="1" ht="29.25" customHeight="1">
      <c r="A127" s="1182"/>
      <c r="B127" s="1170"/>
      <c r="C127" s="931"/>
      <c r="D127" s="665"/>
      <c r="E127" s="1176"/>
      <c r="F127" s="1165"/>
      <c r="G127" s="665"/>
      <c r="H127" s="666"/>
      <c r="I127" s="1167"/>
      <c r="J127" s="1191"/>
      <c r="K127" s="1176"/>
      <c r="L127" s="657"/>
      <c r="M127" s="658"/>
      <c r="N127" s="659"/>
      <c r="O127" s="657"/>
      <c r="P127" s="1158"/>
      <c r="Q127" s="660"/>
      <c r="R127" s="1931"/>
      <c r="S127" s="1946"/>
      <c r="T127" s="1949"/>
      <c r="U127" s="1947"/>
      <c r="V127" s="1">
        <v>41423</v>
      </c>
      <c r="W127" s="691" t="s">
        <v>2094</v>
      </c>
      <c r="X127" s="81">
        <v>49225243.869999997</v>
      </c>
    </row>
    <row r="128" spans="1:24" s="1156" customFormat="1" ht="29.25" customHeight="1">
      <c r="A128" s="1182"/>
      <c r="B128" s="1170"/>
      <c r="C128" s="931"/>
      <c r="D128" s="665"/>
      <c r="E128" s="1176"/>
      <c r="F128" s="1165"/>
      <c r="G128" s="665"/>
      <c r="H128" s="666"/>
      <c r="I128" s="1167"/>
      <c r="J128" s="1191"/>
      <c r="K128" s="1176"/>
      <c r="L128" s="657"/>
      <c r="M128" s="658"/>
      <c r="N128" s="659"/>
      <c r="O128" s="657"/>
      <c r="P128" s="1158"/>
      <c r="Q128" s="660"/>
      <c r="R128" s="1923"/>
      <c r="S128" s="1404"/>
      <c r="T128" s="1950"/>
      <c r="U128" s="1929"/>
      <c r="V128" s="1">
        <v>41912</v>
      </c>
      <c r="W128" s="691" t="s">
        <v>2099</v>
      </c>
      <c r="X128" s="81">
        <v>1748832.94</v>
      </c>
    </row>
    <row r="129" spans="1:24" s="1156" customFormat="1" ht="29.25" customHeight="1">
      <c r="A129" s="1181">
        <v>2</v>
      </c>
      <c r="B129" s="1160">
        <v>40116</v>
      </c>
      <c r="C129" s="930" t="s">
        <v>564</v>
      </c>
      <c r="D129" s="714" t="s">
        <v>125</v>
      </c>
      <c r="E129" s="1175" t="s">
        <v>126</v>
      </c>
      <c r="F129" s="1162" t="s">
        <v>17</v>
      </c>
      <c r="G129" s="714" t="s">
        <v>170</v>
      </c>
      <c r="H129" s="25">
        <v>2222222222.2199998</v>
      </c>
      <c r="I129" s="1166" t="s">
        <v>37</v>
      </c>
      <c r="J129" s="1190">
        <v>40259</v>
      </c>
      <c r="K129" s="1175">
        <v>6</v>
      </c>
      <c r="L129" s="670">
        <v>2542675000</v>
      </c>
      <c r="M129" s="668">
        <v>40375</v>
      </c>
      <c r="N129" s="686"/>
      <c r="O129" s="670">
        <v>2486550000</v>
      </c>
      <c r="P129" s="1157"/>
      <c r="Q129" s="693">
        <v>2234798340</v>
      </c>
      <c r="R129" s="1">
        <v>40953</v>
      </c>
      <c r="S129" s="63">
        <v>174200000</v>
      </c>
      <c r="T129" s="661">
        <f>Q129-S129</f>
        <v>2060598340</v>
      </c>
      <c r="U129" s="11" t="s">
        <v>170</v>
      </c>
      <c r="V129" s="663"/>
      <c r="W129" s="664"/>
      <c r="X129" s="81"/>
    </row>
    <row r="130" spans="1:24" s="1156" customFormat="1" ht="29.25" customHeight="1">
      <c r="A130" s="1182"/>
      <c r="B130" s="1170"/>
      <c r="C130" s="931"/>
      <c r="D130" s="665"/>
      <c r="E130" s="1176"/>
      <c r="F130" s="1165"/>
      <c r="G130" s="665"/>
      <c r="H130" s="666"/>
      <c r="I130" s="1167"/>
      <c r="J130" s="1191"/>
      <c r="K130" s="1176"/>
      <c r="L130" s="657"/>
      <c r="M130" s="658"/>
      <c r="N130" s="659"/>
      <c r="O130" s="657"/>
      <c r="P130" s="1158"/>
      <c r="Q130" s="657"/>
      <c r="R130" s="1">
        <v>40982</v>
      </c>
      <c r="S130" s="63">
        <v>198925000.00000006</v>
      </c>
      <c r="T130" s="661">
        <f t="shared" ref="T130:T135" si="6">T129-S130</f>
        <v>1861673340</v>
      </c>
      <c r="U130" s="11" t="s">
        <v>170</v>
      </c>
      <c r="V130" s="663"/>
      <c r="W130" s="664"/>
      <c r="X130" s="81"/>
    </row>
    <row r="131" spans="1:24" s="1156" customFormat="1" ht="29.25" customHeight="1">
      <c r="A131" s="1182"/>
      <c r="B131" s="1170"/>
      <c r="C131" s="931"/>
      <c r="D131" s="665"/>
      <c r="E131" s="1176"/>
      <c r="F131" s="1165"/>
      <c r="G131" s="665"/>
      <c r="H131" s="666"/>
      <c r="I131" s="1167"/>
      <c r="J131" s="1191"/>
      <c r="K131" s="1176"/>
      <c r="L131" s="657"/>
      <c r="M131" s="658"/>
      <c r="N131" s="659"/>
      <c r="O131" s="657"/>
      <c r="P131" s="1158"/>
      <c r="Q131" s="161"/>
      <c r="R131" s="44">
        <v>41043</v>
      </c>
      <c r="S131" s="63">
        <v>150000000</v>
      </c>
      <c r="T131" s="661">
        <f t="shared" si="6"/>
        <v>1711673340</v>
      </c>
      <c r="U131" s="11" t="s">
        <v>170</v>
      </c>
      <c r="V131" s="663"/>
      <c r="W131" s="664"/>
      <c r="X131" s="81"/>
    </row>
    <row r="132" spans="1:24" s="1156" customFormat="1" ht="29.25" customHeight="1">
      <c r="A132" s="1182"/>
      <c r="B132" s="1170"/>
      <c r="C132" s="931"/>
      <c r="D132" s="665"/>
      <c r="E132" s="1176"/>
      <c r="F132" s="1165"/>
      <c r="G132" s="665"/>
      <c r="H132" s="666"/>
      <c r="I132" s="1167"/>
      <c r="J132" s="1191"/>
      <c r="K132" s="1176"/>
      <c r="L132" s="657"/>
      <c r="M132" s="658"/>
      <c r="N132" s="659"/>
      <c r="O132" s="657"/>
      <c r="P132" s="1158"/>
      <c r="Q132" s="161"/>
      <c r="R132" s="44">
        <v>41106</v>
      </c>
      <c r="S132" s="63">
        <v>37500000</v>
      </c>
      <c r="T132" s="661">
        <f t="shared" si="6"/>
        <v>1674173340</v>
      </c>
      <c r="U132" s="11" t="s">
        <v>170</v>
      </c>
      <c r="V132" s="663"/>
      <c r="W132" s="664"/>
      <c r="X132" s="81"/>
    </row>
    <row r="133" spans="1:24" s="1156" customFormat="1" ht="29.25" customHeight="1">
      <c r="A133" s="1182"/>
      <c r="B133" s="1170"/>
      <c r="C133" s="931"/>
      <c r="D133" s="665"/>
      <c r="E133" s="1176"/>
      <c r="F133" s="1165"/>
      <c r="G133" s="665"/>
      <c r="H133" s="666"/>
      <c r="I133" s="1167"/>
      <c r="J133" s="1191"/>
      <c r="K133" s="1176"/>
      <c r="L133" s="657"/>
      <c r="M133" s="658"/>
      <c r="N133" s="659"/>
      <c r="O133" s="657"/>
      <c r="P133" s="1158"/>
      <c r="Q133" s="161"/>
      <c r="R133" s="44">
        <v>41135</v>
      </c>
      <c r="S133" s="63">
        <v>136800000</v>
      </c>
      <c r="T133" s="661">
        <f t="shared" si="6"/>
        <v>1537373340</v>
      </c>
      <c r="U133" s="11" t="s">
        <v>170</v>
      </c>
      <c r="V133" s="663"/>
      <c r="W133" s="664"/>
      <c r="X133" s="81"/>
    </row>
    <row r="134" spans="1:24" s="1156" customFormat="1" ht="29.25" customHeight="1">
      <c r="A134" s="1182"/>
      <c r="B134" s="1170"/>
      <c r="C134" s="931"/>
      <c r="D134" s="665"/>
      <c r="E134" s="1176"/>
      <c r="F134" s="1165"/>
      <c r="G134" s="665"/>
      <c r="H134" s="666"/>
      <c r="I134" s="1167"/>
      <c r="J134" s="1191"/>
      <c r="K134" s="1176"/>
      <c r="L134" s="657"/>
      <c r="M134" s="658"/>
      <c r="N134" s="659"/>
      <c r="O134" s="657"/>
      <c r="P134" s="1158"/>
      <c r="Q134" s="161"/>
      <c r="R134" s="44">
        <v>41169</v>
      </c>
      <c r="S134" s="63">
        <v>250000000</v>
      </c>
      <c r="T134" s="661">
        <f t="shared" si="6"/>
        <v>1287373340</v>
      </c>
      <c r="U134" s="11" t="s">
        <v>170</v>
      </c>
      <c r="V134" s="663"/>
      <c r="W134" s="664"/>
      <c r="X134" s="81"/>
    </row>
    <row r="135" spans="1:24" s="1156" customFormat="1" ht="29.25" customHeight="1">
      <c r="A135" s="1182"/>
      <c r="B135" s="1170"/>
      <c r="C135" s="931"/>
      <c r="D135" s="665"/>
      <c r="E135" s="1176"/>
      <c r="F135" s="1165"/>
      <c r="G135" s="665"/>
      <c r="H135" s="666"/>
      <c r="I135" s="1167"/>
      <c r="J135" s="1191"/>
      <c r="K135" s="1176"/>
      <c r="L135" s="657"/>
      <c r="M135" s="658"/>
      <c r="N135" s="659"/>
      <c r="O135" s="657"/>
      <c r="P135" s="1158"/>
      <c r="Q135" s="161"/>
      <c r="R135" s="44">
        <v>41197</v>
      </c>
      <c r="S135" s="63">
        <v>481350000</v>
      </c>
      <c r="T135" s="661">
        <f t="shared" si="6"/>
        <v>806023340</v>
      </c>
      <c r="U135" s="11" t="s">
        <v>170</v>
      </c>
      <c r="V135" s="663"/>
      <c r="W135" s="664"/>
      <c r="X135" s="81"/>
    </row>
    <row r="136" spans="1:24" s="1156" customFormat="1" ht="29.25" customHeight="1">
      <c r="A136" s="1182"/>
      <c r="B136" s="1170"/>
      <c r="C136" s="931"/>
      <c r="D136" s="665"/>
      <c r="E136" s="1176"/>
      <c r="F136" s="1165"/>
      <c r="G136" s="665"/>
      <c r="H136" s="666"/>
      <c r="I136" s="1167"/>
      <c r="J136" s="1191"/>
      <c r="K136" s="1176"/>
      <c r="L136" s="657"/>
      <c r="M136" s="658"/>
      <c r="N136" s="659"/>
      <c r="O136" s="657"/>
      <c r="P136" s="1158"/>
      <c r="Q136" s="161"/>
      <c r="R136" s="44">
        <v>41228</v>
      </c>
      <c r="S136" s="63">
        <v>274590323.62</v>
      </c>
      <c r="T136" s="661">
        <f>T135-S136</f>
        <v>531433016.38</v>
      </c>
      <c r="U136" s="11" t="s">
        <v>170</v>
      </c>
      <c r="V136" s="663"/>
      <c r="W136" s="664"/>
      <c r="X136" s="81"/>
    </row>
    <row r="137" spans="1:24" s="1156" customFormat="1" ht="29.25" customHeight="1">
      <c r="A137" s="1182"/>
      <c r="B137" s="1170"/>
      <c r="C137" s="931"/>
      <c r="D137" s="665"/>
      <c r="E137" s="1176"/>
      <c r="F137" s="1165"/>
      <c r="G137" s="665"/>
      <c r="H137" s="666"/>
      <c r="I137" s="1167"/>
      <c r="J137" s="1191"/>
      <c r="K137" s="1176"/>
      <c r="L137" s="657"/>
      <c r="M137" s="658"/>
      <c r="N137" s="659"/>
      <c r="O137" s="657"/>
      <c r="P137" s="1158"/>
      <c r="Q137" s="161"/>
      <c r="R137" s="44">
        <v>41257</v>
      </c>
      <c r="S137" s="63">
        <v>147534295.13999999</v>
      </c>
      <c r="T137" s="661">
        <f>T136-S137</f>
        <v>383898721.24000001</v>
      </c>
      <c r="U137" s="11" t="s">
        <v>170</v>
      </c>
      <c r="V137" s="663"/>
      <c r="W137" s="664"/>
      <c r="X137" s="81"/>
    </row>
    <row r="138" spans="1:24" s="1156" customFormat="1" ht="29.25" customHeight="1">
      <c r="A138" s="1182"/>
      <c r="B138" s="1170"/>
      <c r="C138" s="931"/>
      <c r="D138" s="665"/>
      <c r="E138" s="1176"/>
      <c r="F138" s="1165"/>
      <c r="G138" s="665"/>
      <c r="H138" s="666"/>
      <c r="I138" s="1167"/>
      <c r="J138" s="1191"/>
      <c r="K138" s="1176"/>
      <c r="L138" s="657"/>
      <c r="M138" s="658"/>
      <c r="N138" s="659"/>
      <c r="O138" s="657"/>
      <c r="P138" s="1158"/>
      <c r="Q138" s="161"/>
      <c r="R138" s="44">
        <v>41289</v>
      </c>
      <c r="S138" s="63">
        <v>182823490.78999999</v>
      </c>
      <c r="T138" s="661">
        <f>T137-S138</f>
        <v>201075230.45000002</v>
      </c>
      <c r="U138" s="11" t="s">
        <v>170</v>
      </c>
      <c r="V138" s="663"/>
      <c r="W138" s="664"/>
      <c r="X138" s="81"/>
    </row>
    <row r="139" spans="1:24" s="1156" customFormat="1" ht="29.25" customHeight="1">
      <c r="A139" s="1182"/>
      <c r="B139" s="1170"/>
      <c r="C139" s="931"/>
      <c r="D139" s="665"/>
      <c r="E139" s="1176"/>
      <c r="F139" s="1165"/>
      <c r="G139" s="665"/>
      <c r="H139" s="666"/>
      <c r="I139" s="1167"/>
      <c r="J139" s="1191"/>
      <c r="K139" s="1176"/>
      <c r="L139" s="657"/>
      <c r="M139" s="658"/>
      <c r="N139" s="659"/>
      <c r="O139" s="657"/>
      <c r="P139" s="1158"/>
      <c r="Q139" s="161"/>
      <c r="R139" s="1930">
        <v>41319</v>
      </c>
      <c r="S139" s="1938">
        <v>201075230.44999999</v>
      </c>
      <c r="T139" s="1948">
        <f>T138-S139</f>
        <v>0</v>
      </c>
      <c r="U139" s="1935" t="s">
        <v>276</v>
      </c>
      <c r="V139" s="1">
        <v>41383</v>
      </c>
      <c r="W139" s="691" t="s">
        <v>586</v>
      </c>
      <c r="X139" s="81">
        <v>17118005.079999998</v>
      </c>
    </row>
    <row r="140" spans="1:24" s="1156" customFormat="1" ht="29.25" customHeight="1">
      <c r="A140" s="1182"/>
      <c r="B140" s="1170"/>
      <c r="C140" s="931"/>
      <c r="D140" s="665"/>
      <c r="E140" s="1176"/>
      <c r="F140" s="1165"/>
      <c r="G140" s="665"/>
      <c r="H140" s="666"/>
      <c r="I140" s="1167"/>
      <c r="J140" s="1191"/>
      <c r="K140" s="1176"/>
      <c r="L140" s="657"/>
      <c r="M140" s="658"/>
      <c r="N140" s="659"/>
      <c r="O140" s="657"/>
      <c r="P140" s="1158"/>
      <c r="Q140" s="161"/>
      <c r="R140" s="1931"/>
      <c r="S140" s="1946"/>
      <c r="T140" s="1949"/>
      <c r="U140" s="1936"/>
      <c r="V140" s="1">
        <v>41389</v>
      </c>
      <c r="W140" s="691" t="s">
        <v>586</v>
      </c>
      <c r="X140" s="81">
        <v>1052496.58</v>
      </c>
    </row>
    <row r="141" spans="1:24" s="1156" customFormat="1" ht="29.25" customHeight="1">
      <c r="A141" s="1182"/>
      <c r="B141" s="1170"/>
      <c r="C141" s="931"/>
      <c r="D141" s="665"/>
      <c r="E141" s="1176"/>
      <c r="F141" s="1165"/>
      <c r="G141" s="665"/>
      <c r="H141" s="666"/>
      <c r="I141" s="1167"/>
      <c r="J141" s="1191"/>
      <c r="K141" s="1176"/>
      <c r="L141" s="657"/>
      <c r="M141" s="658"/>
      <c r="N141" s="659"/>
      <c r="O141" s="657"/>
      <c r="P141" s="1158"/>
      <c r="Q141" s="161"/>
      <c r="R141" s="1931"/>
      <c r="S141" s="1946"/>
      <c r="T141" s="1949"/>
      <c r="U141" s="1936"/>
      <c r="V141" s="1">
        <v>41423</v>
      </c>
      <c r="W141" s="691" t="s">
        <v>2094</v>
      </c>
      <c r="X141" s="81">
        <v>1230643.3999999999</v>
      </c>
    </row>
    <row r="142" spans="1:24" s="1156" customFormat="1" ht="29.25" customHeight="1">
      <c r="A142" s="1182"/>
      <c r="B142" s="1170"/>
      <c r="C142" s="931"/>
      <c r="D142" s="665"/>
      <c r="E142" s="1176"/>
      <c r="F142" s="1165"/>
      <c r="G142" s="665"/>
      <c r="H142" s="666"/>
      <c r="I142" s="1167"/>
      <c r="J142" s="1191"/>
      <c r="K142" s="1176"/>
      <c r="L142" s="657"/>
      <c r="M142" s="658"/>
      <c r="N142" s="659"/>
      <c r="O142" s="657"/>
      <c r="P142" s="1158"/>
      <c r="Q142" s="161"/>
      <c r="R142" s="1923"/>
      <c r="S142" s="1404"/>
      <c r="T142" s="1950"/>
      <c r="U142" s="1937"/>
      <c r="V142" s="1">
        <v>41912</v>
      </c>
      <c r="W142" s="691" t="s">
        <v>2099</v>
      </c>
      <c r="X142" s="81">
        <v>41556.04</v>
      </c>
    </row>
    <row r="143" spans="1:24" s="1156" customFormat="1" ht="29.25" customHeight="1">
      <c r="A143" s="1181">
        <v>1</v>
      </c>
      <c r="B143" s="1160">
        <v>40121</v>
      </c>
      <c r="C143" s="932" t="s">
        <v>241</v>
      </c>
      <c r="D143" s="714" t="s">
        <v>125</v>
      </c>
      <c r="E143" s="1175" t="s">
        <v>126</v>
      </c>
      <c r="F143" s="1162" t="s">
        <v>17</v>
      </c>
      <c r="G143" s="714" t="s">
        <v>171</v>
      </c>
      <c r="H143" s="25">
        <v>1111111111.1099999</v>
      </c>
      <c r="I143" s="1166" t="s">
        <v>37</v>
      </c>
      <c r="J143" s="1190">
        <v>40259</v>
      </c>
      <c r="K143" s="1175">
        <v>6</v>
      </c>
      <c r="L143" s="1195">
        <v>1244437500</v>
      </c>
      <c r="M143" s="668">
        <v>40375</v>
      </c>
      <c r="N143" s="686"/>
      <c r="O143" s="670">
        <v>620578257.86000001</v>
      </c>
      <c r="P143" s="1157"/>
      <c r="Q143" s="670">
        <v>620578257.86000001</v>
      </c>
      <c r="R143" s="44">
        <v>40616</v>
      </c>
      <c r="S143" s="63">
        <v>1202957.26</v>
      </c>
      <c r="T143" s="692">
        <f>Q143-S143</f>
        <v>619375300.60000002</v>
      </c>
      <c r="U143" s="662" t="s">
        <v>570</v>
      </c>
      <c r="V143" s="663"/>
      <c r="W143" s="664"/>
      <c r="X143" s="81"/>
    </row>
    <row r="144" spans="1:24" s="1156" customFormat="1" ht="29.25" customHeight="1">
      <c r="A144" s="1182"/>
      <c r="B144" s="1170"/>
      <c r="C144" s="933"/>
      <c r="D144" s="665"/>
      <c r="E144" s="1176"/>
      <c r="F144" s="1165"/>
      <c r="G144" s="665"/>
      <c r="H144" s="666"/>
      <c r="I144" s="1167"/>
      <c r="J144" s="1191"/>
      <c r="K144" s="1176"/>
      <c r="L144" s="657"/>
      <c r="M144" s="658"/>
      <c r="N144" s="659"/>
      <c r="O144" s="657"/>
      <c r="P144" s="1158"/>
      <c r="Q144" s="660"/>
      <c r="R144" s="44">
        <v>40647</v>
      </c>
      <c r="S144" s="63">
        <v>3521835.36</v>
      </c>
      <c r="T144" s="692">
        <f t="shared" ref="T144:T149" si="7">T143-S144</f>
        <v>615853465.24000001</v>
      </c>
      <c r="U144" s="662" t="s">
        <v>570</v>
      </c>
      <c r="V144" s="663"/>
      <c r="W144" s="664"/>
      <c r="X144" s="81"/>
    </row>
    <row r="145" spans="1:24" s="1156" customFormat="1" ht="29.25" customHeight="1">
      <c r="A145" s="1182"/>
      <c r="B145" s="1170"/>
      <c r="C145" s="933"/>
      <c r="D145" s="665"/>
      <c r="E145" s="1176"/>
      <c r="F145" s="1165"/>
      <c r="G145" s="665"/>
      <c r="H145" s="666"/>
      <c r="I145" s="1167"/>
      <c r="J145" s="1191"/>
      <c r="K145" s="1176"/>
      <c r="L145" s="657"/>
      <c r="M145" s="658"/>
      <c r="N145" s="659"/>
      <c r="O145" s="657"/>
      <c r="P145" s="1158"/>
      <c r="Q145" s="660"/>
      <c r="R145" s="44">
        <v>41135</v>
      </c>
      <c r="S145" s="63">
        <v>104959250.54000001</v>
      </c>
      <c r="T145" s="692">
        <f t="shared" si="7"/>
        <v>510894214.69999999</v>
      </c>
      <c r="U145" s="662" t="s">
        <v>570</v>
      </c>
      <c r="V145" s="663"/>
      <c r="W145" s="664"/>
      <c r="X145" s="81"/>
    </row>
    <row r="146" spans="1:24" s="1156" customFormat="1" ht="29.25" customHeight="1">
      <c r="A146" s="1182"/>
      <c r="B146" s="1170"/>
      <c r="C146" s="933"/>
      <c r="D146" s="665"/>
      <c r="E146" s="1176"/>
      <c r="F146" s="1165"/>
      <c r="G146" s="665"/>
      <c r="H146" s="666"/>
      <c r="I146" s="1167"/>
      <c r="J146" s="1191"/>
      <c r="K146" s="1176"/>
      <c r="L146" s="657"/>
      <c r="M146" s="658"/>
      <c r="N146" s="659"/>
      <c r="O146" s="657"/>
      <c r="P146" s="1158"/>
      <c r="Q146" s="660"/>
      <c r="R146" s="44">
        <v>41169</v>
      </c>
      <c r="S146" s="63">
        <v>72640244.909999996</v>
      </c>
      <c r="T146" s="692">
        <f t="shared" si="7"/>
        <v>438253969.78999996</v>
      </c>
      <c r="U146" s="662" t="s">
        <v>570</v>
      </c>
      <c r="V146" s="663"/>
      <c r="W146" s="664"/>
      <c r="X146" s="81"/>
    </row>
    <row r="147" spans="1:24" s="1156" customFormat="1" ht="29.25" customHeight="1">
      <c r="A147" s="1182"/>
      <c r="B147" s="1170"/>
      <c r="C147" s="933"/>
      <c r="D147" s="665"/>
      <c r="E147" s="1176"/>
      <c r="F147" s="1165"/>
      <c r="G147" s="665"/>
      <c r="H147" s="666"/>
      <c r="I147" s="1167"/>
      <c r="J147" s="1191"/>
      <c r="K147" s="1176"/>
      <c r="L147" s="657"/>
      <c r="M147" s="658"/>
      <c r="N147" s="659"/>
      <c r="O147" s="657"/>
      <c r="P147" s="1158"/>
      <c r="Q147" s="660"/>
      <c r="R147" s="44">
        <v>41180</v>
      </c>
      <c r="S147" s="63">
        <v>180999095</v>
      </c>
      <c r="T147" s="692">
        <f t="shared" si="7"/>
        <v>257254874.78999996</v>
      </c>
      <c r="U147" s="662" t="s">
        <v>570</v>
      </c>
      <c r="V147" s="663"/>
      <c r="W147" s="664"/>
      <c r="X147" s="81"/>
    </row>
    <row r="148" spans="1:24" s="1156" customFormat="1" ht="29.25" customHeight="1">
      <c r="A148" s="1182"/>
      <c r="B148" s="1170"/>
      <c r="C148" s="933"/>
      <c r="D148" s="665"/>
      <c r="E148" s="1176"/>
      <c r="F148" s="1165"/>
      <c r="G148" s="665"/>
      <c r="H148" s="666"/>
      <c r="I148" s="1167"/>
      <c r="J148" s="1191"/>
      <c r="K148" s="1176"/>
      <c r="L148" s="657"/>
      <c r="M148" s="658"/>
      <c r="N148" s="659"/>
      <c r="O148" s="657"/>
      <c r="P148" s="1158"/>
      <c r="Q148" s="660"/>
      <c r="R148" s="44">
        <v>41197</v>
      </c>
      <c r="S148" s="63">
        <v>134999325</v>
      </c>
      <c r="T148" s="692">
        <f t="shared" si="7"/>
        <v>122255549.78999996</v>
      </c>
      <c r="U148" s="662" t="s">
        <v>594</v>
      </c>
      <c r="V148" s="663"/>
      <c r="W148" s="664"/>
      <c r="X148" s="81"/>
    </row>
    <row r="149" spans="1:24" s="1156" customFormat="1" ht="29.25" customHeight="1">
      <c r="A149" s="1182"/>
      <c r="B149" s="1170"/>
      <c r="C149" s="933"/>
      <c r="D149" s="665"/>
      <c r="E149" s="1176"/>
      <c r="F149" s="1165"/>
      <c r="G149" s="665"/>
      <c r="H149" s="666"/>
      <c r="I149" s="1167"/>
      <c r="J149" s="1191"/>
      <c r="K149" s="1176"/>
      <c r="L149" s="657"/>
      <c r="M149" s="658"/>
      <c r="N149" s="659"/>
      <c r="O149" s="657"/>
      <c r="P149" s="1158"/>
      <c r="Q149" s="660"/>
      <c r="R149" s="1930">
        <v>41201</v>
      </c>
      <c r="S149" s="1938">
        <v>122255549.79000001</v>
      </c>
      <c r="T149" s="1951">
        <f t="shared" si="7"/>
        <v>0</v>
      </c>
      <c r="U149" s="1941" t="s">
        <v>594</v>
      </c>
      <c r="V149" s="1">
        <v>41201</v>
      </c>
      <c r="W149" s="691" t="s">
        <v>586</v>
      </c>
      <c r="X149" s="81">
        <v>147464888.30000001</v>
      </c>
    </row>
    <row r="150" spans="1:24" s="1156" customFormat="1" ht="29.25" customHeight="1">
      <c r="A150" s="1182"/>
      <c r="B150" s="1170"/>
      <c r="C150" s="933"/>
      <c r="D150" s="665"/>
      <c r="E150" s="1176"/>
      <c r="F150" s="1165"/>
      <c r="G150" s="665"/>
      <c r="H150" s="666"/>
      <c r="I150" s="1167"/>
      <c r="J150" s="1191"/>
      <c r="K150" s="1176"/>
      <c r="L150" s="657"/>
      <c r="M150" s="658"/>
      <c r="N150" s="659"/>
      <c r="O150" s="657"/>
      <c r="P150" s="1158"/>
      <c r="Q150" s="660"/>
      <c r="R150" s="1931"/>
      <c r="S150" s="1946"/>
      <c r="T150" s="1952"/>
      <c r="U150" s="1947"/>
      <c r="V150" s="1">
        <v>41215</v>
      </c>
      <c r="W150" s="691" t="s">
        <v>586</v>
      </c>
      <c r="X150" s="81">
        <v>148749256.25</v>
      </c>
    </row>
    <row r="151" spans="1:24" s="1156" customFormat="1" ht="29.25" customHeight="1">
      <c r="A151" s="1182"/>
      <c r="B151" s="1170"/>
      <c r="C151" s="933"/>
      <c r="D151" s="665"/>
      <c r="E151" s="1176"/>
      <c r="F151" s="1165"/>
      <c r="G151" s="665"/>
      <c r="H151" s="666"/>
      <c r="I151" s="1167"/>
      <c r="J151" s="1191"/>
      <c r="K151" s="1176"/>
      <c r="L151" s="657"/>
      <c r="M151" s="658"/>
      <c r="N151" s="659"/>
      <c r="O151" s="657"/>
      <c r="P151" s="1158"/>
      <c r="Q151" s="660"/>
      <c r="R151" s="1931"/>
      <c r="S151" s="1946"/>
      <c r="T151" s="1952"/>
      <c r="U151" s="1947"/>
      <c r="V151" s="1">
        <v>41264</v>
      </c>
      <c r="W151" s="691" t="s">
        <v>2094</v>
      </c>
      <c r="X151" s="81">
        <v>549997.25</v>
      </c>
    </row>
    <row r="152" spans="1:24" s="1156" customFormat="1" ht="29.25" customHeight="1">
      <c r="A152" s="1182"/>
      <c r="B152" s="1170"/>
      <c r="C152" s="933"/>
      <c r="D152" s="665"/>
      <c r="E152" s="1176"/>
      <c r="F152" s="1165"/>
      <c r="G152" s="665"/>
      <c r="H152" s="666"/>
      <c r="I152" s="1167"/>
      <c r="J152" s="1191"/>
      <c r="K152" s="1176"/>
      <c r="L152" s="657"/>
      <c r="M152" s="658"/>
      <c r="N152" s="659"/>
      <c r="O152" s="657"/>
      <c r="P152" s="1158"/>
      <c r="Q152" s="660"/>
      <c r="R152" s="1923"/>
      <c r="S152" s="1404"/>
      <c r="T152" s="1953"/>
      <c r="U152" s="1929"/>
      <c r="V152" s="1">
        <v>41619</v>
      </c>
      <c r="W152" s="691" t="s">
        <v>2099</v>
      </c>
      <c r="X152" s="81">
        <v>75371.820000000007</v>
      </c>
    </row>
    <row r="153" spans="1:24" s="1156" customFormat="1" ht="29.25" customHeight="1">
      <c r="A153" s="1181">
        <v>2</v>
      </c>
      <c r="B153" s="1160">
        <v>40121</v>
      </c>
      <c r="C153" s="932" t="s">
        <v>241</v>
      </c>
      <c r="D153" s="714" t="s">
        <v>125</v>
      </c>
      <c r="E153" s="1175" t="s">
        <v>126</v>
      </c>
      <c r="F153" s="1162" t="s">
        <v>17</v>
      </c>
      <c r="G153" s="714" t="s">
        <v>170</v>
      </c>
      <c r="H153" s="25">
        <v>2222222222.2199998</v>
      </c>
      <c r="I153" s="1166" t="s">
        <v>37</v>
      </c>
      <c r="J153" s="1190">
        <v>40259</v>
      </c>
      <c r="K153" s="1175">
        <v>6</v>
      </c>
      <c r="L153" s="670">
        <v>2488875000</v>
      </c>
      <c r="M153" s="668">
        <v>40375</v>
      </c>
      <c r="N153" s="686"/>
      <c r="O153" s="670">
        <v>1241156515.72</v>
      </c>
      <c r="P153" s="1157"/>
      <c r="Q153" s="693">
        <v>1241000000</v>
      </c>
      <c r="R153" s="44">
        <v>40676</v>
      </c>
      <c r="S153" s="63">
        <v>13531529.58</v>
      </c>
      <c r="T153" s="661">
        <f>Q153-S153</f>
        <v>1227468470.4200001</v>
      </c>
      <c r="U153" s="11" t="s">
        <v>170</v>
      </c>
      <c r="V153" s="663"/>
      <c r="W153" s="664"/>
      <c r="X153" s="81"/>
    </row>
    <row r="154" spans="1:24" s="1156" customFormat="1" ht="29.25" customHeight="1">
      <c r="A154" s="1182"/>
      <c r="B154" s="1170"/>
      <c r="C154" s="933"/>
      <c r="D154" s="665"/>
      <c r="E154" s="1176"/>
      <c r="F154" s="1165"/>
      <c r="G154" s="665"/>
      <c r="H154" s="666"/>
      <c r="I154" s="1167"/>
      <c r="J154" s="1191"/>
      <c r="K154" s="1176"/>
      <c r="L154" s="689"/>
      <c r="M154" s="658"/>
      <c r="N154" s="659"/>
      <c r="O154" s="657"/>
      <c r="P154" s="1158"/>
      <c r="Q154" s="657"/>
      <c r="R154" s="44">
        <v>41121</v>
      </c>
      <c r="S154" s="63">
        <v>618750000</v>
      </c>
      <c r="T154" s="661">
        <f t="shared" ref="T154:T160" si="8">T153-S154</f>
        <v>608718470.42000008</v>
      </c>
      <c r="U154" s="11" t="s">
        <v>170</v>
      </c>
      <c r="V154" s="663"/>
      <c r="W154" s="664"/>
      <c r="X154" s="81"/>
    </row>
    <row r="155" spans="1:24" s="1156" customFormat="1" ht="29.25" customHeight="1">
      <c r="A155" s="1182"/>
      <c r="B155" s="1170"/>
      <c r="C155" s="933"/>
      <c r="D155" s="665"/>
      <c r="E155" s="1176"/>
      <c r="F155" s="1165"/>
      <c r="G155" s="665"/>
      <c r="H155" s="666"/>
      <c r="I155" s="1167"/>
      <c r="J155" s="1191"/>
      <c r="K155" s="1176"/>
      <c r="L155" s="689"/>
      <c r="M155" s="658"/>
      <c r="N155" s="659"/>
      <c r="O155" s="657"/>
      <c r="P155" s="1158"/>
      <c r="Q155" s="657"/>
      <c r="R155" s="44">
        <v>41130</v>
      </c>
      <c r="S155" s="63">
        <v>151006173</v>
      </c>
      <c r="T155" s="661">
        <f t="shared" si="8"/>
        <v>457712297.42000008</v>
      </c>
      <c r="U155" s="11" t="s">
        <v>170</v>
      </c>
      <c r="V155" s="663"/>
      <c r="W155" s="664"/>
      <c r="X155" s="81"/>
    </row>
    <row r="156" spans="1:24" s="1156" customFormat="1" ht="29.25" customHeight="1">
      <c r="A156" s="1182"/>
      <c r="B156" s="1170"/>
      <c r="C156" s="933"/>
      <c r="D156" s="665"/>
      <c r="E156" s="1176"/>
      <c r="F156" s="1165"/>
      <c r="G156" s="665"/>
      <c r="H156" s="666"/>
      <c r="I156" s="1167"/>
      <c r="J156" s="1191"/>
      <c r="K156" s="1176"/>
      <c r="L156" s="689"/>
      <c r="M156" s="658"/>
      <c r="N156" s="659"/>
      <c r="O156" s="657"/>
      <c r="P156" s="1158"/>
      <c r="Q156" s="657"/>
      <c r="R156" s="44">
        <v>41135</v>
      </c>
      <c r="S156" s="63">
        <v>11008652</v>
      </c>
      <c r="T156" s="661">
        <f t="shared" si="8"/>
        <v>446703645.42000008</v>
      </c>
      <c r="U156" s="11" t="s">
        <v>170</v>
      </c>
      <c r="V156" s="663"/>
      <c r="W156" s="664"/>
      <c r="X156" s="81"/>
    </row>
    <row r="157" spans="1:24" s="1156" customFormat="1" ht="29.25" customHeight="1">
      <c r="A157" s="1182"/>
      <c r="B157" s="1170"/>
      <c r="C157" s="933"/>
      <c r="D157" s="665"/>
      <c r="E157" s="1176"/>
      <c r="F157" s="1165"/>
      <c r="G157" s="665"/>
      <c r="H157" s="666"/>
      <c r="I157" s="1167"/>
      <c r="J157" s="1191"/>
      <c r="K157" s="1176"/>
      <c r="L157" s="657"/>
      <c r="M157" s="658"/>
      <c r="N157" s="659"/>
      <c r="O157" s="657"/>
      <c r="P157" s="1158"/>
      <c r="Q157" s="657"/>
      <c r="R157" s="44">
        <v>41144</v>
      </c>
      <c r="S157" s="63">
        <v>160493230</v>
      </c>
      <c r="T157" s="661">
        <f t="shared" si="8"/>
        <v>286210415.42000008</v>
      </c>
      <c r="U157" s="11" t="s">
        <v>170</v>
      </c>
      <c r="V157" s="663"/>
      <c r="W157" s="664"/>
      <c r="X157" s="81"/>
    </row>
    <row r="158" spans="1:24" s="1156" customFormat="1" ht="29.25" customHeight="1">
      <c r="A158" s="1182"/>
      <c r="B158" s="1170"/>
      <c r="C158" s="933"/>
      <c r="D158" s="665"/>
      <c r="E158" s="1176"/>
      <c r="F158" s="1165"/>
      <c r="G158" s="665"/>
      <c r="H158" s="666"/>
      <c r="I158" s="1167"/>
      <c r="J158" s="1191"/>
      <c r="K158" s="1176"/>
      <c r="L158" s="689"/>
      <c r="M158" s="658"/>
      <c r="N158" s="659"/>
      <c r="O158" s="657"/>
      <c r="P158" s="1158"/>
      <c r="Q158" s="657"/>
      <c r="R158" s="44">
        <v>41150</v>
      </c>
      <c r="S158" s="63">
        <v>103706836</v>
      </c>
      <c r="T158" s="661">
        <f t="shared" si="8"/>
        <v>182503579.42000008</v>
      </c>
      <c r="U158" s="11" t="s">
        <v>170</v>
      </c>
      <c r="V158" s="663"/>
      <c r="W158" s="664"/>
      <c r="X158" s="81"/>
    </row>
    <row r="159" spans="1:24" s="1156" customFormat="1" ht="29.25" customHeight="1">
      <c r="A159" s="1182"/>
      <c r="B159" s="1170"/>
      <c r="C159" s="933"/>
      <c r="D159" s="665"/>
      <c r="E159" s="1176"/>
      <c r="F159" s="1165"/>
      <c r="G159" s="665"/>
      <c r="H159" s="666"/>
      <c r="I159" s="1167"/>
      <c r="J159" s="1191"/>
      <c r="K159" s="1176"/>
      <c r="L159" s="689"/>
      <c r="M159" s="658"/>
      <c r="N159" s="659"/>
      <c r="O159" s="657"/>
      <c r="P159" s="1158"/>
      <c r="Q159" s="657"/>
      <c r="R159" s="44">
        <v>41169</v>
      </c>
      <c r="S159" s="63">
        <v>20637409.699999999</v>
      </c>
      <c r="T159" s="661">
        <f t="shared" si="8"/>
        <v>161866169.72000009</v>
      </c>
      <c r="U159" s="11" t="s">
        <v>170</v>
      </c>
      <c r="V159" s="663"/>
      <c r="W159" s="664"/>
      <c r="X159" s="81"/>
    </row>
    <row r="160" spans="1:24" s="1156" customFormat="1" ht="29.25" customHeight="1">
      <c r="A160" s="1182"/>
      <c r="B160" s="1170"/>
      <c r="C160" s="933"/>
      <c r="D160" s="665"/>
      <c r="E160" s="1176"/>
      <c r="F160" s="1165"/>
      <c r="G160" s="665"/>
      <c r="H160" s="666"/>
      <c r="I160" s="1167"/>
      <c r="J160" s="1191"/>
      <c r="K160" s="1176"/>
      <c r="L160" s="657"/>
      <c r="M160" s="658"/>
      <c r="N160" s="659"/>
      <c r="O160" s="657"/>
      <c r="P160" s="1158"/>
      <c r="Q160" s="657"/>
      <c r="R160" s="1930">
        <v>41173</v>
      </c>
      <c r="S160" s="1938">
        <v>161866169.72</v>
      </c>
      <c r="T160" s="1948">
        <f t="shared" si="8"/>
        <v>0</v>
      </c>
      <c r="U160" s="1935" t="s">
        <v>276</v>
      </c>
      <c r="V160" s="1">
        <v>41201</v>
      </c>
      <c r="W160" s="691" t="s">
        <v>586</v>
      </c>
      <c r="X160" s="81">
        <v>6789287.0700000003</v>
      </c>
    </row>
    <row r="161" spans="1:24" s="1156" customFormat="1" ht="29.25" customHeight="1">
      <c r="A161" s="1182"/>
      <c r="B161" s="1170"/>
      <c r="C161" s="933"/>
      <c r="D161" s="665"/>
      <c r="E161" s="1176"/>
      <c r="F161" s="1165"/>
      <c r="G161" s="665"/>
      <c r="H161" s="666"/>
      <c r="I161" s="1167"/>
      <c r="J161" s="1191"/>
      <c r="K161" s="1176"/>
      <c r="L161" s="657"/>
      <c r="M161" s="658"/>
      <c r="N161" s="659"/>
      <c r="O161" s="657"/>
      <c r="P161" s="1158"/>
      <c r="Q161" s="657"/>
      <c r="R161" s="1931"/>
      <c r="S161" s="1946"/>
      <c r="T161" s="1949"/>
      <c r="U161" s="1936"/>
      <c r="V161" s="1">
        <v>41215</v>
      </c>
      <c r="W161" s="691" t="s">
        <v>586</v>
      </c>
      <c r="X161" s="81">
        <v>3718768.59</v>
      </c>
    </row>
    <row r="162" spans="1:24" s="1156" customFormat="1" ht="29.25" customHeight="1">
      <c r="A162" s="1182"/>
      <c r="B162" s="1170"/>
      <c r="C162" s="933"/>
      <c r="D162" s="665"/>
      <c r="E162" s="1176"/>
      <c r="F162" s="1165"/>
      <c r="G162" s="665"/>
      <c r="H162" s="666"/>
      <c r="I162" s="1167"/>
      <c r="J162" s="1191"/>
      <c r="K162" s="1176"/>
      <c r="L162" s="657"/>
      <c r="M162" s="658"/>
      <c r="N162" s="659"/>
      <c r="O162" s="657"/>
      <c r="P162" s="1158"/>
      <c r="Q162" s="657"/>
      <c r="R162" s="1931"/>
      <c r="S162" s="1946"/>
      <c r="T162" s="1949"/>
      <c r="U162" s="1936"/>
      <c r="V162" s="1">
        <v>41264</v>
      </c>
      <c r="W162" s="691" t="s">
        <v>2094</v>
      </c>
      <c r="X162" s="81">
        <v>13750.07</v>
      </c>
    </row>
    <row r="163" spans="1:24" s="1156" customFormat="1" ht="29.25" customHeight="1">
      <c r="A163" s="1183"/>
      <c r="B163" s="1161"/>
      <c r="C163" s="934"/>
      <c r="D163" s="715"/>
      <c r="E163" s="687"/>
      <c r="F163" s="1163"/>
      <c r="G163" s="715"/>
      <c r="H163" s="137"/>
      <c r="I163" s="1168"/>
      <c r="J163" s="1193"/>
      <c r="K163" s="687"/>
      <c r="L163" s="657"/>
      <c r="M163" s="658"/>
      <c r="N163" s="659"/>
      <c r="O163" s="657"/>
      <c r="P163" s="1158"/>
      <c r="Q163" s="657"/>
      <c r="R163" s="1923"/>
      <c r="S163" s="1404"/>
      <c r="T163" s="1950"/>
      <c r="U163" s="1937"/>
      <c r="V163" s="1">
        <v>41619</v>
      </c>
      <c r="W163" s="691" t="s">
        <v>2099</v>
      </c>
      <c r="X163" s="81">
        <v>1884.31</v>
      </c>
    </row>
    <row r="164" spans="1:24" s="1156" customFormat="1" ht="29.25" customHeight="1">
      <c r="A164" s="1182">
        <v>1</v>
      </c>
      <c r="B164" s="1170">
        <v>40142</v>
      </c>
      <c r="C164" s="933" t="s">
        <v>243</v>
      </c>
      <c r="D164" s="665" t="s">
        <v>125</v>
      </c>
      <c r="E164" s="1176" t="s">
        <v>126</v>
      </c>
      <c r="F164" s="1165" t="s">
        <v>17</v>
      </c>
      <c r="G164" s="665" t="s">
        <v>171</v>
      </c>
      <c r="H164" s="666">
        <v>1111111111.1099999</v>
      </c>
      <c r="I164" s="1167" t="s">
        <v>37</v>
      </c>
      <c r="J164" s="1191">
        <v>40259</v>
      </c>
      <c r="K164" s="1176">
        <v>6</v>
      </c>
      <c r="L164" s="1195">
        <v>1244437500</v>
      </c>
      <c r="M164" s="668">
        <v>40375</v>
      </c>
      <c r="N164" s="686"/>
      <c r="O164" s="670">
        <v>474550000</v>
      </c>
      <c r="P164" s="1157"/>
      <c r="Q164" s="670">
        <v>474550000</v>
      </c>
      <c r="R164" s="44">
        <v>41169</v>
      </c>
      <c r="S164" s="63">
        <v>74499627.5</v>
      </c>
      <c r="T164" s="661">
        <f>Q164-S164</f>
        <v>400050372.5</v>
      </c>
      <c r="U164" s="662" t="s">
        <v>570</v>
      </c>
      <c r="V164" s="663"/>
      <c r="W164" s="664"/>
      <c r="X164" s="81"/>
    </row>
    <row r="165" spans="1:24" s="1156" customFormat="1" ht="29.25" customHeight="1">
      <c r="A165" s="1182"/>
      <c r="B165" s="1170"/>
      <c r="C165" s="933"/>
      <c r="D165" s="665"/>
      <c r="E165" s="1176"/>
      <c r="F165" s="1165"/>
      <c r="G165" s="665"/>
      <c r="H165" s="666"/>
      <c r="I165" s="1167"/>
      <c r="J165" s="1191"/>
      <c r="K165" s="1176"/>
      <c r="L165" s="689"/>
      <c r="M165" s="658"/>
      <c r="N165" s="659"/>
      <c r="O165" s="657"/>
      <c r="P165" s="1158"/>
      <c r="Q165" s="657"/>
      <c r="R165" s="44">
        <v>41228</v>
      </c>
      <c r="S165" s="63">
        <v>59787458.82</v>
      </c>
      <c r="T165" s="661">
        <f t="shared" ref="T165:T170" si="9">T164-S165</f>
        <v>340262913.68000001</v>
      </c>
      <c r="U165" s="662" t="s">
        <v>570</v>
      </c>
      <c r="V165" s="663"/>
      <c r="W165" s="664"/>
      <c r="X165" s="81"/>
    </row>
    <row r="166" spans="1:24" s="1156" customFormat="1" ht="29.25" customHeight="1">
      <c r="A166" s="1182"/>
      <c r="B166" s="1170"/>
      <c r="C166" s="933"/>
      <c r="D166" s="665"/>
      <c r="E166" s="1176"/>
      <c r="F166" s="1165"/>
      <c r="G166" s="665"/>
      <c r="H166" s="666"/>
      <c r="I166" s="1167"/>
      <c r="J166" s="1191"/>
      <c r="K166" s="1176"/>
      <c r="L166" s="689"/>
      <c r="M166" s="658"/>
      <c r="N166" s="659"/>
      <c r="O166" s="657"/>
      <c r="P166" s="1158"/>
      <c r="Q166" s="657"/>
      <c r="R166" s="44">
        <v>41257</v>
      </c>
      <c r="S166" s="63">
        <v>40459092.240000002</v>
      </c>
      <c r="T166" s="661">
        <f t="shared" si="9"/>
        <v>299803821.44</v>
      </c>
      <c r="U166" s="662" t="s">
        <v>570</v>
      </c>
      <c r="V166" s="663"/>
      <c r="W166" s="664"/>
      <c r="X166" s="81"/>
    </row>
    <row r="167" spans="1:24" s="1156" customFormat="1" ht="29.25" customHeight="1">
      <c r="A167" s="1182"/>
      <c r="B167" s="1170"/>
      <c r="C167" s="933"/>
      <c r="D167" s="665"/>
      <c r="E167" s="1176"/>
      <c r="F167" s="1165"/>
      <c r="G167" s="665"/>
      <c r="H167" s="666"/>
      <c r="I167" s="1167"/>
      <c r="J167" s="1191"/>
      <c r="K167" s="1176"/>
      <c r="L167" s="689"/>
      <c r="M167" s="658"/>
      <c r="N167" s="659"/>
      <c r="O167" s="657"/>
      <c r="P167" s="1158"/>
      <c r="Q167" s="657"/>
      <c r="R167" s="44">
        <v>41289</v>
      </c>
      <c r="S167" s="63">
        <v>10409316.960000001</v>
      </c>
      <c r="T167" s="661">
        <f t="shared" si="9"/>
        <v>289394504.48000002</v>
      </c>
      <c r="U167" s="662" t="s">
        <v>570</v>
      </c>
      <c r="V167" s="663"/>
      <c r="W167" s="664"/>
      <c r="X167" s="81"/>
    </row>
    <row r="168" spans="1:24" s="1156" customFormat="1" ht="29.25" customHeight="1">
      <c r="A168" s="1182"/>
      <c r="B168" s="1170"/>
      <c r="C168" s="933"/>
      <c r="D168" s="665"/>
      <c r="E168" s="1176"/>
      <c r="F168" s="1165"/>
      <c r="G168" s="665"/>
      <c r="H168" s="666"/>
      <c r="I168" s="1167"/>
      <c r="J168" s="1191"/>
      <c r="K168" s="1176"/>
      <c r="L168" s="689"/>
      <c r="M168" s="658"/>
      <c r="N168" s="659"/>
      <c r="O168" s="657"/>
      <c r="P168" s="1158"/>
      <c r="Q168" s="657"/>
      <c r="R168" s="44">
        <v>41304</v>
      </c>
      <c r="S168" s="63">
        <v>219998900.00999999</v>
      </c>
      <c r="T168" s="661">
        <f t="shared" si="9"/>
        <v>69395604.470000029</v>
      </c>
      <c r="U168" s="662" t="s">
        <v>570</v>
      </c>
      <c r="V168" s="663"/>
      <c r="W168" s="664"/>
      <c r="X168" s="81"/>
    </row>
    <row r="169" spans="1:24" s="1156" customFormat="1" ht="29.25" customHeight="1">
      <c r="A169" s="1182"/>
      <c r="B169" s="1170"/>
      <c r="C169" s="933"/>
      <c r="D169" s="665"/>
      <c r="E169" s="1176"/>
      <c r="F169" s="1165"/>
      <c r="G169" s="665"/>
      <c r="H169" s="666"/>
      <c r="I169" s="1167"/>
      <c r="J169" s="1191"/>
      <c r="K169" s="1176"/>
      <c r="L169" s="689"/>
      <c r="M169" s="658"/>
      <c r="N169" s="659"/>
      <c r="O169" s="657"/>
      <c r="P169" s="1158"/>
      <c r="Q169" s="657"/>
      <c r="R169" s="44">
        <v>41330</v>
      </c>
      <c r="S169" s="63">
        <v>39026406.060000002</v>
      </c>
      <c r="T169" s="661">
        <f t="shared" si="9"/>
        <v>30369198.410000026</v>
      </c>
      <c r="U169" s="662" t="s">
        <v>570</v>
      </c>
      <c r="V169" s="663"/>
      <c r="W169" s="664"/>
      <c r="X169" s="81"/>
    </row>
    <row r="170" spans="1:24" s="1156" customFormat="1" ht="29.25" customHeight="1">
      <c r="A170" s="1182"/>
      <c r="B170" s="1170"/>
      <c r="C170" s="933"/>
      <c r="D170" s="665"/>
      <c r="E170" s="1176"/>
      <c r="F170" s="1165"/>
      <c r="G170" s="665"/>
      <c r="H170" s="666"/>
      <c r="I170" s="1167"/>
      <c r="J170" s="1191"/>
      <c r="K170" s="1176"/>
      <c r="L170" s="689"/>
      <c r="M170" s="658"/>
      <c r="N170" s="659"/>
      <c r="O170" s="657"/>
      <c r="P170" s="1158"/>
      <c r="Q170" s="657"/>
      <c r="R170" s="1930">
        <v>41358</v>
      </c>
      <c r="S170" s="1938">
        <v>30369198.41</v>
      </c>
      <c r="T170" s="1948">
        <f t="shared" si="9"/>
        <v>0</v>
      </c>
      <c r="U170" s="1941" t="s">
        <v>570</v>
      </c>
      <c r="V170" s="1">
        <v>41358</v>
      </c>
      <c r="W170" s="691" t="s">
        <v>586</v>
      </c>
      <c r="X170" s="81">
        <v>164629826.59</v>
      </c>
    </row>
    <row r="171" spans="1:24" s="1156" customFormat="1" ht="29.25" customHeight="1">
      <c r="A171" s="1182"/>
      <c r="B171" s="1170"/>
      <c r="C171" s="933"/>
      <c r="D171" s="665"/>
      <c r="E171" s="1176"/>
      <c r="F171" s="1165"/>
      <c r="G171" s="665"/>
      <c r="H171" s="666"/>
      <c r="I171" s="1167"/>
      <c r="J171" s="1191"/>
      <c r="K171" s="1176"/>
      <c r="L171" s="689"/>
      <c r="M171" s="658"/>
      <c r="N171" s="659"/>
      <c r="O171" s="657"/>
      <c r="P171" s="1158"/>
      <c r="Q171" s="657"/>
      <c r="R171" s="1931"/>
      <c r="S171" s="1946"/>
      <c r="T171" s="1949"/>
      <c r="U171" s="1947"/>
      <c r="V171" s="1">
        <v>41380</v>
      </c>
      <c r="W171" s="691" t="s">
        <v>586</v>
      </c>
      <c r="X171" s="81">
        <v>71462103.760000005</v>
      </c>
    </row>
    <row r="172" spans="1:24" s="1156" customFormat="1" ht="29.25" customHeight="1">
      <c r="A172" s="1182"/>
      <c r="B172" s="1170"/>
      <c r="C172" s="933"/>
      <c r="D172" s="665"/>
      <c r="E172" s="1176"/>
      <c r="F172" s="1165"/>
      <c r="G172" s="665"/>
      <c r="H172" s="666"/>
      <c r="I172" s="1167"/>
      <c r="J172" s="1191"/>
      <c r="K172" s="1176"/>
      <c r="L172" s="689"/>
      <c r="M172" s="658"/>
      <c r="N172" s="659"/>
      <c r="O172" s="657"/>
      <c r="P172" s="1158"/>
      <c r="Q172" s="657"/>
      <c r="R172" s="1931"/>
      <c r="S172" s="1946"/>
      <c r="T172" s="1949"/>
      <c r="U172" s="1947"/>
      <c r="V172" s="1">
        <v>41410</v>
      </c>
      <c r="W172" s="691" t="s">
        <v>586</v>
      </c>
      <c r="X172" s="81">
        <v>38536072.318826348</v>
      </c>
    </row>
    <row r="173" spans="1:24" s="1156" customFormat="1" ht="29.25" customHeight="1">
      <c r="A173" s="1182"/>
      <c r="B173" s="1170"/>
      <c r="C173" s="933"/>
      <c r="D173" s="665"/>
      <c r="E173" s="1176"/>
      <c r="F173" s="1165"/>
      <c r="G173" s="665"/>
      <c r="H173" s="666"/>
      <c r="I173" s="1167"/>
      <c r="J173" s="1191"/>
      <c r="K173" s="1176"/>
      <c r="L173" s="689"/>
      <c r="M173" s="658"/>
      <c r="N173" s="659"/>
      <c r="O173" s="657"/>
      <c r="P173" s="1158"/>
      <c r="Q173" s="657"/>
      <c r="R173" s="1931"/>
      <c r="S173" s="1946"/>
      <c r="T173" s="1949"/>
      <c r="U173" s="1947"/>
      <c r="V173" s="1">
        <v>41466</v>
      </c>
      <c r="W173" s="691" t="s">
        <v>586</v>
      </c>
      <c r="X173" s="81">
        <v>29999850</v>
      </c>
    </row>
    <row r="174" spans="1:24" s="1156" customFormat="1" ht="29.25" customHeight="1">
      <c r="A174" s="1182"/>
      <c r="B174" s="1170"/>
      <c r="C174" s="933"/>
      <c r="D174" s="665"/>
      <c r="E174" s="1176"/>
      <c r="F174" s="1165"/>
      <c r="G174" s="665"/>
      <c r="H174" s="666"/>
      <c r="I174" s="1167"/>
      <c r="J174" s="1191"/>
      <c r="K174" s="1176"/>
      <c r="L174" s="689"/>
      <c r="M174" s="658"/>
      <c r="N174" s="659"/>
      <c r="O174" s="657"/>
      <c r="P174" s="1158"/>
      <c r="Q174" s="657"/>
      <c r="R174" s="1931"/>
      <c r="S174" s="1946"/>
      <c r="T174" s="1949"/>
      <c r="U174" s="1947"/>
      <c r="V174" s="1">
        <v>41522</v>
      </c>
      <c r="W174" s="691" t="s">
        <v>586</v>
      </c>
      <c r="X174" s="81">
        <v>3999980</v>
      </c>
    </row>
    <row r="175" spans="1:24" s="1156" customFormat="1" ht="29.25" customHeight="1">
      <c r="A175" s="1182"/>
      <c r="B175" s="1170"/>
      <c r="C175" s="933"/>
      <c r="D175" s="665"/>
      <c r="E175" s="1176"/>
      <c r="F175" s="1165"/>
      <c r="G175" s="665"/>
      <c r="H175" s="666"/>
      <c r="I175" s="1167"/>
      <c r="J175" s="1191"/>
      <c r="K175" s="1176"/>
      <c r="L175" s="1194"/>
      <c r="M175" s="627"/>
      <c r="N175" s="690"/>
      <c r="O175" s="688"/>
      <c r="P175" s="1159"/>
      <c r="Q175" s="688"/>
      <c r="R175" s="1923"/>
      <c r="S175" s="1404"/>
      <c r="T175" s="1950"/>
      <c r="U175" s="1929"/>
      <c r="V175" s="1">
        <v>41635</v>
      </c>
      <c r="W175" s="691" t="s">
        <v>586</v>
      </c>
      <c r="X175" s="81">
        <v>5707723.3200000003</v>
      </c>
    </row>
    <row r="176" spans="1:24" s="1156" customFormat="1" ht="29.25" customHeight="1">
      <c r="A176" s="1181">
        <v>2</v>
      </c>
      <c r="B176" s="1160">
        <v>40142</v>
      </c>
      <c r="C176" s="932" t="s">
        <v>243</v>
      </c>
      <c r="D176" s="714" t="s">
        <v>125</v>
      </c>
      <c r="E176" s="1175" t="s">
        <v>126</v>
      </c>
      <c r="F176" s="1162" t="s">
        <v>17</v>
      </c>
      <c r="G176" s="714" t="s">
        <v>170</v>
      </c>
      <c r="H176" s="25">
        <v>2222222222.2199998</v>
      </c>
      <c r="I176" s="1166" t="s">
        <v>37</v>
      </c>
      <c r="J176" s="1190">
        <v>40259</v>
      </c>
      <c r="K176" s="1175">
        <v>6</v>
      </c>
      <c r="L176" s="670">
        <v>2488875000</v>
      </c>
      <c r="M176" s="668">
        <v>40375</v>
      </c>
      <c r="N176" s="686"/>
      <c r="O176" s="670">
        <v>949100000</v>
      </c>
      <c r="P176" s="1157"/>
      <c r="Q176" s="693">
        <v>949000000</v>
      </c>
      <c r="R176" s="44">
        <v>41169</v>
      </c>
      <c r="S176" s="63">
        <v>149000000</v>
      </c>
      <c r="T176" s="661">
        <f>Q176-S176</f>
        <v>800000000</v>
      </c>
      <c r="U176" s="11" t="s">
        <v>170</v>
      </c>
      <c r="V176" s="663"/>
      <c r="W176" s="664"/>
      <c r="X176" s="81"/>
    </row>
    <row r="177" spans="1:24" s="1156" customFormat="1" ht="29.25" customHeight="1">
      <c r="A177" s="1182"/>
      <c r="B177" s="1170"/>
      <c r="C177" s="933"/>
      <c r="D177" s="665"/>
      <c r="E177" s="1176"/>
      <c r="F177" s="1165"/>
      <c r="G177" s="665"/>
      <c r="H177" s="666"/>
      <c r="I177" s="1167"/>
      <c r="J177" s="1191"/>
      <c r="K177" s="1176"/>
      <c r="L177" s="657"/>
      <c r="M177" s="658"/>
      <c r="N177" s="659"/>
      <c r="O177" s="657"/>
      <c r="P177" s="1158"/>
      <c r="Q177" s="657"/>
      <c r="R177" s="483">
        <v>41228</v>
      </c>
      <c r="S177" s="63">
        <v>119575515.52</v>
      </c>
      <c r="T177" s="661">
        <f>T176-S177</f>
        <v>680424484.48000002</v>
      </c>
      <c r="U177" s="11" t="s">
        <v>170</v>
      </c>
      <c r="V177" s="663"/>
      <c r="W177" s="664"/>
      <c r="X177" s="81"/>
    </row>
    <row r="178" spans="1:24" s="1156" customFormat="1" ht="29.25" customHeight="1">
      <c r="A178" s="1182"/>
      <c r="B178" s="1170"/>
      <c r="C178" s="933"/>
      <c r="D178" s="665"/>
      <c r="E178" s="1176"/>
      <c r="F178" s="1165"/>
      <c r="G178" s="665"/>
      <c r="H178" s="666"/>
      <c r="I178" s="1167"/>
      <c r="J178" s="1191"/>
      <c r="K178" s="1176"/>
      <c r="L178" s="657"/>
      <c r="M178" s="658"/>
      <c r="N178" s="659"/>
      <c r="O178" s="657"/>
      <c r="P178" s="1158"/>
      <c r="Q178" s="657"/>
      <c r="R178" s="483">
        <v>41233</v>
      </c>
      <c r="S178" s="63">
        <v>195000000</v>
      </c>
      <c r="T178" s="661">
        <f>T177-S178</f>
        <v>485424484.48000002</v>
      </c>
      <c r="U178" s="11" t="s">
        <v>170</v>
      </c>
      <c r="V178" s="663"/>
      <c r="W178" s="664"/>
      <c r="X178" s="81"/>
    </row>
    <row r="179" spans="1:24" s="1156" customFormat="1" ht="29.25" customHeight="1">
      <c r="A179" s="1182"/>
      <c r="B179" s="1170"/>
      <c r="C179" s="933"/>
      <c r="D179" s="665"/>
      <c r="E179" s="1176"/>
      <c r="F179" s="1165"/>
      <c r="G179" s="665"/>
      <c r="H179" s="666"/>
      <c r="I179" s="1167"/>
      <c r="J179" s="1191"/>
      <c r="K179" s="1176"/>
      <c r="L179" s="657"/>
      <c r="M179" s="658"/>
      <c r="N179" s="659"/>
      <c r="O179" s="657"/>
      <c r="P179" s="1158"/>
      <c r="Q179" s="657"/>
      <c r="R179" s="483">
        <v>41257</v>
      </c>
      <c r="S179" s="63">
        <v>47755767.210000001</v>
      </c>
      <c r="T179" s="661">
        <f>T178-S179</f>
        <v>437668717.27000004</v>
      </c>
      <c r="U179" s="11" t="s">
        <v>170</v>
      </c>
      <c r="V179" s="663"/>
      <c r="W179" s="664"/>
      <c r="X179" s="81"/>
    </row>
    <row r="180" spans="1:24" s="1156" customFormat="1" ht="29.25" customHeight="1">
      <c r="A180" s="1182"/>
      <c r="B180" s="1170"/>
      <c r="C180" s="933"/>
      <c r="D180" s="665"/>
      <c r="E180" s="1176"/>
      <c r="F180" s="1165"/>
      <c r="G180" s="665"/>
      <c r="H180" s="666"/>
      <c r="I180" s="1167"/>
      <c r="J180" s="1191"/>
      <c r="K180" s="1176"/>
      <c r="L180" s="657"/>
      <c r="M180" s="658"/>
      <c r="N180" s="659"/>
      <c r="O180" s="657"/>
      <c r="P180" s="1158"/>
      <c r="Q180" s="657"/>
      <c r="R180" s="483">
        <v>41289</v>
      </c>
      <c r="S180" s="63">
        <v>62456214.060000002</v>
      </c>
      <c r="T180" s="661">
        <f>T179-S180</f>
        <v>375212503.21000004</v>
      </c>
      <c r="U180" s="11" t="s">
        <v>170</v>
      </c>
      <c r="V180" s="663"/>
      <c r="W180" s="664"/>
      <c r="X180" s="81"/>
    </row>
    <row r="181" spans="1:24" s="1156" customFormat="1" ht="29.25" customHeight="1">
      <c r="A181" s="1182"/>
      <c r="B181" s="1170"/>
      <c r="C181" s="933"/>
      <c r="D181" s="665"/>
      <c r="E181" s="1176"/>
      <c r="F181" s="1165"/>
      <c r="G181" s="665"/>
      <c r="H181" s="666"/>
      <c r="I181" s="1167"/>
      <c r="J181" s="1191"/>
      <c r="K181" s="1176"/>
      <c r="L181" s="657"/>
      <c r="M181" s="658"/>
      <c r="N181" s="659"/>
      <c r="O181" s="657"/>
      <c r="P181" s="1158"/>
      <c r="Q181" s="657"/>
      <c r="R181" s="1930">
        <v>41298</v>
      </c>
      <c r="S181" s="1938">
        <v>375212503.20999998</v>
      </c>
      <c r="T181" s="1948">
        <f>T180-S181</f>
        <v>0</v>
      </c>
      <c r="U181" s="1935" t="s">
        <v>276</v>
      </c>
      <c r="V181" s="1">
        <v>41380</v>
      </c>
      <c r="W181" s="691" t="s">
        <v>586</v>
      </c>
      <c r="X181" s="81">
        <v>7143339.7199999997</v>
      </c>
    </row>
    <row r="182" spans="1:24" s="1156" customFormat="1" ht="29.25" customHeight="1">
      <c r="A182" s="1182"/>
      <c r="B182" s="1170"/>
      <c r="C182" s="933"/>
      <c r="D182" s="665"/>
      <c r="E182" s="1176"/>
      <c r="F182" s="1165"/>
      <c r="G182" s="665"/>
      <c r="H182" s="666"/>
      <c r="I182" s="1167"/>
      <c r="J182" s="1191"/>
      <c r="K182" s="1176"/>
      <c r="L182" s="657"/>
      <c r="M182" s="658"/>
      <c r="N182" s="659"/>
      <c r="O182" s="657"/>
      <c r="P182" s="1158"/>
      <c r="Q182" s="657"/>
      <c r="R182" s="1931"/>
      <c r="S182" s="1946"/>
      <c r="T182" s="1949"/>
      <c r="U182" s="1936"/>
      <c r="V182" s="1">
        <v>41410</v>
      </c>
      <c r="W182" s="691" t="s">
        <v>586</v>
      </c>
      <c r="X182" s="81">
        <v>963411.44202934124</v>
      </c>
    </row>
    <row r="183" spans="1:24" s="1156" customFormat="1" ht="29.25" customHeight="1">
      <c r="A183" s="1182"/>
      <c r="B183" s="1170"/>
      <c r="C183" s="933"/>
      <c r="D183" s="665"/>
      <c r="E183" s="1176"/>
      <c r="F183" s="1165"/>
      <c r="G183" s="665"/>
      <c r="H183" s="666"/>
      <c r="I183" s="1167"/>
      <c r="J183" s="1191"/>
      <c r="K183" s="1176"/>
      <c r="L183" s="657"/>
      <c r="M183" s="658"/>
      <c r="N183" s="659"/>
      <c r="O183" s="657"/>
      <c r="P183" s="1158"/>
      <c r="Q183" s="657"/>
      <c r="R183" s="1931"/>
      <c r="S183" s="1946"/>
      <c r="T183" s="1949"/>
      <c r="U183" s="1936"/>
      <c r="V183" s="1">
        <v>41466</v>
      </c>
      <c r="W183" s="691" t="s">
        <v>586</v>
      </c>
      <c r="X183" s="81">
        <v>750003.75</v>
      </c>
    </row>
    <row r="184" spans="1:24" s="1156" customFormat="1" ht="29.25" customHeight="1">
      <c r="A184" s="1182"/>
      <c r="B184" s="1170"/>
      <c r="C184" s="933"/>
      <c r="D184" s="665"/>
      <c r="E184" s="1176"/>
      <c r="F184" s="1165"/>
      <c r="G184" s="665"/>
      <c r="H184" s="666"/>
      <c r="I184" s="1167"/>
      <c r="J184" s="1191"/>
      <c r="K184" s="1176"/>
      <c r="L184" s="657"/>
      <c r="M184" s="658"/>
      <c r="N184" s="659"/>
      <c r="O184" s="657"/>
      <c r="P184" s="1158"/>
      <c r="Q184" s="657"/>
      <c r="R184" s="1931"/>
      <c r="S184" s="1946"/>
      <c r="T184" s="1949"/>
      <c r="U184" s="1936"/>
      <c r="V184" s="1">
        <v>41522</v>
      </c>
      <c r="W184" s="691" t="s">
        <v>586</v>
      </c>
      <c r="X184" s="81">
        <v>100000.5</v>
      </c>
    </row>
    <row r="185" spans="1:24" s="1156" customFormat="1" ht="29.25" customHeight="1">
      <c r="A185" s="1183"/>
      <c r="B185" s="1161"/>
      <c r="C185" s="934"/>
      <c r="D185" s="715"/>
      <c r="E185" s="687"/>
      <c r="F185" s="1163"/>
      <c r="G185" s="715"/>
      <c r="H185" s="137"/>
      <c r="I185" s="1168"/>
      <c r="J185" s="1193"/>
      <c r="K185" s="687"/>
      <c r="L185" s="688"/>
      <c r="M185" s="627"/>
      <c r="N185" s="690"/>
      <c r="O185" s="688"/>
      <c r="P185" s="1159"/>
      <c r="Q185" s="688"/>
      <c r="R185" s="1923"/>
      <c r="S185" s="1404"/>
      <c r="T185" s="1950"/>
      <c r="U185" s="1937"/>
      <c r="V185" s="1">
        <v>41635</v>
      </c>
      <c r="W185" s="691" t="s">
        <v>586</v>
      </c>
      <c r="X185" s="81">
        <v>142168.42000000001</v>
      </c>
    </row>
    <row r="186" spans="1:24" s="1156" customFormat="1" ht="29.25" customHeight="1">
      <c r="A186" s="1182">
        <v>1</v>
      </c>
      <c r="B186" s="1170">
        <v>40165</v>
      </c>
      <c r="C186" s="933" t="s">
        <v>249</v>
      </c>
      <c r="D186" s="665" t="s">
        <v>125</v>
      </c>
      <c r="E186" s="1176" t="s">
        <v>126</v>
      </c>
      <c r="F186" s="1165" t="s">
        <v>17</v>
      </c>
      <c r="G186" s="665" t="s">
        <v>171</v>
      </c>
      <c r="H186" s="666">
        <v>1111111111.1099999</v>
      </c>
      <c r="I186" s="1167" t="s">
        <v>37</v>
      </c>
      <c r="J186" s="1191">
        <v>40259</v>
      </c>
      <c r="K186" s="1176">
        <v>6</v>
      </c>
      <c r="L186" s="657">
        <v>1244437500</v>
      </c>
      <c r="M186" s="658">
        <v>40375</v>
      </c>
      <c r="N186" s="659"/>
      <c r="O186" s="657">
        <v>1160784100</v>
      </c>
      <c r="P186" s="1158"/>
      <c r="Q186" s="660">
        <v>555904632.70000005</v>
      </c>
      <c r="R186" s="483">
        <v>40739</v>
      </c>
      <c r="S186" s="63">
        <v>39499802.5</v>
      </c>
      <c r="T186" s="692">
        <f>Q186-S186</f>
        <v>516404830.20000005</v>
      </c>
      <c r="U186" s="662" t="s">
        <v>570</v>
      </c>
      <c r="V186" s="663"/>
      <c r="W186" s="664"/>
      <c r="X186" s="81"/>
    </row>
    <row r="187" spans="1:24" s="1156" customFormat="1" ht="29.25" customHeight="1">
      <c r="A187" s="1182"/>
      <c r="B187" s="1170"/>
      <c r="C187" s="933"/>
      <c r="D187" s="665"/>
      <c r="E187" s="1176"/>
      <c r="F187" s="1165"/>
      <c r="G187" s="665"/>
      <c r="H187" s="666"/>
      <c r="I187" s="1167"/>
      <c r="J187" s="1191"/>
      <c r="K187" s="1176"/>
      <c r="L187" s="657"/>
      <c r="M187" s="658"/>
      <c r="N187" s="659"/>
      <c r="O187" s="657"/>
      <c r="P187" s="1158"/>
      <c r="Q187" s="660"/>
      <c r="R187" s="483">
        <v>40982</v>
      </c>
      <c r="S187" s="63">
        <v>39387753.479999997</v>
      </c>
      <c r="T187" s="692">
        <f t="shared" ref="T187:T193" si="10">T186-S187</f>
        <v>477017076.72000003</v>
      </c>
      <c r="U187" s="662" t="s">
        <v>570</v>
      </c>
      <c r="V187" s="663"/>
      <c r="W187" s="664"/>
      <c r="X187" s="81"/>
    </row>
    <row r="188" spans="1:24" s="1156" customFormat="1" ht="29.25" customHeight="1">
      <c r="A188" s="1182"/>
      <c r="B188" s="1170"/>
      <c r="C188" s="933"/>
      <c r="D188" s="665"/>
      <c r="E188" s="1176"/>
      <c r="F188" s="1165"/>
      <c r="G188" s="665"/>
      <c r="H188" s="666"/>
      <c r="I188" s="1167"/>
      <c r="J188" s="1191"/>
      <c r="K188" s="1176"/>
      <c r="L188" s="657"/>
      <c r="M188" s="658"/>
      <c r="N188" s="659"/>
      <c r="O188" s="657"/>
      <c r="P188" s="1158"/>
      <c r="Q188" s="660"/>
      <c r="R188" s="44">
        <v>41169</v>
      </c>
      <c r="S188" s="63">
        <v>22111961.190000001</v>
      </c>
      <c r="T188" s="692">
        <f t="shared" si="10"/>
        <v>454905115.53000003</v>
      </c>
      <c r="U188" s="662" t="s">
        <v>570</v>
      </c>
      <c r="V188" s="663"/>
      <c r="W188" s="664"/>
      <c r="X188" s="81"/>
    </row>
    <row r="189" spans="1:24" s="1156" customFormat="1" ht="29.25" customHeight="1">
      <c r="A189" s="1182"/>
      <c r="B189" s="1170"/>
      <c r="C189" s="933"/>
      <c r="D189" s="665"/>
      <c r="E189" s="1176"/>
      <c r="F189" s="1165"/>
      <c r="G189" s="665"/>
      <c r="H189" s="666"/>
      <c r="I189" s="1167"/>
      <c r="J189" s="1191"/>
      <c r="K189" s="1176"/>
      <c r="L189" s="657"/>
      <c r="M189" s="658"/>
      <c r="N189" s="659"/>
      <c r="O189" s="657"/>
      <c r="P189" s="1158"/>
      <c r="Q189" s="660"/>
      <c r="R189" s="44">
        <v>41197</v>
      </c>
      <c r="S189" s="63">
        <v>32496971.82</v>
      </c>
      <c r="T189" s="692">
        <f t="shared" si="10"/>
        <v>422408143.71000004</v>
      </c>
      <c r="U189" s="662" t="s">
        <v>594</v>
      </c>
      <c r="V189" s="663"/>
      <c r="W189" s="664"/>
      <c r="X189" s="81"/>
    </row>
    <row r="190" spans="1:24" s="1156" customFormat="1" ht="29.25" customHeight="1">
      <c r="A190" s="1182"/>
      <c r="B190" s="1170"/>
      <c r="C190" s="933"/>
      <c r="D190" s="665"/>
      <c r="E190" s="1176"/>
      <c r="F190" s="1165"/>
      <c r="G190" s="665"/>
      <c r="H190" s="666"/>
      <c r="I190" s="1167"/>
      <c r="J190" s="1191"/>
      <c r="K190" s="1176"/>
      <c r="L190" s="657"/>
      <c r="M190" s="658"/>
      <c r="N190" s="659"/>
      <c r="O190" s="657"/>
      <c r="P190" s="1158"/>
      <c r="Q190" s="660"/>
      <c r="R190" s="44">
        <v>41228</v>
      </c>
      <c r="S190" s="63">
        <v>111539535.92</v>
      </c>
      <c r="T190" s="692">
        <f t="shared" si="10"/>
        <v>310868607.79000002</v>
      </c>
      <c r="U190" s="662" t="s">
        <v>594</v>
      </c>
      <c r="V190" s="663"/>
      <c r="W190" s="664"/>
      <c r="X190" s="81"/>
    </row>
    <row r="191" spans="1:24" s="1156" customFormat="1" ht="29.25" customHeight="1">
      <c r="A191" s="1182"/>
      <c r="B191" s="1170"/>
      <c r="C191" s="933"/>
      <c r="D191" s="665"/>
      <c r="E191" s="1176"/>
      <c r="F191" s="1165"/>
      <c r="G191" s="665"/>
      <c r="H191" s="666"/>
      <c r="I191" s="1167"/>
      <c r="J191" s="1191"/>
      <c r="K191" s="1176"/>
      <c r="L191" s="657"/>
      <c r="M191" s="658"/>
      <c r="N191" s="659"/>
      <c r="O191" s="657"/>
      <c r="P191" s="1158"/>
      <c r="Q191" s="660"/>
      <c r="R191" s="44">
        <v>41257</v>
      </c>
      <c r="S191" s="63">
        <v>55540026.450000003</v>
      </c>
      <c r="T191" s="692">
        <f t="shared" si="10"/>
        <v>255328581.34000003</v>
      </c>
      <c r="U191" s="662" t="s">
        <v>570</v>
      </c>
      <c r="V191" s="663"/>
      <c r="W191" s="664"/>
      <c r="X191" s="81"/>
    </row>
    <row r="192" spans="1:24" s="1156" customFormat="1" ht="29.25" customHeight="1">
      <c r="A192" s="1182"/>
      <c r="B192" s="1170"/>
      <c r="C192" s="933"/>
      <c r="D192" s="665"/>
      <c r="E192" s="1176"/>
      <c r="F192" s="1165"/>
      <c r="G192" s="665"/>
      <c r="H192" s="666"/>
      <c r="I192" s="1167"/>
      <c r="J192" s="1191"/>
      <c r="K192" s="1176"/>
      <c r="L192" s="657"/>
      <c r="M192" s="658"/>
      <c r="N192" s="659"/>
      <c r="O192" s="657"/>
      <c r="P192" s="1158"/>
      <c r="Q192" s="660"/>
      <c r="R192" s="44">
        <v>41289</v>
      </c>
      <c r="S192" s="63">
        <v>14849910.119999999</v>
      </c>
      <c r="T192" s="692">
        <f t="shared" si="10"/>
        <v>240478671.22000003</v>
      </c>
      <c r="U192" s="662" t="s">
        <v>570</v>
      </c>
      <c r="V192" s="663"/>
      <c r="W192" s="664"/>
      <c r="X192" s="81"/>
    </row>
    <row r="193" spans="1:24" s="1156" customFormat="1" ht="29.25" customHeight="1">
      <c r="A193" s="1182"/>
      <c r="B193" s="1170"/>
      <c r="C193" s="933"/>
      <c r="D193" s="665"/>
      <c r="E193" s="1176"/>
      <c r="F193" s="1165"/>
      <c r="G193" s="665"/>
      <c r="H193" s="666"/>
      <c r="I193" s="1167"/>
      <c r="J193" s="1191"/>
      <c r="K193" s="1176"/>
      <c r="L193" s="657"/>
      <c r="M193" s="658"/>
      <c r="N193" s="659"/>
      <c r="O193" s="657"/>
      <c r="P193" s="1158"/>
      <c r="Q193" s="660"/>
      <c r="R193" s="44">
        <v>41376</v>
      </c>
      <c r="S193" s="63">
        <v>18268328.07</v>
      </c>
      <c r="T193" s="692">
        <f t="shared" si="10"/>
        <v>222210343.15000004</v>
      </c>
      <c r="U193" s="662" t="s">
        <v>570</v>
      </c>
      <c r="V193" s="663"/>
      <c r="W193" s="664"/>
      <c r="X193" s="81"/>
    </row>
    <row r="194" spans="1:24" s="1156" customFormat="1" ht="29.25" customHeight="1">
      <c r="A194" s="1182"/>
      <c r="B194" s="1170"/>
      <c r="C194" s="933"/>
      <c r="D194" s="665"/>
      <c r="E194" s="1176"/>
      <c r="F194" s="1165"/>
      <c r="G194" s="665"/>
      <c r="H194" s="666"/>
      <c r="I194" s="1167"/>
      <c r="J194" s="1191"/>
      <c r="K194" s="1176"/>
      <c r="L194" s="657"/>
      <c r="M194" s="658"/>
      <c r="N194" s="659"/>
      <c r="O194" s="657"/>
      <c r="P194" s="1158"/>
      <c r="Q194" s="660"/>
      <c r="R194" s="44">
        <v>41408</v>
      </c>
      <c r="S194" s="63">
        <v>70605972.790000007</v>
      </c>
      <c r="T194" s="692">
        <f>T193-S194</f>
        <v>151604370.36000001</v>
      </c>
      <c r="U194" s="662" t="s">
        <v>570</v>
      </c>
      <c r="V194" s="663"/>
      <c r="W194" s="664"/>
      <c r="X194" s="81"/>
    </row>
    <row r="195" spans="1:24" s="1156" customFormat="1" ht="29.25" customHeight="1">
      <c r="A195" s="1182"/>
      <c r="B195" s="1170"/>
      <c r="C195" s="933"/>
      <c r="D195" s="665"/>
      <c r="E195" s="1176"/>
      <c r="F195" s="1165"/>
      <c r="G195" s="665"/>
      <c r="H195" s="666"/>
      <c r="I195" s="1167"/>
      <c r="J195" s="1191"/>
      <c r="K195" s="1176"/>
      <c r="L195" s="657"/>
      <c r="M195" s="658"/>
      <c r="N195" s="659"/>
      <c r="O195" s="657"/>
      <c r="P195" s="1158"/>
      <c r="Q195" s="660"/>
      <c r="R195" s="44">
        <v>41422</v>
      </c>
      <c r="S195" s="63">
        <v>119769362.41</v>
      </c>
      <c r="T195" s="692">
        <f>T194-S195</f>
        <v>31835007.950000018</v>
      </c>
      <c r="U195" s="662" t="s">
        <v>570</v>
      </c>
      <c r="V195" s="663"/>
      <c r="W195" s="664"/>
      <c r="X195" s="81"/>
    </row>
    <row r="196" spans="1:24" s="1156" customFormat="1" ht="29.25" customHeight="1">
      <c r="A196" s="1182"/>
      <c r="B196" s="1170"/>
      <c r="C196" s="933"/>
      <c r="D196" s="665"/>
      <c r="E196" s="1176"/>
      <c r="F196" s="1165"/>
      <c r="G196" s="665"/>
      <c r="H196" s="666"/>
      <c r="I196" s="1167"/>
      <c r="J196" s="1191"/>
      <c r="K196" s="1176"/>
      <c r="L196" s="657"/>
      <c r="M196" s="658"/>
      <c r="N196" s="659"/>
      <c r="O196" s="657"/>
      <c r="P196" s="1158"/>
      <c r="Q196" s="660"/>
      <c r="R196" s="1930">
        <v>41428</v>
      </c>
      <c r="S196" s="1938">
        <v>31835007.949999999</v>
      </c>
      <c r="T196" s="1951">
        <f>T195-S196</f>
        <v>0</v>
      </c>
      <c r="U196" s="1941" t="s">
        <v>570</v>
      </c>
      <c r="V196" s="1">
        <v>41428</v>
      </c>
      <c r="W196" s="691" t="s">
        <v>586</v>
      </c>
      <c r="X196" s="81">
        <v>46575749.990000002</v>
      </c>
    </row>
    <row r="197" spans="1:24" s="1156" customFormat="1" ht="29.25" customHeight="1">
      <c r="A197" s="1182"/>
      <c r="B197" s="1170"/>
      <c r="C197" s="933"/>
      <c r="D197" s="665"/>
      <c r="E197" s="1176"/>
      <c r="F197" s="1165"/>
      <c r="G197" s="665"/>
      <c r="H197" s="666"/>
      <c r="I197" s="1167"/>
      <c r="J197" s="1191"/>
      <c r="K197" s="1176"/>
      <c r="L197" s="657"/>
      <c r="M197" s="658"/>
      <c r="N197" s="659"/>
      <c r="O197" s="657"/>
      <c r="P197" s="1158"/>
      <c r="Q197" s="660"/>
      <c r="R197" s="1931"/>
      <c r="S197" s="1946"/>
      <c r="T197" s="1952"/>
      <c r="U197" s="1947"/>
      <c r="V197" s="1">
        <v>41439</v>
      </c>
      <c r="W197" s="691" t="s">
        <v>586</v>
      </c>
      <c r="X197" s="81">
        <v>54999725</v>
      </c>
    </row>
    <row r="198" spans="1:24" s="1156" customFormat="1" ht="29.25" customHeight="1">
      <c r="A198" s="1182"/>
      <c r="B198" s="1170"/>
      <c r="C198" s="933"/>
      <c r="D198" s="665"/>
      <c r="E198" s="1176"/>
      <c r="F198" s="1165"/>
      <c r="G198" s="665"/>
      <c r="H198" s="666"/>
      <c r="I198" s="1167"/>
      <c r="J198" s="1191"/>
      <c r="K198" s="1176"/>
      <c r="L198" s="657"/>
      <c r="M198" s="658"/>
      <c r="N198" s="659"/>
      <c r="O198" s="657"/>
      <c r="P198" s="1158"/>
      <c r="Q198" s="660"/>
      <c r="R198" s="1931"/>
      <c r="S198" s="1946"/>
      <c r="T198" s="1952"/>
      <c r="U198" s="1947"/>
      <c r="V198" s="1">
        <v>41449</v>
      </c>
      <c r="W198" s="691" t="s">
        <v>586</v>
      </c>
      <c r="X198" s="81">
        <v>27999859.99783726</v>
      </c>
    </row>
    <row r="199" spans="1:24" s="1156" customFormat="1" ht="29.25" customHeight="1">
      <c r="A199" s="1182"/>
      <c r="B199" s="1170"/>
      <c r="C199" s="933"/>
      <c r="D199" s="665"/>
      <c r="E199" s="1176"/>
      <c r="F199" s="1165"/>
      <c r="G199" s="665"/>
      <c r="H199" s="666"/>
      <c r="I199" s="1167"/>
      <c r="J199" s="1191"/>
      <c r="K199" s="1176"/>
      <c r="L199" s="657"/>
      <c r="M199" s="658"/>
      <c r="N199" s="659"/>
      <c r="O199" s="657"/>
      <c r="P199" s="1158"/>
      <c r="Q199" s="660"/>
      <c r="R199" s="1931"/>
      <c r="S199" s="1946"/>
      <c r="T199" s="1952"/>
      <c r="U199" s="1947"/>
      <c r="V199" s="1">
        <v>41451</v>
      </c>
      <c r="W199" s="691" t="s">
        <v>586</v>
      </c>
      <c r="X199" s="81">
        <v>11749941.25</v>
      </c>
    </row>
    <row r="200" spans="1:24" s="1156" customFormat="1" ht="29.25" customHeight="1">
      <c r="A200" s="1182"/>
      <c r="B200" s="1170"/>
      <c r="C200" s="933"/>
      <c r="D200" s="665"/>
      <c r="E200" s="1176"/>
      <c r="F200" s="1165"/>
      <c r="G200" s="665"/>
      <c r="H200" s="666"/>
      <c r="I200" s="1167"/>
      <c r="J200" s="1191"/>
      <c r="K200" s="1176"/>
      <c r="L200" s="657"/>
      <c r="M200" s="658"/>
      <c r="N200" s="659"/>
      <c r="O200" s="657"/>
      <c r="P200" s="1158"/>
      <c r="Q200" s="660"/>
      <c r="R200" s="1931"/>
      <c r="S200" s="1946"/>
      <c r="T200" s="1952"/>
      <c r="U200" s="1947"/>
      <c r="V200" s="1">
        <v>41464</v>
      </c>
      <c r="W200" s="691" t="s">
        <v>2094</v>
      </c>
      <c r="X200" s="81">
        <v>40974795.119999997</v>
      </c>
    </row>
    <row r="201" spans="1:24" s="1156" customFormat="1" ht="29.25" customHeight="1">
      <c r="A201" s="1182"/>
      <c r="B201" s="1170"/>
      <c r="C201" s="933"/>
      <c r="D201" s="665"/>
      <c r="E201" s="1176"/>
      <c r="F201" s="1165"/>
      <c r="G201" s="665"/>
      <c r="H201" s="666"/>
      <c r="I201" s="1167"/>
      <c r="J201" s="1191"/>
      <c r="K201" s="1176"/>
      <c r="L201" s="657"/>
      <c r="M201" s="658"/>
      <c r="N201" s="659"/>
      <c r="O201" s="657"/>
      <c r="P201" s="1158"/>
      <c r="Q201" s="660"/>
      <c r="R201" s="1923"/>
      <c r="S201" s="1404"/>
      <c r="T201" s="1953"/>
      <c r="U201" s="1929"/>
      <c r="V201" s="1">
        <v>41620</v>
      </c>
      <c r="W201" s="691" t="s">
        <v>2099</v>
      </c>
      <c r="X201" s="81">
        <v>539008.5</v>
      </c>
    </row>
    <row r="202" spans="1:24" s="1156" customFormat="1" ht="29.25" customHeight="1">
      <c r="A202" s="1181">
        <v>2</v>
      </c>
      <c r="B202" s="1160">
        <v>40165</v>
      </c>
      <c r="C202" s="932" t="s">
        <v>249</v>
      </c>
      <c r="D202" s="714" t="s">
        <v>125</v>
      </c>
      <c r="E202" s="1175" t="s">
        <v>126</v>
      </c>
      <c r="F202" s="1162" t="s">
        <v>17</v>
      </c>
      <c r="G202" s="714" t="s">
        <v>170</v>
      </c>
      <c r="H202" s="25">
        <v>2222222222.2199998</v>
      </c>
      <c r="I202" s="1166" t="s">
        <v>37</v>
      </c>
      <c r="J202" s="1190">
        <v>40259</v>
      </c>
      <c r="K202" s="1175">
        <v>6</v>
      </c>
      <c r="L202" s="1195">
        <v>2488875000</v>
      </c>
      <c r="M202" s="668">
        <v>40375</v>
      </c>
      <c r="N202" s="686"/>
      <c r="O202" s="670">
        <v>2321568200</v>
      </c>
      <c r="P202" s="1157"/>
      <c r="Q202" s="693">
        <v>1111000000</v>
      </c>
      <c r="R202" s="44">
        <v>40739</v>
      </c>
      <c r="S202" s="63">
        <v>79000000</v>
      </c>
      <c r="T202" s="661">
        <f>Q202-S202</f>
        <v>1032000000</v>
      </c>
      <c r="U202" s="11" t="s">
        <v>170</v>
      </c>
      <c r="V202" s="663"/>
      <c r="W202" s="664"/>
      <c r="X202" s="81"/>
    </row>
    <row r="203" spans="1:24" s="1156" customFormat="1" ht="29.25" customHeight="1">
      <c r="A203" s="1182"/>
      <c r="B203" s="1170"/>
      <c r="C203" s="933"/>
      <c r="D203" s="665"/>
      <c r="E203" s="1176"/>
      <c r="F203" s="1165"/>
      <c r="G203" s="665"/>
      <c r="H203" s="666"/>
      <c r="I203" s="1167"/>
      <c r="J203" s="1191"/>
      <c r="K203" s="1176"/>
      <c r="L203" s="689"/>
      <c r="M203" s="658"/>
      <c r="N203" s="659"/>
      <c r="O203" s="657"/>
      <c r="P203" s="1158"/>
      <c r="Q203" s="657"/>
      <c r="R203" s="44">
        <v>40982</v>
      </c>
      <c r="S203" s="63">
        <v>78775900.840000004</v>
      </c>
      <c r="T203" s="661">
        <f t="shared" ref="T203:T208" si="11">T202-S203</f>
        <v>953224099.15999997</v>
      </c>
      <c r="U203" s="11" t="s">
        <v>170</v>
      </c>
      <c r="V203" s="663"/>
      <c r="W203" s="664"/>
      <c r="X203" s="81"/>
    </row>
    <row r="204" spans="1:24" s="1156" customFormat="1" ht="31.5" customHeight="1">
      <c r="A204" s="1182"/>
      <c r="B204" s="1170"/>
      <c r="C204" s="933"/>
      <c r="D204" s="665"/>
      <c r="E204" s="1176"/>
      <c r="F204" s="1165"/>
      <c r="G204" s="665"/>
      <c r="H204" s="666"/>
      <c r="I204" s="1167"/>
      <c r="J204" s="1191"/>
      <c r="K204" s="1176"/>
      <c r="L204" s="689"/>
      <c r="M204" s="658"/>
      <c r="N204" s="659"/>
      <c r="O204" s="657"/>
      <c r="P204" s="1158"/>
      <c r="Q204" s="657"/>
      <c r="R204" s="483">
        <v>41169</v>
      </c>
      <c r="S204" s="81">
        <v>44224143.5</v>
      </c>
      <c r="T204" s="695">
        <f t="shared" si="11"/>
        <v>908999955.65999997</v>
      </c>
      <c r="U204" s="697" t="s">
        <v>170</v>
      </c>
      <c r="V204" s="698"/>
      <c r="W204" s="978"/>
      <c r="X204" s="81"/>
    </row>
    <row r="205" spans="1:24" s="1156" customFormat="1" ht="31.5" customHeight="1">
      <c r="A205" s="1182"/>
      <c r="B205" s="1170"/>
      <c r="C205" s="933"/>
      <c r="D205" s="665"/>
      <c r="E205" s="1176"/>
      <c r="F205" s="1165"/>
      <c r="G205" s="665"/>
      <c r="H205" s="666"/>
      <c r="I205" s="1167"/>
      <c r="J205" s="1191"/>
      <c r="K205" s="1176"/>
      <c r="L205" s="689"/>
      <c r="M205" s="658"/>
      <c r="N205" s="659"/>
      <c r="O205" s="657"/>
      <c r="P205" s="1158"/>
      <c r="Q205" s="161"/>
      <c r="R205" s="699">
        <v>41197</v>
      </c>
      <c r="S205" s="700">
        <v>64994268.609999999</v>
      </c>
      <c r="T205" s="701">
        <f t="shared" si="11"/>
        <v>844005687.04999995</v>
      </c>
      <c r="U205" s="702" t="s">
        <v>170</v>
      </c>
      <c r="V205" s="682"/>
      <c r="W205" s="703"/>
      <c r="X205" s="81"/>
    </row>
    <row r="206" spans="1:24" s="1156" customFormat="1" ht="31.5" customHeight="1">
      <c r="A206" s="1182"/>
      <c r="B206" s="1170"/>
      <c r="C206" s="933"/>
      <c r="D206" s="665"/>
      <c r="E206" s="1176"/>
      <c r="F206" s="1165"/>
      <c r="G206" s="665"/>
      <c r="H206" s="666"/>
      <c r="I206" s="1167"/>
      <c r="J206" s="1191"/>
      <c r="K206" s="1176"/>
      <c r="L206" s="689"/>
      <c r="M206" s="658"/>
      <c r="N206" s="659"/>
      <c r="O206" s="657"/>
      <c r="P206" s="1158"/>
      <c r="Q206" s="657"/>
      <c r="R206" s="519">
        <v>41228</v>
      </c>
      <c r="S206" s="704">
        <v>223080187.22999999</v>
      </c>
      <c r="T206" s="701">
        <f t="shared" si="11"/>
        <v>620925499.81999993</v>
      </c>
      <c r="U206" s="702" t="s">
        <v>170</v>
      </c>
      <c r="V206" s="629"/>
      <c r="W206" s="977"/>
      <c r="X206" s="81"/>
    </row>
    <row r="207" spans="1:24" s="1156" customFormat="1" ht="31.5" customHeight="1">
      <c r="A207" s="1176"/>
      <c r="B207" s="1170"/>
      <c r="C207" s="933"/>
      <c r="D207" s="665"/>
      <c r="E207" s="1176"/>
      <c r="F207" s="1165"/>
      <c r="G207" s="665"/>
      <c r="H207" s="1158"/>
      <c r="I207" s="716"/>
      <c r="J207" s="1191"/>
      <c r="K207" s="1176"/>
      <c r="L207" s="689"/>
      <c r="M207" s="658"/>
      <c r="N207" s="1158"/>
      <c r="O207" s="689"/>
      <c r="P207" s="705"/>
      <c r="Q207" s="689"/>
      <c r="R207" s="635">
        <v>41257</v>
      </c>
      <c r="S207" s="704">
        <v>111080608.3</v>
      </c>
      <c r="T207" s="701">
        <f t="shared" si="11"/>
        <v>509844891.51999992</v>
      </c>
      <c r="U207" s="702" t="s">
        <v>170</v>
      </c>
      <c r="V207" s="629"/>
      <c r="W207" s="977"/>
      <c r="X207" s="81"/>
    </row>
    <row r="208" spans="1:24" s="1156" customFormat="1" ht="31.5" customHeight="1">
      <c r="A208" s="1182"/>
      <c r="B208" s="1170"/>
      <c r="C208" s="933"/>
      <c r="D208" s="665"/>
      <c r="E208" s="1176"/>
      <c r="F208" s="1165"/>
      <c r="G208" s="665"/>
      <c r="H208" s="1158"/>
      <c r="I208" s="1167"/>
      <c r="J208" s="1191"/>
      <c r="K208" s="1176"/>
      <c r="L208" s="689"/>
      <c r="M208" s="658"/>
      <c r="N208" s="1158"/>
      <c r="O208" s="689"/>
      <c r="P208" s="659"/>
      <c r="Q208" s="689"/>
      <c r="R208" s="706">
        <v>41289</v>
      </c>
      <c r="S208" s="707">
        <v>89099906.219999999</v>
      </c>
      <c r="T208" s="701">
        <f t="shared" si="11"/>
        <v>420744985.29999995</v>
      </c>
      <c r="U208" s="702" t="s">
        <v>170</v>
      </c>
      <c r="V208" s="708"/>
      <c r="W208" s="977"/>
      <c r="X208" s="81"/>
    </row>
    <row r="209" spans="1:25" s="1156" customFormat="1" ht="31.5" customHeight="1">
      <c r="A209" s="1182"/>
      <c r="B209" s="1170"/>
      <c r="C209" s="933"/>
      <c r="D209" s="665"/>
      <c r="E209" s="1176"/>
      <c r="F209" s="1165"/>
      <c r="G209" s="665"/>
      <c r="H209" s="1158"/>
      <c r="I209" s="716"/>
      <c r="J209" s="1173"/>
      <c r="K209" s="1176"/>
      <c r="L209" s="689"/>
      <c r="M209" s="709"/>
      <c r="N209" s="1158"/>
      <c r="O209" s="689"/>
      <c r="P209" s="659"/>
      <c r="Q209" s="689"/>
      <c r="R209" s="706">
        <v>41376</v>
      </c>
      <c r="S209" s="707">
        <v>109610516.45</v>
      </c>
      <c r="T209" s="701">
        <f>T208-S209</f>
        <v>311134468.84999996</v>
      </c>
      <c r="U209" s="702" t="s">
        <v>170</v>
      </c>
      <c r="V209" s="708"/>
      <c r="W209" s="977"/>
      <c r="X209" s="355"/>
    </row>
    <row r="210" spans="1:25" s="1156" customFormat="1" ht="31.5" customHeight="1">
      <c r="A210" s="1176"/>
      <c r="B210" s="1170"/>
      <c r="C210" s="933"/>
      <c r="D210" s="665"/>
      <c r="E210" s="1176"/>
      <c r="F210" s="1165"/>
      <c r="G210" s="665"/>
      <c r="H210" s="1158"/>
      <c r="I210" s="716"/>
      <c r="J210" s="1173"/>
      <c r="K210" s="1176"/>
      <c r="L210" s="689"/>
      <c r="M210" s="709"/>
      <c r="N210" s="1158"/>
      <c r="O210" s="689"/>
      <c r="P210" s="659"/>
      <c r="Q210" s="689"/>
      <c r="R210" s="1930">
        <v>41408</v>
      </c>
      <c r="S210" s="1938">
        <v>311134468.85000002</v>
      </c>
      <c r="T210" s="1948">
        <f>T209-S210</f>
        <v>0</v>
      </c>
      <c r="U210" s="1935" t="s">
        <v>276</v>
      </c>
      <c r="V210" s="710">
        <v>41422</v>
      </c>
      <c r="W210" s="133" t="s">
        <v>586</v>
      </c>
      <c r="X210" s="781">
        <v>444393.06</v>
      </c>
    </row>
    <row r="211" spans="1:25" s="1156" customFormat="1" ht="31.5" customHeight="1">
      <c r="A211" s="1176"/>
      <c r="B211" s="1170"/>
      <c r="C211" s="933"/>
      <c r="D211" s="665"/>
      <c r="E211" s="1176"/>
      <c r="F211" s="1165"/>
      <c r="G211" s="665"/>
      <c r="H211" s="1158"/>
      <c r="I211" s="716"/>
      <c r="J211" s="1173"/>
      <c r="K211" s="1176"/>
      <c r="L211" s="689"/>
      <c r="M211" s="709"/>
      <c r="N211" s="1158"/>
      <c r="O211" s="1158"/>
      <c r="P211" s="659"/>
      <c r="Q211" s="689"/>
      <c r="R211" s="1931"/>
      <c r="S211" s="1946"/>
      <c r="T211" s="1949"/>
      <c r="U211" s="1936"/>
      <c r="V211" s="706">
        <v>41428</v>
      </c>
      <c r="W211" s="711" t="s">
        <v>586</v>
      </c>
      <c r="X211" s="781">
        <v>1960288.55</v>
      </c>
    </row>
    <row r="212" spans="1:25" s="1156" customFormat="1" ht="31.5" customHeight="1">
      <c r="A212" s="1176"/>
      <c r="B212" s="1170"/>
      <c r="C212" s="933"/>
      <c r="D212" s="665"/>
      <c r="E212" s="1176"/>
      <c r="F212" s="1165"/>
      <c r="G212" s="665"/>
      <c r="H212" s="1158"/>
      <c r="I212" s="716"/>
      <c r="J212" s="1173"/>
      <c r="K212" s="1176"/>
      <c r="L212" s="689"/>
      <c r="M212" s="709"/>
      <c r="N212" s="1158"/>
      <c r="O212" s="689"/>
      <c r="P212" s="659"/>
      <c r="Q212" s="689"/>
      <c r="R212" s="1931"/>
      <c r="S212" s="1946"/>
      <c r="T212" s="1949"/>
      <c r="U212" s="1936"/>
      <c r="V212" s="1">
        <v>41439</v>
      </c>
      <c r="W212" s="133" t="s">
        <v>586</v>
      </c>
      <c r="X212" s="781">
        <v>1375006.88</v>
      </c>
    </row>
    <row r="213" spans="1:25" s="1156" customFormat="1" ht="31.5" customHeight="1">
      <c r="A213" s="1176"/>
      <c r="B213" s="1170"/>
      <c r="C213" s="933"/>
      <c r="D213" s="665"/>
      <c r="E213" s="1176"/>
      <c r="F213" s="1165"/>
      <c r="G213" s="665"/>
      <c r="H213" s="1158"/>
      <c r="I213" s="716"/>
      <c r="J213" s="1173"/>
      <c r="K213" s="1176"/>
      <c r="L213" s="689"/>
      <c r="M213" s="709"/>
      <c r="N213" s="1158"/>
      <c r="O213" s="689"/>
      <c r="P213" s="659"/>
      <c r="Q213" s="689"/>
      <c r="R213" s="1931"/>
      <c r="S213" s="1946"/>
      <c r="T213" s="1949"/>
      <c r="U213" s="1936"/>
      <c r="V213" s="1">
        <v>41449</v>
      </c>
      <c r="W213" s="133" t="s">
        <v>586</v>
      </c>
      <c r="X213" s="781">
        <v>700003.5000540684</v>
      </c>
    </row>
    <row r="214" spans="1:25" s="1156" customFormat="1" ht="31.5" customHeight="1">
      <c r="A214" s="1176"/>
      <c r="B214" s="1170"/>
      <c r="C214" s="933"/>
      <c r="D214" s="665"/>
      <c r="E214" s="1176"/>
      <c r="F214" s="1165"/>
      <c r="G214" s="665"/>
      <c r="H214" s="1158"/>
      <c r="I214" s="716"/>
      <c r="J214" s="1173"/>
      <c r="K214" s="1176"/>
      <c r="L214" s="689"/>
      <c r="M214" s="709"/>
      <c r="N214" s="1158"/>
      <c r="O214" s="689"/>
      <c r="P214" s="659"/>
      <c r="Q214" s="689"/>
      <c r="R214" s="1931"/>
      <c r="S214" s="1946"/>
      <c r="T214" s="1949"/>
      <c r="U214" s="1936"/>
      <c r="V214" s="1">
        <v>41451</v>
      </c>
      <c r="W214" s="133" t="s">
        <v>586</v>
      </c>
      <c r="X214" s="781">
        <v>293751.46999999997</v>
      </c>
    </row>
    <row r="215" spans="1:25" s="1156" customFormat="1" ht="31.5" customHeight="1">
      <c r="A215" s="1176"/>
      <c r="B215" s="1170"/>
      <c r="C215" s="933"/>
      <c r="D215" s="665"/>
      <c r="E215" s="1176"/>
      <c r="F215" s="1165"/>
      <c r="G215" s="665"/>
      <c r="H215" s="1158"/>
      <c r="I215" s="716"/>
      <c r="J215" s="1173"/>
      <c r="K215" s="1176"/>
      <c r="L215" s="689"/>
      <c r="M215" s="709"/>
      <c r="N215" s="1158"/>
      <c r="O215" s="689"/>
      <c r="P215" s="659"/>
      <c r="Q215" s="689"/>
      <c r="R215" s="1931"/>
      <c r="S215" s="1946"/>
      <c r="T215" s="1949"/>
      <c r="U215" s="1936"/>
      <c r="V215" s="1">
        <v>41464</v>
      </c>
      <c r="W215" s="133" t="s">
        <v>2094</v>
      </c>
      <c r="X215" s="781">
        <v>1024380.12</v>
      </c>
    </row>
    <row r="216" spans="1:25" s="1156" customFormat="1" ht="31.5" customHeight="1" thickBot="1">
      <c r="A216" s="1177"/>
      <c r="B216" s="1187"/>
      <c r="C216" s="969"/>
      <c r="D216" s="970"/>
      <c r="E216" s="1177"/>
      <c r="F216" s="1185"/>
      <c r="G216" s="970"/>
      <c r="H216" s="92"/>
      <c r="I216" s="1180"/>
      <c r="J216" s="1174"/>
      <c r="K216" s="1177"/>
      <c r="L216" s="971"/>
      <c r="M216" s="972"/>
      <c r="N216" s="92"/>
      <c r="O216" s="971"/>
      <c r="P216" s="973"/>
      <c r="Q216" s="971"/>
      <c r="R216" s="1957"/>
      <c r="S216" s="1958"/>
      <c r="T216" s="1959"/>
      <c r="U216" s="1960"/>
      <c r="V216" s="974">
        <v>41620</v>
      </c>
      <c r="W216" s="975" t="s">
        <v>2099</v>
      </c>
      <c r="X216" s="976">
        <v>13475.35</v>
      </c>
    </row>
    <row r="217" spans="1:25" s="1156" customFormat="1" ht="14.25">
      <c r="F217" s="1171"/>
      <c r="H217" s="605"/>
      <c r="I217" s="5"/>
      <c r="J217" s="5"/>
      <c r="K217" s="5"/>
      <c r="L217" s="605"/>
      <c r="M217" s="605"/>
      <c r="N217" s="605"/>
      <c r="O217" s="605"/>
      <c r="P217" s="605"/>
      <c r="Q217" s="605"/>
      <c r="S217" s="605"/>
    </row>
    <row r="218" spans="1:25" s="1156" customFormat="1" ht="14.25">
      <c r="F218" s="1171"/>
      <c r="H218" s="605"/>
      <c r="I218" s="5"/>
      <c r="J218" s="5"/>
      <c r="K218" s="5"/>
      <c r="L218" s="605"/>
      <c r="M218" s="605"/>
      <c r="N218" s="605"/>
      <c r="O218" s="605"/>
      <c r="P218" s="605"/>
      <c r="Q218" s="605"/>
      <c r="S218" s="605"/>
    </row>
    <row r="219" spans="1:25" s="1156" customFormat="1" ht="14.25">
      <c r="F219" s="1171"/>
      <c r="H219" s="605"/>
      <c r="I219" s="5"/>
      <c r="J219" s="5"/>
      <c r="K219" s="5"/>
      <c r="L219" s="605"/>
      <c r="M219" s="605"/>
      <c r="N219" s="605"/>
      <c r="O219" s="605"/>
      <c r="P219" s="605"/>
      <c r="Q219" s="605"/>
      <c r="S219" s="605"/>
    </row>
    <row r="220" spans="1:25" s="1156" customFormat="1" ht="18" thickBot="1">
      <c r="F220" s="1647" t="s">
        <v>571</v>
      </c>
      <c r="G220" s="1647"/>
      <c r="H220" s="712">
        <f>SUM(H6:H209)</f>
        <v>29999999999.640007</v>
      </c>
      <c r="I220" s="5"/>
      <c r="J220" s="1647" t="s">
        <v>572</v>
      </c>
      <c r="K220" s="1647"/>
      <c r="L220" s="1647"/>
      <c r="M220" s="1647"/>
      <c r="N220" s="1647"/>
      <c r="O220" s="712">
        <f>SUM(O6:O211)</f>
        <v>21856403573.580002</v>
      </c>
      <c r="P220" s="79"/>
      <c r="Q220" s="79"/>
      <c r="V220" s="1647" t="s">
        <v>573</v>
      </c>
      <c r="W220" s="1647"/>
      <c r="X220" s="712">
        <f>SUM(X6:X216)</f>
        <v>2645106311.1591344</v>
      </c>
    </row>
    <row r="221" spans="1:25" s="1156" customFormat="1" ht="15.75" thickTop="1">
      <c r="F221" s="1171"/>
      <c r="H221" s="604"/>
      <c r="I221" s="5"/>
      <c r="J221" s="5"/>
      <c r="K221" s="5"/>
      <c r="M221" s="713"/>
      <c r="N221" s="713"/>
      <c r="O221" s="713"/>
      <c r="P221" s="713"/>
    </row>
    <row r="222" spans="1:25" s="1156" customFormat="1" ht="15.75" thickBot="1">
      <c r="F222" s="1171"/>
      <c r="H222" s="604"/>
      <c r="I222" s="5"/>
      <c r="J222" s="5"/>
      <c r="K222" s="5"/>
      <c r="M222" s="713"/>
      <c r="N222" s="713"/>
      <c r="O222" s="713"/>
      <c r="P222" s="487"/>
      <c r="Q222" s="487"/>
      <c r="R222" s="487" t="s">
        <v>265</v>
      </c>
      <c r="S222" s="712">
        <f>SUM(S6:S211)</f>
        <v>18625147938.060001</v>
      </c>
      <c r="T222" s="79"/>
    </row>
    <row r="223" spans="1:25" s="1156" customFormat="1" ht="15.75" thickTop="1">
      <c r="F223" s="1171"/>
      <c r="H223" s="604"/>
      <c r="I223" s="5"/>
      <c r="J223" s="5"/>
      <c r="K223" s="5"/>
      <c r="M223" s="713"/>
      <c r="N223" s="713"/>
      <c r="O223" s="713"/>
      <c r="P223" s="713"/>
      <c r="Q223" s="713"/>
      <c r="R223" s="713"/>
      <c r="S223" s="713"/>
    </row>
    <row r="224" spans="1:25" ht="14.25">
      <c r="A224" s="1954" t="s">
        <v>574</v>
      </c>
      <c r="B224" s="1954"/>
      <c r="C224" s="1954"/>
      <c r="D224" s="1954"/>
      <c r="E224" s="1954"/>
      <c r="F224" s="1954"/>
      <c r="G224" s="1954"/>
      <c r="H224" s="1954"/>
      <c r="I224" s="1954"/>
      <c r="J224" s="1954"/>
      <c r="K224" s="1954"/>
      <c r="L224" s="1954"/>
      <c r="M224" s="1954"/>
      <c r="N224" s="1954"/>
      <c r="O224" s="1954"/>
      <c r="P224" s="1954"/>
      <c r="Q224" s="1954"/>
      <c r="R224" s="1954"/>
      <c r="S224" s="1954"/>
      <c r="T224" s="1954"/>
      <c r="U224" s="1954"/>
      <c r="V224" s="1189"/>
      <c r="W224" s="1189"/>
      <c r="X224" s="1189"/>
      <c r="Y224" s="1189"/>
    </row>
    <row r="225" spans="1:24" ht="14.25" customHeight="1">
      <c r="A225" s="1955" t="s">
        <v>575</v>
      </c>
      <c r="B225" s="1955"/>
      <c r="C225" s="1955"/>
      <c r="D225" s="1955"/>
      <c r="E225" s="1955"/>
      <c r="F225" s="1955"/>
      <c r="G225" s="1955"/>
      <c r="H225" s="1955"/>
      <c r="I225" s="1955"/>
      <c r="J225" s="1955"/>
      <c r="K225" s="1955"/>
      <c r="L225" s="1955"/>
      <c r="M225" s="1955"/>
      <c r="N225" s="1955"/>
      <c r="O225" s="1955"/>
      <c r="P225" s="1955"/>
      <c r="Q225" s="1955"/>
      <c r="R225" s="1955"/>
      <c r="S225" s="1955"/>
      <c r="T225" s="1955"/>
      <c r="U225" s="1955"/>
      <c r="V225" s="1188"/>
      <c r="W225" s="1188"/>
    </row>
    <row r="226" spans="1:24" ht="14.25">
      <c r="A226" s="1956" t="s">
        <v>296</v>
      </c>
      <c r="B226" s="1956"/>
      <c r="C226" s="1956"/>
      <c r="D226" s="1956"/>
      <c r="E226" s="1956"/>
      <c r="F226" s="1956"/>
      <c r="G226" s="1956"/>
      <c r="H226" s="1956"/>
      <c r="I226" s="1956"/>
      <c r="J226" s="1956"/>
      <c r="K226" s="1956"/>
      <c r="L226" s="1956"/>
      <c r="M226" s="1956"/>
      <c r="N226" s="1956"/>
      <c r="O226" s="1956"/>
      <c r="P226" s="1956"/>
      <c r="Q226" s="1956"/>
      <c r="R226" s="1956"/>
      <c r="S226" s="1956"/>
      <c r="T226" s="1956"/>
      <c r="U226" s="1956"/>
    </row>
    <row r="227" spans="1:24" ht="14.25">
      <c r="A227" s="1956" t="s">
        <v>344</v>
      </c>
      <c r="B227" s="1956"/>
      <c r="C227" s="1956"/>
      <c r="D227" s="1956"/>
      <c r="E227" s="1956"/>
      <c r="F227" s="1956"/>
      <c r="G227" s="1956"/>
      <c r="H227" s="1956"/>
      <c r="I227" s="1956"/>
      <c r="J227" s="1956"/>
      <c r="K227" s="1956"/>
      <c r="L227" s="1956"/>
      <c r="M227" s="1956"/>
      <c r="N227" s="1956"/>
      <c r="O227" s="1956"/>
      <c r="P227" s="1956"/>
      <c r="Q227" s="1956"/>
      <c r="R227" s="1956"/>
      <c r="S227" s="1956"/>
      <c r="T227" s="1956"/>
      <c r="U227" s="1956"/>
    </row>
    <row r="228" spans="1:24" ht="30.75" customHeight="1">
      <c r="A228" s="1883" t="s">
        <v>578</v>
      </c>
      <c r="B228" s="1883"/>
      <c r="C228" s="1883"/>
      <c r="D228" s="1883"/>
      <c r="E228" s="1883"/>
      <c r="F228" s="1883"/>
      <c r="G228" s="1883"/>
      <c r="H228" s="1883"/>
      <c r="I228" s="1883"/>
      <c r="J228" s="1883"/>
      <c r="K228" s="1883"/>
      <c r="L228" s="1883"/>
      <c r="M228" s="1883"/>
      <c r="N228" s="1883"/>
      <c r="O228" s="1883"/>
      <c r="P228" s="1883"/>
      <c r="Q228" s="1883"/>
      <c r="R228" s="1883"/>
      <c r="S228" s="1883"/>
      <c r="T228" s="1883"/>
      <c r="U228" s="1883"/>
      <c r="V228" s="1883"/>
      <c r="W228" s="1883"/>
      <c r="X228" s="1883"/>
    </row>
    <row r="229" spans="1:24" ht="12.75" customHeight="1">
      <c r="A229" s="1955" t="s">
        <v>295</v>
      </c>
      <c r="B229" s="1955"/>
      <c r="C229" s="1955"/>
      <c r="D229" s="1955"/>
      <c r="E229" s="1955"/>
      <c r="F229" s="1955"/>
      <c r="G229" s="1955"/>
      <c r="H229" s="1955"/>
      <c r="I229" s="1955"/>
      <c r="J229" s="1955"/>
      <c r="K229" s="1955"/>
      <c r="L229" s="1955"/>
      <c r="M229" s="1955"/>
      <c r="N229" s="1955"/>
      <c r="O229" s="1955"/>
      <c r="P229" s="1955"/>
      <c r="Q229" s="1955"/>
      <c r="R229" s="1955"/>
      <c r="S229" s="1955"/>
      <c r="T229" s="1955"/>
      <c r="U229" s="1955"/>
      <c r="V229" s="1955"/>
      <c r="W229" s="1955"/>
      <c r="X229" s="1955"/>
    </row>
    <row r="230" spans="1:24" ht="12.75" customHeight="1">
      <c r="A230" s="1955"/>
      <c r="B230" s="1955"/>
      <c r="C230" s="1955"/>
      <c r="D230" s="1955"/>
      <c r="E230" s="1955"/>
      <c r="F230" s="1955"/>
      <c r="G230" s="1955"/>
      <c r="H230" s="1955"/>
      <c r="I230" s="1955"/>
      <c r="J230" s="1955"/>
      <c r="K230" s="1955"/>
      <c r="L230" s="1955"/>
      <c r="M230" s="1955"/>
      <c r="N230" s="1955"/>
      <c r="O230" s="1955"/>
      <c r="P230" s="1955"/>
      <c r="Q230" s="1955"/>
      <c r="R230" s="1955"/>
      <c r="S230" s="1955"/>
      <c r="T230" s="1955"/>
      <c r="U230" s="1955"/>
      <c r="V230" s="1955"/>
      <c r="W230" s="1955"/>
      <c r="X230" s="1955"/>
    </row>
    <row r="231" spans="1:24" ht="14.25" customHeight="1">
      <c r="A231" s="1955" t="s">
        <v>576</v>
      </c>
      <c r="B231" s="1955"/>
      <c r="C231" s="1955"/>
      <c r="D231" s="1955"/>
      <c r="E231" s="1955"/>
      <c r="F231" s="1955"/>
      <c r="G231" s="1955"/>
      <c r="H231" s="1955"/>
      <c r="I231" s="1955"/>
      <c r="J231" s="1955"/>
      <c r="K231" s="1955"/>
      <c r="L231" s="1955"/>
      <c r="M231" s="1955"/>
      <c r="N231" s="1955"/>
      <c r="O231" s="1955"/>
      <c r="P231" s="1955"/>
      <c r="Q231" s="1955"/>
      <c r="R231" s="1955"/>
      <c r="S231" s="1955"/>
      <c r="T231" s="1955"/>
      <c r="U231" s="1955"/>
      <c r="V231" s="1955"/>
      <c r="W231" s="1955"/>
      <c r="X231" s="1955"/>
    </row>
    <row r="232" spans="1:24" ht="14.25" customHeight="1">
      <c r="A232" s="1955" t="s">
        <v>558</v>
      </c>
      <c r="B232" s="1955"/>
      <c r="C232" s="1955"/>
      <c r="D232" s="1955"/>
      <c r="E232" s="1955"/>
      <c r="F232" s="1955"/>
      <c r="G232" s="1955"/>
      <c r="H232" s="1955"/>
      <c r="I232" s="1955"/>
      <c r="J232" s="1955"/>
      <c r="K232" s="1955"/>
      <c r="L232" s="1955"/>
      <c r="M232" s="1955"/>
      <c r="N232" s="1955"/>
      <c r="O232" s="1955"/>
      <c r="P232" s="1955"/>
      <c r="Q232" s="1955"/>
      <c r="R232" s="1955"/>
      <c r="S232" s="1955"/>
      <c r="T232" s="1955"/>
      <c r="U232" s="1955"/>
      <c r="V232" s="1955"/>
      <c r="W232" s="1955"/>
      <c r="X232" s="1955"/>
    </row>
    <row r="233" spans="1:24" ht="14.25" customHeight="1">
      <c r="A233" s="1955" t="s">
        <v>577</v>
      </c>
      <c r="B233" s="1955"/>
      <c r="C233" s="1955"/>
      <c r="D233" s="1955"/>
      <c r="E233" s="1955"/>
      <c r="F233" s="1955"/>
      <c r="G233" s="1955"/>
      <c r="H233" s="1955"/>
      <c r="I233" s="1955"/>
      <c r="J233" s="1955"/>
      <c r="K233" s="1955"/>
      <c r="L233" s="1955"/>
      <c r="M233" s="1955"/>
      <c r="N233" s="1955"/>
      <c r="O233" s="1955"/>
      <c r="P233" s="1955"/>
      <c r="Q233" s="1955"/>
      <c r="R233" s="1955"/>
      <c r="S233" s="1955"/>
      <c r="T233" s="1955"/>
      <c r="U233" s="1955"/>
      <c r="V233" s="1955"/>
      <c r="W233" s="1955"/>
      <c r="X233" s="1955"/>
    </row>
    <row r="234" spans="1:24" ht="14.25" customHeight="1">
      <c r="A234" s="1955" t="s">
        <v>579</v>
      </c>
      <c r="B234" s="1955"/>
      <c r="C234" s="1955"/>
      <c r="D234" s="1955"/>
      <c r="E234" s="1955"/>
      <c r="F234" s="1955"/>
      <c r="G234" s="1955"/>
      <c r="H234" s="1955"/>
      <c r="I234" s="1955"/>
      <c r="J234" s="1955"/>
      <c r="K234" s="1955"/>
      <c r="L234" s="1955"/>
      <c r="M234" s="1955"/>
      <c r="N234" s="1955"/>
      <c r="O234" s="1955"/>
      <c r="P234" s="1955"/>
      <c r="Q234" s="1955"/>
      <c r="R234" s="1955"/>
      <c r="S234" s="1955"/>
      <c r="T234" s="1955"/>
      <c r="U234" s="1955"/>
      <c r="V234" s="1955"/>
      <c r="W234" s="1955"/>
      <c r="X234" s="1955"/>
    </row>
    <row r="235" spans="1:24" ht="14.25">
      <c r="A235" s="1955" t="s">
        <v>587</v>
      </c>
      <c r="B235" s="1955"/>
      <c r="C235" s="1955"/>
      <c r="D235" s="1955"/>
      <c r="E235" s="1955"/>
      <c r="F235" s="1955"/>
      <c r="G235" s="1955"/>
      <c r="H235" s="1955"/>
      <c r="I235" s="1955"/>
      <c r="J235" s="1955"/>
      <c r="K235" s="1955"/>
      <c r="L235" s="1955"/>
      <c r="M235" s="1955"/>
      <c r="N235" s="1955"/>
      <c r="O235" s="1955"/>
      <c r="P235" s="1955"/>
      <c r="Q235" s="1955"/>
      <c r="R235" s="1955"/>
      <c r="S235" s="1955"/>
      <c r="T235" s="1955"/>
      <c r="U235" s="1955"/>
      <c r="V235" s="1955"/>
      <c r="W235" s="1955"/>
      <c r="X235" s="1955"/>
    </row>
    <row r="236" spans="1:24" ht="14.25">
      <c r="A236" s="1955" t="s">
        <v>588</v>
      </c>
      <c r="B236" s="1955"/>
      <c r="C236" s="1955"/>
      <c r="D236" s="1955"/>
      <c r="E236" s="1955"/>
      <c r="F236" s="1955"/>
      <c r="G236" s="1955"/>
      <c r="H236" s="1955"/>
      <c r="I236" s="1955"/>
      <c r="J236" s="1955"/>
      <c r="K236" s="1955"/>
      <c r="L236" s="1955"/>
      <c r="M236" s="1955"/>
      <c r="N236" s="1955"/>
      <c r="O236" s="1955"/>
      <c r="P236" s="1955"/>
      <c r="Q236" s="1955"/>
      <c r="R236" s="1955"/>
      <c r="S236" s="1955"/>
      <c r="T236" s="1955"/>
      <c r="U236" s="1955"/>
      <c r="V236" s="1955"/>
      <c r="W236" s="1955"/>
      <c r="X236" s="1955"/>
    </row>
    <row r="237" spans="1:24" ht="14.25">
      <c r="A237" s="1955" t="s">
        <v>632</v>
      </c>
      <c r="B237" s="1955"/>
      <c r="C237" s="1955"/>
      <c r="D237" s="1955"/>
      <c r="E237" s="1955"/>
      <c r="F237" s="1955"/>
      <c r="G237" s="1955"/>
      <c r="H237" s="1955"/>
      <c r="I237" s="1955"/>
      <c r="J237" s="1955"/>
      <c r="K237" s="1955"/>
      <c r="L237" s="1955"/>
      <c r="M237" s="1955"/>
      <c r="N237" s="1955"/>
      <c r="O237" s="1955"/>
      <c r="P237" s="1955"/>
      <c r="Q237" s="1955"/>
      <c r="R237" s="1955"/>
      <c r="S237" s="1955"/>
      <c r="T237" s="1955"/>
      <c r="U237" s="1955"/>
      <c r="V237" s="1955"/>
      <c r="W237" s="1955"/>
      <c r="X237" s="1955"/>
    </row>
    <row r="238" spans="1:24" ht="14.25">
      <c r="A238" s="1955" t="s">
        <v>636</v>
      </c>
      <c r="B238" s="1955"/>
      <c r="C238" s="1955"/>
      <c r="D238" s="1955"/>
      <c r="E238" s="1955"/>
      <c r="F238" s="1955"/>
      <c r="G238" s="1955"/>
      <c r="H238" s="1955"/>
      <c r="I238" s="1955"/>
      <c r="J238" s="1955"/>
      <c r="K238" s="1955"/>
      <c r="L238" s="1955"/>
      <c r="M238" s="1955"/>
      <c r="N238" s="1955"/>
      <c r="O238" s="1955"/>
      <c r="P238" s="1955"/>
      <c r="Q238" s="1955"/>
      <c r="R238" s="1955"/>
      <c r="S238" s="1955"/>
      <c r="T238" s="1955"/>
      <c r="U238" s="1955"/>
      <c r="V238" s="1955"/>
      <c r="W238" s="1955"/>
      <c r="X238" s="1955"/>
    </row>
    <row r="239" spans="1:24" ht="14.25">
      <c r="A239" s="1955"/>
      <c r="B239" s="1955"/>
      <c r="C239" s="1955"/>
      <c r="D239" s="1955"/>
      <c r="E239" s="1955"/>
      <c r="F239" s="1955"/>
      <c r="G239" s="1955"/>
      <c r="H239" s="1955"/>
      <c r="I239" s="1955"/>
      <c r="J239" s="1955"/>
      <c r="K239" s="1955"/>
      <c r="L239" s="1955"/>
      <c r="M239" s="1955"/>
      <c r="N239" s="1955"/>
      <c r="O239" s="1955"/>
      <c r="P239" s="1955"/>
      <c r="Q239" s="1955"/>
      <c r="R239" s="1955"/>
      <c r="S239" s="1955"/>
      <c r="T239" s="1955"/>
      <c r="U239" s="1955"/>
      <c r="V239" s="1955"/>
      <c r="W239" s="1955"/>
      <c r="X239" s="1955"/>
    </row>
  </sheetData>
  <protectedRanges>
    <protectedRange sqref="T6:T10" name="Range1_2_1"/>
  </protectedRanges>
  <mergeCells count="105">
    <mergeCell ref="A236:X236"/>
    <mergeCell ref="A237:X237"/>
    <mergeCell ref="A238:X238"/>
    <mergeCell ref="A239:X239"/>
    <mergeCell ref="A229:X230"/>
    <mergeCell ref="A231:X231"/>
    <mergeCell ref="A232:X232"/>
    <mergeCell ref="A233:X233"/>
    <mergeCell ref="A234:X234"/>
    <mergeCell ref="A235:X235"/>
    <mergeCell ref="V220:W220"/>
    <mergeCell ref="A224:U224"/>
    <mergeCell ref="A225:U225"/>
    <mergeCell ref="A226:U226"/>
    <mergeCell ref="A227:U227"/>
    <mergeCell ref="A228:X228"/>
    <mergeCell ref="R210:R216"/>
    <mergeCell ref="S210:S216"/>
    <mergeCell ref="T210:T216"/>
    <mergeCell ref="U210:U216"/>
    <mergeCell ref="F220:G220"/>
    <mergeCell ref="J220:N220"/>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2014-11-06T05:00:00+00:00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B71350-8507-4CD4-98ED-F02D01FCB5A2}"/>
</file>

<file path=customXml/itemProps2.xml><?xml version="1.0" encoding="utf-8"?>
<ds:datastoreItem xmlns:ds="http://schemas.openxmlformats.org/officeDocument/2006/customXml" ds:itemID="{E8583DEE-3E9D-495A-BA2B-0EEE513B945F}"/>
</file>

<file path=customXml/itemProps3.xml><?xml version="1.0" encoding="utf-8"?>
<ds:datastoreItem xmlns:ds="http://schemas.openxmlformats.org/officeDocument/2006/customXml" ds:itemID="{E3F237CB-1F47-4B54-9A2A-B0D5C256C9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2014-11-10T14:27:28Z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343700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