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8115" yWindow="1110" windowWidth="3435" windowHeight="6975" tabRatio="656"/>
  </bookViews>
  <sheets>
    <sheet name="Transactions Report - CPP" sheetId="71" r:id="rId1"/>
    <sheet name="CPP Footnotes" sheetId="74" r:id="rId2"/>
    <sheet name="CPP - Citi" sheetId="53" r:id="rId3"/>
    <sheet name="CDCI" sheetId="80" r:id="rId4"/>
    <sheet name="AIFP.ASSP" sheetId="81" r:id="rId5"/>
    <sheet name="AIFP - GM" sheetId="82" r:id="rId6"/>
    <sheet name="TIP.AGP" sheetId="49" r:id="rId7"/>
    <sheet name="AIG" sheetId="62" r:id="rId8"/>
    <sheet name="TALF" sheetId="83" r:id="rId9"/>
    <sheet name="SBA" sheetId="41" r:id="rId10"/>
    <sheet name="PPIP" sheetId="84" r:id="rId11"/>
  </sheets>
  <externalReferences>
    <externalReference r:id="rId12"/>
  </externalReferences>
  <definedNames>
    <definedName name="_xlnm._FilterDatabase" localSheetId="4" hidden="1">AIFP.ASSP!$T$6:$T$56</definedName>
    <definedName name="_xlnm._FilterDatabase" localSheetId="3" hidden="1">CDCI!$A$4:$IS$7</definedName>
    <definedName name="_xlnm._FilterDatabase" localSheetId="2" hidden="1">'CPP - Citi'!$B$4:$F$5</definedName>
    <definedName name="_xlnm._FilterDatabase" localSheetId="0" hidden="1">'Transactions Report - CPP'!$A$15:$R$16</definedName>
    <definedName name="Column" localSheetId="3">'[1]TREASURY REPORTING MATRIX'!$A$3:$IV$3</definedName>
    <definedName name="Column">'[1]TREASURY REPORTING MATRIX'!$A$3:$IV$3</definedName>
    <definedName name="Matrix" localSheetId="3">'[1]TREASURY REPORTING MATRIX'!$A$3:$IV$65536</definedName>
    <definedName name="Matrix">'[1]TREASURY REPORTING MATRIX'!$A$3:$IV$65536</definedName>
    <definedName name="_xlnm.Print_Area" localSheetId="5">'AIFP - GM'!$B$1:$I$23</definedName>
    <definedName name="_xlnm.Print_Area" localSheetId="4">AIFP.ASSP!$A$1:$W$142</definedName>
    <definedName name="_xlnm.Print_Area" localSheetId="7">AIG!$A$1:$R$75</definedName>
    <definedName name="_xlnm.Print_Area" localSheetId="3">CDCI!$A$1:$N$110</definedName>
    <definedName name="_xlnm.Print_Area" localSheetId="2">'CPP - Citi'!$B$1:$I$23</definedName>
    <definedName name="_xlnm.Print_Area" localSheetId="1">'CPP Footnotes'!$A$1:$B$99</definedName>
    <definedName name="_xlnm.Print_Area" localSheetId="10">PPIP!$A$1:$X$228</definedName>
    <definedName name="_xlnm.Print_Area" localSheetId="9">SBA!$A$1:$S$56</definedName>
    <definedName name="_xlnm.Print_Area" localSheetId="8">TALF!$A$1:$Q$28</definedName>
    <definedName name="_xlnm.Print_Area" localSheetId="6">TIP.AGP!$A$1:$W$40</definedName>
    <definedName name="_xlnm.Print_Area" localSheetId="0">'Transactions Report - CPP'!$A$1:$R$1919</definedName>
    <definedName name="_xlnm.Print_Titles" localSheetId="3">CDCI!$3:$4</definedName>
    <definedName name="_xlnm.Print_Titles" localSheetId="2">'CPP - Citi'!$4:$4</definedName>
    <definedName name="_xlnm.Print_Titles" localSheetId="1">'CPP Footnotes'!$1:$1</definedName>
    <definedName name="_xlnm.Print_Titles" localSheetId="10">PPIP!$4:$5</definedName>
    <definedName name="_xlnm.Print_Titles" localSheetId="0">'Transactions Report - CPP'!$15:$16</definedName>
    <definedName name="Row" localSheetId="3">'[1]TREASURY REPORTING MATRIX'!$A$3:$A$65536</definedName>
    <definedName name="Row">'[1]TREASURY REPORTING MATRIX'!$A$3:$A$65536</definedName>
  </definedNames>
  <calcPr calcId="145621"/>
</workbook>
</file>

<file path=xl/calcChain.xml><?xml version="1.0" encoding="utf-8"?>
<calcChain xmlns="http://schemas.openxmlformats.org/spreadsheetml/2006/main">
  <c r="Q20" i="83" l="1"/>
  <c r="I8" i="80" l="1"/>
  <c r="N92" i="80"/>
  <c r="N80" i="80" l="1"/>
  <c r="N64" i="80" l="1"/>
  <c r="S212" i="84" l="1"/>
  <c r="X210" i="84"/>
  <c r="O210" i="84"/>
  <c r="H210" i="84"/>
  <c r="T194" i="84"/>
  <c r="T195" i="84" s="1"/>
  <c r="T196" i="84" s="1"/>
  <c r="T197" i="84" s="1"/>
  <c r="T198" i="84" s="1"/>
  <c r="T199" i="84" s="1"/>
  <c r="T200" i="84" s="1"/>
  <c r="T201" i="84" s="1"/>
  <c r="T193" i="84"/>
  <c r="T178" i="84"/>
  <c r="T179" i="84" s="1"/>
  <c r="T180" i="84" s="1"/>
  <c r="T181" i="84" s="1"/>
  <c r="T182" i="84" s="1"/>
  <c r="T183" i="84" s="1"/>
  <c r="T184" i="84" s="1"/>
  <c r="T185" i="84" s="1"/>
  <c r="T186" i="84" s="1"/>
  <c r="T187" i="84" s="1"/>
  <c r="T188" i="84" s="1"/>
  <c r="T169" i="84"/>
  <c r="T170" i="84" s="1"/>
  <c r="T171" i="84" s="1"/>
  <c r="T172" i="84" s="1"/>
  <c r="T173" i="84" s="1"/>
  <c r="T174" i="84" s="1"/>
  <c r="T159" i="84"/>
  <c r="T160" i="84" s="1"/>
  <c r="T161" i="84" s="1"/>
  <c r="T162" i="84" s="1"/>
  <c r="T163" i="84" s="1"/>
  <c r="T164" i="84" s="1"/>
  <c r="T158" i="84"/>
  <c r="T149" i="84"/>
  <c r="T150" i="84" s="1"/>
  <c r="T151" i="84" s="1"/>
  <c r="T152" i="84" s="1"/>
  <c r="T153" i="84" s="1"/>
  <c r="T154" i="84" s="1"/>
  <c r="T155" i="84" s="1"/>
  <c r="T148" i="84"/>
  <c r="T139" i="84"/>
  <c r="T140" i="84" s="1"/>
  <c r="T141" i="84" s="1"/>
  <c r="T142" i="84" s="1"/>
  <c r="T143" i="84" s="1"/>
  <c r="T144" i="84" s="1"/>
  <c r="T145" i="84" s="1"/>
  <c r="T129" i="84"/>
  <c r="T130" i="84" s="1"/>
  <c r="T131" i="84" s="1"/>
  <c r="T132" i="84" s="1"/>
  <c r="T133" i="84" s="1"/>
  <c r="T134" i="84" s="1"/>
  <c r="T135" i="84" s="1"/>
  <c r="T136" i="84" s="1"/>
  <c r="T127" i="84"/>
  <c r="T128" i="84" s="1"/>
  <c r="T126" i="84"/>
  <c r="T110" i="84"/>
  <c r="T111" i="84" s="1"/>
  <c r="T112" i="84" s="1"/>
  <c r="T113" i="84" s="1"/>
  <c r="T114" i="84" s="1"/>
  <c r="T115" i="84" s="1"/>
  <c r="T116" i="84" s="1"/>
  <c r="T117" i="84" s="1"/>
  <c r="T118" i="84" s="1"/>
  <c r="T119" i="84" s="1"/>
  <c r="T120" i="84" s="1"/>
  <c r="T109" i="84"/>
  <c r="T103" i="84"/>
  <c r="T104" i="84" s="1"/>
  <c r="T105" i="84" s="1"/>
  <c r="T106" i="84" s="1"/>
  <c r="T107" i="84" s="1"/>
  <c r="T101" i="84"/>
  <c r="T102" i="84" s="1"/>
  <c r="T98" i="84"/>
  <c r="T99" i="84" s="1"/>
  <c r="T96" i="84"/>
  <c r="T97" i="84" s="1"/>
  <c r="T84" i="84"/>
  <c r="T85" i="84" s="1"/>
  <c r="T86" i="84" s="1"/>
  <c r="T87" i="84" s="1"/>
  <c r="T88" i="84" s="1"/>
  <c r="T89" i="84" s="1"/>
  <c r="T90" i="84" s="1"/>
  <c r="T91" i="84" s="1"/>
  <c r="T92" i="84" s="1"/>
  <c r="T93" i="84" s="1"/>
  <c r="T83" i="84"/>
  <c r="T69" i="84"/>
  <c r="T70" i="84" s="1"/>
  <c r="T71" i="84" s="1"/>
  <c r="T72" i="84" s="1"/>
  <c r="T73" i="84" s="1"/>
  <c r="T74" i="84" s="1"/>
  <c r="T75" i="84" s="1"/>
  <c r="T76" i="84" s="1"/>
  <c r="T77" i="84" s="1"/>
  <c r="T64" i="84"/>
  <c r="T65" i="84" s="1"/>
  <c r="T66" i="84" s="1"/>
  <c r="T67" i="84" s="1"/>
  <c r="T62" i="84"/>
  <c r="T63" i="84" s="1"/>
  <c r="T59" i="84"/>
  <c r="T60" i="84" s="1"/>
  <c r="T57" i="84"/>
  <c r="T58" i="84" s="1"/>
  <c r="T56" i="84"/>
  <c r="T37" i="84"/>
  <c r="T38" i="84" s="1"/>
  <c r="T39" i="84" s="1"/>
  <c r="T40" i="84" s="1"/>
  <c r="T41" i="84" s="1"/>
  <c r="T42" i="84" s="1"/>
  <c r="T43" i="84" s="1"/>
  <c r="T44" i="84" s="1"/>
  <c r="T45" i="84" s="1"/>
  <c r="T46" i="84" s="1"/>
  <c r="T47" i="84" s="1"/>
  <c r="T48" i="84" s="1"/>
  <c r="T49" i="84" s="1"/>
  <c r="T50" i="84" s="1"/>
  <c r="T51" i="84" s="1"/>
  <c r="T35" i="84"/>
  <c r="T36" i="84" s="1"/>
  <c r="T34" i="84"/>
  <c r="T11" i="84"/>
  <c r="T12" i="84" s="1"/>
  <c r="T13" i="84" s="1"/>
  <c r="T14" i="84" s="1"/>
  <c r="T15" i="84" s="1"/>
  <c r="T16" i="84" s="1"/>
  <c r="T17" i="84" s="1"/>
  <c r="T18" i="84" s="1"/>
  <c r="T19" i="84" s="1"/>
  <c r="T20" i="84" s="1"/>
  <c r="T21" i="84" s="1"/>
  <c r="T22" i="84" s="1"/>
  <c r="T23" i="84" s="1"/>
  <c r="T24" i="84" s="1"/>
  <c r="T25" i="84" s="1"/>
  <c r="T26" i="84" s="1"/>
  <c r="T27" i="84" s="1"/>
  <c r="T28" i="84" s="1"/>
  <c r="T29" i="84" s="1"/>
  <c r="T8" i="84"/>
  <c r="N20" i="83"/>
  <c r="F10" i="82"/>
  <c r="U133" i="81"/>
  <c r="N133" i="81"/>
  <c r="D133" i="81"/>
  <c r="P130" i="81"/>
  <c r="P126" i="81"/>
  <c r="U60" i="81"/>
  <c r="G59" i="81"/>
  <c r="O61" i="81" s="1"/>
  <c r="U54" i="81"/>
  <c r="U59" i="81" s="1"/>
  <c r="W31" i="81"/>
  <c r="W32" i="81" s="1"/>
  <c r="W33" i="81" s="1"/>
  <c r="W34" i="81" s="1"/>
  <c r="W35" i="81" s="1"/>
  <c r="W36" i="81" s="1"/>
  <c r="W37" i="81" s="1"/>
  <c r="W38" i="81" s="1"/>
  <c r="W39" i="81" s="1"/>
  <c r="G29" i="81"/>
  <c r="N85" i="80"/>
  <c r="N83" i="80"/>
  <c r="N72" i="80"/>
  <c r="N71" i="80"/>
  <c r="I63" i="80"/>
  <c r="I62" i="80"/>
  <c r="I61" i="80"/>
  <c r="I60" i="80"/>
  <c r="I59" i="80"/>
  <c r="I58" i="80"/>
  <c r="I57" i="80"/>
  <c r="N57" i="80" s="1"/>
  <c r="I56" i="80"/>
  <c r="I55" i="80"/>
  <c r="I54" i="80"/>
  <c r="I53" i="80"/>
  <c r="N48" i="80"/>
  <c r="N40" i="80"/>
  <c r="N34" i="80"/>
  <c r="N32" i="80"/>
  <c r="I28" i="80"/>
  <c r="I27" i="80"/>
  <c r="I26" i="80"/>
  <c r="I21" i="80"/>
  <c r="I20" i="80"/>
  <c r="I19" i="80"/>
  <c r="I17" i="80"/>
  <c r="I16" i="80"/>
  <c r="I15" i="80"/>
  <c r="I13" i="80"/>
  <c r="I12" i="80"/>
  <c r="I11" i="80"/>
  <c r="I10" i="80"/>
  <c r="I7" i="80"/>
  <c r="I6" i="80"/>
  <c r="N6" i="80" s="1"/>
  <c r="I5" i="80"/>
  <c r="I92" i="80" s="1"/>
  <c r="M94" i="80" s="1"/>
  <c r="O14" i="62" l="1"/>
  <c r="U29" i="49" l="1"/>
  <c r="I10" i="62" l="1"/>
  <c r="I41" i="41" l="1"/>
  <c r="L38" i="41"/>
  <c r="E38" i="41"/>
  <c r="R38" i="41" l="1"/>
  <c r="Q41" i="41" s="1"/>
  <c r="R8" i="49" l="1"/>
  <c r="F9" i="53" l="1"/>
  <c r="F5" i="53" l="1"/>
  <c r="F10" i="53" s="1"/>
  <c r="L8" i="49" l="1"/>
  <c r="H8" i="49"/>
</calcChain>
</file>

<file path=xl/sharedStrings.xml><?xml version="1.0" encoding="utf-8"?>
<sst xmlns="http://schemas.openxmlformats.org/spreadsheetml/2006/main" count="9318" uniqueCount="2103">
  <si>
    <t>Date</t>
  </si>
  <si>
    <t>CAPITAL PURCHASE PROGRAM</t>
  </si>
  <si>
    <t xml:space="preserve">Seller </t>
  </si>
  <si>
    <t xml:space="preserve">Date </t>
  </si>
  <si>
    <t xml:space="preserve">Name of Institution </t>
  </si>
  <si>
    <t xml:space="preserve">City </t>
  </si>
  <si>
    <t xml:space="preserve">State </t>
  </si>
  <si>
    <t xml:space="preserve">Transaction Type </t>
  </si>
  <si>
    <t>Pricing Mechanism</t>
  </si>
  <si>
    <t xml:space="preserve">Par </t>
  </si>
  <si>
    <t xml:space="preserve">New York </t>
  </si>
  <si>
    <t xml:space="preserve">NY </t>
  </si>
  <si>
    <t xml:space="preserve">IL </t>
  </si>
  <si>
    <t>TOTAL</t>
  </si>
  <si>
    <t>AIG</t>
  </si>
  <si>
    <t>New York</t>
  </si>
  <si>
    <t>NY</t>
  </si>
  <si>
    <t>Purchase</t>
  </si>
  <si>
    <t>Security Capital Corporation</t>
  </si>
  <si>
    <t>M&amp;F Bancorp, Inc.</t>
  </si>
  <si>
    <t>Batesville</t>
  </si>
  <si>
    <t>Durham</t>
  </si>
  <si>
    <t>Adjustment Amount</t>
  </si>
  <si>
    <t>ADJUSTED TOTAL</t>
  </si>
  <si>
    <t>INITIAL TOTAL</t>
  </si>
  <si>
    <t>3/ Treasury issued notice to the institution of the permanent reduced commitment on 7/8/2009; the reduction was effective on 7/1/2009.</t>
  </si>
  <si>
    <t>Preferred Stock w/ Warrants</t>
  </si>
  <si>
    <t>Oak Brook</t>
  </si>
  <si>
    <t>General Motors Company</t>
  </si>
  <si>
    <t>Total Initial Investment Amount</t>
  </si>
  <si>
    <t>AUTOMOTIVE SUPPLIER SUPPORT PROGRAM</t>
  </si>
  <si>
    <t>First Vernon Bancshares, Inc.</t>
  </si>
  <si>
    <t>Adjustment Details</t>
  </si>
  <si>
    <t>Adjustment Date</t>
  </si>
  <si>
    <t>GM Supplier Receivables LLC</t>
  </si>
  <si>
    <t>St. Paul</t>
  </si>
  <si>
    <t>2, 3</t>
  </si>
  <si>
    <t>Par</t>
  </si>
  <si>
    <t>MI</t>
  </si>
  <si>
    <t>AUTOMOTIVE INDUSTRY FINANCING PROGRAM</t>
  </si>
  <si>
    <t>TARGETED INVESTMENT PROGRAM</t>
  </si>
  <si>
    <t>Seller</t>
  </si>
  <si>
    <t>Transaction Type</t>
  </si>
  <si>
    <t>Name of Institution</t>
  </si>
  <si>
    <t>City</t>
  </si>
  <si>
    <t>State</t>
  </si>
  <si>
    <t>General Motors Corporation</t>
  </si>
  <si>
    <t>Debt Obligation</t>
  </si>
  <si>
    <t>N/A</t>
  </si>
  <si>
    <t>Preferred Stock w/ Exercised Warrants</t>
  </si>
  <si>
    <t>Debt Obligation w/ Additional Note</t>
  </si>
  <si>
    <t>Honolulu</t>
  </si>
  <si>
    <t>HI</t>
  </si>
  <si>
    <t>Preferred Stock</t>
  </si>
  <si>
    <t>Charlotte</t>
  </si>
  <si>
    <t>NC</t>
  </si>
  <si>
    <t>Carver Bancorp, Inc</t>
  </si>
  <si>
    <t>Community Bank of the Bay</t>
  </si>
  <si>
    <t>Southern Bancorp, Inc.</t>
  </si>
  <si>
    <t>Oakland</t>
  </si>
  <si>
    <t>ND</t>
  </si>
  <si>
    <t>Arkadelphia</t>
  </si>
  <si>
    <t>Citigroup Inc.</t>
  </si>
  <si>
    <t>Guarantee</t>
  </si>
  <si>
    <t>Guarantee Limit</t>
  </si>
  <si>
    <t>Bank of America Corporation</t>
  </si>
  <si>
    <t>Burlington</t>
  </si>
  <si>
    <t>NE</t>
  </si>
  <si>
    <t>Milwaukee</t>
  </si>
  <si>
    <t>AZ</t>
  </si>
  <si>
    <t>The First Bancshares, Inc.</t>
  </si>
  <si>
    <t>PGB Holdings, Inc.</t>
  </si>
  <si>
    <t>Liberty Financial Services, Inc.</t>
  </si>
  <si>
    <t>Hattiesburg</t>
  </si>
  <si>
    <t>AK</t>
  </si>
  <si>
    <t>Chicago</t>
  </si>
  <si>
    <t>New Orleans</t>
  </si>
  <si>
    <t>Atlanta</t>
  </si>
  <si>
    <t>Footnote</t>
  </si>
  <si>
    <t>First Choice Bank</t>
  </si>
  <si>
    <t>IL</t>
  </si>
  <si>
    <t>CA</t>
  </si>
  <si>
    <t>KY</t>
  </si>
  <si>
    <t>Los Angeles</t>
  </si>
  <si>
    <t>AR</t>
  </si>
  <si>
    <t>OR</t>
  </si>
  <si>
    <t>MD</t>
  </si>
  <si>
    <t>WA</t>
  </si>
  <si>
    <t>WI</t>
  </si>
  <si>
    <t>MS</t>
  </si>
  <si>
    <t>MO</t>
  </si>
  <si>
    <t>Greenwood</t>
  </si>
  <si>
    <t>SC</t>
  </si>
  <si>
    <t>WY</t>
  </si>
  <si>
    <t>CO</t>
  </si>
  <si>
    <t>Cerritos</t>
  </si>
  <si>
    <t>KS</t>
  </si>
  <si>
    <t>TN</t>
  </si>
  <si>
    <t>PA</t>
  </si>
  <si>
    <t>Lakewood</t>
  </si>
  <si>
    <t>State Capital Corporation</t>
  </si>
  <si>
    <t>IN</t>
  </si>
  <si>
    <t>NH</t>
  </si>
  <si>
    <t>Lafayette Bancorp, Inc.</t>
  </si>
  <si>
    <t>Oxford</t>
  </si>
  <si>
    <t>GA</t>
  </si>
  <si>
    <t>Buffalo</t>
  </si>
  <si>
    <t>MN</t>
  </si>
  <si>
    <t>AL</t>
  </si>
  <si>
    <t>BancPlus Corporation</t>
  </si>
  <si>
    <t>Ridgeland</t>
  </si>
  <si>
    <t>TX</t>
  </si>
  <si>
    <t>FL</t>
  </si>
  <si>
    <t>First M&amp;F Corporation</t>
  </si>
  <si>
    <t>Kosciusko</t>
  </si>
  <si>
    <t>PSB Financial Corporation</t>
  </si>
  <si>
    <t>CT</t>
  </si>
  <si>
    <t>IA</t>
  </si>
  <si>
    <t>ID</t>
  </si>
  <si>
    <t>Pittsburgh</t>
  </si>
  <si>
    <t>OK</t>
  </si>
  <si>
    <t>UT</t>
  </si>
  <si>
    <t>Many</t>
  </si>
  <si>
    <t>LA</t>
  </si>
  <si>
    <t>TALF LLC</t>
  </si>
  <si>
    <t>Wilmington</t>
  </si>
  <si>
    <t>DE</t>
  </si>
  <si>
    <t>Citizens Bancshares Corporation</t>
  </si>
  <si>
    <t>OH</t>
  </si>
  <si>
    <t>First American International Corp.</t>
  </si>
  <si>
    <t>Brooklyn</t>
  </si>
  <si>
    <t>VA</t>
  </si>
  <si>
    <t>Washington</t>
  </si>
  <si>
    <t>DC</t>
  </si>
  <si>
    <t>NV</t>
  </si>
  <si>
    <t>NM</t>
  </si>
  <si>
    <t xml:space="preserve">Purchase Date </t>
  </si>
  <si>
    <t>Purchase Details</t>
  </si>
  <si>
    <t xml:space="preserve">Investment Description </t>
  </si>
  <si>
    <t xml:space="preserve"> Pricing Mechanism</t>
  </si>
  <si>
    <t>Remaining Investment Description</t>
  </si>
  <si>
    <t>Investment Amount</t>
  </si>
  <si>
    <t>Capital Repayment Details</t>
  </si>
  <si>
    <t>Capital Repayment Date</t>
  </si>
  <si>
    <t>Remaining Capital Amount</t>
  </si>
  <si>
    <t>Final Disposition</t>
  </si>
  <si>
    <t>Final Disposition Date</t>
  </si>
  <si>
    <t>Warrants</t>
  </si>
  <si>
    <t>Tri-State Bank of Memphis</t>
  </si>
  <si>
    <t>Memphis</t>
  </si>
  <si>
    <t>Chrysler Receivables SPV LLC</t>
  </si>
  <si>
    <t>NJ</t>
  </si>
  <si>
    <t>Final Disposition Proceeds</t>
  </si>
  <si>
    <t>Exchange</t>
  </si>
  <si>
    <t>Investment Description</t>
  </si>
  <si>
    <t xml:space="preserve"> Date</t>
  </si>
  <si>
    <t>Premier Bancorp, Inc.</t>
  </si>
  <si>
    <t>Vernon</t>
  </si>
  <si>
    <t>Wilmette</t>
  </si>
  <si>
    <t>Subordinated Debentures</t>
  </si>
  <si>
    <t>Subordinated Debentures w/ Exercised Warrants</t>
  </si>
  <si>
    <t>1/ In consideration for the guarantee, Treasury received $4.03 billion of preferred stock, which pays 8% interest.</t>
  </si>
  <si>
    <t>First Eagle Bancshares, Inc.</t>
  </si>
  <si>
    <t>Community Bancshares of Mississippi, Inc.</t>
  </si>
  <si>
    <t>Hanover Park</t>
  </si>
  <si>
    <t>Belzoni</t>
  </si>
  <si>
    <t>Guaranty Capital Corporation</t>
  </si>
  <si>
    <t>1/ The loan was funded through GM Supplier Receivables, LLC, a special purpose vehicle created by General Motors Corporation. The amount of $3,500,000,000 represents the maximum loan amount. The loan will be incrementally funded.  The credit agreement was fully executed on 4/9/2009, but was made effective as of 4/3/2009. General Motors Company assumed GM Supplier Receivables LLC on 7/10/2009.</t>
  </si>
  <si>
    <t>Invesco Legacy Securities Master Fund, L.P.</t>
  </si>
  <si>
    <t>UST/TCW Senior Mortgage Securities Fund, L.P.</t>
  </si>
  <si>
    <t>Debt Obligation w/ Contingent Proceeds</t>
  </si>
  <si>
    <t>Membership Interest</t>
  </si>
  <si>
    <t>Wellington Management Legacy Securities PPIF Master Fund, LP</t>
  </si>
  <si>
    <t>AllianceBernstein Legacy Securities Master Fund, L.P.</t>
  </si>
  <si>
    <t>WV</t>
  </si>
  <si>
    <t>Blackrock PPIF, L.P.</t>
  </si>
  <si>
    <t>Trust Preferred Securities w/ Warrants</t>
  </si>
  <si>
    <t>MA</t>
  </si>
  <si>
    <t>18.  This transaction, first reported based on a term sheet fully executed on 5/27/2009 for an amount up to $6.943 billion, was set forth in a credit agreement with New Chrysler fully executed on 6/10/2009. Under the terms of the credit agreement, Treasury made a new commitment to New Chrysler of up to $6.642 billion.  The total loan amount is up to $7.142 billion including $500 million of debt assumed on 6/10/2009 from Chrysler Holding originally incurred under Treasury's 1/2/2009 credit agreement with Chrysler Holding.  The debt obligations are secured by a first priority lien on the assets of New Chrysler.  When the sale to new Chrysler was completed, Treasury acquired the rights to 9.85% of the common equity in new Chrysler.</t>
  </si>
  <si>
    <t xml:space="preserve">17.  This transaction was an amendment to Treasury's commitment under the Chrysler DIP Loan, which increased Treasury's commitment by an amount $756,857,000 to a total of $3.8 billion under the Chrysler DIP Loan.  As of 6/30/2009, Treasury's obligation to lend funds committed under the Chrysler DIP Loan had terminated.  </t>
  </si>
  <si>
    <t xml:space="preserve">15.  The loan was used to capitalize Chrysler Warranty SPV LLC, a special purpose vehicle created by Old Chrysler.  </t>
  </si>
  <si>
    <t>14.  This transaction was an amendment to Treasury's 1/2/2009 agreement with Chrysler Holding.  As of 4/30/2009, Treasury's obligation to lend any funds committed under this amendment had terminated.  No funds were disbursed.</t>
  </si>
  <si>
    <t>13.  The loan was funded through Chrysler LB Receivables Trust, a special purpose vehicle created by Chrysler FinCo.  The amount of $1,500,000,000 represents the maximum loan amount.  The loan was incrementally funded until it reached the maximum amount of $1.5 billion on 4/9/2009.</t>
  </si>
  <si>
    <t>12.  Pursuant to a corporate reorganization completed on 10/19/2009, Treasury's loan with New GM was assigned and assumed by General Motors Holdings LLC.</t>
  </si>
  <si>
    <t>11.  Pursuant to a corporate reorganization completed on or about 10/19/2009, the shareholders of New GM, including with respect to Treasury's preferred and common stock, became shareholders of General Motors Holding Company (the ultimate parent company of New GM), which was renamed "General Motors Company" on an equal basis to their shareholdings in New GM, and New GM was converted to "General Motors LLC".  General Motors LLC is a wholly owned subsidiary of General Motors Holdings LLC, and General Motors Holdings LLC is a wholly owned subsidiary of General Motors Company.</t>
  </si>
  <si>
    <t>8.   Under the terms of the $33.3 billion debtor-in-possession credit agreement dated 6/3/2009 with Old GM (the "GM DIP Loan"), Treasury's commitment amount was $30.1 billion.  The remaining $2.2 billion of the financing was provided by Canadian government entities.  As of 7/09/2009, $30.1 billion of funds had been disbursed by Treasury.</t>
  </si>
  <si>
    <t>7.   On 7/10/2009, the principal amount outstanding under the Old GM Loan and interest accrued thereunder were extinguished and exchanged for privately placed preferred and common equity in New GM.  (See green lines in the table above.)</t>
  </si>
  <si>
    <t>5.   This transaction was a further amendment to the Old GM Loan, which brought the total loan amount to $19,400,000,000.</t>
  </si>
  <si>
    <t>4.   This transaction is an amendment to Treasury's 12/31/2008 agreement with Old GM (the "Old GM Loan"), which brought the total loan amount to $15,400,000,000.</t>
  </si>
  <si>
    <t xml:space="preserve">2.   Treasury committed to lend General Motors Corporation up to $1,000,000,000.  The ultimate funding was dependent upon the level of investor participation in GMAC LLC's rights offering.  The amount has been updated to reflect the final level of funding.  </t>
  </si>
  <si>
    <t>1.   Payment amount does not include accrued and unpaid interest on a debt obligation, which must be paid at the time of principal repayment.</t>
  </si>
  <si>
    <t>"New Chrysler" refers to Chrysler Group LLC, the company that purchased Old Chrysler's assets on 6/10/2009 in a sale pursuant to section 363 of the Bankruptcy Code.</t>
  </si>
  <si>
    <t>"Chrysler Holding" refers to CGI Holding LLC, the company formerly known as "Chrysler Holding LLC".</t>
  </si>
  <si>
    <t>"Chrysler FinCo" refers to Chrysler Financial Services Americas LLC.</t>
  </si>
  <si>
    <t>"Old GM" refers to General Motors Corporation, which is now known as Motors Liquidation Company.</t>
  </si>
  <si>
    <t>As used in this table and its footnotes:</t>
  </si>
  <si>
    <t>Total Treasury Investment Amount</t>
  </si>
  <si>
    <t>Total Payments</t>
  </si>
  <si>
    <t>Common equity</t>
  </si>
  <si>
    <t>Chrysler Group LLC</t>
  </si>
  <si>
    <t>Issuance of equity in New Chrysler</t>
  </si>
  <si>
    <t>-</t>
  </si>
  <si>
    <t>Additional Note</t>
  </si>
  <si>
    <t>Repayment</t>
  </si>
  <si>
    <t>Chrysler Holding</t>
  </si>
  <si>
    <t>Transfer of debt to New Chrysler</t>
  </si>
  <si>
    <t>Auburn Hills, MI</t>
  </si>
  <si>
    <t>None</t>
  </si>
  <si>
    <t>Partial repayment</t>
  </si>
  <si>
    <t>Chrysler FinCo</t>
  </si>
  <si>
    <t>Farmington Hills, MI</t>
  </si>
  <si>
    <t>Motors Liquidation Company</t>
  </si>
  <si>
    <t>Debt left at Old GM</t>
  </si>
  <si>
    <t>Transfer of debt to New GM</t>
  </si>
  <si>
    <t>Exchange for preferred and common stock in New GM</t>
  </si>
  <si>
    <t>11, 12</t>
  </si>
  <si>
    <t>General Motors Holdings LLC</t>
  </si>
  <si>
    <t>Common Stock</t>
  </si>
  <si>
    <t>Exchange for equity interest in GMAC</t>
  </si>
  <si>
    <t>Detroit, MI</t>
  </si>
  <si>
    <t>General Motors</t>
  </si>
  <si>
    <t>GMAC</t>
  </si>
  <si>
    <t>Convertible Preferred Stock w/ Exercised Warrants</t>
  </si>
  <si>
    <t>Remaining Investment Amount/Equity %</t>
  </si>
  <si>
    <t>Amount/ Proceeds</t>
  </si>
  <si>
    <t>Type</t>
  </si>
  <si>
    <t>Amount/Equity %</t>
  </si>
  <si>
    <t>Description</t>
  </si>
  <si>
    <t>Obligor</t>
  </si>
  <si>
    <t>Amount</t>
  </si>
  <si>
    <t xml:space="preserve">Description </t>
  </si>
  <si>
    <t>City, State</t>
  </si>
  <si>
    <r>
      <t>Payment or Disposition</t>
    </r>
    <r>
      <rPr>
        <b/>
        <vertAlign val="superscript"/>
        <sz val="11"/>
        <rFont val="Arial"/>
        <family val="2"/>
      </rPr>
      <t>1</t>
    </r>
  </si>
  <si>
    <t>Treasury Investment After Exchange/Transfer/Other</t>
  </si>
  <si>
    <t>Exchange/Transfer/Other Details</t>
  </si>
  <si>
    <t>Initial Investment</t>
  </si>
  <si>
    <t xml:space="preserve">AG GECC PPIF Master Fund, L.P.                                               </t>
  </si>
  <si>
    <t>10.  In total, for the exchange of the Old GM Loan and the GM DIP Loan (other than as explained in footnote 9), Treasury received $2.1 billion in preferred shares and 60.8% of the common shares of New GM.  (See transactions marked by green lines in the table above.)</t>
  </si>
  <si>
    <t xml:space="preserve">9.   On 7/10/2009, Treasury and Old GM amended the GM DIP Loan, and the principal amount and interest accrued thereunder were extinguished and exchanged for privately placed preferred and common equity in New GM, except for (i) $7.07 billion, which was assumed by New GM as a new obligation under the terms of a separate credit agreement between Treasury and New GM (see transactions marked by green lines in table above) and (ii) $986 million, which remained a debt obligation of Old GM.  </t>
  </si>
  <si>
    <t>"New GM" refers to General Motors Company, the company that purchased Old GM's assets on 7/10/2009 in a sale pursuant to section 363 of the Bankruptcy Code.  See also footnote 11.</t>
  </si>
  <si>
    <t xml:space="preserve">19.  Pursuant to the agreement explained in footnote 18, $500 million of this debt obligation was assumed by New Chrysler. </t>
  </si>
  <si>
    <t>RLJ Western Asset Public/Private Master Fund, L.P.</t>
  </si>
  <si>
    <t>4/ Does not include accrued and unpaid interest due on the amount of principal repayment, which interest must be paid at the time of principal repayment.</t>
  </si>
  <si>
    <t>Marathon Legacy Securities Public-Private Investment Partnership, L.P.</t>
  </si>
  <si>
    <t>A</t>
  </si>
  <si>
    <t>Total Warrant Proceeds</t>
  </si>
  <si>
    <t>Capital Repayment Amount</t>
  </si>
  <si>
    <t>Remaining Capital Description</t>
  </si>
  <si>
    <t>TOTAL TREASURY TIP INVESTMENT AMOUNT</t>
  </si>
  <si>
    <t>Oaktree PPIP Fund, L.P.</t>
  </si>
  <si>
    <t>Final Disposition Description</t>
  </si>
  <si>
    <t>Treasury Investment Remaining After Capital Repayment</t>
  </si>
  <si>
    <t>Termination</t>
  </si>
  <si>
    <t>Premium</t>
  </si>
  <si>
    <t>Exchange preferred stock for trust preferred securities</t>
  </si>
  <si>
    <t>Master Agreement</t>
  </si>
  <si>
    <t>Termination Agreement</t>
  </si>
  <si>
    <t>Remaining Premium Description</t>
  </si>
  <si>
    <t>Remaining Premium Amount</t>
  </si>
  <si>
    <t>Payment or Disposition</t>
  </si>
  <si>
    <t xml:space="preserve">2/ Treasury made three separate investments in Citigroup Inc. ("Citigroup") under CPP, TIP, and AGP for a total of $49 billion. On 6/9/2009, Treasury entered into an agreement with Citigroup to exchange all of Treasury’s investments. On 7/30/2009, Treasury exchanged all of its Fixed Rate Cumulative Perpetual Preferred Stock Series G (AGP Shares), received as premium with the AGP agreement, “dollar for dollar” for Trust Preferred Securities.  </t>
  </si>
  <si>
    <t>ASSET GUARANTEE PROGRAM</t>
  </si>
  <si>
    <t>1/ Treasury made three separate investments in Citigroup Inc. ("Citigroup") under CPP, TIP, and AGP for a total of $49 billion. On 6/9/2009, Treasury entered into an agreement with Citigroup to exchange all of Treasury’s investments. On 7/30/2009, Treasury exchanged all of its Fixed Rate Cumulative Perpetual Preferred Stock, Series I (TIP Shares) “dollar for dollar” for Trust Preferred Securities.</t>
  </si>
  <si>
    <t>2/ Repayment pursuant to Title VII, Section 7001 of the American Recovery and Reinvestment Act of 2009.</t>
  </si>
  <si>
    <t>AMERICAN INTERNATIONAL GROUP, INC. (AIG) INVESTMENT PROGRAM</t>
  </si>
  <si>
    <t>TOTAL CAPITAL REPAYMENT AMOUNT</t>
  </si>
  <si>
    <t>Partial cancellation for early termination of guarantee</t>
  </si>
  <si>
    <t>3/ On 12/23/2009, Treasury entered into a Termination Agreement with the other parties to the Master Agreement which served to terminate Treasury’s guarantee and obligations under the Master Agreement.  In connection with the early termination of the guarantee, Treasury agreed to cancel $1.8 billion of the AGP Trust Preferred Securities, and the Federal Deposit Insurance Corporation (FDIC) and Treasury agreed that, subject to the conditions set out in the Termination Agreement, the FDIC may transfer $800 million of Trust Preferred Securities to Treasury at the close of Citigroup’s participation in the FDIC’s Temporary Liquidity Guarantee Program.</t>
  </si>
  <si>
    <t>Convertible Preferred Stock</t>
  </si>
  <si>
    <t>21, 22</t>
  </si>
  <si>
    <t>Exchange for convertible preferred stock</t>
  </si>
  <si>
    <t>Trust Preferred Securities w/ Exercised Warrants</t>
  </si>
  <si>
    <t xml:space="preserve">22.  Under the terms of an agreement dated 12/30/2009, the convertible preferred shares will mandatorily convert to common stock under the conditions and the conversion price as set forth in the terms of the agreement.  </t>
  </si>
  <si>
    <t>3.   Pursuant to its rights under the loan agreement with Old GM reported on 12/29/2008, Treasury exchanged its $884 million loan to Old GM for a portion of Old GM’s common equity interest in GMAC.  Treasury held a 35.4% common equity interest in GMAC until the transactions reported on 12/30/2009.  (See transactions marked by orange line in the table above and footnote 22.)</t>
  </si>
  <si>
    <t>Repayment Date</t>
  </si>
  <si>
    <t>Repayment Amount</t>
  </si>
  <si>
    <t>Contingent Proceeds</t>
  </si>
  <si>
    <t>Distribution or Disposition</t>
  </si>
  <si>
    <t xml:space="preserve"> Proceeds</t>
  </si>
  <si>
    <r>
      <t xml:space="preserve">Distribution </t>
    </r>
    <r>
      <rPr>
        <vertAlign val="superscript"/>
        <sz val="14"/>
        <rFont val="Arial"/>
        <family val="2"/>
      </rPr>
      <t>5</t>
    </r>
  </si>
  <si>
    <r>
      <t>Repayment</t>
    </r>
    <r>
      <rPr>
        <vertAlign val="superscript"/>
        <sz val="11"/>
        <color indexed="8"/>
        <rFont val="Arial"/>
        <family val="2"/>
      </rPr>
      <t>5</t>
    </r>
  </si>
  <si>
    <t>5/ All outstanding principal drawn under the credit agreement was repaid.</t>
  </si>
  <si>
    <t>Note</t>
  </si>
  <si>
    <t>Trade Date</t>
  </si>
  <si>
    <r>
      <t xml:space="preserve">Purchase Details </t>
    </r>
    <r>
      <rPr>
        <b/>
        <vertAlign val="superscript"/>
        <sz val="11"/>
        <rFont val="Arial"/>
        <family val="2"/>
      </rPr>
      <t>1</t>
    </r>
  </si>
  <si>
    <t>Settlement Details</t>
  </si>
  <si>
    <t xml:space="preserve">Pricing Mechanism </t>
  </si>
  <si>
    <t>Settlement Date</t>
  </si>
  <si>
    <r>
      <t>Senior Security Proceeds</t>
    </r>
    <r>
      <rPr>
        <b/>
        <vertAlign val="superscript"/>
        <sz val="11"/>
        <color indexed="8"/>
        <rFont val="Arial"/>
        <family val="2"/>
      </rPr>
      <t xml:space="preserve"> 4</t>
    </r>
  </si>
  <si>
    <t>Floating Rate SBA 7a security due 2025</t>
  </si>
  <si>
    <t>Floating Rate SBA 7a security due 2022</t>
  </si>
  <si>
    <t>TOTAL INVESTMENT AMOUNT</t>
  </si>
  <si>
    <t>Total Senior Security Proceeds</t>
  </si>
  <si>
    <t>1/ The amortizing principal and interest payments are reported on the monthly Dividends and Interest Report available at www.FinancialStability.gov.</t>
  </si>
  <si>
    <t>Investment After Capital Repayment</t>
  </si>
  <si>
    <t>6/ Following termination of the TCW fund, the $3.33 billion of obligations have been reallocated to the remaining eight funds pursuant to consent letters from Treasury dated as of 3/22/2010.   $133 million of maximum equity capital obligation and $267 million of maximum debt obligation were reallocated per fund, after adjustment for the $17.6 million and $26.9 million equity capital reallocations from private investors in the TCW fund to  the Wellington fund and the AG GECC fund, respectively. The $356 million of final investment in the TCW fund will remain a part of Treasury's total maximum S-PPIP investment amount.</t>
  </si>
  <si>
    <t>3/ Adjusted to show Treasury's maximum obligations to a fund.</t>
  </si>
  <si>
    <r>
      <t>Payment or Disposition</t>
    </r>
    <r>
      <rPr>
        <b/>
        <vertAlign val="superscript"/>
        <sz val="11"/>
        <rFont val="Arial"/>
        <family val="2"/>
      </rPr>
      <t>4</t>
    </r>
  </si>
  <si>
    <t>Adjusted or Final Investment Amount</t>
  </si>
  <si>
    <t>Total Repayments</t>
  </si>
  <si>
    <t>Total Proceeds from Additional Notes</t>
  </si>
  <si>
    <t xml:space="preserve">2/ The loan was funded through Chrysler Receivables SPV LLC, a special purpose vehicle created by Chrysler LLC. The amount of $1,500,000,000 represents the maximum loan amount. The loan will be incrementally funded.  The credit agreement was fully executed on 4/9/2009, but was made effective as of 4/7/2009.  Chrysler Group LLC assumed Chrysler Receivables SPV LLC on 6/10/2009. </t>
  </si>
  <si>
    <r>
      <t>Payment</t>
    </r>
    <r>
      <rPr>
        <vertAlign val="superscript"/>
        <sz val="11"/>
        <color indexed="8"/>
        <rFont val="Arial"/>
        <family val="2"/>
      </rPr>
      <t>6</t>
    </r>
  </si>
  <si>
    <r>
      <t>Payment</t>
    </r>
    <r>
      <rPr>
        <vertAlign val="superscript"/>
        <sz val="11"/>
        <color indexed="8"/>
        <rFont val="Arial"/>
        <family val="2"/>
      </rPr>
      <t>7</t>
    </r>
  </si>
  <si>
    <t>Floating Rate SBA 7a security due 2034</t>
  </si>
  <si>
    <r>
      <t>TBA or PMF</t>
    </r>
    <r>
      <rPr>
        <b/>
        <vertAlign val="superscript"/>
        <sz val="11"/>
        <color indexed="8"/>
        <rFont val="Arial"/>
        <family val="2"/>
      </rPr>
      <t>3</t>
    </r>
  </si>
  <si>
    <t>Floating Rate SBA 7a security due 2016</t>
  </si>
  <si>
    <t>Total Purchase Face Amount</t>
  </si>
  <si>
    <r>
      <t>Purchase Face Amount</t>
    </r>
    <r>
      <rPr>
        <b/>
        <i/>
        <vertAlign val="superscript"/>
        <sz val="11"/>
        <rFont val="Arial"/>
        <family val="2"/>
      </rPr>
      <t>3</t>
    </r>
  </si>
  <si>
    <t xml:space="preserve">Total Purchase Amount*    </t>
  </si>
  <si>
    <t>Old Chrysler</t>
  </si>
  <si>
    <t>Right to recover proceeds</t>
  </si>
  <si>
    <t>6.   This transaction was a further amendment to the Old GM Loan, which brought the total loan amount to $19,760,624,198.  The $360,624,198 loan was used to capitalize GM Warranty LLC, a special purpose vehicle created by Old GM .  On 7/10/2009, the principal amount was included in the $7.07 billion of debt assumed by the new GM, as explained in footnote 10.</t>
  </si>
  <si>
    <t>Completion of bankruptcy proceeding; transfer of collateral security to liquidation trust</t>
  </si>
  <si>
    <t>Old Carco Liquidation Trust</t>
  </si>
  <si>
    <t>Proceeds from sale of collateral</t>
  </si>
  <si>
    <t>23. On April 30, 2010, the Plan of Liquidation for the debtors of Old Chrysler approved by the respective bankruptcy court became effective (the “Liquidation Plan”).  Under the Liquidation Plan, the loan Treasury had provided to Old Chrysler was extinguished without repayment, and all assets of Old Chrysler were transferred to a liquidation trust.  Treasury retained the right to recover the proceeds from the liquidation from time to time of the specified collateral security attached to such loan.</t>
  </si>
  <si>
    <t>Floating Rate SBA 7a security due 2020</t>
  </si>
  <si>
    <t>Floating Rate SBA 7a security due 2035</t>
  </si>
  <si>
    <t>Floating Rate SBA 7a security due 2033</t>
  </si>
  <si>
    <t>4/ In order to satisfy the requirements under Section 113 of the Emergency Economic Stabilization Act of 2008, Treasury will acquire a senior indebtedness instrument (a Senior Security) from the seller of each respective SBA 7a Security.  Each Senior Security will (i) have an aggregate principal amount equal to the product of (A) 0.05% and (B) the Investment Amount (excluding accrued interest) paid by Treasury for the respective SBA 7a Security, and (ii) at the option of the respective seller, may be redeemed at par value immediately upon issuance, or remain outstanding with the terms and conditions as set forth in the Master Purchase Agreement.</t>
  </si>
  <si>
    <r>
      <t>Investment Amount</t>
    </r>
    <r>
      <rPr>
        <b/>
        <vertAlign val="superscript"/>
        <sz val="11"/>
        <color indexed="8"/>
        <rFont val="Arial"/>
        <family val="2"/>
      </rPr>
      <t xml:space="preserve"> 2, 3</t>
    </r>
  </si>
  <si>
    <t>Repayment*</t>
  </si>
  <si>
    <r>
      <t xml:space="preserve">Termination and settlement payment </t>
    </r>
    <r>
      <rPr>
        <vertAlign val="superscript"/>
        <sz val="11"/>
        <rFont val="Arial"/>
        <family val="2"/>
      </rPr>
      <t>20</t>
    </r>
  </si>
  <si>
    <t>Footnotes appear on following page.</t>
  </si>
  <si>
    <t>"Old Chrysler" refers to Old Carco LLC (fka Chrysler LLC).</t>
  </si>
  <si>
    <t>Debt obligation w/ additional note</t>
  </si>
  <si>
    <t>20.  Under loan agreement, as amended on 7/23/2009, Treasury was entitled to proceeds Chrysler Holdco received from Chrysler FinCo equal to the greater of $1.375 billion or 40% of the equity value of Chrysler FinCo.   Pursuant to a termination agreement dated 5/14/2010, Treasury agreed to accept a settlement payment of $1.9 billion as satisfaction in full of all existing debt obligations (including additional notes and accrued and unpaid interest) of Chrysler Holdco, and upon receipt of such payment to terminate all such obligations.</t>
  </si>
  <si>
    <t>3/ If a purchase is listed as TBA, or To-Be-Announced, the underlying loans in the SBA Pool have yet to come to market, and the TBA pricing mechanism, purchase face amount, investment amount and senior security proceeds will be adjusted within the variance permitted under the program terms.  If a purchase is listed as PMF, or Prior-Month-Factor, the trade was made prior to the applicable month's factor being published and the SBA 7a security and senior security are priced according to the prior-month's factor.  The PMF investment amount and senior security proceeds will be adjusted after publication of the applicable month's factor (on or about the 11th business day of each month).</t>
  </si>
  <si>
    <t>Total Proceeds:</t>
  </si>
  <si>
    <t>Number of Shares</t>
  </si>
  <si>
    <t>COMMON STOCK DISPOSITION</t>
  </si>
  <si>
    <t>CAPITAL PURCHASE PROGRAM - CITIGROUP, INC.</t>
  </si>
  <si>
    <t>4/26/2010 -5/26/2010</t>
  </si>
  <si>
    <t>New Chrysler</t>
  </si>
  <si>
    <t>Transfer</t>
  </si>
  <si>
    <t>Chrysler</t>
  </si>
  <si>
    <t>16.  This transaction was set forth in a credit agreement with Old Chrysler fully executed on 5/5/2009 following a term sheet executed on 5/1/2009 and made effective on 4/30/2009.  Treasury's commitment was $3.04 billion of the total $4.1 billion debtor-in-possession credit facility (the "Chrysler DIP Loan").  As of 6/30/2009, Treasury's commitment to lend under the Chrysler DIP Loan had terminated.   The remaining principal amount reflects the final amount of funds disbursed under the Chrysler DIP Loan.</t>
  </si>
  <si>
    <t>5/26/2010 - 6/30/2010</t>
  </si>
  <si>
    <t xml:space="preserve">1/ On April 26, 2010, Treasury gave Morgan Stanley &amp; Co. Incorporated (Morgan Stanley) discretionary authority, as its sales agent,  to sell subject to certain parameters up to 1,500,000,000 shares of common stock from time to time during the period ending on June 30, 2010 (or upon completion of the sale).  Completion of the sale under this authority occurred on May 26, 2010. </t>
  </si>
  <si>
    <t xml:space="preserve">2/ On May 26, 2010, Treasury gave Morgan Stanley &amp; Co. Incorporated (Morgan Stanley) discretionary authority, as its sales agent,  to sell subject to certain parameters up to 1,500,000,000 shares of common stock from time to time during the period ending on June 30, 2010 (or upon completion of the sale). Completion of the sale under this authority occurred on June 30, 2010. </t>
  </si>
  <si>
    <t>7/ Treasury's commitment was $1 billion (see note 3).  As of 4/7/2010, Treasury's commitment to lend under the credit agreement had terminated and the borrower has paid its obligations with respect to the Additional Note.   The final investment amount reflects the total funds disbursed under the loan, all of which have been repaid.</t>
  </si>
  <si>
    <t>6/ Treasury's commitment was $2.5 billion (see note 3).  As of 4/5/2010, Treasury's commitment to lend under the credit agreement had terminated and the borrower has paid its obligations with respect to the Additional Note.   The final investment amount reflects the total funds disbursed under the loan, all of which have been repaid.</t>
  </si>
  <si>
    <r>
      <t xml:space="preserve">Final Distribution </t>
    </r>
    <r>
      <rPr>
        <vertAlign val="superscript"/>
        <sz val="14"/>
        <rFont val="Arial"/>
        <family val="2"/>
      </rPr>
      <t>5</t>
    </r>
  </si>
  <si>
    <t>4/ On 1/4/2010, Treasury and the fund manager entered into a Winding-Up and Liquidation Agreement.</t>
  </si>
  <si>
    <t>Adjusted Investment</t>
  </si>
  <si>
    <t>1/ The loan was funded through TALF LLC, a special purpose vehicle created by The Federal Reserve Bank of New York ("FRBNY"). The amount of $20,000,000,000 represents the maximum loan amount. The loan will be incrementally funded.</t>
  </si>
  <si>
    <t>2/ On 7/19/2010, Treasury, the FRBNY and TALF LLC entered into an amendment of the credit agreement previously entered into on 3/3/2009, which amendment reduced Treasury's maximum loan amount to $4,300,000,000.</t>
  </si>
  <si>
    <t>7/23/2010 - 9/30/2010</t>
  </si>
  <si>
    <t>Floating Rate SBA 7a security due 2029</t>
  </si>
  <si>
    <t>Floating Rate SBA 7a security due 2017</t>
  </si>
  <si>
    <t>COMMUNITY DEVELOPMENT CAPITAL INITIATIVE</t>
  </si>
  <si>
    <t>Disposition Details</t>
  </si>
  <si>
    <t>Amount from CPP</t>
  </si>
  <si>
    <t xml:space="preserve">Additional Investment </t>
  </si>
  <si>
    <t>Remaining Investment Amount</t>
  </si>
  <si>
    <t>1, 2</t>
  </si>
  <si>
    <t>University Financial Corp, Inc.</t>
  </si>
  <si>
    <t>Total Purchase Amount</t>
  </si>
  <si>
    <t xml:space="preserve">Total Capital Repayment Amount    </t>
  </si>
  <si>
    <t>TOTAL TREASURY COMMUNITY DEVELOPMENT INITIATIVE (CDCI) INVESTMENT AMOUNT</t>
  </si>
  <si>
    <t>2/ Treasury made an additional investment in this institution at the time it entered the CDCI program.</t>
  </si>
  <si>
    <t>1/ This institution qualified to participate in the Community Development Capital Initiative (CDCI), and has exchanged its Capital Purchase Program investment for an equivalent amount of investment with Treasury under the CDCI program terms.</t>
  </si>
  <si>
    <t>Floating Rate SBA 7a security due 2019</t>
  </si>
  <si>
    <t>Mission Valley Bancorp</t>
  </si>
  <si>
    <t>Sun Valley</t>
  </si>
  <si>
    <t>Terre Haute</t>
  </si>
  <si>
    <t>Kilmichael Bancorp, Inc.</t>
  </si>
  <si>
    <t>Kilmichael</t>
  </si>
  <si>
    <t>United Bancorporation of Alabama, Inc.</t>
  </si>
  <si>
    <t>Atmore</t>
  </si>
  <si>
    <t>IBW Financial Corporation</t>
  </si>
  <si>
    <t>IBC Bancorp, Inc.</t>
  </si>
  <si>
    <t>2a</t>
  </si>
  <si>
    <t>2a/ Treasury made an additional investment in this institution after the time it entered the CDCI program.</t>
  </si>
  <si>
    <t>CFBanc Corporation</t>
  </si>
  <si>
    <t>Hope Federal Credit Union</t>
  </si>
  <si>
    <t>Jackson</t>
  </si>
  <si>
    <t>Genesee Co-op Federal Credit Union</t>
  </si>
  <si>
    <t>Rochester</t>
  </si>
  <si>
    <t>American Bancorp of Illinois, Inc.</t>
  </si>
  <si>
    <t>Bainbridge Bancshares, Inc.</t>
  </si>
  <si>
    <t>Bainbridge</t>
  </si>
  <si>
    <t>Virginia Community Capital, Inc.</t>
  </si>
  <si>
    <t>Christiansburg</t>
  </si>
  <si>
    <t>Lower East Side People's Federal Credit Union</t>
  </si>
  <si>
    <t xml:space="preserve">Atlantic City Federal Credit Union </t>
  </si>
  <si>
    <t>Lander</t>
  </si>
  <si>
    <t>Neighborhood Trust Federal Credit Union</t>
  </si>
  <si>
    <t>Gateway Community Federal Credit Union</t>
  </si>
  <si>
    <t>Missoula</t>
  </si>
  <si>
    <t>MT</t>
  </si>
  <si>
    <t>Union Baptist Church Federal Credit Union</t>
  </si>
  <si>
    <t>Fort Wayne</t>
  </si>
  <si>
    <t>Buffalo Cooperative Federal Credit Union</t>
  </si>
  <si>
    <t>Alternatives Federal Credit Union</t>
  </si>
  <si>
    <t>Ithaca</t>
  </si>
  <si>
    <t>Liberty County Teachers Federal Credit Union</t>
  </si>
  <si>
    <t>Liberty</t>
  </si>
  <si>
    <t>UNO Federal Credit Union</t>
  </si>
  <si>
    <t>Butte Federal Credit Union</t>
  </si>
  <si>
    <t>Biggs</t>
  </si>
  <si>
    <t>Thurston Union of Low-Income People (TULIP) Cooperative Credit Union</t>
  </si>
  <si>
    <t>Olympia</t>
  </si>
  <si>
    <t>Phenix Pride Federal Credit Union</t>
  </si>
  <si>
    <t>Phenix City</t>
  </si>
  <si>
    <t>Pyramid Federal Credit Union</t>
  </si>
  <si>
    <t>Tucson</t>
  </si>
  <si>
    <t>Cooperative Center Federal Credit Union</t>
  </si>
  <si>
    <t>Berkeley</t>
  </si>
  <si>
    <t>Prince Kuhio Federal Credit Union</t>
  </si>
  <si>
    <t>Community First Guam Federal Credit Union</t>
  </si>
  <si>
    <t>Hagatna</t>
  </si>
  <si>
    <t>GU</t>
  </si>
  <si>
    <t>Tongass Federal Credit Union</t>
  </si>
  <si>
    <t>Ketchikan</t>
  </si>
  <si>
    <t>Santa Cruz Community Credit Union</t>
  </si>
  <si>
    <t>Santa Cruz</t>
  </si>
  <si>
    <t>Northeast Community Federal Credit Union</t>
  </si>
  <si>
    <t>San Francisco</t>
  </si>
  <si>
    <t>Fairfax County Federal Credit Union</t>
  </si>
  <si>
    <t>Fairfax</t>
  </si>
  <si>
    <t>Brewery Credit Union</t>
  </si>
  <si>
    <t>Tulane-Loyola Federal Credit Union</t>
  </si>
  <si>
    <t>Security Federal Corporation</t>
  </si>
  <si>
    <t>Aiken</t>
  </si>
  <si>
    <t>Brandon</t>
  </si>
  <si>
    <t>BankAsiana</t>
  </si>
  <si>
    <t>Palisades Park</t>
  </si>
  <si>
    <t>The Magnolia State Corporation</t>
  </si>
  <si>
    <t>Bay Springs</t>
  </si>
  <si>
    <t>Bancorp of Okolona, Inc.</t>
  </si>
  <si>
    <t>Okolona</t>
  </si>
  <si>
    <t xml:space="preserve">Southern Chautauqua Federal Credit Union </t>
  </si>
  <si>
    <t xml:space="preserve">Fidelis Federal Credit Union </t>
  </si>
  <si>
    <t xml:space="preserve">Bethex Federal Credit Union </t>
  </si>
  <si>
    <t>Bronx</t>
  </si>
  <si>
    <t xml:space="preserve">Shreveport Federal Credit Union </t>
  </si>
  <si>
    <t>Shreveport</t>
  </si>
  <si>
    <t>Carter Federal Credit Union</t>
  </si>
  <si>
    <t>Springhill</t>
  </si>
  <si>
    <t>North Side Community Federal Credit Union</t>
  </si>
  <si>
    <t>East End Baptist Tabernacle Federal Credit Union</t>
  </si>
  <si>
    <t>Bridgeport</t>
  </si>
  <si>
    <t>Community Plus Federal Credit Union</t>
  </si>
  <si>
    <t>Rantoul</t>
  </si>
  <si>
    <t>Border Federal Credit Union</t>
  </si>
  <si>
    <t>Del Rio</t>
  </si>
  <si>
    <t>Opportunities Credit Union</t>
  </si>
  <si>
    <t>VT</t>
  </si>
  <si>
    <t>First Legacy Community Credit Union</t>
  </si>
  <si>
    <t>Union Settlement Federal Credit Union</t>
  </si>
  <si>
    <t>Southside Credit Union</t>
  </si>
  <si>
    <t>San Antonio</t>
  </si>
  <si>
    <t>D.C. Federal Credit Union</t>
  </si>
  <si>
    <t>Faith Based Federal Credit Union</t>
  </si>
  <si>
    <t>Oceanside</t>
  </si>
  <si>
    <t>Greater Kinston Credit Union</t>
  </si>
  <si>
    <t>Kinston</t>
  </si>
  <si>
    <t>Hill District Federal Credit Union</t>
  </si>
  <si>
    <t>Roanoke</t>
  </si>
  <si>
    <t>Episcopal Community Federal Credit Union</t>
  </si>
  <si>
    <t>Vigo County Federal Credit Union</t>
  </si>
  <si>
    <t>Renaissance Community Development Credit Union</t>
  </si>
  <si>
    <t>Somerset</t>
  </si>
  <si>
    <t>Independent Employers Group Federal Credit Union</t>
  </si>
  <si>
    <t>Hilo</t>
  </si>
  <si>
    <t>Exchange trust preferred securities for trust preferred securities</t>
  </si>
  <si>
    <t>Brooklyn Cooperative Federal Credit Union</t>
  </si>
  <si>
    <t>Disposition</t>
  </si>
  <si>
    <t>Total Proceeds</t>
  </si>
  <si>
    <t>3/ On July 23, 2010, Treasury gave Morgan Stanley &amp; Co. Incorporated (Morgan Stanley) discretionary authority, as its sales agent, to sell subject to certain parameters up to 1,500,000,000 shares of common stock from time to time during the period ending on September 30, 2010 (or upon completion of the sale). Completion of the sale under this authority occured on September 30, 2010.</t>
  </si>
  <si>
    <t>5/ On 9/30/2010, Treasury entered into underwritten offering of the trust preferred securities, the gross proceeds of which do not include accumulated and unpaid distributions from the date of the exchange through the closing date.</t>
  </si>
  <si>
    <t>4/ On 9/29/2010, Treasury entered into an agreement with Citigroup Inc. to exchange $2,234,000,000 in aggregate liquidation preference of its trust preferred securities for $2,246,000,000 in aggregate liquidation preference of trust preferred securities with certain modified terms.  At the time of exchange, Citigroup Inc. paid the outstanding accrued and unpaid dividends.</t>
  </si>
  <si>
    <t>Freedom First Federal Credit Union</t>
  </si>
  <si>
    <t>Floating Rate SBA 7a security due 2024</t>
  </si>
  <si>
    <t>10, 11, 24</t>
  </si>
  <si>
    <t>10, 11, 25</t>
  </si>
  <si>
    <t>Floating Rate SBA 7a security due 2026</t>
  </si>
  <si>
    <t>Floating Rate SBA 7a security due 2021</t>
  </si>
  <si>
    <t>10/19/2010 - 12/6/2010</t>
  </si>
  <si>
    <t>6/ The price set forth is the weighted average price for all sales of Citigroup, Inc. common stock made by Treasury over the course of the corresponding period.</t>
  </si>
  <si>
    <t>7/ Amount represents the gross proceeds to Treasury.</t>
  </si>
  <si>
    <r>
      <t>Pricing Mechanism</t>
    </r>
    <r>
      <rPr>
        <b/>
        <vertAlign val="superscript"/>
        <sz val="12"/>
        <color indexed="8"/>
        <rFont val="Arial"/>
        <family val="2"/>
      </rPr>
      <t>6</t>
    </r>
  </si>
  <si>
    <r>
      <t>Proceeds</t>
    </r>
    <r>
      <rPr>
        <b/>
        <vertAlign val="superscript"/>
        <sz val="12"/>
        <color indexed="8"/>
        <rFont val="Arial"/>
        <family val="2"/>
      </rPr>
      <t>7</t>
    </r>
  </si>
  <si>
    <t>4/ On October 19, 2010, Treasury gave Morgan Stanley &amp; Co. Incorporated (Morgan Stanley) discretionary authority, as its sales agent, to sell subject to certain parameters up to 1,500,000,000 shares of common stock from time to time during the period ending on December 31, 2010 (or upon completion of the sale), which plan was terminated on December 6, 2010.</t>
  </si>
  <si>
    <t>5/ On December 6, 2010, Treasury commenced an underwritten public offering of its remaining 2,417,407,607 shares. Closing of the offering is subject to the fulfillment of certain closing conditions.</t>
  </si>
  <si>
    <t>Partial Repayment</t>
  </si>
  <si>
    <t>24. On October 27, 2010, Treasury accepted an offer by General Motors Company (GM) to repurchase all of the approximately $2.1 billion preferred stock at a price per share of $25.50, which is equal to 102% of the liquidation preference, subject to the closing of the proposed initial public offering of GM’s common stock. The repurchase was completed on 12/15/2010.</t>
  </si>
  <si>
    <t>GMAC refers to GMAC Inc., formerly known as GMAC LLC., and now known as Ally Financial, Inc. ("Ally").</t>
  </si>
  <si>
    <t>GMAC (Ally)</t>
  </si>
  <si>
    <t>Partial conversion of  preferred stock for common stock</t>
  </si>
  <si>
    <t>22, 26</t>
  </si>
  <si>
    <t xml:space="preserve">21.  Amount of the Treasury investment exchange includes the exercised warrants from Treasury's initial investments.  </t>
  </si>
  <si>
    <t>25. On 11/17/2010, Treasury agreed to sell 358,546,795 shares of common stock at $32.7525 per share (which represents the $33 public sale price less underwriting discounts and fees) pursuant to an underwriting agreement.  Following settlement, the  net proceeds to Treasury were $11,743,303,903.  On 11/26/2010, the underwriters exercised their option to purchase an additional 53,782,019 shares of common stock from Treasury at the same purchase price resulting in additional proceeds of  $1,761,495,577. Treasury's aggregate net proceeds from the sale of common stock pursuant to the underwriting agreement total $13,504,799,480.</t>
  </si>
  <si>
    <t>26. On 12/30/2010, Treasury converted $5,500,000,000 of the total convertible preferred stock then outstanding and held by Treasury (including exercised warrants) into 531,850 shares of common stock of Ally.  Following this conversion, Treasury holds $5,937,500,000 of convertible preferred stock.</t>
  </si>
  <si>
    <t>(formerly referred to as Systemically Significant Failing Institutions Program)</t>
  </si>
  <si>
    <t>Exchange/Transfer Details</t>
  </si>
  <si>
    <t>Preferred Stock w/ Warrants                              (Series D)</t>
  </si>
  <si>
    <t>Preferred Stock w/ Warrants (Series E)</t>
  </si>
  <si>
    <t>See table below for exchange/transfer details in connection with the recapitalization conducted on 1/14/2011.</t>
  </si>
  <si>
    <t>Preferred Stock w/ Warrants                            (Series F)</t>
  </si>
  <si>
    <t>Investment</t>
  </si>
  <si>
    <t>Proceeds</t>
  </si>
  <si>
    <t>Warrants (Series F)</t>
  </si>
  <si>
    <t>AIG POST-RECAPITALIZATION</t>
  </si>
  <si>
    <t>Recapitalization</t>
  </si>
  <si>
    <t>Treasury Holdings Post-Recapitalization</t>
  </si>
  <si>
    <t>Preferred Stock (Series F)</t>
  </si>
  <si>
    <t>Preferred Stock (Series G)</t>
  </si>
  <si>
    <t>AIA Preferred Units</t>
  </si>
  <si>
    <t>ALICO Junior Preferred Interests</t>
  </si>
  <si>
    <t>Preferred Stock (Series E)</t>
  </si>
  <si>
    <t>Common Stock (non-TARP)</t>
  </si>
  <si>
    <t>4/ On 1/14/2011, (A) Treasury exchanged $27,835,000,000 of Treasury's investment in AIG's Fixed Rate Non-Cumulative Perpetual Preferred Stock (Series F) which is equal to the amount funded (including amounts drawn at closing) under the Series F equity capital facility, for (i) the transferred SPV preferred interests and  (ii) 167,623,733 shares of AIG Common Stock, and (B) Treasury exchanged $2,000,000,000 of undrawn Series F for 20,000 shares of preferred stock under the new Series G Cumulative Mandatory Convertible Preferred Stock equity capital facility under which AIG has the right to draw up to $2,000,000,000.</t>
  </si>
  <si>
    <t>Warrant Auction</t>
  </si>
  <si>
    <t>5/ On 1/14/2011, Treasury exchanged an amount equivalent to the $40 billion initial investment plus capitalized interest from the April 2009 exchange (see note 1 above) of Fixed Rate Non-Cumulative Perpetual Preferred Stock (Series E) for 924,546,133 shares of AIG Common Stock.</t>
  </si>
  <si>
    <t>Payment</t>
  </si>
  <si>
    <t>Trust Preferred Securities</t>
  </si>
  <si>
    <t>Exchange for amended and restated Trust Preferred Securities</t>
  </si>
  <si>
    <t>27. On 3/1/2011, Treasury entered into an agreement with Ally Financial, Inc. (Ally) and certain other parties to amend and restate the $2,667,000,000 in aggregate liquidation preference of its Ally trust preferred securities so to facilitate a public underwritten offering.  At the time of amendment and restatement, Treasury received all outstanding accrued and unpaid dividends and a distribution fee of $28,170,000.</t>
  </si>
  <si>
    <t>28. On 3/2/2011, Treasury entered into an underwritten offering for all of its Ally trust preferred securities, the proceeds of which were $2,638,830,000, which together with the distribution fee referred to in footnote 27, provided total disposition proceeds to Treasury of $2,667,000,000.  This amount does not include the accumulated and unpaid dividends on the trust preferred securities from the date of the amendment and restatement through but excluding the closing date that Treasury will receive separately at settlement.</t>
  </si>
  <si>
    <t>8/ Proceeds include amounts applied to pay (i) accrued preferred returns and (ii) redeem the outstanding liquidation amount.</t>
  </si>
  <si>
    <t>7/ The amount of Treasury's AIA Preferred Units and ALICO Junior Preferred Interests holdings do not reflect preferred returns on the securities that accrue quarterly.</t>
  </si>
  <si>
    <t>Transactions Report - Investment Programs</t>
  </si>
  <si>
    <t>6/ On 1/14/2011, Treasury received 562,868,096 shares of AIG Common Stock from the AIG Credit Facility Trust, which trust was established in connection with the credit facility between AIG and the Federal Reserve Bank of New York.  This credit facility was repaid and terminated pursuant to this recapitalization transaction.  The trust had received 562,868,096 shares of AIG common stock in exchange for AIG's Series C Perpetual, Convertible Participating Preferred Stock, which was previously held by the trust for the benefit of the U.S. Treasury.</t>
  </si>
  <si>
    <t>Debt Obligation w/ Additional Note, Zero Coupon Note, Equity</t>
  </si>
  <si>
    <t>Debt obligation w/ additional note &amp; zero coupon note</t>
  </si>
  <si>
    <t>Partial Disposition</t>
  </si>
  <si>
    <t>Remaining Recap Investment Amount, Shares, or Equity %</t>
  </si>
  <si>
    <t>Amount / Shares</t>
  </si>
  <si>
    <t>Additional Proceeds *</t>
  </si>
  <si>
    <t>Repayment - Principal</t>
  </si>
  <si>
    <t>Repayment* - Additional Note</t>
  </si>
  <si>
    <t>Repayment* - Zero Coupon Note</t>
  </si>
  <si>
    <t>19, 31</t>
  </si>
  <si>
    <t>31 On May 24, 2011, Chrysler Group LLC terminated its ability to draw on the remaining $2.066 billion outstanding under this loan facility.</t>
  </si>
  <si>
    <t>10/ On 5/27/2011, pursuant to the terms of the agreements governing the Preferred Stock (Series G), the available amount of the Preferred Stock (Series G) was reduced to $0 as a result of AIG’s primary offering of its common stock and the Preferred Stock (Series G) was cancelled.</t>
  </si>
  <si>
    <t>1/ On 4/17/2009, Treasury exchanged its Series D Fixed Rate Cumulative Preferred Shares for Series E Fixed Rate Non-Cumulative Preferred Shares with no change to Treasury's initial investment amount.  In addition, in order for AIG to fully redeem the Series E Preferred Shares, it had an additional obligation to Treasury of $1,604,576,000 to reflect the cumulative unpaid dividends for the Series D Preferred Shares due to Treasury through and including the exchange date.</t>
  </si>
  <si>
    <t>3/ This transaction does not include AIG's commitment fee of an additional $165 million paid from its operating income over the life of the facility. A $55 million payment was received by Treasury on 12/17/2010. The remaining $110 million payment was received by Treasury on 05/27/2011.</t>
  </si>
  <si>
    <t>2/ The investment amount reflected Treasury's commitment to invest up to $30 billion less a reduction of $165 million representing retention payments AIG Financial Products made to its employees in March 2009.</t>
  </si>
  <si>
    <r>
      <t xml:space="preserve">Proceeds </t>
    </r>
    <r>
      <rPr>
        <b/>
        <vertAlign val="superscript"/>
        <sz val="11"/>
        <rFont val="Arial"/>
        <family val="2"/>
      </rPr>
      <t>8</t>
    </r>
  </si>
  <si>
    <t>Cancellation</t>
  </si>
  <si>
    <r>
      <t>PMF</t>
    </r>
    <r>
      <rPr>
        <b/>
        <vertAlign val="superscript"/>
        <sz val="11"/>
        <color indexed="8"/>
        <rFont val="Arial"/>
        <family val="2"/>
      </rPr>
      <t>6</t>
    </r>
  </si>
  <si>
    <r>
      <t xml:space="preserve">Disposition Amount </t>
    </r>
    <r>
      <rPr>
        <b/>
        <vertAlign val="superscript"/>
        <sz val="11"/>
        <rFont val="Arial"/>
        <family val="2"/>
      </rPr>
      <t>5, 6</t>
    </r>
  </si>
  <si>
    <t>Disposition Proceeds</t>
  </si>
  <si>
    <r>
      <t>TOTAL PROGRAM PROCEEDS TO DATE</t>
    </r>
    <r>
      <rPr>
        <b/>
        <vertAlign val="superscript"/>
        <sz val="11"/>
        <rFont val="Arial"/>
        <family val="2"/>
      </rPr>
      <t>7</t>
    </r>
  </si>
  <si>
    <t>2/ Investment Amount is stated after applying the appropriate month's factor and includes accrued interest paid at settlement, if applicable.</t>
  </si>
  <si>
    <t>5/ Disposition Amount is stated after applying the appropriate month's factor and includes accrued interest received at settlement, if applicable. If the disposition is listed as PMF, the disposition amount will be adjusted after publication of the applicable month's factor.</t>
  </si>
  <si>
    <t>6/ If a disposition is listed as PMF, or Prior-Month-Factor, the trade was made prior to the applicable month's factor being published and the SBA 7a security is priced according to the prior-month's factor.  The PMF disposition amount will be adjusted after publication of the applicable month's factor (on or about the 11th business day of each month).</t>
  </si>
  <si>
    <r>
      <t>Purchase Face Amount</t>
    </r>
    <r>
      <rPr>
        <b/>
        <vertAlign val="superscript"/>
        <sz val="11"/>
        <color indexed="8"/>
        <rFont val="Arial"/>
        <family val="2"/>
      </rPr>
      <t xml:space="preserve"> 3</t>
    </r>
  </si>
  <si>
    <r>
      <t xml:space="preserve">Current Face Amount </t>
    </r>
    <r>
      <rPr>
        <b/>
        <vertAlign val="superscript"/>
        <sz val="11"/>
        <color indexed="8"/>
        <rFont val="Arial"/>
        <family val="2"/>
      </rPr>
      <t>6, 8</t>
    </r>
  </si>
  <si>
    <r>
      <t>Life-to-date Principal Received</t>
    </r>
    <r>
      <rPr>
        <b/>
        <vertAlign val="superscript"/>
        <sz val="11"/>
        <color indexed="8"/>
        <rFont val="Arial"/>
        <family val="2"/>
      </rPr>
      <t xml:space="preserve"> 1, 8</t>
    </r>
  </si>
  <si>
    <t>7/ Total Program Proceeds To Date includes life-to-date disposition proceeds, life-to-date principal received, life-to-date interest received, and senior security proceeds (excluding accruals).</t>
  </si>
  <si>
    <r>
      <t xml:space="preserve">Termination of undrawn facility </t>
    </r>
    <r>
      <rPr>
        <vertAlign val="superscript"/>
        <sz val="11"/>
        <rFont val="Arial"/>
        <family val="2"/>
      </rPr>
      <t>31</t>
    </r>
  </si>
  <si>
    <r>
      <t xml:space="preserve">Disposition </t>
    </r>
    <r>
      <rPr>
        <vertAlign val="superscript"/>
        <sz val="11"/>
        <rFont val="Arial"/>
        <family val="2"/>
      </rPr>
      <t>28</t>
    </r>
  </si>
  <si>
    <r>
      <t xml:space="preserve">Partial Disposition </t>
    </r>
    <r>
      <rPr>
        <vertAlign val="superscript"/>
        <sz val="11"/>
        <rFont val="Arial"/>
        <family val="2"/>
      </rPr>
      <t>25</t>
    </r>
  </si>
  <si>
    <t>8/ The sum of Current Face Amount and Life-to-date Principal Received will equal Purchase Face Amount for CUSIPs that were originally purchased as TBAs only after the applicable month's factor has been published and trailing principal &amp; interest payments have been received.</t>
  </si>
  <si>
    <t>8/ On 09/26/2011, the General Partner notified Treasury that the Investment Period was terminated in accordance with the Limited Partnership Agreement. As a result, the Final Investment Amount, representing Treasury's debt obligation, has been reduced to the cumulative amount of debt funded.</t>
  </si>
  <si>
    <t>30. In June 2009, Treasury provided a $6.6 billion loan commitment to Chrysler Group LLC and received a 9.9 percent equity ownership in Chrysler Group LLC (Chrysler).  In January and April 2011, Chrysler met the first and second of three performance related milestones. As a result, Fiat’s ownership automatically increased from 20% to 30%, and Treasury’s ownership was reduced to 8.6%.  On May 24, 2011, Fiat, through the exercise of an equity call option, purchased an incremental 16% fully diluted ownership interest in Chrysler for $1.268 billion, reducing Treasury’s ownership to 6.6% (or 6.0% on a fully diluted basis).  On July 21, 2011, Fiat, through the exercise of an equity call option, purchased Treasury’s ownership interest for $500 million.  In addition, Fiat paid $60 million to Treasury for its rights under an agreement with the UAW retirement trust pertaining to the trust's shares in Chrysler.</t>
  </si>
  <si>
    <t>1, 3</t>
  </si>
  <si>
    <t>3/ On 10/28/2011, Treasury completed the exchange of all Carver Bancorp, Inc. ("Carver") preferred stock held by Treasury for 2,321,286 shares of Carver common stock, pursuant to the terms of the agreement between Treasury and Carver entered into on 06/29/2011. Accrued and previously unpaid dividends were paid on the date of the exchange.</t>
  </si>
  <si>
    <t>3, 26, 32</t>
  </si>
  <si>
    <t>32. On November 1, 2011, Treasury received a $201,345.42 pro-rata tax distribution on its common stock from Ally Financial, Inc. pursuant to the terms of the Sixth Amended and Restated Limited Liability Company Operating Agreement of GMAC LLC dated May 22, 2009.</t>
  </si>
  <si>
    <t>29. On March 31, 2011, the Plan of Liquidation for Motors Liquidation Company (Old GM) became effective, Treasury’s $986 million loan to Old GM was converted to an administrative claim and the assets remaining with Old GM, including Treasury's liens on certain collateral and other rights attached to the loan, were transferred to liquidation trusts. On December 15, 2011, Old GM was dissolved, as required by the Plan of Liquidation. Treasury retained the right to recover additional proceeds; however, any additional recovery is dependent on actual liquidation proceeds and pending litigation.</t>
  </si>
  <si>
    <t>AG GECC PPIF Master Fund, L.P.</t>
  </si>
  <si>
    <t>1, 4</t>
  </si>
  <si>
    <t>Commitment Amount</t>
  </si>
  <si>
    <r>
      <t xml:space="preserve">Preliminary Adjusted Commitment </t>
    </r>
    <r>
      <rPr>
        <b/>
        <sz val="12"/>
        <rFont val="Arial"/>
        <family val="2"/>
      </rPr>
      <t xml:space="preserve"> </t>
    </r>
    <r>
      <rPr>
        <b/>
        <vertAlign val="superscript"/>
        <sz val="14"/>
        <rFont val="Arial"/>
        <family val="2"/>
      </rPr>
      <t>3</t>
    </r>
  </si>
  <si>
    <r>
      <t xml:space="preserve">Final Commitment Amount </t>
    </r>
    <r>
      <rPr>
        <b/>
        <vertAlign val="superscript"/>
        <sz val="14"/>
        <rFont val="Arial"/>
        <family val="2"/>
      </rPr>
      <t>7</t>
    </r>
  </si>
  <si>
    <r>
      <t xml:space="preserve">Final Investment Amount </t>
    </r>
    <r>
      <rPr>
        <b/>
        <vertAlign val="superscript"/>
        <sz val="14"/>
        <rFont val="Arial"/>
        <family val="2"/>
      </rPr>
      <t>9</t>
    </r>
  </si>
  <si>
    <r>
      <t xml:space="preserve">Membership Interest  </t>
    </r>
    <r>
      <rPr>
        <vertAlign val="superscript"/>
        <sz val="14"/>
        <rFont val="Arial"/>
        <family val="2"/>
      </rPr>
      <t>10</t>
    </r>
  </si>
  <si>
    <t>INITIAL COMMITMENT AMOUNT</t>
  </si>
  <si>
    <t>FINAL COMMITMENT AMOUNT</t>
  </si>
  <si>
    <r>
      <t xml:space="preserve">TOTAL DISTRIBUTIONS </t>
    </r>
    <r>
      <rPr>
        <b/>
        <vertAlign val="superscript"/>
        <sz val="11"/>
        <rFont val="Arial"/>
        <family val="2"/>
      </rPr>
      <t>5</t>
    </r>
  </si>
  <si>
    <t>1/ The equity amount may be incrementally funded. Commitment amount represents Treasury's maximum obligation if the limited partners other than Treasury fund their maximum equity capital obligations.</t>
  </si>
  <si>
    <t>2/ The loan may be incrementally funded. Commitment amount represents Treasury's maximum obligation if Treasury and the limited partners other than Treasury fund 100% of their maximum equity obligations.</t>
  </si>
  <si>
    <t>7/ Amount adjusted to show Treasury's final capital commitment (membership interest) and the maximum amount of Treasury's debt obligation that may be drawn down in accordance with the Loan Agreement.</t>
  </si>
  <si>
    <t>9/ Cumulative capital drawn at end of the Investment Period.</t>
  </si>
  <si>
    <t>5/ Distributions after capital repayments will be considered profit and are paid pro rata (subject to prior distribution of Contingent Proceeds to Treasury) to the fund's partners, including Treasury, in proportion to their membership interests.  These figures exclude pro-rata distributions to Treasury of gross investment proceeds (reported on the Dividends &amp; Interest report), which may be made from time to time in accordance with the terms of the fund's Limited Partnership Agreement.</t>
  </si>
  <si>
    <t>10/ The Amount is adjusted to reflect pro-rata equity distributions that have been deemed to be capital repayments to Treasury.</t>
  </si>
  <si>
    <t>UNITEHERE Federal Credit Union
(Workers United Federal Credit Union)</t>
  </si>
  <si>
    <t>3/ For final disposition of warrants, "R" represents proceeds from a repurchase of warrants by the financial institution, and "A" represents the proceeds to Treasury, after underwriting fees, from a sale by Treasury in a registered public offering of the warrants issued by the financial institution.</t>
  </si>
  <si>
    <t>12/ On 5/10/2012, Treasury completed the sale of 188,524,589 shares of common stock at $30.50 per share for total proceeds of $5,749,999,965, pursuant to an underwriting agreement executed on 5/6/2012.</t>
  </si>
  <si>
    <t>11/ On 3/13/2012, Treasury completed the sale of 206,896,552 shares of common stock at $29.00 per share for total proceeds of $6,000,000,008, pursuant to an underwriting agreement executed on 3/8/2012.</t>
  </si>
  <si>
    <t>9/ On 5/27/2011, Treasury completed the sale of 200,000,000 shares of common stock at $29.00 per share for total proceeds of $5,800,000,000, pursuant to an underwriting agreement executed on 05/24/2011.</t>
  </si>
  <si>
    <t>13/ On 8/8/2012, Treasury completed the sale of 188,524,590 shares of common stock at $30.50 per share for total proceeds of $5,749,999,995, pursuant to an underwriting agreement executed on 8/3/2012.</t>
  </si>
  <si>
    <r>
      <t xml:space="preserve">Distribution </t>
    </r>
    <r>
      <rPr>
        <vertAlign val="superscript"/>
        <sz val="14"/>
        <rFont val="Arial"/>
        <family val="2"/>
      </rPr>
      <t>5, 11</t>
    </r>
  </si>
  <si>
    <t>11/ Distribution represents a gain on funded capital and is subject to revision pending any additional fundings of the outstanding commitment.</t>
  </si>
  <si>
    <t>12/ On 08/23/2012, AllianceBernstein agreed to de-obligate its unused debt commitment. The Final Investment Amount represents the cumulative capital drawn as of the de-obligation.</t>
  </si>
  <si>
    <t>14/ On 9/14/2012, Treasury completed the sale of 636,923,075 shares of common stock at $32.50 per share for total proceeds of $20,699,999,938, pursuant to an underwriting agreement executed on 9/10/2012.
14/ On 9/10/2012, Treasury executed an underwriting agreement to sell 553,846,153 shares of common stock at $32.50 per share for an aggregate amount equal to $17,999,999,973. On 9/11/2012, the underwriters exercised their option to purchase an additional 83,076,922 shares of common stock from Treasury at the same purchase price resulting in additional proceeds of $2,699,999,965. Treasury's aggregate proceeds from the sale of common stock pursuant to the underwriting agreement equals $20,699,999,938.</t>
  </si>
  <si>
    <t>LEGACY SECURITIES PUBLIC-PRIVATE INVESTMENT PROGRAM (S-PPIP)</t>
  </si>
  <si>
    <t>CREDIT MARKET PROGRAMS</t>
  </si>
  <si>
    <t>SBA 7a SECURITIES PURCHASE PROGRAM</t>
  </si>
  <si>
    <t>TERM ASSET-BACKED SECURITIES LOAN FACILITY</t>
  </si>
  <si>
    <r>
      <t xml:space="preserve">Membership Interest  </t>
    </r>
    <r>
      <rPr>
        <vertAlign val="superscript"/>
        <sz val="14"/>
        <rFont val="Arial"/>
        <family val="2"/>
      </rPr>
      <t>10</t>
    </r>
    <r>
      <rPr>
        <sz val="11"/>
        <color theme="1"/>
        <rFont val="Calibri"/>
        <family val="2"/>
        <scheme val="minor"/>
      </rPr>
      <t/>
    </r>
  </si>
  <si>
    <t>6/ Repayment pursuant to Section 6.10 of the CDCI Securities Purchase Agreement</t>
  </si>
  <si>
    <t xml:space="preserve">15/ On 12/14/2012, Treasury completed the sale of  234,169,156 shares of common stock at $32.50 per share for total proceeds of $7,610,497,570, pursuant to an underwriting agreement executed on 12/10/2012. </t>
  </si>
  <si>
    <r>
      <t xml:space="preserve">Partial Disposition </t>
    </r>
    <r>
      <rPr>
        <vertAlign val="superscript"/>
        <sz val="11"/>
        <rFont val="Arial"/>
        <family val="2"/>
      </rPr>
      <t>33</t>
    </r>
  </si>
  <si>
    <t>33. On 12/21/2012, Treasury sold 200,000,000 shares of common stock at $27.50 per share pursuant to a letter agreement. Following settlement, the net proceeds to Treasury were $5,500,000,000.</t>
  </si>
  <si>
    <t>Trust preferred securities received from the FDIC</t>
  </si>
  <si>
    <t xml:space="preserve">6/ 12/28/2012, as contemplated by the Termination Agreement and the Letter Agreement dated 12/23/2009, between Treasury and the Federal Deposit Insurance Corporation (FDIC), Treasury received from the FDIC, Citigroup Inc. trust preferred securities in aggregate liquidation preference equal to $800 million and approximately $183 million in dividend and interest payments from those securities. </t>
  </si>
  <si>
    <t>3/ On 6/28/2012, Treasury, the FRBNY and TALF LLC entered into an amendment of the credit agreement previously amended 7/19/2010, which reduced Treasury's maximum loan amount to $1,400,000,000.</t>
  </si>
  <si>
    <t xml:space="preserve">4/ On 1/15/2013, Treasury, the FRBNY and TALF LLC entered into an amendment that stated that, due to the fact that the accumulated fees collected through TALF exceed the total principal amount of TALF loans outstanding, Treasury’s commitment of TARP funds to provide credit protection is no longer necessary.  </t>
  </si>
  <si>
    <t>Total Investment Amount</t>
  </si>
  <si>
    <t>Contingent Interest Proceeds</t>
  </si>
  <si>
    <t>Principal Repayment</t>
  </si>
  <si>
    <t>Final Investment Amount</t>
  </si>
  <si>
    <t>Exchange Trust preferred securities for subordinated note</t>
  </si>
  <si>
    <t>Subordinated Note</t>
  </si>
  <si>
    <t>7/ On 2/4/2013, Treasury exchanged $800 million in Citigroup Capital XXXIII Trust Preferred Securities (TruPs) for $894 million in Citigroup subordinated notes pursuant to an agreement between Citigroup and Treasury executed on 2/4/2013. Accrued interest on the TruPs was received at the time of the exchange.</t>
  </si>
  <si>
    <t>8/ On 2/8/2013, Treasury completed the sale of its Citigroup subordinated notes for $894 million plus accrued interest, pursuant to an underwriting agreement executed on 2/8/2012.</t>
  </si>
  <si>
    <t>Repurchase</t>
  </si>
  <si>
    <t>Warrants (Series D)</t>
  </si>
  <si>
    <r>
      <t xml:space="preserve">Repayment </t>
    </r>
    <r>
      <rPr>
        <b/>
        <vertAlign val="superscript"/>
        <sz val="11"/>
        <rFont val="Arial"/>
        <family val="2"/>
      </rPr>
      <t>5</t>
    </r>
  </si>
  <si>
    <r>
      <t xml:space="preserve">Total Repayment Amount </t>
    </r>
    <r>
      <rPr>
        <b/>
        <vertAlign val="superscript"/>
        <sz val="11"/>
        <rFont val="Arial"/>
        <family val="2"/>
      </rPr>
      <t>5</t>
    </r>
  </si>
  <si>
    <t>5/ Repayment amounts do not include accrued interest proceeds received on 2/6/2013, which are reflected on the Dividends &amp; Interest Report.</t>
  </si>
  <si>
    <t>4/ On 3/23/2012, Premier Bank, Wilmette, IL, the banking subsidiary of Premier Bancorp, Inc., was closed by the Illinois Department of Financial and Professional Regulation - Division of Banking, and the Federal Deposit Insurance Corporation (FDIC) was named Receiver. On 1/29/2013, UST received $79,900 representing the total amount of distributions paid to creditors as a result of the liquidation of Premier Bancorp, Inc.</t>
  </si>
  <si>
    <r>
      <t xml:space="preserve">Partial Disposition </t>
    </r>
    <r>
      <rPr>
        <vertAlign val="superscript"/>
        <sz val="11"/>
        <rFont val="Arial"/>
        <family val="2"/>
      </rPr>
      <t>34</t>
    </r>
  </si>
  <si>
    <t>34 On January 18, 2013, Treasury gave Citigroup Global Markets, Inc. and J.P. Morgan Securities, LLC discretionary authority, as its sales agent, to sell subject to certain parameters up to 58,392,078 shares of common stock from time to time during the period ending on April 17, 2013 (or upon completion of the sale).  Completion of the sale under this authority occurred on April 11, 2013.</t>
  </si>
  <si>
    <t>AUTOMOTIVE INDUSTRY FINANCING PROGRAM - GENERAL MOTORS COMPANY</t>
  </si>
  <si>
    <r>
      <t>Pricing Mechanism</t>
    </r>
    <r>
      <rPr>
        <b/>
        <vertAlign val="superscript"/>
        <sz val="11"/>
        <color indexed="8"/>
        <rFont val="Arial"/>
        <family val="2"/>
      </rPr>
      <t>1</t>
    </r>
  </si>
  <si>
    <r>
      <t>Proceeds</t>
    </r>
    <r>
      <rPr>
        <b/>
        <vertAlign val="superscript"/>
        <sz val="11"/>
        <color indexed="8"/>
        <rFont val="Arial"/>
        <family val="2"/>
      </rPr>
      <t>2</t>
    </r>
  </si>
  <si>
    <t>01/18/13 – 04/17/13</t>
  </si>
  <si>
    <t>1/ The price set forth is the weighted average price for all sales of General Motors Company common stock made by Treasury over the course of the corresponding period.</t>
  </si>
  <si>
    <t>2/ Amount represents the gross proceeds to Treasury.</t>
  </si>
  <si>
    <t>3/ On January 18, 2013, Treasury gave Citigroup Global Markets, Inc. and J.P. Morgan Securities, LLC discretionary authority, as its sales agent, to sell subject to certain parameters up to 58,392,078 shares of common stock from time to time during the period ending on April 17, 2013 (or upon completion of the sale).  Completion of the sale under this authority occurred on April 11, 2013.</t>
  </si>
  <si>
    <t>1, 7</t>
  </si>
  <si>
    <t>7/ Repayment pursuant to Section 5 of the CDCI Exchange Agreement.</t>
  </si>
  <si>
    <t>8/ Repayment pursuant to Section 6.11 of the CDCI Securities Purchase Agreement.</t>
  </si>
  <si>
    <t>5/ Repayment pursuant to Section 5 of the CDCI Certificate of Designation.</t>
  </si>
  <si>
    <t>9/ Repayment pursuant to Section 5.11 of the CDCI Exchange Agreement.</t>
  </si>
  <si>
    <r>
      <t>Adjusted Distribution</t>
    </r>
    <r>
      <rPr>
        <vertAlign val="superscript"/>
        <sz val="12"/>
        <rFont val="Arial"/>
        <family val="2"/>
      </rPr>
      <t>5, 13</t>
    </r>
  </si>
  <si>
    <t xml:space="preserve">13/ On, 6/5/2013, Invesco Mortgage Recovery Master Fund L.P. made a distribution to Treasury that is the result of adjustments made to positions previously held by the Invesco Legacy Securities Master Fund, L.P. “Partnership”, of which The U.S. Department of the Treasury is a Limited Partner.  The adjusted distribution was made 18 months after the Final Distribution on 9/28/2012. </t>
  </si>
  <si>
    <r>
      <t xml:space="preserve">Partial Disposition </t>
    </r>
    <r>
      <rPr>
        <vertAlign val="superscript"/>
        <sz val="11"/>
        <rFont val="Arial"/>
        <family val="2"/>
      </rPr>
      <t>35</t>
    </r>
  </si>
  <si>
    <t>35. On 6/12/2013, Treasury sold 30,000,000 shares of GM common stock in a registered public offering at $34.41 per share for net proceeds to Treasury of $ 1,031,700,000.</t>
  </si>
  <si>
    <r>
      <t xml:space="preserve">Distribution </t>
    </r>
    <r>
      <rPr>
        <vertAlign val="superscript"/>
        <sz val="14"/>
        <rFont val="Arial"/>
        <family val="2"/>
      </rPr>
      <t>5, 14</t>
    </r>
  </si>
  <si>
    <t>14/ On 7/8/2013, Invesco Mortgage Recovery Master Fund L.P. made a distribution to Treasury arising from the Settlement Agreement between Jefferies LLC and Invesco Advisers, Inc. dated as of 3/20/2013.</t>
  </si>
  <si>
    <t>*Investment Status Definition Key</t>
  </si>
  <si>
    <r>
      <rPr>
        <b/>
        <sz val="11"/>
        <color theme="1"/>
        <rFont val="Arial"/>
        <family val="2"/>
      </rPr>
      <t>Full investment outstanding</t>
    </r>
    <r>
      <rPr>
        <sz val="11"/>
        <color theme="1"/>
        <rFont val="Arial"/>
        <family val="2"/>
      </rPr>
      <t>: Treasury's full investment is still outstanding</t>
    </r>
  </si>
  <si>
    <r>
      <rPr>
        <b/>
        <sz val="11"/>
        <color theme="1"/>
        <rFont val="Arial"/>
        <family val="2"/>
      </rPr>
      <t xml:space="preserve">Redeemed </t>
    </r>
    <r>
      <rPr>
        <sz val="11"/>
        <color theme="1"/>
        <rFont val="Arial"/>
        <family val="2"/>
      </rPr>
      <t>– institution has repaid Treasury’s investment</t>
    </r>
  </si>
  <si>
    <r>
      <rPr>
        <b/>
        <sz val="11"/>
        <color theme="1"/>
        <rFont val="Arial"/>
        <family val="2"/>
      </rPr>
      <t>Sold</t>
    </r>
    <r>
      <rPr>
        <sz val="11"/>
        <color theme="1"/>
        <rFont val="Arial"/>
        <family val="2"/>
      </rPr>
      <t xml:space="preserve"> – by auction, an offering, or through a restructuring</t>
    </r>
  </si>
  <si>
    <r>
      <rPr>
        <b/>
        <sz val="11"/>
        <color theme="1"/>
        <rFont val="Arial"/>
        <family val="2"/>
      </rPr>
      <t>In full</t>
    </r>
    <r>
      <rPr>
        <sz val="11"/>
        <color theme="1"/>
        <rFont val="Arial"/>
        <family val="2"/>
      </rPr>
      <t xml:space="preserve"> – all of Treasury’s investment amount</t>
    </r>
  </si>
  <si>
    <r>
      <rPr>
        <b/>
        <sz val="11"/>
        <color theme="1"/>
        <rFont val="Arial"/>
        <family val="2"/>
      </rPr>
      <t>Warrants outstanding</t>
    </r>
    <r>
      <rPr>
        <sz val="11"/>
        <color theme="1"/>
        <rFont val="Arial"/>
        <family val="2"/>
      </rPr>
      <t xml:space="preserve"> – Treasury’s warrant to purchase additional stock is still outstanding, including any exercised warrants</t>
    </r>
  </si>
  <si>
    <r>
      <rPr>
        <b/>
        <sz val="11"/>
        <color theme="1"/>
        <rFont val="Arial"/>
        <family val="2"/>
      </rPr>
      <t>Warrants not outstanding</t>
    </r>
    <r>
      <rPr>
        <sz val="11"/>
        <color theme="1"/>
        <rFont val="Arial"/>
        <family val="2"/>
      </rPr>
      <t xml:space="preserve"> – Treasury has disposed of its warrant to purchase additional  stock through various means as described in the Warrant Report (such as sale back to company and auctions) or Treasury did not receive a warrant to purchase additional stock</t>
    </r>
  </si>
  <si>
    <t>FootNote</t>
  </si>
  <si>
    <t>Institution Name</t>
  </si>
  <si>
    <r>
      <t>Original Investment Type</t>
    </r>
    <r>
      <rPr>
        <b/>
        <vertAlign val="superscript"/>
        <sz val="14"/>
        <color rgb="FF333333"/>
        <rFont val="Calibri"/>
        <family val="2"/>
      </rPr>
      <t>1</t>
    </r>
  </si>
  <si>
    <t>Original Investment Amount</t>
  </si>
  <si>
    <t>Outstanding Investment</t>
  </si>
  <si>
    <r>
      <t>Total Cash Back</t>
    </r>
    <r>
      <rPr>
        <b/>
        <vertAlign val="superscript"/>
        <sz val="14"/>
        <color rgb="FF333333"/>
        <rFont val="Calibri"/>
        <family val="2"/>
      </rPr>
      <t>2</t>
    </r>
  </si>
  <si>
    <t>Investment Status*</t>
  </si>
  <si>
    <t>Warrant Proceeds</t>
  </si>
  <si>
    <t>Shares</t>
  </si>
  <si>
    <t>Avg. Price</t>
  </si>
  <si>
    <t>1ST CONSTITUTION BANCORP</t>
  </si>
  <si>
    <t>CRANBURY</t>
  </si>
  <si>
    <t>Redeemed, in full; warrants not outstanding</t>
  </si>
  <si>
    <t>1ST ENTERPRISE BANK</t>
  </si>
  <si>
    <t>LOS ANGELES</t>
  </si>
  <si>
    <t>1ST FINANCIAL SERVICES CORPORATION</t>
  </si>
  <si>
    <t>HENDERSONVILLE</t>
  </si>
  <si>
    <t>Full investment outstanding; warrants outstanding</t>
  </si>
  <si>
    <t>1ST SOURCE CORPORATION</t>
  </si>
  <si>
    <t>SOUTH BEND</t>
  </si>
  <si>
    <t>1ST UNITED BANCORP, INC.</t>
  </si>
  <si>
    <t>BOCA RATON</t>
  </si>
  <si>
    <t>AB&amp;T FINANCIAL CORPORATION</t>
  </si>
  <si>
    <t>GASTONIA</t>
  </si>
  <si>
    <t>ADBANC, INC.</t>
  </si>
  <si>
    <t>OGALLALA</t>
  </si>
  <si>
    <t>ALARION FINANCIAL SERVICES, INC.</t>
  </si>
  <si>
    <t>OCALA</t>
  </si>
  <si>
    <t>Sold, in full; warrants not outstanding</t>
  </si>
  <si>
    <t>ALASKA PACIFIC BANCSHARES, INC.</t>
  </si>
  <si>
    <t>JUNEAU</t>
  </si>
  <si>
    <t>Sold, in full; warrants outstanding</t>
  </si>
  <si>
    <t>ALLIANCE BANCSHARES, INC.</t>
  </si>
  <si>
    <t>DALTON</t>
  </si>
  <si>
    <t>ALLIANCE FINANCIAL CORPORATION</t>
  </si>
  <si>
    <t>SYRACUSE</t>
  </si>
  <si>
    <t>ALLIANCE FINANCIAL SERVICES, INC.</t>
  </si>
  <si>
    <t>SAINT PAUL</t>
  </si>
  <si>
    <t>ALLIED FIRST BANCORP, INC.</t>
  </si>
  <si>
    <t>OSWEGO</t>
  </si>
  <si>
    <t>ALPINE BANKS OF COLORADO</t>
  </si>
  <si>
    <t>GLENWOOD SPRINGS</t>
  </si>
  <si>
    <t>AMB FINANCIAL CORPORATION</t>
  </si>
  <si>
    <t>MUNSTER</t>
  </si>
  <si>
    <t>AMERIBANK HOLDING COMPANY, INC. / AMERICAN BANK OF OKLAHOMA</t>
  </si>
  <si>
    <t>COLLINSVILLE</t>
  </si>
  <si>
    <t>AMERICAN EXPRESS COMPANY</t>
  </si>
  <si>
    <t>NEW YORK</t>
  </si>
  <si>
    <t>AMERICAN PREMIER BANCORP</t>
  </si>
  <si>
    <t>ARCADIA</t>
  </si>
  <si>
    <t>AMERICAN STATE BANCSHARES, INC.</t>
  </si>
  <si>
    <t>GREAT BEND</t>
  </si>
  <si>
    <t>AMERIS BANCORP</t>
  </si>
  <si>
    <t>MOULTRIE</t>
  </si>
  <si>
    <t>AMERISERV FINANCIAL, INC.</t>
  </si>
  <si>
    <t>JOHNSTOWN</t>
  </si>
  <si>
    <t>AMFIRST FINANCIAL SERVICES, INC</t>
  </si>
  <si>
    <t>MCCOOK</t>
  </si>
  <si>
    <t>ANCHOR BANCORP WISCONSIN, INC.</t>
  </si>
  <si>
    <t>MADISON</t>
  </si>
  <si>
    <t>ANNAPOLIS BANCORP, INC.</t>
  </si>
  <si>
    <t>ANNAPOLIS</t>
  </si>
  <si>
    <t>Redeemed, in full; warrants outstanding</t>
  </si>
  <si>
    <t>ASSOCIATED BANC-CORP</t>
  </si>
  <si>
    <t>GREEN BAY</t>
  </si>
  <si>
    <t>ATLANTIC BANCSHARES, INC.</t>
  </si>
  <si>
    <t>BLUFFTON</t>
  </si>
  <si>
    <t>AVENUE FINANCIAL HOLDINGS</t>
  </si>
  <si>
    <t>NASHVILLE</t>
  </si>
  <si>
    <t>AVIDBANK HOLDING, INC. / PENINSULA BANK HOLDING CO.</t>
  </si>
  <si>
    <t>PALO ALTO</t>
  </si>
  <si>
    <t>BANCINDEPENDENT, INCORPORATED</t>
  </si>
  <si>
    <t>SHEFFIELD</t>
  </si>
  <si>
    <t>BANCORP FINANCIAL, INC.</t>
  </si>
  <si>
    <t>OAK BROOK</t>
  </si>
  <si>
    <t>BANCORP RHODE ISLAND, INC.</t>
  </si>
  <si>
    <t>PROVIDENCE</t>
  </si>
  <si>
    <t>RI</t>
  </si>
  <si>
    <t>BANCPLUS CORPORATION</t>
  </si>
  <si>
    <t>RIDGELAND</t>
  </si>
  <si>
    <t>BANCSTAR, INC.</t>
  </si>
  <si>
    <t>FESTUS</t>
  </si>
  <si>
    <t>BANCTRUST FINANCIAL GROUP, INC.</t>
  </si>
  <si>
    <t>MOBILE</t>
  </si>
  <si>
    <t>BANK FINANCIAL SERVICES, INC.</t>
  </si>
  <si>
    <t>EDEN PRAIRIE</t>
  </si>
  <si>
    <t>BANK OF AMERICA</t>
  </si>
  <si>
    <t>CHARLOTTE</t>
  </si>
  <si>
    <t>BANK OF COMMERCE</t>
  </si>
  <si>
    <t>BANK OF COMMERCE HOLDINGS</t>
  </si>
  <si>
    <t>REDDING</t>
  </si>
  <si>
    <t>BANK OF GEORGE</t>
  </si>
  <si>
    <t>LAS VEGAS</t>
  </si>
  <si>
    <t>BANK OF MARIN BANCORP</t>
  </si>
  <si>
    <t>NOVATO</t>
  </si>
  <si>
    <t>BANK OF NEW YORK MELLON</t>
  </si>
  <si>
    <t>BANK OF THE CAROLINAS CORPORATION</t>
  </si>
  <si>
    <t>MOCKSVILLE</t>
  </si>
  <si>
    <t>BANK OF THE OZARKS, INC.</t>
  </si>
  <si>
    <t>LITTLE ROCK</t>
  </si>
  <si>
    <t>BANKERS' BANK OF THE WEST BANCORP, INC.</t>
  </si>
  <si>
    <t>DENVER</t>
  </si>
  <si>
    <t>BANKFIRST CAPITAL CORPORATION</t>
  </si>
  <si>
    <t>MACON</t>
  </si>
  <si>
    <t>BANKGREENVILLE FINANCIAL CORPORATION</t>
  </si>
  <si>
    <t>GREENVILLE</t>
  </si>
  <si>
    <t>BANNER CORPORATION/BANNER BANK</t>
  </si>
  <si>
    <t>WALLA WALLA</t>
  </si>
  <si>
    <t>BANNER COUNTY BAN CORPORATION</t>
  </si>
  <si>
    <t>HARRISBURG</t>
  </si>
  <si>
    <t>BAR HARBOR BANKSHARES</t>
  </si>
  <si>
    <t>BAR HARBOR</t>
  </si>
  <si>
    <t>ME</t>
  </si>
  <si>
    <t>BB&amp;T CORP.</t>
  </si>
  <si>
    <t>WINSTON-SALEM</t>
  </si>
  <si>
    <t>BCB HOLDING COMPANY, INC.</t>
  </si>
  <si>
    <t>THEODORE</t>
  </si>
  <si>
    <t>BCSB BANCORP, INC.</t>
  </si>
  <si>
    <t>BALTIMORE</t>
  </si>
  <si>
    <t>BEACH BUSINESS BANK</t>
  </si>
  <si>
    <t>MANHATTAN BEACH</t>
  </si>
  <si>
    <t>BERKSHIRE BANCORP, INC. / CUSTOMERS BANCORP, INC.</t>
  </si>
  <si>
    <t>PHOENIXVILLE</t>
  </si>
  <si>
    <t>BERKSHIRE HILLS BANCORP, INC.</t>
  </si>
  <si>
    <t>PITTSFIELD</t>
  </si>
  <si>
    <t>BERN BANCSHARES, INC.</t>
  </si>
  <si>
    <t>BERN</t>
  </si>
  <si>
    <t>BIRMINGHAM BLOOMFIELD BANCSHARES, INC.</t>
  </si>
  <si>
    <t>BIRMINGHAM</t>
  </si>
  <si>
    <t>BISCAYNE BANCSHARES, INC.</t>
  </si>
  <si>
    <t>COCONUT GROVE</t>
  </si>
  <si>
    <t>BLACKHAWK BANCORP, INC.</t>
  </si>
  <si>
    <t>BELOIT</t>
  </si>
  <si>
    <t>BLACKRIDGE FINANCIAL, INC.</t>
  </si>
  <si>
    <t>FARGO</t>
  </si>
  <si>
    <t>BLUE RIDGE BANCSHARES, INC.</t>
  </si>
  <si>
    <t>INDEPENDENCE</t>
  </si>
  <si>
    <t>BLUE RIVER BANCSHARES, INC.</t>
  </si>
  <si>
    <t>SHELBYVILLE</t>
  </si>
  <si>
    <t>BLUE VALLEY BAN CORP</t>
  </si>
  <si>
    <t>OVERLAND PARK</t>
  </si>
  <si>
    <t>BNB FINANCIAL SERVICES CORPORATION</t>
  </si>
  <si>
    <t>BNC BANCORP</t>
  </si>
  <si>
    <t>THOMASVILLE</t>
  </si>
  <si>
    <t>BNC FINANCIAL GROUP, INC.</t>
  </si>
  <si>
    <t>NEW CANAAN</t>
  </si>
  <si>
    <t>BNCCORP, INC.</t>
  </si>
  <si>
    <t>BISMARCK</t>
  </si>
  <si>
    <t>BOH HOLDINGS, INC.</t>
  </si>
  <si>
    <t>HOUSTON</t>
  </si>
  <si>
    <t>BOSCOBEL BANCORP, INC.</t>
  </si>
  <si>
    <t>BOSCOBEL</t>
  </si>
  <si>
    <t>BOSTON PRIVATE FINANCIAL HOLDINGS INC.</t>
  </si>
  <si>
    <t>BOSTON</t>
  </si>
  <si>
    <t>BRIDGE CAPITAL HOLDINGS</t>
  </si>
  <si>
    <t>SAN JOSE</t>
  </si>
  <si>
    <t>BRIDGEVIEW BANCORP, INC.</t>
  </si>
  <si>
    <t>BRIDGEVIEW</t>
  </si>
  <si>
    <t>BROADWAY FINANCIAL CORPORATION</t>
  </si>
  <si>
    <t>Full investment outstanding; warrants not outstanding</t>
  </si>
  <si>
    <t>BROGAN BANKSHARES, INC.</t>
  </si>
  <si>
    <t>KAUKAUNA</t>
  </si>
  <si>
    <t>BROTHERHOOD BANCSHARES, INC.</t>
  </si>
  <si>
    <t>KANSAS CITY</t>
  </si>
  <si>
    <t>BUSINESS BANCSHARES, INC.</t>
  </si>
  <si>
    <t>CLAYTON</t>
  </si>
  <si>
    <t>BUTLER POINT, INC.</t>
  </si>
  <si>
    <t>CATLIN</t>
  </si>
  <si>
    <t>C&amp;F FINANCIAL CORPORATION</t>
  </si>
  <si>
    <t>WEST POINT</t>
  </si>
  <si>
    <t>CACHE VALLEY BANKING COMPANY</t>
  </si>
  <si>
    <t>LOGAN</t>
  </si>
  <si>
    <t>CADENCE FINANCIAL CORPORATION</t>
  </si>
  <si>
    <t>STARKVILLE</t>
  </si>
  <si>
    <t>CALIFORNIA BANK OF COMMERCE</t>
  </si>
  <si>
    <t>LAFAYETTE</t>
  </si>
  <si>
    <t>CALIFORNIA OAKS STATE BANK</t>
  </si>
  <si>
    <t>THOUSAND OAKS</t>
  </si>
  <si>
    <t>CALVERT FINANCIAL CORPORATION</t>
  </si>
  <si>
    <t>ASHLAND</t>
  </si>
  <si>
    <t>CALWEST BANCORP</t>
  </si>
  <si>
    <t>RANCHO SANTA MARGARITA</t>
  </si>
  <si>
    <t>CAPITAL BANCORP, INC.</t>
  </si>
  <si>
    <t>ROCKVILLE</t>
  </si>
  <si>
    <t>CAPITAL BANK CORPORATION</t>
  </si>
  <si>
    <t>RALEIGH</t>
  </si>
  <si>
    <t>CAPITAL COMMERCE BANCORP, INC.</t>
  </si>
  <si>
    <t>MILWAUKEE</t>
  </si>
  <si>
    <t>CAPITAL ONE FINANCIAL CORP</t>
  </si>
  <si>
    <t>MCLEAN</t>
  </si>
  <si>
    <t>CAPITAL PACIFIC BANCORP</t>
  </si>
  <si>
    <t>PORTLAND</t>
  </si>
  <si>
    <t>CARDINAL BANCORP II, INC.</t>
  </si>
  <si>
    <t>WASHINGTON</t>
  </si>
  <si>
    <t>CAROLINA BANK HOLDINGS, INC.</t>
  </si>
  <si>
    <t>GREENSBORO</t>
  </si>
  <si>
    <t>CAROLINA TRUST BANK</t>
  </si>
  <si>
    <t>LINCOLNTON</t>
  </si>
  <si>
    <t>CARROLLTON BANCORP</t>
  </si>
  <si>
    <t>CARVER BANCORP, INC.</t>
  </si>
  <si>
    <t>CASCADE FINANCIAL CORPORATION</t>
  </si>
  <si>
    <t>EVERETT</t>
  </si>
  <si>
    <t>CATHAY GENERAL BANCORP</t>
  </si>
  <si>
    <t>Redeemed, in part; warrants outstanding</t>
  </si>
  <si>
    <t>CATSKILL HUDSON BANCORP, INC.</t>
  </si>
  <si>
    <t>ROCK HILL</t>
  </si>
  <si>
    <t>CB HOLDING CORP.</t>
  </si>
  <si>
    <t>ALEDO</t>
  </si>
  <si>
    <t>CBB BANCORP</t>
  </si>
  <si>
    <t>CARTERSVILLE</t>
  </si>
  <si>
    <t>CBS BANC-CORP.</t>
  </si>
  <si>
    <t>RUSSELLVILLE</t>
  </si>
  <si>
    <t>CECIL BANCORP, INC.</t>
  </si>
  <si>
    <t>ELKTON</t>
  </si>
  <si>
    <t>CEDARSTONE BANK</t>
  </si>
  <si>
    <t>LEBANON</t>
  </si>
  <si>
    <t>CENTER BANCORP, INC.</t>
  </si>
  <si>
    <t>UNION</t>
  </si>
  <si>
    <t>CENTER FINANCIAL CORPORATION / BBCN BANCORP, INC.</t>
  </si>
  <si>
    <t>CENTERBANK</t>
  </si>
  <si>
    <t>MILFORD</t>
  </si>
  <si>
    <t>CENTERSTATE BANKS OF FLORIDA INC.</t>
  </si>
  <si>
    <t>DAVENPORT</t>
  </si>
  <si>
    <t>CENTRA FINANCIAL HOLDINGS, INC.</t>
  </si>
  <si>
    <t>MORGANTOWN</t>
  </si>
  <si>
    <t>CENTRAL BANCORP, INC. (MA)</t>
  </si>
  <si>
    <t>SOMERVILLE</t>
  </si>
  <si>
    <t>CENTRAL BANCORP, INC. (TX)</t>
  </si>
  <si>
    <t>GARLAND</t>
  </si>
  <si>
    <t>CENTRAL BANCSHARES, INC.</t>
  </si>
  <si>
    <t>CENTRAL COMMUNITY CORPORATION</t>
  </si>
  <si>
    <t>TEMPLE</t>
  </si>
  <si>
    <t>CENTRAL FEDERAL CORPORATION</t>
  </si>
  <si>
    <t>FAIRLAWN</t>
  </si>
  <si>
    <t>CENTRAL JERSEY BANCORP</t>
  </si>
  <si>
    <t>OAKHURST</t>
  </si>
  <si>
    <t>CENTRAL PACIFIC FINANCIAL CORP.</t>
  </si>
  <si>
    <t>HONOLULU</t>
  </si>
  <si>
    <t>CENTRAL VALLEY COMMUNITY BANCORP</t>
  </si>
  <si>
    <t>FRESNO</t>
  </si>
  <si>
    <t>CENTRAL VIRGINIA BANKSHARES, INC.</t>
  </si>
  <si>
    <t>POWHATAN</t>
  </si>
  <si>
    <t>CENTRIC FINANCIAL CORPORATION</t>
  </si>
  <si>
    <t>CENTRIX BANK &amp; TRUST</t>
  </si>
  <si>
    <t>BEDFORD</t>
  </si>
  <si>
    <t>CENTRUE FINANCIAL CORPORATION</t>
  </si>
  <si>
    <t>ST. LOUIS</t>
  </si>
  <si>
    <t>CENTURY FINANCIAL SERVICES CORPORATION</t>
  </si>
  <si>
    <t>SANTA FE</t>
  </si>
  <si>
    <t>CHAMBERS BANCSHARES, INC.</t>
  </si>
  <si>
    <t>DANVILLE</t>
  </si>
  <si>
    <t>CHICAGO SHORE CORPORATION</t>
  </si>
  <si>
    <t>CHICAGO</t>
  </si>
  <si>
    <t>CIT GROUP INC.</t>
  </si>
  <si>
    <t>CITIGROUP INC.</t>
  </si>
  <si>
    <t>CITIZENS &amp; NORTHERN CORPORATION</t>
  </si>
  <si>
    <t>WELLSBORO</t>
  </si>
  <si>
    <t>CITIZENS BANCORP</t>
  </si>
  <si>
    <t>NEVADA CITY</t>
  </si>
  <si>
    <t>CITIZENS BANCSHARES CO.</t>
  </si>
  <si>
    <t>CHILLICOTHE</t>
  </si>
  <si>
    <t>CITIZENS BANCSHARES CORPORATION</t>
  </si>
  <si>
    <t>ATLANTA</t>
  </si>
  <si>
    <t>CITIZENS BANK &amp; TRUST COMPANY, ESTABLISHED 1945</t>
  </si>
  <si>
    <t>COVINGTON</t>
  </si>
  <si>
    <t>CITIZENS COMMERCE BANCSHARES, INC.</t>
  </si>
  <si>
    <t>VERSAILLES</t>
  </si>
  <si>
    <t>CITIZENS COMMUNITY BANK</t>
  </si>
  <si>
    <t>SOUTH HILL</t>
  </si>
  <si>
    <t>CITIZENS FIRST CORPORATION</t>
  </si>
  <si>
    <t>BOWLING GREEN</t>
  </si>
  <si>
    <t>CITIZENS REPUBLIC BANCORP, INC.</t>
  </si>
  <si>
    <t>FLINT</t>
  </si>
  <si>
    <t>CITIZENS SOUTH BANKING CORPORATION</t>
  </si>
  <si>
    <t>CITY NATIONAL BANCSHARES CORPORATION</t>
  </si>
  <si>
    <t>NEWARK</t>
  </si>
  <si>
    <t>CITY NATIONAL CORPORATION</t>
  </si>
  <si>
    <t>BEVERLY HILLS</t>
  </si>
  <si>
    <t>CLOVER COMMUNITY BANKSHARES, INC.</t>
  </si>
  <si>
    <t>CLOVER</t>
  </si>
  <si>
    <t>COASTAL BANKING COMPANY, INC.</t>
  </si>
  <si>
    <t>FERNANDINA BEACH</t>
  </si>
  <si>
    <t>COASTALSOUTH BANCHARES, INC.</t>
  </si>
  <si>
    <t>HILTON HEAD ISLAND</t>
  </si>
  <si>
    <t>COBIZ FINANCIAL INC.</t>
  </si>
  <si>
    <t>CODORUS VALLEY BANCORP, INC.</t>
  </si>
  <si>
    <t>YORK</t>
  </si>
  <si>
    <t>COLOEAST BANKSHARES, INC.</t>
  </si>
  <si>
    <t>LAMAR</t>
  </si>
  <si>
    <t>COLONIAL AMERICAN BANK</t>
  </si>
  <si>
    <t>WEST CONSHOHOCKEN</t>
  </si>
  <si>
    <t>COLONY BANKCORP, INC.</t>
  </si>
  <si>
    <t>FITZGERALD</t>
  </si>
  <si>
    <t>COLUMBIA BANKING SYSTEM, INC.</t>
  </si>
  <si>
    <t>TACOMA</t>
  </si>
  <si>
    <t>COLUMBINE CAPITAL CORP.</t>
  </si>
  <si>
    <t>BUENA VISTA</t>
  </si>
  <si>
    <t>COMERICA INC.</t>
  </si>
  <si>
    <t>DALLAS</t>
  </si>
  <si>
    <t>COMMERCE NATIONAL BANK</t>
  </si>
  <si>
    <t>NEWPORT BEACH</t>
  </si>
  <si>
    <t>COMMONWEALTH BANCSHARES, INC.</t>
  </si>
  <si>
    <t>LOUISVILLE</t>
  </si>
  <si>
    <t>COMMONWEALTH BUSINESS BANK</t>
  </si>
  <si>
    <t>COMMUNITY 1ST BANK</t>
  </si>
  <si>
    <t>ROSEVILLE</t>
  </si>
  <si>
    <t>COMMUNITY BANCSHARES OF KANSAS, INC.</t>
  </si>
  <si>
    <t>GOFF</t>
  </si>
  <si>
    <t>COMMUNITY BANCSHARES OF MISSISSIPPI, INC./COMMUNITY BANK OF MISSISSIPPI</t>
  </si>
  <si>
    <t>BRANDON</t>
  </si>
  <si>
    <t>COMMUNITY BANCSHARES, INC.</t>
  </si>
  <si>
    <t>KINGMAN</t>
  </si>
  <si>
    <t>COMMUNITY BANK OF THE BAY</t>
  </si>
  <si>
    <t>OAKLAND</t>
  </si>
  <si>
    <t>COMMUNITY BANK SHARES OF INDIANA, INC.</t>
  </si>
  <si>
    <t>NEW ALBANY</t>
  </si>
  <si>
    <t>COMMUNITY BANKERS TRUST CORPORATION</t>
  </si>
  <si>
    <t>GLEN ALLEN</t>
  </si>
  <si>
    <t>COMMUNITY BUSINESS BANK</t>
  </si>
  <si>
    <t>WEST SACRAMENTO</t>
  </si>
  <si>
    <t>COMMUNITY FINANCIAL CORPORATION</t>
  </si>
  <si>
    <t>STAUNTON</t>
  </si>
  <si>
    <t>COMMUNITY FINANCIAL SHARES, INC.</t>
  </si>
  <si>
    <t>GLEN ELLYN</t>
  </si>
  <si>
    <t>COMMUNITY FIRST BANCSHARES, INC. (AR)</t>
  </si>
  <si>
    <t>HARRISON</t>
  </si>
  <si>
    <t>COMMUNITY FIRST BANCSHARES, INC. (TN)</t>
  </si>
  <si>
    <t>UNION CITY</t>
  </si>
  <si>
    <t>COMMUNITY FIRST, INC.</t>
  </si>
  <si>
    <t>COLUMBIA</t>
  </si>
  <si>
    <t>COMMUNITY HOLDING COMPANY OF FLORIDA, INC. / COMMUNITY BANCSHARES OF MISSISSIPPI, INC.</t>
  </si>
  <si>
    <t>COMMUNITY INVESTORS BANCORP, INC.</t>
  </si>
  <si>
    <t>BUCYRUS</t>
  </si>
  <si>
    <t>COMMUNITY PARTNERS BANCORP</t>
  </si>
  <si>
    <t>MIDDLETOWN</t>
  </si>
  <si>
    <t>COMMUNITY PRIDE BANK CORPORATION</t>
  </si>
  <si>
    <t>HAM LAKE</t>
  </si>
  <si>
    <t>COMMUNITY TRUST FINANCIAL CORPORATION</t>
  </si>
  <si>
    <t>RUSTON</t>
  </si>
  <si>
    <t>COMMUNITY WEST BANCSHARES</t>
  </si>
  <si>
    <t>GOLETA</t>
  </si>
  <si>
    <t>COMMUNITYONE BANCORP / FNB UNITED CORP.</t>
  </si>
  <si>
    <t>ASHEBORO</t>
  </si>
  <si>
    <t>CONGAREE BANCSHARES, INC.</t>
  </si>
  <si>
    <t>CAYCE</t>
  </si>
  <si>
    <t>CORNING SAVINGS AND LOAN ASSOCIATION</t>
  </si>
  <si>
    <t>CORNING</t>
  </si>
  <si>
    <t>COUNTRY BANK SHARES, INC.</t>
  </si>
  <si>
    <t>COVENANT FINANCIAL CORPORATION</t>
  </si>
  <si>
    <t>CLARKSDALE</t>
  </si>
  <si>
    <t>CRAZY WOMAN CREEK BANCORP INCORPORATED</t>
  </si>
  <si>
    <t>BUFFALO</t>
  </si>
  <si>
    <t>CROSSTOWN HOLDING COMPANY</t>
  </si>
  <si>
    <t>BLAINE</t>
  </si>
  <si>
    <t>CSRA BANK CORP.</t>
  </si>
  <si>
    <t>WRENS</t>
  </si>
  <si>
    <t>CVB FINANCIAL CORP.</t>
  </si>
  <si>
    <t>ONTARIO</t>
  </si>
  <si>
    <t>D.L. EVANS BANCORP</t>
  </si>
  <si>
    <t>BURLEY</t>
  </si>
  <si>
    <t>DEERFIELD FINANCIAL CORPORATION</t>
  </si>
  <si>
    <t>DEERFIELD</t>
  </si>
  <si>
    <t>DELMAR BANCORP</t>
  </si>
  <si>
    <t>DELMAR</t>
  </si>
  <si>
    <t>DESOTO COUNTY BANK</t>
  </si>
  <si>
    <t>HORN LAKE</t>
  </si>
  <si>
    <t>DIAMOND BANCORP, INC.</t>
  </si>
  <si>
    <t>DICKINSON FINANCIAL CORPORATION II</t>
  </si>
  <si>
    <t>DISCOVER FINANCIAL SERVICES</t>
  </si>
  <si>
    <t>RIVERWOODS</t>
  </si>
  <si>
    <t>DNB FINANCIAL CORPORATION</t>
  </si>
  <si>
    <t>DOWNINGTOWN</t>
  </si>
  <si>
    <t>DUKE FINANCIAL GROUP, INC.</t>
  </si>
  <si>
    <t>MINNEAPOLIS</t>
  </si>
  <si>
    <t>EAGLE BANCORP, INC.</t>
  </si>
  <si>
    <t>BETHESDA</t>
  </si>
  <si>
    <t>EAST WEST BANCORP, INC.</t>
  </si>
  <si>
    <t>PASADENA</t>
  </si>
  <si>
    <t>EASTERN VIRGINIA BANKSHARES, INC.</t>
  </si>
  <si>
    <t>TAPPAHANNOCK</t>
  </si>
  <si>
    <t>ECB BANCORP, INC. / CRESCENT FINANCIAL BANCSHARES, INC.</t>
  </si>
  <si>
    <t>ENGELHARD</t>
  </si>
  <si>
    <t>EMCLAIRE FINANCIAL CORP.</t>
  </si>
  <si>
    <t>EMLENTON</t>
  </si>
  <si>
    <t>ENCORE BANCSHARES INC.</t>
  </si>
  <si>
    <t>ENTERPRISE FINANCIAL SERVICES CORP.</t>
  </si>
  <si>
    <t>ENTERPRISE FINANCIAL SERVICES GROUP, INC.</t>
  </si>
  <si>
    <t>ALLISON PARK</t>
  </si>
  <si>
    <t>EQUITY BANCSHARES, INC.</t>
  </si>
  <si>
    <t>WICHITA</t>
  </si>
  <si>
    <t>EXCHANGE BANK</t>
  </si>
  <si>
    <t>SANTA ROSA</t>
  </si>
  <si>
    <t>F &amp; M BANCSHARES, INC.</t>
  </si>
  <si>
    <t>TREZEVANT</t>
  </si>
  <si>
    <t>F &amp; M FINANCIAL CORPORATION (NC)</t>
  </si>
  <si>
    <t>SALISBURY</t>
  </si>
  <si>
    <t>F&amp;C BANCORP. INC.</t>
  </si>
  <si>
    <t>HOLDEN</t>
  </si>
  <si>
    <t>F&amp;M FINANCIAL CORPORATION (TN)</t>
  </si>
  <si>
    <t>CLARKSVILLE</t>
  </si>
  <si>
    <t>F.N.B. CORPORATION</t>
  </si>
  <si>
    <t>HERMITAGE</t>
  </si>
  <si>
    <t>FARMERS &amp; MERCHANTS BANCSHARES, INC.</t>
  </si>
  <si>
    <t>FARMERS &amp; MERCHANTS FINANCIAL CORPORATION</t>
  </si>
  <si>
    <t>ARGONIA</t>
  </si>
  <si>
    <t>FARMERS BANK, WINDSOR, VIRGINIA</t>
  </si>
  <si>
    <t>WINDSOR</t>
  </si>
  <si>
    <t>FARMERS CAPITAL BANK CORPORATION</t>
  </si>
  <si>
    <t>FRANKFORT</t>
  </si>
  <si>
    <t>FARMERS ENTERPRISES, INC.</t>
  </si>
  <si>
    <t>FARMERS STATE BANKSHARES, INC.</t>
  </si>
  <si>
    <t>HOLTON</t>
  </si>
  <si>
    <t>FBHC HOLDING COMPANY</t>
  </si>
  <si>
    <t>BOULDER</t>
  </si>
  <si>
    <t>FC HOLDINGS, INC.</t>
  </si>
  <si>
    <t>FCB BANCORP, INC.</t>
  </si>
  <si>
    <t>FFW CORPORATION</t>
  </si>
  <si>
    <t>WABASH</t>
  </si>
  <si>
    <t>FIDELITY BANCORP, INC. (LA)</t>
  </si>
  <si>
    <t>BATON ROUGE</t>
  </si>
  <si>
    <t>FIDELITY BANCORP, INC. (PA) / WESBANCO, INC.</t>
  </si>
  <si>
    <t>PITTSBURGH</t>
  </si>
  <si>
    <t>FIDELITY FEDERAL BANCORP</t>
  </si>
  <si>
    <t>EVANSVILLE</t>
  </si>
  <si>
    <t>FIDELITY FINANCIAL CORPORATION</t>
  </si>
  <si>
    <t>FIDELITY SOUTHERN CORPORATION</t>
  </si>
  <si>
    <t>FIFTH THIRD BANCORP</t>
  </si>
  <si>
    <t>CINCINNATI</t>
  </si>
  <si>
    <t>FINANCIAL INSTITUTIONS, INC.</t>
  </si>
  <si>
    <t>WARSAW</t>
  </si>
  <si>
    <t>FINANCIAL SECURITY CORPORATION</t>
  </si>
  <si>
    <t>BASIN</t>
  </si>
  <si>
    <t>FINANCIAL SERVICES OF WINGER, INC.</t>
  </si>
  <si>
    <t>WINGER</t>
  </si>
  <si>
    <t>FIRST ADVANTAGE BANCSHARES, INC.</t>
  </si>
  <si>
    <t>COON RAPIDS</t>
  </si>
  <si>
    <t>FIRST ALLIANCE BANCSHARES, INC.</t>
  </si>
  <si>
    <t>CORDOVA</t>
  </si>
  <si>
    <t>FIRST AMERICAN BANK CORPORATION</t>
  </si>
  <si>
    <t>ELK GROVE VILLAGE</t>
  </si>
  <si>
    <t>FIRST AMERICAN INTERNATIONAL CORP.</t>
  </si>
  <si>
    <t>BROOKLYN</t>
  </si>
  <si>
    <t>FIRST BANCORP (NC)</t>
  </si>
  <si>
    <t>TROY</t>
  </si>
  <si>
    <t>FIRST BANCORP (PR)</t>
  </si>
  <si>
    <t>SAN JUAN</t>
  </si>
  <si>
    <t>PR</t>
  </si>
  <si>
    <t>FIRST BANCTRUST CORPORATION</t>
  </si>
  <si>
    <t>PARIS</t>
  </si>
  <si>
    <t>FIRST BANK OF CHARLESTON, INC.</t>
  </si>
  <si>
    <t>CHARLESTON</t>
  </si>
  <si>
    <t>FIRST BANKERS TRUSTSHARES, INC.</t>
  </si>
  <si>
    <t>QUINCY</t>
  </si>
  <si>
    <t>FIRST BANKS, INC.</t>
  </si>
  <si>
    <t>FIRST BUSEY CORPORATION</t>
  </si>
  <si>
    <t>URBANA</t>
  </si>
  <si>
    <t>FIRST BUSINESS BANK, NATIONAL ASSOCIATION / BANK OF SOUTHERN CALIFORNIA, N.A.</t>
  </si>
  <si>
    <t>SAN DIEGO</t>
  </si>
  <si>
    <t>FIRST CALIFORNIA FINANCIAL GROUP, INC.</t>
  </si>
  <si>
    <t>WESTLAKE VILLAGE</t>
  </si>
  <si>
    <t>FIRST CAPITAL BANCORP, INC.</t>
  </si>
  <si>
    <t>FIRST CHOICE BANK</t>
  </si>
  <si>
    <t>CERRITOS</t>
  </si>
  <si>
    <t>FIRST CITIZENS BANC CORP</t>
  </si>
  <si>
    <t>SANDUSKY</t>
  </si>
  <si>
    <t>FIRST COLEBROOK BANCORP, INC.</t>
  </si>
  <si>
    <t>COLEBROOK</t>
  </si>
  <si>
    <t>FIRST COMMUNITY BANCSHARES INC.</t>
  </si>
  <si>
    <t>BLUEFIELD</t>
  </si>
  <si>
    <t>FIRST COMMUNITY BANCSHARES, INC. / EQUITY BANCSHARES, INC.</t>
  </si>
  <si>
    <t>FIRST COMMUNITY BANK CORPORATION OF AMERICA</t>
  </si>
  <si>
    <t>PINELLAS PARK</t>
  </si>
  <si>
    <t>FIRST COMMUNITY CORPORATION</t>
  </si>
  <si>
    <t>LEXINGTON</t>
  </si>
  <si>
    <t>FIRST COMMUNITY FINANCIAL PARTNERS, INC.</t>
  </si>
  <si>
    <t>JOLIET</t>
  </si>
  <si>
    <t>FIRST DEFIANCE FINANCIAL CORP.</t>
  </si>
  <si>
    <t>DEFIANCE</t>
  </si>
  <si>
    <t>FIRST EAGLE BANCSHARES, INC.</t>
  </si>
  <si>
    <t>HANOVER PARK</t>
  </si>
  <si>
    <t>FIRST EXPRESS OF NEBRASKA, INC.</t>
  </si>
  <si>
    <t>GERING</t>
  </si>
  <si>
    <t>FIRST FEDERAL BANCSHARES OF ARKANSAS, INC.</t>
  </si>
  <si>
    <t>FIRST FINANCIAL BANCORP</t>
  </si>
  <si>
    <t>FIRST FINANCIAL BANCSHARES, INC.</t>
  </si>
  <si>
    <t>LAWRENCE</t>
  </si>
  <si>
    <t>FIRST FINANCIAL HOLDINGS INC.</t>
  </si>
  <si>
    <t>FIRST FINANCIAL SERVICE CORPORATION</t>
  </si>
  <si>
    <t>ELIZABETHTOWN</t>
  </si>
  <si>
    <t>FIRST FREEDOM BANCSHARES, INC.</t>
  </si>
  <si>
    <t>FIRST GOTHENBURG BANCSHARES, INC.</t>
  </si>
  <si>
    <t>GOTHENBURG</t>
  </si>
  <si>
    <t>FIRST GUARANTY BANCSHARES, INC.</t>
  </si>
  <si>
    <t>HAMMOND</t>
  </si>
  <si>
    <t>FIRST HORIZON NATIONAL CORPORATION</t>
  </si>
  <si>
    <t>MEMPHIS</t>
  </si>
  <si>
    <t>FIRST INDEPENDENCE CORPORATION</t>
  </si>
  <si>
    <t>DETROIT</t>
  </si>
  <si>
    <t>FIRST INTERCONTINENTAL BANK</t>
  </si>
  <si>
    <t>DORAVILLE</t>
  </si>
  <si>
    <t>FIRST LITCHFIELD FINANCIAL CORPORATION</t>
  </si>
  <si>
    <t>LITCHFIELD</t>
  </si>
  <si>
    <t>FIRST M&amp;F CORPORATION</t>
  </si>
  <si>
    <t>KOSCIUSKO</t>
  </si>
  <si>
    <t>FIRST MANITOWOC BANCORP, INC.</t>
  </si>
  <si>
    <t>MANITOWOC</t>
  </si>
  <si>
    <t>FIRST MARKET BANK, FSB / UNION FIRST MARKET BANKSHARES CORPORATION</t>
  </si>
  <si>
    <t>RICHMOND</t>
  </si>
  <si>
    <t>FIRST MENASHA BANCSHARES, INC.</t>
  </si>
  <si>
    <t>NEENAH</t>
  </si>
  <si>
    <t>FIRST MERCHANTS CORPORATION</t>
  </si>
  <si>
    <t>MUNCIE</t>
  </si>
  <si>
    <t>FIRST MIDWEST BANCORP, INC.</t>
  </si>
  <si>
    <t>ITASCA</t>
  </si>
  <si>
    <t>FIRST NATIONAL CORPORATION</t>
  </si>
  <si>
    <t>STRASBURG</t>
  </si>
  <si>
    <t>FIRST NBC BANK HOLDING COMPANY</t>
  </si>
  <si>
    <t>NEW ORLEANS</t>
  </si>
  <si>
    <t>FIRST NIAGARA FINANCIAL GROUP</t>
  </si>
  <si>
    <t>LOCKPORT</t>
  </si>
  <si>
    <t>FIRST NORTHERN COMMUNITY BANCORP</t>
  </si>
  <si>
    <t>DIXON</t>
  </si>
  <si>
    <t>FIRST PACTRUST BANCORP, INC.</t>
  </si>
  <si>
    <t>CHULA VISTA</t>
  </si>
  <si>
    <t>FIRST PLACE FINANCIAL CORP.</t>
  </si>
  <si>
    <t>WARREN</t>
  </si>
  <si>
    <t>FIRST PRIORITY FINANCIAL CORP.</t>
  </si>
  <si>
    <t>MALVERN</t>
  </si>
  <si>
    <t>FIRST RELIANCE BANCSHARES, INC.</t>
  </si>
  <si>
    <t>FLORENCE</t>
  </si>
  <si>
    <t>FIRST RESOURCE BANK</t>
  </si>
  <si>
    <t>EXTON</t>
  </si>
  <si>
    <t>FIRST SECURITY GROUP, INC.</t>
  </si>
  <si>
    <t>CHATTANOOGA</t>
  </si>
  <si>
    <t>FIRST SOUND BANK</t>
  </si>
  <si>
    <t>SEATTLE</t>
  </si>
  <si>
    <t>FIRST SOUTH BANCORP, INC.</t>
  </si>
  <si>
    <t>FIRST SOUTHERN BANCORP, INC.</t>
  </si>
  <si>
    <t>FIRST SOUTHWEST BANCORPORATION, INC.</t>
  </si>
  <si>
    <t>ALAMOSA</t>
  </si>
  <si>
    <t>FIRST TEXAS BHC, INC.</t>
  </si>
  <si>
    <t>FORT WORTH</t>
  </si>
  <si>
    <t>FIRST TRUST CORPORATION</t>
  </si>
  <si>
    <t>FIRST ULB CORP.</t>
  </si>
  <si>
    <t>FIRST UNITED CORPORATION</t>
  </si>
  <si>
    <t>FIRST VERNON BANCSHARES, INC.</t>
  </si>
  <si>
    <t>VERNON</t>
  </si>
  <si>
    <t>FIRST WESTERN FINANCIAL, INC.</t>
  </si>
  <si>
    <t>FIRSTBANK CORPORATION</t>
  </si>
  <si>
    <t>ALMA</t>
  </si>
  <si>
    <t>FIRSTMERIT CORPORATION</t>
  </si>
  <si>
    <t>AKRON</t>
  </si>
  <si>
    <t>FLAGSTAR BANCORP, INC.</t>
  </si>
  <si>
    <t>FLORIDA BANK GROUP, INC.</t>
  </si>
  <si>
    <t>TAMPA</t>
  </si>
  <si>
    <t>FLORIDA BUSINESS BANCGROUP, INC.</t>
  </si>
  <si>
    <t>FLUSHING FINANCIAL CORPORATION</t>
  </si>
  <si>
    <t>LAKE SUCCESS</t>
  </si>
  <si>
    <t>FNB BANCORP</t>
  </si>
  <si>
    <t>SOUTH SAN FRANCISCO</t>
  </si>
  <si>
    <t>FORESIGHT FINANCIAL GROUP, INC.</t>
  </si>
  <si>
    <t>ROCKFORD</t>
  </si>
  <si>
    <t>FORT LEE FEDERAL SAVINGS BANK, FSB</t>
  </si>
  <si>
    <t>FORT LEE</t>
  </si>
  <si>
    <t>FORTUNE FINANCIAL CORPORATION</t>
  </si>
  <si>
    <t>ARNOLD</t>
  </si>
  <si>
    <t>FPB BANCORP, INC.</t>
  </si>
  <si>
    <t>PORT ST. LUCIE</t>
  </si>
  <si>
    <t>FPB FINANCIAL CORP.</t>
  </si>
  <si>
    <t>FRANKLIN BANCORP, INC.</t>
  </si>
  <si>
    <t>FREEPORT BANCSHARES, INC.</t>
  </si>
  <si>
    <t>FREEPORT</t>
  </si>
  <si>
    <t>FREMONT BANCORPORATION</t>
  </si>
  <si>
    <t>FREMONT</t>
  </si>
  <si>
    <t>FRESNO FIRST BANK</t>
  </si>
  <si>
    <t>FRONTIER BANCSHARES, INC</t>
  </si>
  <si>
    <t>AUSTIN</t>
  </si>
  <si>
    <t>FULTON FINANCIAL CORPORATION</t>
  </si>
  <si>
    <t>LANCASTER</t>
  </si>
  <si>
    <t>GATEWAY BANCSHARES, INC.</t>
  </si>
  <si>
    <t>RINGGOLD</t>
  </si>
  <si>
    <t>GEORGIA COMMERCE BANCSHARES, INC.</t>
  </si>
  <si>
    <t>GEORGIA PRIMARY BANK</t>
  </si>
  <si>
    <t>GERMANTOWN CAPITAL CORPORATION</t>
  </si>
  <si>
    <t>GERMANTOWN</t>
  </si>
  <si>
    <t>GOLD CANYON BANK</t>
  </si>
  <si>
    <t>GOLD CANYON</t>
  </si>
  <si>
    <t>GOLDMAN SACHS GROUP, INC.</t>
  </si>
  <si>
    <t>GOLDWATER BANK, N.A.</t>
  </si>
  <si>
    <t>SCOTTSDALE</t>
  </si>
  <si>
    <t>GRAND CAPITAL CORPORATION</t>
  </si>
  <si>
    <t>TULSA</t>
  </si>
  <si>
    <t>GRAND FINANCIAL CORPORATION</t>
  </si>
  <si>
    <t>HATTIESBURG</t>
  </si>
  <si>
    <t>GRAND MOUNTAIN BANCSHARES, INC.</t>
  </si>
  <si>
    <t>GRANBY</t>
  </si>
  <si>
    <t>GRANDSOUTH BANCORPORATION</t>
  </si>
  <si>
    <t>GREAT RIVER HOLDING COMPANY</t>
  </si>
  <si>
    <t>BAXTER</t>
  </si>
  <si>
    <t>GREAT SOUTHERN BANCORP</t>
  </si>
  <si>
    <t>SPRINGFIELD</t>
  </si>
  <si>
    <t>GREEN BANKSHARES, INC.</t>
  </si>
  <si>
    <t>GREENEVILLE</t>
  </si>
  <si>
    <t>GREEN CIRCLE INVESTMENTS, INC.</t>
  </si>
  <si>
    <t>CLIVE</t>
  </si>
  <si>
    <t>GREEN CITY BANCSHARES, INC.</t>
  </si>
  <si>
    <t>GREEN CITY</t>
  </si>
  <si>
    <t>GREER BANCSHARES INCORPORATED</t>
  </si>
  <si>
    <t>GREER</t>
  </si>
  <si>
    <t>GREGG BANCSHARES, INC.</t>
  </si>
  <si>
    <t>OZARK</t>
  </si>
  <si>
    <t>GUARANTY BANCORP, INC.</t>
  </si>
  <si>
    <t>WOODSVILLE</t>
  </si>
  <si>
    <t>GUARANTY CAPITAL CORPORATION</t>
  </si>
  <si>
    <t>BELZONI</t>
  </si>
  <si>
    <t>GUARANTY FEDERAL BANCSHARES, INC.</t>
  </si>
  <si>
    <t>GULFSOUTH PRIVATE BANK</t>
  </si>
  <si>
    <t>DESTIN</t>
  </si>
  <si>
    <t>GULFSTREAM BANCSHARES, INC.</t>
  </si>
  <si>
    <t>STUART</t>
  </si>
  <si>
    <t>HAMILTON STATE BANCSHARES, INC.</t>
  </si>
  <si>
    <t>HOSCHTON</t>
  </si>
  <si>
    <t>HAMPTON ROADS BANKSHARES, INC.</t>
  </si>
  <si>
    <t>NORFOLK</t>
  </si>
  <si>
    <t>HARBOR BANKSHARES CORPORATION</t>
  </si>
  <si>
    <t>HAVILAND BANCSHARES, INC.</t>
  </si>
  <si>
    <t>HAVILAND</t>
  </si>
  <si>
    <t>HAWTHORN BANCSHARES, INC.</t>
  </si>
  <si>
    <t>LEE'S SUMMIT</t>
  </si>
  <si>
    <t>HCSB FINANCIAL CORPORATION</t>
  </si>
  <si>
    <t>LORIS</t>
  </si>
  <si>
    <t>HEARTLAND BANCSHARES, INC.</t>
  </si>
  <si>
    <t>FRANKLIN</t>
  </si>
  <si>
    <t>HEARTLAND FINANCIAL USA, INC.</t>
  </si>
  <si>
    <t>DUBUQUE</t>
  </si>
  <si>
    <t>HERITAGE BANKSHARES, INC.</t>
  </si>
  <si>
    <t>HERITAGE COMMERCE CORP.</t>
  </si>
  <si>
    <t>HERITAGE FINANCIAL CORPORATION</t>
  </si>
  <si>
    <t>OLYMPIA</t>
  </si>
  <si>
    <t>HERITAGE OAKS BANCORP</t>
  </si>
  <si>
    <t>PASO ROBLES</t>
  </si>
  <si>
    <t>HF FINANCIAL CORP.</t>
  </si>
  <si>
    <t>SIOUX FALLS</t>
  </si>
  <si>
    <t>SD</t>
  </si>
  <si>
    <t>HIGHLANDS BANCORP, INC.</t>
  </si>
  <si>
    <t>HIGHLANDS INDEPENDENT BANCSHARES, INC.</t>
  </si>
  <si>
    <t>SEBRING</t>
  </si>
  <si>
    <t>HILLTOP COMMUNITY BANCORP, INC.</t>
  </si>
  <si>
    <t>SUMMIT</t>
  </si>
  <si>
    <t>HMN FINANCIAL, INC.</t>
  </si>
  <si>
    <t>ROCHESTER</t>
  </si>
  <si>
    <t>HOME BANCSHARES, INC.</t>
  </si>
  <si>
    <t>CONWAY</t>
  </si>
  <si>
    <t>HOMETOWN BANCORP OF ALABAMA, INC.</t>
  </si>
  <si>
    <t>ONEONTA</t>
  </si>
  <si>
    <t>HOMETOWN BANCSHARES, INC.</t>
  </si>
  <si>
    <t>CORBIN</t>
  </si>
  <si>
    <t>HOMETOWN BANKSHARES CORPORATION</t>
  </si>
  <si>
    <t>ROANOKE</t>
  </si>
  <si>
    <t>HOPFED BANCORP</t>
  </si>
  <si>
    <t>HOPKINSVILLE</t>
  </si>
  <si>
    <t>HORIZON BANCORP</t>
  </si>
  <si>
    <t>MICHIGAN CITY</t>
  </si>
  <si>
    <t>HOWARD BANCORP, INC.</t>
  </si>
  <si>
    <t>ELLICOTT CITY</t>
  </si>
  <si>
    <t>HPK FINANCIAL CORPORATION</t>
  </si>
  <si>
    <t>HUNTINGTON BANCSHARES</t>
  </si>
  <si>
    <t>COLUMBUS</t>
  </si>
  <si>
    <t>HYPERION BANK</t>
  </si>
  <si>
    <t>PHILADELPHIA</t>
  </si>
  <si>
    <t>IA BANCORP, INC / INDUS AMERICAN BANK</t>
  </si>
  <si>
    <t>ISELIN</t>
  </si>
  <si>
    <t>IBC BANCORP, INC.</t>
  </si>
  <si>
    <t>IBERIABANK CORPORATION</t>
  </si>
  <si>
    <t>IBT BANCORP, INC.</t>
  </si>
  <si>
    <t>IRVING</t>
  </si>
  <si>
    <t>IBW FINANCIAL CORPORATION</t>
  </si>
  <si>
    <t>ICB FINANCIAL</t>
  </si>
  <si>
    <t>IDAHO BANCORP</t>
  </si>
  <si>
    <t>BOISE</t>
  </si>
  <si>
    <t>ILLINOIS STATE BANCORP, INC.</t>
  </si>
  <si>
    <t>INDEPENDENCE BANK</t>
  </si>
  <si>
    <t>EAST GREENWICH</t>
  </si>
  <si>
    <t>INDEPENDENT BANK CORP.</t>
  </si>
  <si>
    <t>ROCKLAND</t>
  </si>
  <si>
    <t>INDEPENDENT BANK CORPORATION</t>
  </si>
  <si>
    <t>IONIA</t>
  </si>
  <si>
    <t>INDIANA BANK CORP.</t>
  </si>
  <si>
    <t>DANA</t>
  </si>
  <si>
    <t>INDIANA COMMUNITY BANCORP</t>
  </si>
  <si>
    <t>INTEGRA BANK CORPORATION</t>
  </si>
  <si>
    <t>INTERMOUNTAIN COMMUNITY BANCORP</t>
  </si>
  <si>
    <t>SANDPOINT</t>
  </si>
  <si>
    <t>INTERNATIONAL BANCSHARES CORPORATION</t>
  </si>
  <si>
    <t>LAREDO</t>
  </si>
  <si>
    <t>INTERVEST BANCSHARES CORPORATION</t>
  </si>
  <si>
    <t>INVESTORS FINANCIAL CORPORATION OF PETTIS COUNTY, INC.</t>
  </si>
  <si>
    <t>SEDALIA</t>
  </si>
  <si>
    <t>JPMORGAN CHASE &amp; CO.</t>
  </si>
  <si>
    <t>KATAHDIN BANKSHARES CORP.</t>
  </si>
  <si>
    <t>HOULTON</t>
  </si>
  <si>
    <t>KEYCORP</t>
  </si>
  <si>
    <t>CLEVELAND</t>
  </si>
  <si>
    <t>KIRKSVILLE BANCORP, INC.</t>
  </si>
  <si>
    <t>KIRKSVILLE</t>
  </si>
  <si>
    <t>KS BANCORP, INC</t>
  </si>
  <si>
    <t>SMITHFIELD</t>
  </si>
  <si>
    <t>LAFAYETTE BANCORP, INC.</t>
  </si>
  <si>
    <t>OXFORD</t>
  </si>
  <si>
    <t>LAKELAND BANCORP, INC.</t>
  </si>
  <si>
    <t>OAK RIDGE</t>
  </si>
  <si>
    <t>LAKELAND FINANCIAL CORPORATION</t>
  </si>
  <si>
    <t>LAYTON PARK FINANCIAL GROUP, INC.</t>
  </si>
  <si>
    <t>LCNB CORP.</t>
  </si>
  <si>
    <t>LEADER BANCORP, INC.</t>
  </si>
  <si>
    <t>ARLINGTON</t>
  </si>
  <si>
    <t>LEGACY BANCORP, INC.</t>
  </si>
  <si>
    <t>LIBERTY BANCSHARES, INC. (AR)</t>
  </si>
  <si>
    <t>JONESBORO</t>
  </si>
  <si>
    <t>LIBERTY BANCSHARES, INC. (MO)</t>
  </si>
  <si>
    <t>LIBERTY BANCSHARES, INC. (TX)</t>
  </si>
  <si>
    <t>LIBERTY FINANCIAL SERVICES, INC.</t>
  </si>
  <si>
    <t>LIBERTY SHARES, INC.</t>
  </si>
  <si>
    <t>HINESVILLE</t>
  </si>
  <si>
    <t>LINCOLN NATIONAL CORPORATION</t>
  </si>
  <si>
    <t>RADNOR</t>
  </si>
  <si>
    <t>LNB BANCORP, INC.</t>
  </si>
  <si>
    <t>LORAIN</t>
  </si>
  <si>
    <t>LONE STAR BANK</t>
  </si>
  <si>
    <t>LSB CORPORATION</t>
  </si>
  <si>
    <t>NORTH ANDOVER</t>
  </si>
  <si>
    <t>M&amp;F BANCORP, INC.</t>
  </si>
  <si>
    <t>DURHAM</t>
  </si>
  <si>
    <t>M&amp;T BANK CORPORATION</t>
  </si>
  <si>
    <t>MACKINAC FINANCIAL CORPORATION</t>
  </si>
  <si>
    <t>MANISTIQUE</t>
  </si>
  <si>
    <t>MADISON FINANCIAL CORPORATION</t>
  </si>
  <si>
    <t>MAGNA BANK</t>
  </si>
  <si>
    <t>MAINLINE BANCORP, INC.</t>
  </si>
  <si>
    <t>EBENSBURG</t>
  </si>
  <si>
    <t>MAINSOURCE FINANCIAL GROUP, INC.</t>
  </si>
  <si>
    <t>GREENSBURG</t>
  </si>
  <si>
    <t>MANHATTAN BANCORP</t>
  </si>
  <si>
    <t>EL SEGUNDO</t>
  </si>
  <si>
    <t>MANHATTAN BANCSHARES, INC.</t>
  </si>
  <si>
    <t>MANHATTAN</t>
  </si>
  <si>
    <t>MARINE BANK &amp; TRUST COMPANY</t>
  </si>
  <si>
    <t>VERO BEACH</t>
  </si>
  <si>
    <t>MARKET BANCORPORATION, INC.</t>
  </si>
  <si>
    <t>NEW MARKET</t>
  </si>
  <si>
    <t>MARKET STREET BANCSHARES, INC.</t>
  </si>
  <si>
    <t>MT. VERNON</t>
  </si>
  <si>
    <t>MARQUETTE NATIONAL CORPORATION</t>
  </si>
  <si>
    <t>MARSHALL &amp; ILSLEY CORPORATION</t>
  </si>
  <si>
    <t>MARYLAND FINANCIAL BANK</t>
  </si>
  <si>
    <t>TOWSON</t>
  </si>
  <si>
    <t>MB FINANCIAL INC.</t>
  </si>
  <si>
    <t>MCLEOD BANCSHARES, INC.</t>
  </si>
  <si>
    <t>SHOREWOOD</t>
  </si>
  <si>
    <t>MEDALLION BANK</t>
  </si>
  <si>
    <t>SALT LAKE CITY</t>
  </si>
  <si>
    <t>MERCANTILE BANK CORPORATION</t>
  </si>
  <si>
    <t>GRAND RAPIDS</t>
  </si>
  <si>
    <t>MERCANTILE CAPITAL CORPORATION</t>
  </si>
  <si>
    <t>MERCHANTS &amp; PLANTERS BANCSHARES, INC.</t>
  </si>
  <si>
    <t>TOONE</t>
  </si>
  <si>
    <t>MERCHANTS AND MANUFACTURERS BANK CORPORATION</t>
  </si>
  <si>
    <t>MERIDIAN BANK</t>
  </si>
  <si>
    <t>DEVON</t>
  </si>
  <si>
    <t>METRO CITY BANK</t>
  </si>
  <si>
    <t>METROCORP BANCSHARES, INC.</t>
  </si>
  <si>
    <t>METROPOLITAN BANK GROUP, INC.</t>
  </si>
  <si>
    <t>METROPOLITAN CAPITAL BANCORP, INC.</t>
  </si>
  <si>
    <t>MID PENN BANCORP, INC./MID PENN BANK</t>
  </si>
  <si>
    <t>MILLERSBURG</t>
  </si>
  <si>
    <t>MIDDLEBURG FINANCIAL CORPORATION</t>
  </si>
  <si>
    <t>MIDDLEBURG</t>
  </si>
  <si>
    <t>MIDLAND STATES BANCORP, INC.</t>
  </si>
  <si>
    <t>EFFINGHAM</t>
  </si>
  <si>
    <t>MIDSOUTH BANCORP, INC.</t>
  </si>
  <si>
    <t>MIDTOWN BANK &amp; TRUST COMPANY</t>
  </si>
  <si>
    <t>MIDWEST BANC HOLDINGS, INC.</t>
  </si>
  <si>
    <t>MELROSE PARK</t>
  </si>
  <si>
    <t>MIDWEST REGIONAL BANCORP, INC. / THE BANK OF OTTERVILLE</t>
  </si>
  <si>
    <t>MIDWESTONE FINANCIAL GROUP, INC.</t>
  </si>
  <si>
    <t>IOWA CITY</t>
  </si>
  <si>
    <t>MID-WISCONSIN FINANCIAL SERVICES, INC.</t>
  </si>
  <si>
    <t>MEDFORD</t>
  </si>
  <si>
    <t>MILLENNIUM BANCORP, INC.</t>
  </si>
  <si>
    <t>EDWARDS</t>
  </si>
  <si>
    <t>MISSION COMMUNITY BANCORP</t>
  </si>
  <si>
    <t>SAN LUIS OBISPO</t>
  </si>
  <si>
    <t>MISSION VALLEY BANCORP</t>
  </si>
  <si>
    <t>SUN VALLEY</t>
  </si>
  <si>
    <t>MONADNOCK BANCORP, INC.</t>
  </si>
  <si>
    <t>PETERBOROUGH</t>
  </si>
  <si>
    <t>MONARCH COMMUNITY BANCORP, INC.</t>
  </si>
  <si>
    <t>COLDWATER</t>
  </si>
  <si>
    <t>MONARCH FINANCIAL HOLDINGS, INC.</t>
  </si>
  <si>
    <t>CHESAPEAKE</t>
  </si>
  <si>
    <t>MONEYTREE CORPORATION</t>
  </si>
  <si>
    <t>LENOIR CITY</t>
  </si>
  <si>
    <t>MONUMENT BANK</t>
  </si>
  <si>
    <t>MORGAN STANLEY</t>
  </si>
  <si>
    <t>MORRILL BANCSHARES, INC.</t>
  </si>
  <si>
    <t>MERRIAM</t>
  </si>
  <si>
    <t>MOSCOW BANCSHARES, INC.</t>
  </si>
  <si>
    <t>MOSCOW</t>
  </si>
  <si>
    <t>MOUNTAIN VALLEY BANCSHARES, INC.</t>
  </si>
  <si>
    <t>MS FINANCIAL, INC.</t>
  </si>
  <si>
    <t>KINGWOOD</t>
  </si>
  <si>
    <t>MUTUALFIRST FINANCIAL, INC.</t>
  </si>
  <si>
    <t>NAPLES BANCORP, INC.</t>
  </si>
  <si>
    <t>NAPLES</t>
  </si>
  <si>
    <t>NARA BANCORP, INC.</t>
  </si>
  <si>
    <t>NATIONAL BANCSHARES, INC.</t>
  </si>
  <si>
    <t>BETTENDORF</t>
  </si>
  <si>
    <t>NATIONAL PENN BANCSHARES, INC.</t>
  </si>
  <si>
    <t>BOYERTOWN</t>
  </si>
  <si>
    <t>NATIONWIDE BANKSHARES, INC.</t>
  </si>
  <si>
    <t>NC BANCORP, INC. / METROPOLITAN BANK GROUP, INC.</t>
  </si>
  <si>
    <t>NCAL BANCORP</t>
  </si>
  <si>
    <t>NEMO BANCSHARES, INC.</t>
  </si>
  <si>
    <t>NEW HAMPSHIRE THRIFT BANCSHARES, INC.</t>
  </si>
  <si>
    <t>NEWPORT</t>
  </si>
  <si>
    <t>NEW YORK PRIVATE BANK &amp; TRUST CORPORATION</t>
  </si>
  <si>
    <t>NEWBRIDGE BANCORP</t>
  </si>
  <si>
    <t>NICOLET BANKSHARES, INC.</t>
  </si>
  <si>
    <t>NORTH CENTRAL BANCSHARES, INC.</t>
  </si>
  <si>
    <t>FORT DODGE</t>
  </si>
  <si>
    <t>NORTHEAST BANCORP</t>
  </si>
  <si>
    <t>LEWISTON</t>
  </si>
  <si>
    <t>NORTHERN STATE BANK</t>
  </si>
  <si>
    <t>CLOSTER</t>
  </si>
  <si>
    <t>NORTHERN STATES FINANCIAL CORPORATION</t>
  </si>
  <si>
    <t>WAUKEGAN</t>
  </si>
  <si>
    <t>NORTHERN TRUST CORPORATION</t>
  </si>
  <si>
    <t>NORTHWAY FINANCIAL, INC.</t>
  </si>
  <si>
    <t>BERLIN</t>
  </si>
  <si>
    <t>NORTHWEST BANCORPORATION, INC.</t>
  </si>
  <si>
    <t>SPOKANE</t>
  </si>
  <si>
    <t>NORTHWEST COMMERCIAL BANK</t>
  </si>
  <si>
    <t>LAKEWOOD</t>
  </si>
  <si>
    <t>OAK RIDGE FINANCIAL SERVICES, INC.</t>
  </si>
  <si>
    <t>OAK VALLEY BANCORP</t>
  </si>
  <si>
    <t>OAKDALE</t>
  </si>
  <si>
    <t>OCEANFIRST FINANCIAL CORP.</t>
  </si>
  <si>
    <t>TOMS RIVER</t>
  </si>
  <si>
    <t>OJAI COMMUNITY BANK</t>
  </si>
  <si>
    <t>OJAI</t>
  </si>
  <si>
    <t>OLD LINE BANCSHARES, INC.</t>
  </si>
  <si>
    <t>BOWIE</t>
  </si>
  <si>
    <t>OLD NATIONAL BANCORP</t>
  </si>
  <si>
    <t>OLD SECOND BANCORP, INC.</t>
  </si>
  <si>
    <t>AURORA</t>
  </si>
  <si>
    <t>OMEGA CAPITAL CORP.</t>
  </si>
  <si>
    <t>ONE GEORGIA BANK</t>
  </si>
  <si>
    <t>ONE UNITED BANK</t>
  </si>
  <si>
    <t>ONEFINANCIAL CORPORATION</t>
  </si>
  <si>
    <t>OREGON BANCORP, INC.</t>
  </si>
  <si>
    <t>SALEM</t>
  </si>
  <si>
    <t>OSB FINANCIAL SERVICES, INC.</t>
  </si>
  <si>
    <t>ORANGE</t>
  </si>
  <si>
    <t>PACIFIC CAPITAL BANCORP</t>
  </si>
  <si>
    <t>SANTA BARBARA</t>
  </si>
  <si>
    <t>PACIFIC CITY FINANCIAL CORPORATION</t>
  </si>
  <si>
    <t>PACIFIC COAST BANKERS' BANCSHARES</t>
  </si>
  <si>
    <t>SAN FRANCISCO</t>
  </si>
  <si>
    <t>PACIFIC COAST NATIONAL BANCORP</t>
  </si>
  <si>
    <t>SAN CLEMENTE</t>
  </si>
  <si>
    <t>PACIFIC COMMERCE BANK</t>
  </si>
  <si>
    <t>PACIFIC INTERNATIONAL BANCORP</t>
  </si>
  <si>
    <t>PARK BANCORPORATION, INC.</t>
  </si>
  <si>
    <t>PARK NATIONAL CORPORATION</t>
  </si>
  <si>
    <t>PARKE BANCORP, INC.</t>
  </si>
  <si>
    <t>SEWELL</t>
  </si>
  <si>
    <t>PARKVALE FINANCIAL CORPORATION / F.N.B. CORPORATION</t>
  </si>
  <si>
    <t>MONROEVILLE</t>
  </si>
  <si>
    <t>PASCACK BANCORP, INC.</t>
  </si>
  <si>
    <t>WESTWOOD</t>
  </si>
  <si>
    <t>PATAPSCO BANCORP, INC.</t>
  </si>
  <si>
    <t>DUNDALK</t>
  </si>
  <si>
    <t>PATHFINDER BANCORP, INC.</t>
  </si>
  <si>
    <t>PATHWAY BANCORP</t>
  </si>
  <si>
    <t>CAIRO</t>
  </si>
  <si>
    <t>PATRIOT BANCSHARES, INC.</t>
  </si>
  <si>
    <t>PATTERSON BANCSHARES, INC.</t>
  </si>
  <si>
    <t>PATTERSON</t>
  </si>
  <si>
    <t>PEAPACK-GLADSTONE FINANCIAL CORPORATION</t>
  </si>
  <si>
    <t>GLADSTONE</t>
  </si>
  <si>
    <t>PENN LIBERTY FINANCIAL CORP.</t>
  </si>
  <si>
    <t>WAYNE</t>
  </si>
  <si>
    <t>PEOPLES BANCORP (OH)</t>
  </si>
  <si>
    <t>MARIETTA</t>
  </si>
  <si>
    <t>PEOPLES BANCORP (WA)</t>
  </si>
  <si>
    <t>LYNDEN</t>
  </si>
  <si>
    <t>PEOPLES BANCORP OF NORTH CAROLINA, INC.</t>
  </si>
  <si>
    <t>NEWTON</t>
  </si>
  <si>
    <t>PEOPLES BANCORPORATION, INC.</t>
  </si>
  <si>
    <t>EASLEY</t>
  </si>
  <si>
    <t>PEOPLES BANCSHARES OF TN, INC.</t>
  </si>
  <si>
    <t>MADISONVILLE</t>
  </si>
  <si>
    <t>PEOPLESSOUTH BANCSHARES, INC.</t>
  </si>
  <si>
    <t>COLQUITT</t>
  </si>
  <si>
    <t>PFSB BANCORPORATION, INC. / PIGEON FALLS STATE BANK</t>
  </si>
  <si>
    <t>PIGEON FALLS</t>
  </si>
  <si>
    <t>PGB HOLDINGS, INC.</t>
  </si>
  <si>
    <t>PIERCE COUNTY BANCORP</t>
  </si>
  <si>
    <t>PINNACLE BANK HOLDING COMPANY, INC.</t>
  </si>
  <si>
    <t>ORANGE CITY</t>
  </si>
  <si>
    <t>PINNACLE FINANCIAL PARTNERS, INC.</t>
  </si>
  <si>
    <t>PLAINS CAPITAL CORPORATION</t>
  </si>
  <si>
    <t>PLATO HOLDINGS INC.</t>
  </si>
  <si>
    <t>PLUMAS BANCORP</t>
  </si>
  <si>
    <t>POPULAR, INC.</t>
  </si>
  <si>
    <t>PORTER BANCORP, INC.(PBI) LOUISVILLE, KY</t>
  </si>
  <si>
    <t>PRAIRIE STAR BANCSHARES, INC.</t>
  </si>
  <si>
    <t>OLATHE</t>
  </si>
  <si>
    <t>PREMIER BANCORP, INC.</t>
  </si>
  <si>
    <t>WILMETTE</t>
  </si>
  <si>
    <t>PREMIER BANK HOLDING COMPANY</t>
  </si>
  <si>
    <t>TALLAHASSEE</t>
  </si>
  <si>
    <t>PREMIER FINANCIAL BANCORP, INC.</t>
  </si>
  <si>
    <t>HUNTINGTON</t>
  </si>
  <si>
    <t>PREMIER FINANCIAL CORP.</t>
  </si>
  <si>
    <t>PREMIER SERVICE BANK</t>
  </si>
  <si>
    <t>RIVERSIDE</t>
  </si>
  <si>
    <t>PREMIERWEST BANCORP</t>
  </si>
  <si>
    <t>PRESIDIO BANK</t>
  </si>
  <si>
    <t>PRINCETON NATIONAL BANCORP, INC.</t>
  </si>
  <si>
    <t>PRINCETON</t>
  </si>
  <si>
    <t>PRIVATE BANCORPORATION, INC.</t>
  </si>
  <si>
    <t>PRIVATEBANCORP, INC.</t>
  </si>
  <si>
    <t>PROVIDENCE BANK</t>
  </si>
  <si>
    <t>ROCKY MOUNT</t>
  </si>
  <si>
    <t>PROVIDENT BANCSHARES CORP. / M&amp;T BANK CORPORATION</t>
  </si>
  <si>
    <t>PROVIDENT COMMUNITY BANCSHARES, INC.</t>
  </si>
  <si>
    <t>PSB FINANCIAL CORPORATION</t>
  </si>
  <si>
    <t>MANY</t>
  </si>
  <si>
    <t>PUGET SOUND BANK</t>
  </si>
  <si>
    <t>BELLEVUE</t>
  </si>
  <si>
    <t>PULASKI FINANCIAL CORP.</t>
  </si>
  <si>
    <t>CREVE COEUR</t>
  </si>
  <si>
    <t>QCR HOLDINGS, INC.</t>
  </si>
  <si>
    <t>MOLINE</t>
  </si>
  <si>
    <t>RANDOLPH BANK &amp; TRUST COMPANY</t>
  </si>
  <si>
    <t>RCB FINANCIAL CORPORATION</t>
  </si>
  <si>
    <t>ROME</t>
  </si>
  <si>
    <t>REDWOOD CAPITAL BANCORP</t>
  </si>
  <si>
    <t>EUREKA</t>
  </si>
  <si>
    <t>REDWOOD FINANCIAL, INC.</t>
  </si>
  <si>
    <t>REDWOOD FALLS</t>
  </si>
  <si>
    <t>REGENT BANCORP, INC.</t>
  </si>
  <si>
    <t>DAVIE</t>
  </si>
  <si>
    <t>REGENT CAPITAL CORPORATION, INC. / REGENT BANK</t>
  </si>
  <si>
    <t>NOWATA</t>
  </si>
  <si>
    <t>REGENTS BANCSHARES, INC.</t>
  </si>
  <si>
    <t>VANCOUVER</t>
  </si>
  <si>
    <t>REGIONAL BANKSHARES, INC.</t>
  </si>
  <si>
    <t>HARTSVILLE</t>
  </si>
  <si>
    <t>REGIONS FINANCIAL CORPORATION</t>
  </si>
  <si>
    <t>RELIANCE BANCSHARES, INC.</t>
  </si>
  <si>
    <t>FRONTENAC</t>
  </si>
  <si>
    <t>RIDGESTONE FINANCIAL SERVICES, INC.</t>
  </si>
  <si>
    <t>BROOKFIELD</t>
  </si>
  <si>
    <t>RISING SUN BANCORP</t>
  </si>
  <si>
    <t>RISING SUN</t>
  </si>
  <si>
    <t>RIVER VALLEY BANCORPORATION, INC.</t>
  </si>
  <si>
    <t>WAUSAU</t>
  </si>
  <si>
    <t>RIVERSIDE BANCSHARES, INC.</t>
  </si>
  <si>
    <t>ROGERS BANCSHARES, INC.</t>
  </si>
  <si>
    <t>ROYAL BANCSHARES OF PENNSYLVANIA, INC.</t>
  </si>
  <si>
    <t>NARBERTH</t>
  </si>
  <si>
    <t>S&amp;T BANCORP, INC.</t>
  </si>
  <si>
    <t>INDIANA</t>
  </si>
  <si>
    <t>SAIGON NATIONAL BANK</t>
  </si>
  <si>
    <t>WESTMINSTER</t>
  </si>
  <si>
    <t>SALISBURY BANCORP, INC.</t>
  </si>
  <si>
    <t>LAKEVILLE</t>
  </si>
  <si>
    <t>SANDY SPRING BANCORP, INC.</t>
  </si>
  <si>
    <t>OLNEY</t>
  </si>
  <si>
    <t>SANTA CLARA VALLEY BANK, N.A</t>
  </si>
  <si>
    <t>SANTA PAULA</t>
  </si>
  <si>
    <t>SANTA LUCIA BANCORP</t>
  </si>
  <si>
    <t>ATASCADERO</t>
  </si>
  <si>
    <t>SBT BANCORP, INC.</t>
  </si>
  <si>
    <t>SIMSBURY</t>
  </si>
  <si>
    <t>SCBT FINANCIAL CORPORATION</t>
  </si>
  <si>
    <t>SEACOAST BANKING CORPORATION OF FLORIDA</t>
  </si>
  <si>
    <t>SEACOAST COMMERCE BANK</t>
  </si>
  <si>
    <t>SECURITY BANCSHARES OF PULASKI COUNTY, INC.</t>
  </si>
  <si>
    <t>WAYNESVILLE</t>
  </si>
  <si>
    <t>SECURITY BUSINESS BANCORP</t>
  </si>
  <si>
    <t>SECURITY CALIFORNIA BANCORP</t>
  </si>
  <si>
    <t>SECURITY CAPITAL CORPORATION</t>
  </si>
  <si>
    <t>BATESVILLE</t>
  </si>
  <si>
    <t>SECURITY FEDERAL CORPORATION</t>
  </si>
  <si>
    <t>AIKEN</t>
  </si>
  <si>
    <t>SECURITY STATE BANCSHARES, INC.</t>
  </si>
  <si>
    <t>SECURITY STATE BANK HOLDING COMPANY</t>
  </si>
  <si>
    <t>JAMESTOWN</t>
  </si>
  <si>
    <t>SEVERN BANCORP, INC.</t>
  </si>
  <si>
    <t>SHORE BANCSHARES, INC.</t>
  </si>
  <si>
    <t>EASTON</t>
  </si>
  <si>
    <t>SIGNATURE BANCSHARES, INC.</t>
  </si>
  <si>
    <t>SIGNATURE BANK</t>
  </si>
  <si>
    <t>SOMERSET HILLS BANCORP</t>
  </si>
  <si>
    <t>BERNARDSVILLE</t>
  </si>
  <si>
    <t>SONOMA VALLEY BANCORP</t>
  </si>
  <si>
    <t>SONOMA</t>
  </si>
  <si>
    <t>SOUND BANKING COMPANY</t>
  </si>
  <si>
    <t>MOREHEAD CITY</t>
  </si>
  <si>
    <t>SOUTH FINANCIAL GROUP, INC./ CAROLINA FIRST BANK</t>
  </si>
  <si>
    <t>SOUTHCREST FINANCIAL GROUP, INC.</t>
  </si>
  <si>
    <t>FAYETTEVILLE</t>
  </si>
  <si>
    <t>SOUTHERN BANCORP, INC.</t>
  </si>
  <si>
    <t>ARKADELPHIA</t>
  </si>
  <si>
    <t>SOUTHERN COMMUNITY FINANCIAL CORP.</t>
  </si>
  <si>
    <t>SOUTHERN FIRST BANCSHARES, INC.</t>
  </si>
  <si>
    <t>SOUTHERN HERITAGE BANCSHARES, INC.</t>
  </si>
  <si>
    <t>SOUTHERN ILLINOIS BANCORP, INC.</t>
  </si>
  <si>
    <t>CARMI</t>
  </si>
  <si>
    <t>SOUTHERN MISSOURI BANCORP, INC.</t>
  </si>
  <si>
    <t>POPLAR BLUFF</t>
  </si>
  <si>
    <t>SOUTHFIRST BANCSHARES, INC.</t>
  </si>
  <si>
    <t>SYLACAUGA</t>
  </si>
  <si>
    <t>SOUTHWEST BANCORP, INC.</t>
  </si>
  <si>
    <t>STILLWATER</t>
  </si>
  <si>
    <t>SOVEREIGN BANCSHARES, INC.</t>
  </si>
  <si>
    <t>SPIRIT BANKCORP, INC.</t>
  </si>
  <si>
    <t>BRISTOW</t>
  </si>
  <si>
    <t>ST. JOHNS BANCSHARES, INC.</t>
  </si>
  <si>
    <t>STANDARD BANCSHARES, INC.</t>
  </si>
  <si>
    <t>HICKORY HILLS</t>
  </si>
  <si>
    <t>STATE BANCORP, INC. / VALLEY NATIONAL BANCORP</t>
  </si>
  <si>
    <t>JERICHO</t>
  </si>
  <si>
    <t>STATE BANK OF BARTLEY, THE</t>
  </si>
  <si>
    <t>BARTLEY</t>
  </si>
  <si>
    <t>STATE BANKSHARES, INC.</t>
  </si>
  <si>
    <t>STATE CAPITAL CORP.</t>
  </si>
  <si>
    <t>GREENWOOD</t>
  </si>
  <si>
    <t>STATE STREET CORPORATION</t>
  </si>
  <si>
    <t>STEARNS FINANCIAL SERVICES, INC.</t>
  </si>
  <si>
    <t>ST. CLOUD</t>
  </si>
  <si>
    <t>STEELE STREET BANK CORPORATION</t>
  </si>
  <si>
    <t>STELLARONE CORPORATION</t>
  </si>
  <si>
    <t>CHARLOTTESVILLE</t>
  </si>
  <si>
    <t>STERLING BANCORP</t>
  </si>
  <si>
    <t>STERLING BANCSHARES, INC.</t>
  </si>
  <si>
    <t>STERLING FINANCIAL CORPORATION</t>
  </si>
  <si>
    <t>STEWARDSHIP FINANCIAL CORPORATION</t>
  </si>
  <si>
    <t>MIDLAND PARK</t>
  </si>
  <si>
    <t>STOCKMENS FINANCIAL CORPORATION</t>
  </si>
  <si>
    <t>RAPID CITY</t>
  </si>
  <si>
    <t>STONEBRIDGE FINANCIAL CORP.</t>
  </si>
  <si>
    <t>WEST CHESTER</t>
  </si>
  <si>
    <t>SUBURBAN ILLINOIS BANCORP, INC.</t>
  </si>
  <si>
    <t>ELMHURST</t>
  </si>
  <si>
    <t>SUMMIT STATE BANK</t>
  </si>
  <si>
    <t>SUN BANCORP, INC.</t>
  </si>
  <si>
    <t>VINELAND</t>
  </si>
  <si>
    <t>SUNTRUST BANKS, INC.</t>
  </si>
  <si>
    <t>SUPERIOR BANCORP INC.</t>
  </si>
  <si>
    <t>SURREY BANCORP</t>
  </si>
  <si>
    <t>MOUNT AIRY</t>
  </si>
  <si>
    <t>SUSQUEHANNA BANCSHARES, INC.</t>
  </si>
  <si>
    <t>LITITZ</t>
  </si>
  <si>
    <t>SV FINANCIAL, INC.</t>
  </si>
  <si>
    <t>STERLING</t>
  </si>
  <si>
    <t>SVB FINANCIAL GROUP</t>
  </si>
  <si>
    <t>SANTA CLARA</t>
  </si>
  <si>
    <t>SWORD FINANCIAL CORPORATION</t>
  </si>
  <si>
    <t>HORICON</t>
  </si>
  <si>
    <t>SYNOVUS FINANCIAL CORP.</t>
  </si>
  <si>
    <t>SYRINGA BANCORP</t>
  </si>
  <si>
    <t>TAYLOR CAPITAL GROUP</t>
  </si>
  <si>
    <t>ROSEMONT</t>
  </si>
  <si>
    <t>TCB CORPORATION/COUNTY BANK</t>
  </si>
  <si>
    <t>TCB HOLDING COMPANY</t>
  </si>
  <si>
    <t>THE WOODLANDS</t>
  </si>
  <si>
    <t>TCF FINANCIAL CORPORATION</t>
  </si>
  <si>
    <t>WAYZATA</t>
  </si>
  <si>
    <t>TCNB FINANCIAL CORP</t>
  </si>
  <si>
    <t>DAYTON</t>
  </si>
  <si>
    <t>TENNESSEE COMMERCE BANCORP, INC.</t>
  </si>
  <si>
    <t>TENNESSEE VALLEY FINANCIAL HOLDINGS, INC.</t>
  </si>
  <si>
    <t>TEXAS CAPITAL BANCSHARES, INC.</t>
  </si>
  <si>
    <t>TEXAS NATIONAL BANCORPORATION INC.</t>
  </si>
  <si>
    <t>JACKSONVILLE</t>
  </si>
  <si>
    <t>THE ANB CORPORATION</t>
  </si>
  <si>
    <t>TERRELL</t>
  </si>
  <si>
    <t>THE BANCORP, INC.</t>
  </si>
  <si>
    <t>WILMINGTON</t>
  </si>
  <si>
    <t>THE BANK OF CURRITUCK</t>
  </si>
  <si>
    <t>MOYOCK</t>
  </si>
  <si>
    <t>THE BANK OF KENTUCKY FINANCIAL CORPORATION</t>
  </si>
  <si>
    <t>CRESTVIEW HILLS</t>
  </si>
  <si>
    <t>THE BARABOO BANCORPORATION, INC.</t>
  </si>
  <si>
    <t>BARABOO</t>
  </si>
  <si>
    <t>THE CONNECTICUT BANK AND TRUST COMPANY</t>
  </si>
  <si>
    <t>HARTFORD</t>
  </si>
  <si>
    <t>THE ELMIRA SAVINGS BANK, FSB</t>
  </si>
  <si>
    <t>ELMIRA</t>
  </si>
  <si>
    <t>THE FIRST BANCORP, INC.</t>
  </si>
  <si>
    <t>DAMARISCOTTA</t>
  </si>
  <si>
    <t>THE FIRST BANCSHARES, INC.</t>
  </si>
  <si>
    <t>THE FIRST STATE BANK OF MOBEETIE</t>
  </si>
  <si>
    <t>MOBEETIE</t>
  </si>
  <si>
    <t>THE FREEPORT STATE BANK</t>
  </si>
  <si>
    <t>HARPER</t>
  </si>
  <si>
    <t>THE HARTFORD FINANCIAL SERVICES GROUP, INC.</t>
  </si>
  <si>
    <t>THE LANDRUM COMPANY</t>
  </si>
  <si>
    <t>THE LITTLE BANK, INCORPORATED</t>
  </si>
  <si>
    <t>KINSTON</t>
  </si>
  <si>
    <t>THE PNC FINANCIAL SERVICES GROUP, INC.</t>
  </si>
  <si>
    <t>THE PRIVATE BANK OF CALIFORNIA</t>
  </si>
  <si>
    <t>THE QUEENSBOROUGH COMPANY</t>
  </si>
  <si>
    <t>THE VICTORY BANCORP, INC.</t>
  </si>
  <si>
    <t>LIMERICK</t>
  </si>
  <si>
    <t>THREE SHORES BANCORPORATION, INC.</t>
  </si>
  <si>
    <t>ORLANDO</t>
  </si>
  <si>
    <t>TIB FINANCIAL CORP</t>
  </si>
  <si>
    <t>TIDELANDS BANCSHARES, INC.</t>
  </si>
  <si>
    <t>MT. PLEASANT</t>
  </si>
  <si>
    <t>TIFTON BANKING COMPANY</t>
  </si>
  <si>
    <t>TIFTON</t>
  </si>
  <si>
    <t>TIMBERLAND BANCORP, INC.</t>
  </si>
  <si>
    <t>HOQUIAM</t>
  </si>
  <si>
    <t>TITONKA BANCSHARES, INC.</t>
  </si>
  <si>
    <t>TITONKA</t>
  </si>
  <si>
    <t>TODD BANCSHARES, INC.</t>
  </si>
  <si>
    <t>TOWNEBANK</t>
  </si>
  <si>
    <t>PORTSMOUTH</t>
  </si>
  <si>
    <t>TREATY OAK BANCORP, INC.</t>
  </si>
  <si>
    <t>TRIAD BANCORP, INC.</t>
  </si>
  <si>
    <t>TRI-COUNTY FINANCIAL CORPORATION</t>
  </si>
  <si>
    <t>WALDORF</t>
  </si>
  <si>
    <t>TRINITY CAPITAL CORPORATION</t>
  </si>
  <si>
    <t>LOS ALAMOS</t>
  </si>
  <si>
    <t>TRI-STATE BANK OF MEMPHIS</t>
  </si>
  <si>
    <t>TRISTATE CAPITAL HOLDINGS, INC.</t>
  </si>
  <si>
    <t>TRISUMMIT BANK</t>
  </si>
  <si>
    <t>KINGSPORT</t>
  </si>
  <si>
    <t>TRUSTMARK CORPORATION</t>
  </si>
  <si>
    <t>JACKSON</t>
  </si>
  <si>
    <t>TWO RIVERS FINANCIAL GROUP, INC.</t>
  </si>
  <si>
    <t>BURLINGTON</t>
  </si>
  <si>
    <t>U.S. BANCORP</t>
  </si>
  <si>
    <t>U.S. CENTURY BANK</t>
  </si>
  <si>
    <t>MIAMI</t>
  </si>
  <si>
    <t>UBT BANCSHARES, INC.</t>
  </si>
  <si>
    <t>MARYSVILLE</t>
  </si>
  <si>
    <t>UCBH HOLDINGS INC.</t>
  </si>
  <si>
    <t>UMPQUA HOLDINGS CORP.</t>
  </si>
  <si>
    <t>UNION BANK &amp; TRUST COMPANY</t>
  </si>
  <si>
    <t>UNION FINANCIAL CORPORATION</t>
  </si>
  <si>
    <t>ALBUQUERQUE</t>
  </si>
  <si>
    <t>UNION FIRST MARKET BANKSHARES CORPORATION</t>
  </si>
  <si>
    <t>UNITED AMERICAN BANK</t>
  </si>
  <si>
    <t>SAN MATEO</t>
  </si>
  <si>
    <t>UNITED BANCORP, INC.</t>
  </si>
  <si>
    <t>TECUMSEH</t>
  </si>
  <si>
    <t>UNITED BANCORPORATION OF ALABAMA, INC.</t>
  </si>
  <si>
    <t>ATMORE</t>
  </si>
  <si>
    <t>UNITED BANK CORPORATION</t>
  </si>
  <si>
    <t>BARNESVILLE</t>
  </si>
  <si>
    <t>UNITED COMMUNITY BANKS, INC.</t>
  </si>
  <si>
    <t>BLAIRSVILLE</t>
  </si>
  <si>
    <t>UNITED FINANCIAL BANKING COMPANIES, INC.</t>
  </si>
  <si>
    <t>VIENNA</t>
  </si>
  <si>
    <t>UNITY BANCORP, INC.</t>
  </si>
  <si>
    <t>CLINTON</t>
  </si>
  <si>
    <t>UNIVERSAL BANCORP</t>
  </si>
  <si>
    <t>BLOOMFIELD</t>
  </si>
  <si>
    <t>UNIVERSITY FINANCIAL CORP.</t>
  </si>
  <si>
    <t>ST. PAUL</t>
  </si>
  <si>
    <t>US METRO BANK</t>
  </si>
  <si>
    <t>GARDEN GROVE</t>
  </si>
  <si>
    <t>UWHARRIE CAPITAL CORP</t>
  </si>
  <si>
    <t>ALBEMARLE</t>
  </si>
  <si>
    <t>VALLEY COMMERCE BANCORP</t>
  </si>
  <si>
    <t>VISALIA</t>
  </si>
  <si>
    <t>VALLEY COMMUNITY BANK</t>
  </si>
  <si>
    <t>PLEASANTON</t>
  </si>
  <si>
    <t>VALLEY FINANCIAL CORPORATION</t>
  </si>
  <si>
    <t>VALLEY FINANCIAL GROUP, LTD.</t>
  </si>
  <si>
    <t>SAGINAW</t>
  </si>
  <si>
    <t>VALLEY NATIONAL BANCORP</t>
  </si>
  <si>
    <t>VERITEX HOLDINGS, INC. (FIDELITY RESOURCES COMPANY)</t>
  </si>
  <si>
    <t>VILLAGE BANK AND TRUST FINANCIAL CORP.</t>
  </si>
  <si>
    <t>MIDLOTHIAN</t>
  </si>
  <si>
    <t>VIRGINIA COMMERCE BANCORP</t>
  </si>
  <si>
    <t>VIRGINIA COMPANY BANK</t>
  </si>
  <si>
    <t>NEWPORT NEWS</t>
  </si>
  <si>
    <t>VISION BANK - TEXAS</t>
  </si>
  <si>
    <t>RICHARDSON</t>
  </si>
  <si>
    <t>VIST FINANCIAL CORP.</t>
  </si>
  <si>
    <t>WYOMISSING</t>
  </si>
  <si>
    <t>W.T.B. FINANCIAL CORPORATION</t>
  </si>
  <si>
    <t>WACHUSETT FINANCIAL SERVICES, INC.</t>
  </si>
  <si>
    <t>WAINWRIGHT BANK &amp; TRUST COMPANY</t>
  </si>
  <si>
    <t>WASHINGTON BANKING COMPANY</t>
  </si>
  <si>
    <t>OAK HARBOR</t>
  </si>
  <si>
    <t>WASHINGTON FEDERAL, INC.</t>
  </si>
  <si>
    <t>WASHINGTONFIRST BANKSHARES, INC.</t>
  </si>
  <si>
    <t>RESTON</t>
  </si>
  <si>
    <t>WAUKESHA BANKSHARES, INC.</t>
  </si>
  <si>
    <t>WAUKESHA</t>
  </si>
  <si>
    <t>WEBSTER FINANCIAL CORPORATION</t>
  </si>
  <si>
    <t>WATERBURY</t>
  </si>
  <si>
    <t>WELLS FARGO &amp; CO.</t>
  </si>
  <si>
    <t>WESBANCO, INC.</t>
  </si>
  <si>
    <t>WHEELING</t>
  </si>
  <si>
    <t>WEST BANCORPORATION, INC.</t>
  </si>
  <si>
    <t>WEST DES MOINES</t>
  </si>
  <si>
    <t>WESTAMERICA BANCORPORATION</t>
  </si>
  <si>
    <t>SAN RAFAEL</t>
  </si>
  <si>
    <t>WESTERN ALLIANCE BANCORPORATION</t>
  </si>
  <si>
    <t>WESTERN COMMUNITY BANCSHARES, INC.</t>
  </si>
  <si>
    <t>PALM DESERT</t>
  </si>
  <si>
    <t>WESTERN ILLINOIS BANCSHARES, INC.</t>
  </si>
  <si>
    <t>MONMOUTH</t>
  </si>
  <si>
    <t>WESTERN RESERVE BANCORP, INC.</t>
  </si>
  <si>
    <t>MEDINA</t>
  </si>
  <si>
    <t>WHITE RIVER BANCSHARES COMPANY</t>
  </si>
  <si>
    <t>WHITNEY HOLDING CORPORATION</t>
  </si>
  <si>
    <t>WILMINGTON TRUST CORPORATION</t>
  </si>
  <si>
    <t>WILSHIRE BANCORP, INC.</t>
  </si>
  <si>
    <t>WINTRUST FINANCIAL CORPORATION</t>
  </si>
  <si>
    <t>LAKE FOREST</t>
  </si>
  <si>
    <t>WORTHINGTON FINANCIAL HOLDINGS, INC.</t>
  </si>
  <si>
    <t>HUNTSVILLE</t>
  </si>
  <si>
    <t>WSFS FINANCIAL CORPORATION</t>
  </si>
  <si>
    <t>YADKIN VALLEY FINANCIAL CORPORATION</t>
  </si>
  <si>
    <t>ELKIN</t>
  </si>
  <si>
    <t>YORK TRADITIONS BANK</t>
  </si>
  <si>
    <t>ZIONS BANCORPORATION</t>
  </si>
  <si>
    <t>All pricing is at par.</t>
  </si>
  <si>
    <t>Privately-held qualified financial institution; Treasury received a warrant to purchase additional shares of preferred stock (unless the institution is a CDFI), which it exercised immediately.</t>
  </si>
  <si>
    <t>To promote community development financial institutions (CDFIs), Treasury does not require warrants as part of its investment in certified CDFIs when the size of the investment is $50 million or less.</t>
  </si>
  <si>
    <t>Treasury cancelled the warrants received from this institution due to its designation as a CDFI.</t>
  </si>
  <si>
    <t>Repayment pursuant to Title VII, Section 7001(g) of the American Recovery and Reinvestment Act of 2009.</t>
  </si>
  <si>
    <t>Redemption pursuant to a qualified equity offering.</t>
  </si>
  <si>
    <t>This amount does not include accrued and unpaid dividends, which must be paid at the time of capital repayment.</t>
  </si>
  <si>
    <t>The proceeds associated with the disposition of this investment do not include accrued and unpaid dividends.</t>
  </si>
  <si>
    <t>Subchapter S corporation; Treasury received a warrant to purchase additional subordinated debentures (unless the institution is a CDFI), which it exercised immediately.</t>
  </si>
  <si>
    <t>In its qualified equity offering, this institution raised more capital than Treasury’s original investment, therefore, the number of Treasury’s shares underlying the warrant was reduced by half.</t>
  </si>
  <si>
    <t>This institution participated in the expansion of CPP for small banks.</t>
  </si>
  <si>
    <t>This institution received an additional investment through the expansion of CPP for small banks.</t>
  </si>
  <si>
    <t>Treasury made three separate investments in Citigroup Inc. (Citigroup) under the CPP, Targeted Investment Program (TIP), and Asset Guarantee Program (AGP) for a total of $49 billion. On 6/9/2009, Treasury entered into an agreement with Citigroup to exchange up to $25 billion of Treasury's investment in Fixed Rate Cumulative Perpetual Preferred Stock, Series H (CPP Shares) "dollar for dollar" in Citigroup's Private and Public Exchange Offerings. On 7/23/2009 and 7/30/2009, Treasury exchanged a total of $25 billion of the CPP shares for Series M Common Stock Equivalent (“Series M”) and a warrant to purchase shares of Series M. On 9/11/2009, Series M automatically converted to 7,692,307,692 shares of common stock and the associated warrant terminated on receipt of certain shareholder approvals.</t>
  </si>
  <si>
    <t>On 8/24/2009, Treasury exchanged its series C preferred stock issued by Popular, Inc. for a like amount of non tax-deductible trust preferred securities issued by Popular Capital Trust III, administrative trustee for Popular, Inc.  Popular, Inc. paid a $13 million exchange fee in connection with this transaction.</t>
  </si>
  <si>
    <t>This institution converted to a bank holding company structure and Treasury exchanged its securities for a like amount of securities that comply with the CPP terms applicable to bank holding companies.  The institution in which Treasury's original investment was made is shown in parentheses.</t>
  </si>
  <si>
    <t>As of the date of this report, this institution is in bankruptcy proceedings.</t>
  </si>
  <si>
    <t>On 12/10/2009, the bankruptcy reorganization plan of CIT Group Inc. became effective and Treasury's preferred stock and warrant investment were extinguished and replaced by contingent value rights (CVRs).  On 2/8/2010, the CVRs expired without value as the terms and conditions for distribution of common shares to holders of CVRs were not met.</t>
  </si>
  <si>
    <t>On 12/11/2009, Treasury exchanged its series A preferred stock issued by Superior Bancorp, Inc. for a like amount of non tax-deductible Trust Preferred Securities issued by Superior Capital Trust II, administrative trustee for Superior Bancorp.</t>
  </si>
  <si>
    <t>On 2/1/2010, following the acquisition of First Market Bank (First Market) by Union Bankshares Corporation (the acquiror), the preferred stock and exercised warrants issued by First Market on 2/6/2009 were exchanged for a like amount of securities of the acquiror in a single series but with a blended dividend rate equivalent to those of Treasury's original investment.</t>
  </si>
  <si>
    <t>On 2/11/2010, Pacific Coast National Bancorp dismissed its bankruptcy proceedings with no recovery to any creditors or investors, including Treasury, and the investment was extinguished.</t>
  </si>
  <si>
    <t>On 3/8/2010, Treasury exchanged its $84,784,000 of preferred stock in Midwest Banc Holdings, Inc. (MBHI) for $89,388,000 of mandatory convertible preferred Stock (MCP), which is equivalent to the initial investment amount of $84,784,000, plus $4,604,000 of capitalized previously accrued and unpaid dividends.  Subject to the fulfillment by MBHI of the conditions related to its capital plan, the MCP may be converted to common stock.</t>
  </si>
  <si>
    <t>On 3/30/2010, Treasury exchanged its $7,500,000 of subordinated debentures in GulfSouth Private Bank for an equivalent amount of preferred stock, in connection with its conversion from a Subchapter S-Corporation, that comply with the CPP terms applicable to privately held qualified financial institutions.</t>
  </si>
  <si>
    <t>Treasury received Citigroup common stock pursuant to the June 2009 Exchange Agreement between Treasury and Citigroup which provided for the exchange into common shares of the preferred stock that Treasury purchased in connection with Citigroup's participation in the Capital Purchase Program (see note 11).  On April 26, 2010, Treasury gave Morgan Stanley &amp; Co. Incorporated (Morgan Stanley) discretionary authority as its sales agent to sell subject to certain parameters up to 1,500,000,000 shares of the common stock from time to time during the period ending on June 30, 2010 (or on completion of the sale). Completion of the sale under this authority occurred on May 26, 2010. On May 26, 2010, Treasury again gave Morgan Stanley discretionary authority as its sales agent to sell subject to certain parameters up to 1,500,000,000 shares of the common stock from time to time during the period ending on June 30, 2010 (or on completion of the sale).  Completion of the sale under this authority occurred on June 30, 2010.  On July 23, 2010, Treasury again gave Morgan Stanley discretionary authority as its sales agent to sell subject to certain parameters up to 1,500,000,000 shares of the common stock from time to time during the period ending on September 30, 2010 (or on completion of the sale).  Completion of the sale under this authority occurred on September 30, 2010.  On October 19, 2010, Treasury gave Morgan Stanley &amp; Co. Incorporated (Morgan Stanley) discretionary authority, as its sales agent, to sell subject to certain parameters up to 1,500,000,000 shares of common stock from time to time during the period ending on December 31, 2010 (or upon completion of the sale), which plan was terminated on December 6, 2010.  All such sales were generally made at the market price.   On December 6, 2010, Treasury commenced an underwritten public offering of its remaining 2,417,407,607 shares.  See "Capital Purchase Program - Citigroup, Inc., Common Stock Disposition" on following page for the actual number of shares sold by Morgan Stanley, the weighted average price per share and the total proceeds to Treasury from all such sales during those periods.</t>
  </si>
  <si>
    <t>On 8/26/2010, Treasury completed the exchange of its $303,000,000 of preferred stock in Sterling Financial Corporation (Sterling) for a like amount of mandatorily convertible preferred Stock (MCP), pursuant to the terms of the exchange agreement between Treasury and Sterling entered into on 4/29/2010.  Since Sterling also fulfilled the conversion conditions set forth in the Certificate of Designations for the MCP, including those related to its capital plan, Treasury’s $303,000,000 of MCP was subsequently, as of  8/26/2010, converted into 378,750,000 shares of common stock.</t>
  </si>
  <si>
    <t>On 8/20/2010, Sonoma Valley Bank, Sonoma, CA, the banking subsidiary of Sonoma Valley Bancorp, was closed by the California Department of Financial Institutions, and the Federal Deposit Insurance Corporation (FDIC) was named Receiver.</t>
  </si>
  <si>
    <t>On 6/30/2010, Treasury exchanged $46,400,000 of its series A preferred stock in First Merchants Corporation for a like amount of non tax-deductible Trust Preferred Securities issued by First Merchants Capital Trust III.</t>
  </si>
  <si>
    <t>On 7/20/2010, Treasury completed the exchange of its $400,000,000 of preferred stock in First BanCorp for $424,174,000 of mandatorily convertible preferred Stock (MCP), which is equivalent to the initial investment amount of $400,000,000, plus $24,174,000 of capitalized previously accrued and unpaid dividends. On 10/07/2011, following the completion of the conversion conditions set forth in the Certificate of Designations for the MCP, all of Treasury’s MCP was converted into 32,941,797 shares of common stock of First BanCorp. Treasury received all accrued and previously unpaid dividends on the MCP at the time of the conversion. First BanCorp has agreed to have a Treasury observer attend board of directors meetings.</t>
  </si>
  <si>
    <t>On 8/31/2010, following the completion of the conditions related to Pacific Capital Bancorp's (Pacific Capital) capital plan, Treasury exchanged its $180,634,000 of preferred stock in Pacific Capital for $195,045,000 of mandatorily convertible preferred Stock (MCP), which is equivalent to the initial investment amount of $180,634,000, plus $14,411,000 of capitalized previously accrued and unpaid dividends. On 9/27/2010, following the completion of the conversion conditions set forth in the Certificate of Designations for the MCP, all of Treasury’s MCP was converted into 360,833,250 shares of common stock of Pacific Capital. Following a reverse stock split effective 12/28/10, Treasury held 3,608,332 shares of Pacific Capital common stock.  Effective 11/30/12, Pacific Capital merged with and into UnionBanCal Corporation and each outstanding share of common stock of the Company was converted into the right to receive $46.00 per share in cash, and Treasury received $165,983,272 in respect of its common stock and $393,121 in respect of its warrant.</t>
  </si>
  <si>
    <t>This institution qualified to participate in the Community Development Capital Initiative (CDCI), and has completed an exchange of its Capital Purchase Program investment for an investment under the terms of the CDCI program.  See "Community Development Capital Initiative" below.</t>
  </si>
  <si>
    <t>At the time of this institution’s exchange into the CDCI program, the warrant preferreds were included in the total amount of preferred stock exchanged for Treasury’s CDCI investment.  Therefore this disposition amount does not represent cash proceeds to Treasury.</t>
  </si>
  <si>
    <t>On 9/30/2010, Treasury completed the exchange of its $80,347,000 of preferred stock in Hampton Roads Bankshares, Inc. (Hampton) for a like amount of mandatorily convertible preferred Stock (MCP), pursuant to the terms of the exchange agreement between Treasury and Hampton entered into on 8/12/2010.  Since Hampton also fulfilled the conversion conditions set forth in the Certificate of Designations for the MCP, Treasury’s $80,347,000 of MCP was subsequently converted into 52,225,550 shares of common stock.</t>
  </si>
  <si>
    <t>Treasury entered into an agreement on 1/28/2011 with North American Financial Holdings, Inc. for the sale of all preferred stock and warrants issued by Capital Bank Corporation to Treasury for an aggregate purchase price of $41,279,000.  Since the conditions to closing of the sale were satisfied, the closing of the sale also occurred on 1/28/2011.</t>
  </si>
  <si>
    <t>On 2/18/11, Treasury completed the exchange of its $135,000,000 of preferred stock (including accrued and unpaid dividends thereon) in Central Pacific Financial Corp. for not less than 5,620,117  shares of common stock, pursuant to an exchange agreement dated 2/17/2011.</t>
  </si>
  <si>
    <t>As a result of the acquisition of Fidelity Resources Company (the acquired company) by Veritex Holdings, Inc. (the acquiror), the preferred stock and exercised warrants issued by the acquired company on 6/26/2009 were exchanged for a like amount of securities of the acquiror, pursuant to the terms of an agreement among Treasury, the acquired company and the acquiror entered into on 3/23/2011.</t>
  </si>
  <si>
    <t>As a result of the acquisition of NC Bancorp, Inc. (the acquired company) by Metropolitan Bank Group, Inc. (the acquiror), Treasury exchanged $6,880,000 of its preferred stock in NC Bancorp, Inc. and $71,526,000 of its preferred stock in Metropolitan Bank Group, Inc. for $81,892,000 of a new series of preferred stock in Metropolitan Bank Group, Inc., which is equivalent to the combined initial investment amount of $78,406,000 plus $3,486,000 of capitalized previously accrued and unpaid dividends, pursuant to the terms of an agreement among Treasury, the acquired company and the acquiror entered into on 3/30/2011. Exercised warrants were also exchanged at the time of the agreement.</t>
  </si>
  <si>
    <t>On 7/5/2011, Treasury completed a transaction with Harris Financial Corp., a wholly-owned subsidiary of Bank of Montreal ("BMO"), for the sale of (i) all Marshall &amp; Ilsley Corporation ("M&amp;I") Preferred Stock held by Treasury for a purchase price of $1,715,000,000 plus accrued dividends and (ii) the Treasury-held M&amp;I Warrant for an amount equal to $3,250,000, pursuant to the terms of the agreement between Treasury and BMO entered into on 05/16/2011.</t>
  </si>
  <si>
    <t>Repayment pursuant to Title VII, Section 7001(g) of the American Recovery and Reinvestment Act of 2009 using proceeds received in connection with the institution’s participation in the Small Business Lending Fund.</t>
  </si>
  <si>
    <t>Repayment pursuant to Title VII, Section 7001(g) of the American Recovery and Reinvestment Act of 2009 - part of the repayment amount obtained from proceeds received in connection with the institution’s participation in the Small Business Lending Fund.</t>
  </si>
  <si>
    <t>On 11/5/2010, Pierce Commercial Bank, Tacoma, WA, the banking subsidiary of Pierce County Bancorp, was closed by the Washington Department of Financial Institutions, and the Federal Deposit Insurance Corporation (FDIC) was named Receiver.</t>
  </si>
  <si>
    <t>On 11/12/2010, Tifton Banking Company, Tifton, GA, was closed by the Georgia Department of Banking &amp; Finance, and the Federal Deposit Insurance Corporation (FDIC) was named Receiver.</t>
  </si>
  <si>
    <t>On 3/11/2011, Legacy Bank, Milwaukee, WI, the banking subsidiary of Legacy Bancorp, Inc., was closed by the State of Wisconsin Department of Financial Institutions, and the Federal Deposit Insurance Corporation (FDIC) was named Receiver.</t>
  </si>
  <si>
    <t>On 4/15/2011, Superior Bank, Birmingham, AL, the banking subsidiary of Superior Bancorp Inc., was closed by the Office of Thrift Supervision, and the Federal Deposit Insurance Corporation (FDIC) was named Receiver.</t>
  </si>
  <si>
    <t>On 7/15/2011, First Peoples Bank, Port Saint Lucie, Florida, the banking subsidiary of FPB Bancorp, Inc., was closed by the Florida Office of Financial Regulation, and the Federal Deposit Insurance Corporation (FDIC) was named Receiver.</t>
  </si>
  <si>
    <t>On 7/15/2011, One Georgia Bank, Atlanta, GA was closed by the State of Georgia Department of Banking &amp; Finance, and the Federal Deposit Insurance Corporation (FDIC) was named Receiver.</t>
  </si>
  <si>
    <t>On 7/29/2011, Integra Bank, National Association, Evansville, Indiana, the banking subsidiary of Integra Bank Corporation, was closed by the Office of the Comptroller of the Currency, which appointed the Federal Deposit Insurance Corporation (FDIC) as receiver.</t>
  </si>
  <si>
    <t>On 10/21/2011, Treasury completed the exchange of all FNB United Corp. ("FNB United") preferred stock and warrants held by Treasury for 108,555,303 shares of FNB United common stock and an amended and restated warrant, pursuant to the terms of the agreement between Treasury and FNB United entered into on 08/12/2011.</t>
  </si>
  <si>
    <t>As a result of the acquisition of Berkshire Bancorp, Inc. (the acquired company) by Customers Bancorp, Inc. (the acquiror), the preferred stock and exercised warrants issued by the acquired company on 6/12/2009 were exchanged for a like amount of securities of the acquiror plus accrued and previously unpaid dividends, pursuant to the terms of an agreement among Treasury, the acquired company and the acquiror entered into on 9/16/2011.</t>
  </si>
  <si>
    <t>On 9/23/2011, Citizens Bank of Northern California, Nevada City, California, the banking subsidiary of Citizens Bancorp, was closed by the California Department of Financial Institutions, which appointed the Federal Deposit Insurance Corporation (FDIC) as receiver.</t>
  </si>
  <si>
    <t>Repayment pursuant to Title VII, Section 7001(g) of the American Recovery and Reinvestment Act of 2009 in connection with the institution’s participation in the Small Business Lending Fund, which occurred at a later date.</t>
  </si>
  <si>
    <t>On 10/14/2011, Country Bank, Aledo, Illinois, the banking subsidiary of CB Holding Corp., was closed by the Illinois Department of Financial and Professional Regulation - Division of Banking, which appointed the Federal Deposit Insurance Corporation (FDIC) as receiver.</t>
  </si>
  <si>
    <t>As a result of a reincorporation transaction whereby Crescent Financial Corporation (CFC) was merged into Crescent Financial Bancshares, Inc. (CFB), the preferred stock and warrant issued by CFC on 1/9/2009 were exchanged for a like amount of securities of CFB, pursuant to the terms of an agreement among Treasury, CFC and CFB entered into on 11/15/2011.</t>
  </si>
  <si>
    <t>As a result of the acquisition of Center Financial Corporation by BBCN Bancorp, Inc. (formerly Nara Bancorp, Inc.), the preferred stock and warrant issued by Center Financial Corporation were exchanged for a like amount of securities of BBCN Bancorp, Inc., pursuant to the terms of an agreement among Treasury, Center Financial Corporation, and BBCN Bancorp, Inc. entered into on 11/30/2011.</t>
  </si>
  <si>
    <t>On 1/3/2012, Treasury completed (i) the sale to F.N.B. Corporation (“F.N.B.”) of all of the preferred stock that had been issued to Treasury by Parkvale Financial Corporation (“Parkvale”) for a purchase price of $31,762,000 plus accrued dividends and (ii) the exchange of the Parkvale warrant held by Treasury for a like F.N.B. warrant, pursuant to the terms of the agreement between Treasury and F.N.B. entered into on 12/29/2011 in connection with the merger of Parkvale and F.N.B. effective 01/01/2012.</t>
  </si>
  <si>
    <t>As a result of the acquisition of State Bancorp, Inc. (the acquired company) by Valley National Bancorp (the acquiror), the warrant issued by the acquired company on 12/5/2008 was exchanged for a like security of the acquiror, pursuant to the terms of an agreement among Treasury, the acquired company and the acquiror entered into on 1/1/2012.</t>
  </si>
  <si>
    <t>On 1/27/2012, pursuant to the terms of the merger of Regents Bancshares, Inc. (“Regents”) with Grandpoint Capital, Inc., Treasury received $13,214,858.00 (representing the par amount together with accrued and unpaid dividends thereon) in respect of the preferred stock (including that received from the exercise of warrants) that had been issued to Treasury by Regents.</t>
  </si>
  <si>
    <t>On 1/27/2012, Tennessee Commerce Bank, Franklin, TN, the banking subsidiary of Tennessee Commerce Bancorp, Inc., was closed by the Tennessee Department of Financial Institutions, and the Federal Deposit Insurance Corporation (FDIC) was named Receiver.</t>
  </si>
  <si>
    <t>On 2/10/2012, SCB Bank, Shelbyville, Indiana, the banking subsidiary of Blue River Bancshares, Inc., was closed by the Office of the Comptroller of the Currency, which appointed the Federal Deposit Insurance Corporation (FDIC) as receiver.</t>
  </si>
  <si>
    <t>On 2/10/2012, Treasury entered into an agreement with Broadway Financial Corporation to exchange Treasury’s $15,000,000 of preferred stock for common stock. The exchange is subject to the fulfillment by Broadway Financial Corporation of certain conditions, including the satisfactory completion of a capital plan.</t>
  </si>
  <si>
    <t>On 4/20/2012, Fort Lee Federal Savings Bank, FSB, Fort Lee, New Jersey, was closed by the Office of the Comptroller of the Currency, which appointed the Federal Deposit Insurance Corporation (FDIC) as receiver.</t>
  </si>
  <si>
    <t>As a result of the acquisition of Community Holding Company of Florida, Inc. (the acquired company) by Community Bancshares of Mississippi, Inc. (the acquiror), the preferred stock and exercised warrants issued by the acquired company on 2/6/2009 were exchanged for a like amount of securities of the acquiror, pursuant to the terms of an agreement among Treasury, the acquired company and the acquiror entered into on 7/19/2012.</t>
  </si>
  <si>
    <t>On 7/13/2012, Glasgow Savings Bank, Glasgow, MO, the banking subsidiary of Gregg Bancshares, Inc. , was closed by the Missouri Division of Finance, which appointed the Federal Deposit Insurance Corporation (FDIC) as receiver.</t>
  </si>
  <si>
    <t>On 7/27/2012, Treasury entered into an agreement with Pinnacle Bank Holding Company, Inc. (“Pinnacle”) pursuant to which Treasury agreed to sell its CPP preferred stock back to Pinnacle at a discount subject to the satisfaction of the conditions specified in the agreement.</t>
  </si>
  <si>
    <t>On 10/19/2012, GulfSouth Private Bank, Destin, Florida, was closed by the Florida Office of Financial Regulation, which appointed the Federal Deposit Insurance Corporation (FDIC) as receiver.</t>
  </si>
  <si>
    <t>On 10/19/2012, Excel Bank, Sedalia, Missouri, the banking subsidiary of Investors Financial Corporation of Pettis County, Inc., was closed by the Missouri Division of Finance, which appointed the Federal Deposit Insurance Corporation (FDIC) as receiver.</t>
  </si>
  <si>
    <t>On 10/25/2012, pursuant to the terms of the merger of First Community Bancshares, Inc. ("First Community") and Equity Bancshares, Inc. ("Equity"), Treasury received a like amount of preferred stock and exercised warrants from Equity in exchange for Treasury's original investment in First Community, plus accrued and unpaid dividends, pursuant to a placement agency agreement executed on 10/23/2012.</t>
  </si>
  <si>
    <t>On 10/29/2012, First Place Financial Corp. filed for Chapter 11 protection in the U.S. Bankruptcy Court for the District of Delaware.</t>
  </si>
  <si>
    <t>On 2/22/2013, Treasury completed the exchange of its Standard Bancshares, Inc. preferred stock for common stock, pursuant to an exchange agreement, dated as of 11/5/2012, with Standard Bancshares, Inc., and immediately sold the resulting Standard Bancshares, Inc. common stock, pursuant to securities purchase agreements, each dated as of 11/5/2012, with W Capital Partners II, L.P., Trident SBI Holdings, LLC, PEPI Capital, LP, LCB Investment, LLC, Cohesive Capital Partners, L.P., and Athena Select Private Investment Fund LLC.</t>
  </si>
  <si>
    <t>On 11/2/2012, Citizens First National Bank, Princeton, IL, the banking subsidiary of Princeton National Bancorp, was closed by the Office of the Comptroller of the Currency, and the Federal Deposit Insurance Corporation (FDIC) was named Receiver.</t>
  </si>
  <si>
    <t>On 11/13/2012, Treasury entered into an agreement with Community Financial Shares, Inc. (“CFS”) pursuant to which Treasury agreed to sell its CPP preferred stock back to CFS at a discount subject to the satisfaction of the conditions specified in the agreement.</t>
  </si>
  <si>
    <t>In connection with the merger of Fidelity Bancorp, Inc. (“Fidelity”) and WesBanco, Inc. (“WesBanco”) effective 01/01/2012, Treasury (i) sold to WesBanco all of the preferred stock that had been issued by Fidelity to Treasury for a purchase price of $7,000,000 plus accrued dividends and (ii) exchanged the Fidelity warrant held by Treasury for a like WesBanco warrant, pursuant to the terms of an agreement among Treasury and WesBanco entered into on 11/28/2012.</t>
  </si>
  <si>
    <t>On 11/30/12, Western Reserve Bancorp, Inc. was acquired by an affiliate of Westfield Bancorp, Inc. Pursuant to the terms of the merger, each outstanding share of Series A and Series B preferred stock issued to Treasury was redeemed for the respective principal amount together with accrued and unpaid dividends thereon.</t>
  </si>
  <si>
    <t>On 2/20/2013, Treasury sold its CPP preferred stock and warrant issued by First Sound Bank (“First Sound”) back to First Sound for an aggregate purchase price of $3,700,000, pursuant to the terms of the agreement between Treasury and First Sound entered into on 11/30/2012.</t>
  </si>
  <si>
    <t>On 4/9/2013, Treasury sold its CPP preferred stock and warrant issued by PremierWest Bancorp (“PremierWest”) pursuant to an agreement with PremierWest and Starbuck Bancshares, Inc. (“Starbuck”) entered into on 12/11/2012.</t>
  </si>
  <si>
    <t>In connection with the merger of Community Financial Corporation (“Community Financial”) and City Holding Company (“City Holding”) effective 1/09/13, Treasury (i) sold to City Holding all of the preferred stock that had been issued by Community Financial to Treasury for a purchase price of $12,643,000 plus accrued dividends and (ii) exchanged the Community Financial warrant held by Treasury for a like City Holding warrant, pursuant to the terms of an agreement among Treasury and City Holding entered into on 1/09/13.</t>
  </si>
  <si>
    <t>On 1/29/2013, Treasury executed a placement agency agreement pursuant to which Treasury agreed to sell 9,950 shares of Coastal Banking Company, Inc.  Preferred stock at $815.00 per share (less a placement agent fee) for net proceeds of $8,028,157.50. On 2/6/2013, the placement agent notified Coastal Banking Company, Inc. that, pursuant to the placement agency agreement, it was terminating the transaction and, therefore, Treasury did not receive any proceeds or pay any fees in connection with the transaction.</t>
  </si>
  <si>
    <t>On 2/15/2013, Treasury sold its CPP preferred stock and warrant issued by BancTrust Financial Group, Inc. (“BancTrust”) pursuant to an agreement with BancTrust and Trustmark Corporation (“Trustmark”) entered into on 02/11/2013.</t>
  </si>
  <si>
    <t>On 2/15/2013, pursuant to the terms of the merger of Pacific International Bancorp, Inc. (“Pacific International”) with BBCN Bancorp, Inc. (“BBCN”), Treasury received $7,474,619.97 (representing the par amount together with accrued and unpaid dividends thereon) in respect of the preferred stock that had been issued to Treasury by Pacific International.  Treasury exchanged its Pacific International warrant for an equivalent warrant issued by BBCN.</t>
  </si>
  <si>
    <t>On 4/12/2013, Treasury completed (i) the sale of its CPP preferred in Citizens Republic Bancorp, Inc. (Citizens Republic) to FirstMerit Corporation (FirstMerit) and (ii) the exchange of its warrant in Citizens Republic for a warrant issued by FirstMerit, pursuant to a securities purchase agreement, dated as of 2/19/13, among Treasury, FirstMerit and Citizens Republic.</t>
  </si>
  <si>
    <t>On 4/11/2013, Treasury completed the exchange of its First Security Group, Inc. (FSGI) preferred stock for common stock, pursuant to an exchange agreement, dated as of 2/25/2013, between Treasury and FSGI, and sold the resulting FSGI common stock, pursuant to securities purchase agreements, each dated as of 4/9/2013, between Treasury and the purchasers party thereto.</t>
  </si>
  <si>
    <t>On 3/19/2013, Treasury exercised its warrant on a cashless basis and received (i) 186,589 shares of common stock and (ii) $71.62 in cash in lieu of fractional shares. Treasury sold such shares of common stock on 3/19/2013.</t>
  </si>
  <si>
    <t>As a result of the acquisition of ECB Bancorp, Inc. by Crescent Financial Bancshares, Inc., the preferred stock and warrant issued by ECB Bancorp, Inc. were exchanged for a like amount of securities of Crescent Financial Bancshares, Inc., pursuant to the terms of an agreement among Treasury, ECB Bancorp, Inc., and Crescent Financial Bancshares, Inc. entered into on 4/1/2013.</t>
  </si>
  <si>
    <t>As a result of the merger of Annapolis Bancorp, Inc. into F.N.B. Corporation, the warrant issued by Annapolis Bancorp, Inc. was exchanged for a like warrant issued by F.N.B. Corporation, pursuant to the terms of an agreement among Treasury, Annapolis Bancorp, Inc., and F.N.B. Corporation entered into on 4/6/2013.</t>
  </si>
  <si>
    <t>On 04/05/2013, Gold Canyon Bank, Gold Canyon, Arizona was closed by the Arizona Department of Financial Institutions, and the Federal Deposit Insurance Corporation (FDIC) was named Receiver.</t>
  </si>
  <si>
    <t>On 04/09/2013, Indiana Bank Corp. filed for Chapter 11 protection in the U.S. Bankruptcy Court for the Southern District of Indiana.</t>
  </si>
  <si>
    <t>This transaction was included in previous Transaction Reports with Merrill Lynch &amp; Co., Inc. listed as the qualifying institution and a 10/28/2008 transaction date, footnoted to indicate that settlement was deferred pending merger.  The purchase of Merrill Lynch by Bank of America was completed on 1/1/2009, and this transaction under the CPP was funded on 1/9/2009.</t>
  </si>
  <si>
    <t>The warrant disposition proceeds amount are stated pro rata in respect of the CPP investments in Bank of America Corporation that occurred on 10/28/2008 and 1/9/2009.  The total net disposition proceeds from CPP warrants on 3/3/2010 was $305,913,040, consisting of $183,547,824 and $122,365,216.  Proceeds from the disposition of TIP warrants on 3/3/2010 appear on a following page of this report.</t>
  </si>
  <si>
    <t>Troubled Asset Relief Program</t>
  </si>
  <si>
    <r>
      <rPr>
        <b/>
        <sz val="11"/>
        <color theme="1"/>
        <rFont val="Arial"/>
        <family val="2"/>
      </rPr>
      <t>In part</t>
    </r>
    <r>
      <rPr>
        <sz val="11"/>
        <color theme="1"/>
        <rFont val="Arial"/>
        <family val="2"/>
      </rPr>
      <t xml:space="preserve"> – part of the investment is no longer held by Treasury, but some remains </t>
    </r>
  </si>
  <si>
    <t>Footnote Description</t>
  </si>
  <si>
    <t xml:space="preserve">On 7/5/2013, Rogers Bancshares, Inc. filed for Chapter 11 protection in the U.S. Bankruptcy Court for the Eastern District of Arkansas. </t>
  </si>
  <si>
    <t>Distribution Refund</t>
  </si>
  <si>
    <t>On 8/14/2013, Treasury sold its CPP preferred stock issued by Florida Bank Group, Inc. (“FBG”) back to FBG for an aggregate purchase price of $8,000,000, pursuant to the terms of the agreement between Treasury and FBG entered into on 2/12/13.</t>
  </si>
  <si>
    <t>Sold, in part; warrants outstanding</t>
  </si>
  <si>
    <t>On 8/22/2013, Treasury exchanged its preferred stock in Broadway Financial Corporation for 10,146 shares of common stock equivalent representing (i) 50% of the liquidation preference of the preferred stock, plus (ii) 100% of previously accrued and unpaid dividends on the preferred stock ($2,646,000). The common stock equivalent will be converted to common stock upon the receipt of certain shareholder approvals.</t>
  </si>
  <si>
    <t>TOTALS</t>
  </si>
  <si>
    <t>On 4/16/2010, Treasury exchanged its $72,000,000 of preferred stock in Independent Bank Corporation (Independent) for $74,426,000 of mandatory convertible preferred Stock (MCP), which is equivalent to the initial investment amount of $72,000,000, plus $2,426,000 of capitalized previously accrued and unpaid dividends. On 7/26/13, Treasury entered into a securities purchase agreement with Independent pursuant to which Treasury agreed to sell to Independent the MCP and the warrant issued by Independent, subject to the conditions specified in such agreement. On 8/30/13, Treasury completed the sale of the MCP and warrant to Independent pursuant to the terms of such agreement.</t>
  </si>
  <si>
    <t>OTTAWA</t>
  </si>
  <si>
    <t>(Realized Loss) / (Write-off)</t>
  </si>
  <si>
    <t>Exited bankruptcy/receivership</t>
  </si>
  <si>
    <t>Currently not collectible</t>
  </si>
  <si>
    <r>
      <t>Capital Repayment / Disposition / Auction</t>
    </r>
    <r>
      <rPr>
        <b/>
        <vertAlign val="superscript"/>
        <sz val="14"/>
        <color rgb="FF333333"/>
        <rFont val="Calibri"/>
        <family val="2"/>
      </rPr>
      <t>3,5</t>
    </r>
  </si>
  <si>
    <r>
      <t>Gain</t>
    </r>
    <r>
      <rPr>
        <b/>
        <vertAlign val="superscript"/>
        <sz val="14"/>
        <color rgb="FF333333"/>
        <rFont val="Calibri"/>
        <family val="2"/>
      </rPr>
      <t>5</t>
    </r>
  </si>
  <si>
    <r>
      <t>(Fee)</t>
    </r>
    <r>
      <rPr>
        <b/>
        <vertAlign val="superscript"/>
        <sz val="14"/>
        <color rgb="FF333333"/>
        <rFont val="Calibri"/>
        <family val="2"/>
      </rPr>
      <t>4</t>
    </r>
  </si>
  <si>
    <r>
      <rPr>
        <b/>
        <sz val="11"/>
        <color theme="1"/>
        <rFont val="Ariel"/>
      </rPr>
      <t>Exited</t>
    </r>
    <r>
      <rPr>
        <sz val="11"/>
        <color theme="1"/>
        <rFont val="Ariel"/>
      </rPr>
      <t xml:space="preserve"> </t>
    </r>
    <r>
      <rPr>
        <b/>
        <sz val="11"/>
        <color theme="1"/>
        <rFont val="Ariel"/>
      </rPr>
      <t>bankruptcy/receivership</t>
    </r>
    <r>
      <rPr>
        <sz val="11"/>
        <color theme="1"/>
        <rFont val="Ariel"/>
      </rPr>
      <t xml:space="preserve"> - Treasury has no outstanding investment</t>
    </r>
  </si>
  <si>
    <t>Includes: (i) placement fees in private auctions of a CPP issuer’s securities where Treasury pays placement fees to the placement agents in an amount equal to a minimum of $50,000 (per issuer) or 1.00% of gross aggregate proceeds for each security and (ii) unreimbursed underwriting fees in public offerings.  Placement fees in private auctions are paid approximately one month after settlement.</t>
  </si>
  <si>
    <t>Net proceeds from sales and auctions can be calculated by adding the “Amount” and “(Fee)” columns under the "Capital Repayment / Disposition / Auction" plus any amount in the "Gain" column.  Note that "(Fee)" is a negative number.</t>
  </si>
  <si>
    <t>Total Cash Back includes net capital repayments, interest and dividends, warrant proceeds, and other income (less expenses).</t>
  </si>
  <si>
    <t>Capital Repayments includes gross capital repayments, gross auction proceeds, exchanges into CDCI, and SBLF fundings.</t>
  </si>
  <si>
    <t>8,14,18,44</t>
  </si>
  <si>
    <t>11,8,14</t>
  </si>
  <si>
    <t>44,8,14</t>
  </si>
  <si>
    <t>8,14</t>
  </si>
  <si>
    <t>15,14</t>
  </si>
  <si>
    <t>45,8,14</t>
  </si>
  <si>
    <t>11,90</t>
  </si>
  <si>
    <t>8,17</t>
  </si>
  <si>
    <t>8,44</t>
  </si>
  <si>
    <t>8,17,44</t>
  </si>
  <si>
    <t>6,7,11</t>
  </si>
  <si>
    <t>12,16</t>
  </si>
  <si>
    <t>11,14,8</t>
  </si>
  <si>
    <t>15,17</t>
  </si>
  <si>
    <t>14,8,14</t>
  </si>
  <si>
    <t>8,64,97</t>
  </si>
  <si>
    <t>9,10,18,65,96</t>
  </si>
  <si>
    <t>8,44,14</t>
  </si>
  <si>
    <t>15,45,14</t>
  </si>
  <si>
    <t>11,9,36</t>
  </si>
  <si>
    <t>8,18,14,44</t>
  </si>
  <si>
    <t>8,57,97</t>
  </si>
  <si>
    <t>8,18,18</t>
  </si>
  <si>
    <t>19,30</t>
  </si>
  <si>
    <t>8,55,97</t>
  </si>
  <si>
    <t>8,9</t>
  </si>
  <si>
    <t>11,16</t>
  </si>
  <si>
    <t>74,8,14</t>
  </si>
  <si>
    <t>8,67</t>
  </si>
  <si>
    <t>15,44,14</t>
  </si>
  <si>
    <t>8,18</t>
  </si>
  <si>
    <t>12,44</t>
  </si>
  <si>
    <t>8,44,72</t>
  </si>
  <si>
    <t>8,14,18</t>
  </si>
  <si>
    <t>11,8</t>
  </si>
  <si>
    <t>15,11,14</t>
  </si>
  <si>
    <t>15,17,44</t>
  </si>
  <si>
    <t>8,11,14</t>
  </si>
  <si>
    <t>8,11,14,18,36</t>
  </si>
  <si>
    <t>8,72</t>
  </si>
  <si>
    <t>15,36,11</t>
  </si>
  <si>
    <t>9,17</t>
  </si>
  <si>
    <t>8,14,44</t>
  </si>
  <si>
    <t>11,36</t>
  </si>
  <si>
    <t>11,25</t>
  </si>
  <si>
    <t>33,44,45</t>
  </si>
  <si>
    <t>73,97</t>
  </si>
  <si>
    <t>8,14,18,44,45</t>
  </si>
  <si>
    <t>11,8,14,36</t>
  </si>
  <si>
    <t>8,84</t>
  </si>
  <si>
    <t>8,66,97</t>
  </si>
  <si>
    <t>50,97</t>
  </si>
  <si>
    <t>8,17,91,97</t>
  </si>
  <si>
    <t>8,68,97</t>
  </si>
  <si>
    <t>9,15,36</t>
  </si>
  <si>
    <t>17,28,70,97</t>
  </si>
  <si>
    <t>8,17,45</t>
  </si>
  <si>
    <t>8,18,21,44</t>
  </si>
  <si>
    <t>11,45</t>
  </si>
  <si>
    <t>8,11,14,18</t>
  </si>
  <si>
    <t>11,8,10</t>
  </si>
  <si>
    <t>8,22,92,97</t>
  </si>
  <si>
    <t>22,52,97</t>
  </si>
  <si>
    <t>15,71,97</t>
  </si>
  <si>
    <t>9,48,97</t>
  </si>
  <si>
    <t>8,9,17</t>
  </si>
  <si>
    <t>44,11,8</t>
  </si>
  <si>
    <t>8,45,14</t>
  </si>
  <si>
    <t>56,8,14</t>
  </si>
  <si>
    <t>8,42</t>
  </si>
  <si>
    <t>22,27,97</t>
  </si>
  <si>
    <t>11,9</t>
  </si>
  <si>
    <t>59,11</t>
  </si>
  <si>
    <t>8,51,97</t>
  </si>
  <si>
    <t>35,11</t>
  </si>
  <si>
    <t>8,26</t>
  </si>
  <si>
    <t>8,21,11</t>
  </si>
  <si>
    <t>8,46,97</t>
  </si>
  <si>
    <t>8,69</t>
  </si>
  <si>
    <t>8,22,97</t>
  </si>
  <si>
    <t>75,97</t>
  </si>
  <si>
    <t>8,17,62</t>
  </si>
  <si>
    <t>8,95,97</t>
  </si>
  <si>
    <t>11,44</t>
  </si>
  <si>
    <t>8,32,97</t>
  </si>
  <si>
    <t>11,61</t>
  </si>
  <si>
    <t>8,11</t>
  </si>
  <si>
    <t>8,36,11</t>
  </si>
  <si>
    <t>15,17,45</t>
  </si>
  <si>
    <t>24,49,97</t>
  </si>
  <si>
    <t>63,97</t>
  </si>
  <si>
    <t>8,21</t>
  </si>
  <si>
    <t>8,47,97</t>
  </si>
  <si>
    <t>11,8,9</t>
  </si>
  <si>
    <t>22,97</t>
  </si>
  <si>
    <t>8,17,11</t>
  </si>
  <si>
    <t>12,16,25</t>
  </si>
  <si>
    <t>11,9,15</t>
  </si>
  <si>
    <t>8,41,44</t>
  </si>
  <si>
    <t>8,78,11</t>
  </si>
  <si>
    <r>
      <rPr>
        <b/>
        <sz val="11"/>
        <color theme="1"/>
        <rFont val="Ariel"/>
      </rPr>
      <t>Currently not collectible</t>
    </r>
    <r>
      <rPr>
        <sz val="11"/>
        <color theme="1"/>
        <rFont val="Ariel"/>
      </rPr>
      <t xml:space="preserve"> - investment is currently not collectible; therefore there is no outstanding investment and a corresponding (Realized Loss) / (Write-off)</t>
    </r>
  </si>
  <si>
    <t>This institution has entered into bankruptcy or receivership.  For a full list of institutions that have entered bankruptcy or receivership and Treasury's remaining investments, reference appendices B and C in the section titled “Capital Purchase Program Institutions” in the most recent report to congress found on Treasury’s website: http://www.treasury.gov/initiatives/financial-stability/reports/Pages/Monthly-Report-to-Congress.aspx.</t>
  </si>
  <si>
    <r>
      <t xml:space="preserve">Partial Disposition </t>
    </r>
    <r>
      <rPr>
        <vertAlign val="superscript"/>
        <sz val="11"/>
        <rFont val="Arial"/>
        <family val="2"/>
      </rPr>
      <t>36</t>
    </r>
  </si>
  <si>
    <t>36. Pursuant to pre-arranged written trading plans dated May 6, 2013, as amended, Treasury gave Citigroup Global Markets, Inc. and J.P. Morgan Securities, LLC discretionary authority, as its sales agent, to sell subject to certain parameters up to 142,814,136 shares of common stock from time to time during the period ending on September 13, 2013 (or upon completion of the sale).  Completion of the sale under this authority occurred on September 13, 2013.</t>
  </si>
  <si>
    <t>05/6/13 – 9/13/2013</t>
  </si>
  <si>
    <t>4/ Pursuant to pre-arranged written trading plans dated May 6, 2013, as amended, Treasury gave Citigroup Global Markets, Inc. and J.P. Morgan Securities, LLC discretionary authority, as its sales agent, to sell subject to certain parameters up to 142,814,136 shares of common stock from time to time during the period ending on September 13, 2013 (or upon completion of the sale).  Completion of the sale under this authority occurred on September 13, 2013.</t>
  </si>
  <si>
    <t xml:space="preserve">On 8/12/2013, Anchor BanCorp Wisconsin Inc. ( “Anchor”) filed a voluntary petition for Chapter 11 protection in the U.S. Bankruptcy Court for the Western District of Wisconsin to implement a “pre-packaged” Plan of Reorganization in order to facilitate the restructuring of Anchor. On 9/27/ 2013, the Plan of Reorganization became effective in accordance with its terms, pursuant to which (i) Treasury’s preferred stock was exchanged for 60,000,000 shares of common stock (the “Common Stock”) and (ii) Treasury’s warrant was cancelled.  On 9/27/2013, Treasury sold the Common Stock to purchasers pursuant to securities purchase agreements entered into on 9/19/2013.  </t>
  </si>
  <si>
    <t>11,59,85</t>
  </si>
  <si>
    <t>On 10/30/2013, Treasury entered into an agreement with Monarch Community Bancorp, Inc. (Monarch) to exchange Treasury’s CPP warrant and $6,785,000 of preferred stock for common stock. The exchange is subject to the fulfillment by Monarch of certain conditions, including the satisfactory completion of a capital plan.</t>
  </si>
  <si>
    <t>VANTAGESOUTH BANK / CRESCENT FINANCIAL BANCSHARES, INC. (CRESCENT FINANCIAL CORPORATION)</t>
  </si>
  <si>
    <t>On 7/17/13, Treasury entered into a securities purchase agreement with Central Virginia Bankshares, Inc. (CVB) and C&amp;F Financial Corporation (C&amp;F) pursuant to which Treasury agreed to sell to C&amp;F the CPP preferred stock and warrant issued by CVB, subject to the conditions specified in such agreement. The sale was completed on 10/01/2013.</t>
  </si>
  <si>
    <t>For Period Ending November 13, 2013</t>
  </si>
  <si>
    <t xml:space="preserve">This copy of the Transactions Report is subject to the terms and conditions of download as stated at http://www.treasury.gov/initiatives/financial-stability/reports/Pages/default.aspx.  </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</si>
</sst>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_);_(&quot;$&quot;* \(#,##0\);_(&quot;$&quot;* &quot;0&quot;??_);_(@_)"/>
    <numFmt numFmtId="167" formatCode="0.0%"/>
    <numFmt numFmtId="168" formatCode="&quot;$&quot;#,##0.0000"/>
    <numFmt numFmtId="169" formatCode="_(* #,##0_);_(* \(#,##0\);_(* &quot;-&quot;??_);_(@_)"/>
    <numFmt numFmtId="170" formatCode="&quot;$&quot;#,##0.00"/>
    <numFmt numFmtId="171" formatCode="[$-409]d\-mmm\-yy;@"/>
    <numFmt numFmtId="172" formatCode="&quot;$&quot;#,##0.000_);\(&quot;$&quot;#,##0.000\)"/>
    <numFmt numFmtId="173" formatCode="&quot;$&quot;#,##0.0000000"/>
  </numFmts>
  <fonts count="14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b/>
      <vertAlign val="superscript"/>
      <sz val="11"/>
      <color indexed="8"/>
      <name val="Arial"/>
      <family val="2"/>
    </font>
    <font>
      <sz val="11"/>
      <color indexed="8"/>
      <name val="Arial"/>
      <family val="2"/>
    </font>
    <font>
      <vertAlign val="superscript"/>
      <sz val="11"/>
      <color indexed="8"/>
      <name val="Arial"/>
      <family val="2"/>
    </font>
    <font>
      <vertAlign val="superscript"/>
      <sz val="11"/>
      <name val="Arial"/>
      <family val="2"/>
    </font>
    <font>
      <i/>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name val="Arial"/>
      <family val="2"/>
    </font>
    <font>
      <i/>
      <sz val="11"/>
      <name val="Arial"/>
      <family val="2"/>
    </font>
    <font>
      <sz val="11"/>
      <color rgb="FF000000"/>
      <name val="Arial"/>
      <family val="2"/>
    </font>
    <font>
      <b/>
      <sz val="12"/>
      <name val="Arial"/>
      <family val="2"/>
    </font>
    <font>
      <b/>
      <vertAlign val="superscript"/>
      <sz val="14"/>
      <name val="Arial"/>
      <family val="2"/>
    </font>
    <font>
      <vertAlign val="superscript"/>
      <sz val="14"/>
      <name val="Arial"/>
      <family val="2"/>
    </font>
    <font>
      <b/>
      <i/>
      <sz val="11"/>
      <name val="Arial"/>
      <family val="2"/>
    </font>
    <font>
      <b/>
      <i/>
      <vertAlign val="superscript"/>
      <sz val="11"/>
      <name val="Arial"/>
      <family val="2"/>
    </font>
    <font>
      <sz val="9"/>
      <color indexed="8"/>
      <name val="Arial"/>
      <family val="2"/>
    </font>
    <font>
      <b/>
      <vertAlign val="superscript"/>
      <sz val="12"/>
      <color indexed="8"/>
      <name val="Arial"/>
      <family val="2"/>
    </font>
    <font>
      <sz val="10"/>
      <name val="Arial"/>
      <family val="2"/>
    </font>
    <font>
      <sz val="10"/>
      <name val="Arial"/>
      <family val="2"/>
    </font>
    <font>
      <sz val="10"/>
      <name val="Arial"/>
      <family val="2"/>
    </font>
    <font>
      <sz val="11"/>
      <color theme="1"/>
      <name val="Arial"/>
      <family val="2"/>
    </font>
    <font>
      <vertAlign val="superscript"/>
      <sz val="12"/>
      <name val="Arial"/>
      <family val="2"/>
    </font>
    <font>
      <sz val="10"/>
      <name val="System"/>
      <family val="2"/>
    </font>
    <font>
      <b/>
      <u/>
      <sz val="12"/>
      <color theme="1"/>
      <name val="Arial"/>
      <family val="2"/>
    </font>
    <font>
      <b/>
      <sz val="11"/>
      <color theme="1"/>
      <name val="Arial"/>
      <family val="2"/>
    </font>
    <font>
      <sz val="14"/>
      <color indexed="8"/>
      <name val="Arial"/>
      <family val="2"/>
    </font>
    <font>
      <b/>
      <sz val="14"/>
      <color rgb="FF333333"/>
      <name val="Calibri"/>
      <family val="2"/>
    </font>
    <font>
      <b/>
      <vertAlign val="superscript"/>
      <sz val="14"/>
      <color rgb="FF333333"/>
      <name val="Calibri"/>
      <family val="2"/>
    </font>
    <font>
      <sz val="10"/>
      <name val="MS Sans Serif"/>
      <family val="2"/>
    </font>
    <font>
      <b/>
      <sz val="14"/>
      <color indexed="8"/>
      <name val="Arial"/>
      <family val="2"/>
    </font>
    <font>
      <sz val="10"/>
      <name val="MS Sans Serif"/>
      <family val="2"/>
    </font>
    <font>
      <b/>
      <sz val="10"/>
      <color rgb="FF000000"/>
      <name val="Arial"/>
      <family val="2"/>
    </font>
    <font>
      <sz val="10"/>
      <color rgb="FF000000"/>
      <name val="Arial"/>
      <family val="2"/>
    </font>
    <font>
      <sz val="11"/>
      <name val="Calibri"/>
      <family val="2"/>
      <scheme val="minor"/>
    </font>
    <font>
      <sz val="11"/>
      <color theme="1"/>
      <name val="Ariel"/>
    </font>
    <font>
      <b/>
      <sz val="11"/>
      <color theme="1"/>
      <name val="Ariel"/>
    </font>
    <font>
      <b/>
      <sz val="11"/>
      <name val="Calibri"/>
      <family val="2"/>
      <scheme val="minor"/>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CCCCFF"/>
        <bgColor indexed="64"/>
      </patternFill>
    </fill>
  </fills>
  <borders count="1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double">
        <color auto="1"/>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thick">
        <color theme="9"/>
      </top>
      <bottom style="thick">
        <color theme="6" tint="-0.24994659260841701"/>
      </bottom>
      <diagonal/>
    </border>
    <border>
      <left style="thin">
        <color indexed="64"/>
      </left>
      <right/>
      <top style="thick">
        <color theme="9"/>
      </top>
      <bottom style="thick">
        <color theme="6" tint="-0.24994659260841701"/>
      </bottom>
      <diagonal/>
    </border>
    <border>
      <left/>
      <right/>
      <top style="thick">
        <color theme="9"/>
      </top>
      <bottom style="thick">
        <color theme="6" tint="-0.24994659260841701"/>
      </bottom>
      <diagonal/>
    </border>
    <border>
      <left style="thin">
        <color indexed="64"/>
      </left>
      <right style="medium">
        <color indexed="64"/>
      </right>
      <top/>
      <bottom style="thick">
        <color theme="9"/>
      </bottom>
      <diagonal/>
    </border>
    <border>
      <left/>
      <right style="thick">
        <color theme="6" tint="-0.24994659260841701"/>
      </right>
      <top style="thick">
        <color theme="6" tint="-0.24994659260841701"/>
      </top>
      <bottom style="thin">
        <color indexed="64"/>
      </bottom>
      <diagonal/>
    </border>
    <border>
      <left/>
      <right/>
      <top/>
      <bottom style="thick">
        <color theme="6" tint="-0.24994659260841701"/>
      </bottom>
      <diagonal/>
    </border>
    <border>
      <left/>
      <right style="thin">
        <color indexed="64"/>
      </right>
      <top/>
      <bottom style="thick">
        <color theme="6" tint="-0.24994659260841701"/>
      </bottom>
      <diagonal/>
    </border>
    <border>
      <left style="thin">
        <color indexed="64"/>
      </left>
      <right style="thin">
        <color indexed="64"/>
      </right>
      <top/>
      <bottom style="thick">
        <color theme="6" tint="-0.24994659260841701"/>
      </bottom>
      <diagonal/>
    </border>
    <border>
      <left style="thin">
        <color indexed="64"/>
      </left>
      <right style="medium">
        <color indexed="64"/>
      </right>
      <top/>
      <bottom style="thick">
        <color theme="6" tint="-0.24994659260841701"/>
      </bottom>
      <diagonal/>
    </border>
    <border>
      <left style="medium">
        <color indexed="64"/>
      </left>
      <right style="thin">
        <color indexed="64"/>
      </right>
      <top style="thin">
        <color indexed="64"/>
      </top>
      <bottom style="thick">
        <color theme="6" tint="-0.24994659260841701"/>
      </bottom>
      <diagonal/>
    </border>
    <border>
      <left style="thin">
        <color indexed="64"/>
      </left>
      <right style="thin">
        <color indexed="64"/>
      </right>
      <top style="thin">
        <color indexed="64"/>
      </top>
      <bottom style="thick">
        <color theme="6" tint="-0.24994659260841701"/>
      </bottom>
      <diagonal/>
    </border>
    <border>
      <left style="thin">
        <color indexed="64"/>
      </left>
      <right/>
      <top style="thin">
        <color indexed="64"/>
      </top>
      <bottom style="thick">
        <color theme="6" tint="-0.24994659260841701"/>
      </bottom>
      <diagonal/>
    </border>
    <border>
      <left style="medium">
        <color indexed="64"/>
      </left>
      <right/>
      <top/>
      <bottom style="thick">
        <color theme="6" tint="-0.24994659260841701"/>
      </bottom>
      <diagonal/>
    </border>
    <border>
      <left/>
      <right style="thick">
        <color theme="6" tint="-0.24994659260841701"/>
      </right>
      <top style="thin">
        <color indexed="64"/>
      </top>
      <bottom style="thick">
        <color theme="6" tint="-0.24994659260841701"/>
      </bottom>
      <diagonal/>
    </border>
    <border>
      <left/>
      <right style="thick">
        <color theme="6" tint="-0.24994659260841701"/>
      </right>
      <top style="thin">
        <color indexed="64"/>
      </top>
      <bottom style="thin">
        <color indexed="64"/>
      </bottom>
      <diagonal/>
    </border>
    <border>
      <left style="medium">
        <color indexed="64"/>
      </left>
      <right/>
      <top/>
      <bottom style="thick">
        <color theme="9"/>
      </bottom>
      <diagonal/>
    </border>
    <border>
      <left style="thin">
        <color indexed="64"/>
      </left>
      <right style="thin">
        <color indexed="64"/>
      </right>
      <top/>
      <bottom style="thick">
        <color theme="9"/>
      </bottom>
      <diagonal/>
    </border>
    <border>
      <left style="medium">
        <color indexed="64"/>
      </left>
      <right style="thin">
        <color indexed="64"/>
      </right>
      <top/>
      <bottom style="thick">
        <color theme="9"/>
      </bottom>
      <diagonal/>
    </border>
    <border>
      <left style="thin">
        <color indexed="64"/>
      </left>
      <right/>
      <top/>
      <bottom style="thick">
        <color theme="9"/>
      </bottom>
      <diagonal/>
    </border>
    <border>
      <left/>
      <right style="thick">
        <color theme="9"/>
      </right>
      <top/>
      <bottom style="thick">
        <color theme="9"/>
      </bottom>
      <diagonal/>
    </border>
    <border>
      <left/>
      <right style="thin">
        <color indexed="64"/>
      </right>
      <top/>
      <bottom style="thick">
        <color theme="9"/>
      </bottom>
      <diagonal/>
    </border>
    <border>
      <left style="thick">
        <color theme="9"/>
      </left>
      <right/>
      <top/>
      <bottom style="thin">
        <color indexed="64"/>
      </bottom>
      <diagonal/>
    </border>
    <border>
      <left/>
      <right style="thick">
        <color theme="9"/>
      </right>
      <top style="thin">
        <color indexed="64"/>
      </top>
      <bottom style="medium">
        <color indexed="64"/>
      </bottom>
      <diagonal/>
    </border>
    <border>
      <left style="medium">
        <color indexed="64"/>
      </left>
      <right style="medium">
        <color indexed="64"/>
      </right>
      <top/>
      <bottom style="medium">
        <color indexed="64"/>
      </bottom>
      <diagonal/>
    </border>
  </borders>
  <cellStyleXfs count="6597">
    <xf numFmtId="0" fontId="0" fillId="0" borderId="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50" fillId="2" borderId="0" applyNumberFormat="0" applyBorder="0" applyAlignment="0" applyProtection="0"/>
    <xf numFmtId="0" fontId="50" fillId="2" borderId="0" applyNumberFormat="0" applyBorder="0" applyAlignment="0" applyProtection="0"/>
    <xf numFmtId="0" fontId="50" fillId="2" borderId="0" applyNumberFormat="0" applyBorder="0" applyAlignment="0" applyProtection="0"/>
    <xf numFmtId="0" fontId="50" fillId="2" borderId="0" applyNumberFormat="0" applyBorder="0" applyAlignment="0" applyProtection="0"/>
    <xf numFmtId="0" fontId="50" fillId="2" borderId="0" applyNumberFormat="0" applyBorder="0" applyAlignment="0" applyProtection="0"/>
    <xf numFmtId="0" fontId="50" fillId="2" borderId="0" applyNumberFormat="0" applyBorder="0" applyAlignment="0" applyProtection="0"/>
    <xf numFmtId="0" fontId="50" fillId="2" borderId="0" applyNumberFormat="0" applyBorder="0" applyAlignment="0" applyProtection="0"/>
    <xf numFmtId="0" fontId="50" fillId="2" borderId="0" applyNumberFormat="0" applyBorder="0" applyAlignment="0" applyProtection="0"/>
    <xf numFmtId="0" fontId="50" fillId="2" borderId="0" applyNumberFormat="0" applyBorder="0" applyAlignment="0" applyProtection="0"/>
    <xf numFmtId="0" fontId="50"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2" fillId="2" borderId="0" applyNumberFormat="0" applyBorder="0" applyAlignment="0" applyProtection="0"/>
    <xf numFmtId="0" fontId="52" fillId="2" borderId="0" applyNumberFormat="0" applyBorder="0" applyAlignment="0" applyProtection="0"/>
    <xf numFmtId="0" fontId="52"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55" fillId="2"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4"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2" fillId="3" borderId="0" applyNumberFormat="0" applyBorder="0" applyAlignment="0" applyProtection="0"/>
    <xf numFmtId="0" fontId="52" fillId="3" borderId="0" applyNumberFormat="0" applyBorder="0" applyAlignment="0" applyProtection="0"/>
    <xf numFmtId="0" fontId="52"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55" fillId="3"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2" fillId="4" borderId="0" applyNumberFormat="0" applyBorder="0" applyAlignment="0" applyProtection="0"/>
    <xf numFmtId="0" fontId="52" fillId="4" borderId="0" applyNumberFormat="0" applyBorder="0" applyAlignment="0" applyProtection="0"/>
    <xf numFmtId="0" fontId="52"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55" fillId="4"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6"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50" fillId="5" borderId="0" applyNumberFormat="0" applyBorder="0" applyAlignment="0" applyProtection="0"/>
    <xf numFmtId="0" fontId="50" fillId="5" borderId="0" applyNumberFormat="0" applyBorder="0" applyAlignment="0" applyProtection="0"/>
    <xf numFmtId="0" fontId="50" fillId="5" borderId="0" applyNumberFormat="0" applyBorder="0" applyAlignment="0" applyProtection="0"/>
    <xf numFmtId="0" fontId="50" fillId="5" borderId="0" applyNumberFormat="0" applyBorder="0" applyAlignment="0" applyProtection="0"/>
    <xf numFmtId="0" fontId="50" fillId="5" borderId="0" applyNumberFormat="0" applyBorder="0" applyAlignment="0" applyProtection="0"/>
    <xf numFmtId="0" fontId="50" fillId="5" borderId="0" applyNumberFormat="0" applyBorder="0" applyAlignment="0" applyProtection="0"/>
    <xf numFmtId="0" fontId="50" fillId="5" borderId="0" applyNumberFormat="0" applyBorder="0" applyAlignment="0" applyProtection="0"/>
    <xf numFmtId="0" fontId="50" fillId="5" borderId="0" applyNumberFormat="0" applyBorder="0" applyAlignment="0" applyProtection="0"/>
    <xf numFmtId="0" fontId="50" fillId="5" borderId="0" applyNumberFormat="0" applyBorder="0" applyAlignment="0" applyProtection="0"/>
    <xf numFmtId="0" fontId="50"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2" fillId="5" borderId="0" applyNumberFormat="0" applyBorder="0" applyAlignment="0" applyProtection="0"/>
    <xf numFmtId="0" fontId="52" fillId="5" borderId="0" applyNumberFormat="0" applyBorder="0" applyAlignment="0" applyProtection="0"/>
    <xf numFmtId="0" fontId="52"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55" fillId="5"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7"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50" fillId="6" borderId="0" applyNumberFormat="0" applyBorder="0" applyAlignment="0" applyProtection="0"/>
    <xf numFmtId="0" fontId="50" fillId="6" borderId="0" applyNumberFormat="0" applyBorder="0" applyAlignment="0" applyProtection="0"/>
    <xf numFmtId="0" fontId="50" fillId="6" borderId="0" applyNumberFormat="0" applyBorder="0" applyAlignment="0" applyProtection="0"/>
    <xf numFmtId="0" fontId="50" fillId="6" borderId="0" applyNumberFormat="0" applyBorder="0" applyAlignment="0" applyProtection="0"/>
    <xf numFmtId="0" fontId="50" fillId="6" borderId="0" applyNumberFormat="0" applyBorder="0" applyAlignment="0" applyProtection="0"/>
    <xf numFmtId="0" fontId="50" fillId="6" borderId="0" applyNumberFormat="0" applyBorder="0" applyAlignment="0" applyProtection="0"/>
    <xf numFmtId="0" fontId="50" fillId="6" borderId="0" applyNumberFormat="0" applyBorder="0" applyAlignment="0" applyProtection="0"/>
    <xf numFmtId="0" fontId="50" fillId="6" borderId="0" applyNumberFormat="0" applyBorder="0" applyAlignment="0" applyProtection="0"/>
    <xf numFmtId="0" fontId="50" fillId="6" borderId="0" applyNumberFormat="0" applyBorder="0" applyAlignment="0" applyProtection="0"/>
    <xf numFmtId="0" fontId="50"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2" fillId="6" borderId="0" applyNumberFormat="0" applyBorder="0" applyAlignment="0" applyProtection="0"/>
    <xf numFmtId="0" fontId="52" fillId="6" borderId="0" applyNumberFormat="0" applyBorder="0" applyAlignment="0" applyProtection="0"/>
    <xf numFmtId="0" fontId="52"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55" fillId="6"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8"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52"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55" fillId="7"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29"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2" fillId="8" borderId="0" applyNumberFormat="0" applyBorder="0" applyAlignment="0" applyProtection="0"/>
    <xf numFmtId="0" fontId="52" fillId="8" borderId="0" applyNumberFormat="0" applyBorder="0" applyAlignment="0" applyProtection="0"/>
    <xf numFmtId="0" fontId="52"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55" fillId="8"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0"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55" fillId="9"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1"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50" fillId="10" borderId="0" applyNumberFormat="0" applyBorder="0" applyAlignment="0" applyProtection="0"/>
    <xf numFmtId="0" fontId="50" fillId="10" borderId="0" applyNumberFormat="0" applyBorder="0" applyAlignment="0" applyProtection="0"/>
    <xf numFmtId="0" fontId="50" fillId="10" borderId="0" applyNumberFormat="0" applyBorder="0" applyAlignment="0" applyProtection="0"/>
    <xf numFmtId="0" fontId="50" fillId="10" borderId="0" applyNumberFormat="0" applyBorder="0" applyAlignment="0" applyProtection="0"/>
    <xf numFmtId="0" fontId="50" fillId="10" borderId="0" applyNumberFormat="0" applyBorder="0" applyAlignment="0" applyProtection="0"/>
    <xf numFmtId="0" fontId="50" fillId="10" borderId="0" applyNumberFormat="0" applyBorder="0" applyAlignment="0" applyProtection="0"/>
    <xf numFmtId="0" fontId="50" fillId="10" borderId="0" applyNumberFormat="0" applyBorder="0" applyAlignment="0" applyProtection="0"/>
    <xf numFmtId="0" fontId="50" fillId="10" borderId="0" applyNumberFormat="0" applyBorder="0" applyAlignment="0" applyProtection="0"/>
    <xf numFmtId="0" fontId="50" fillId="10" borderId="0" applyNumberFormat="0" applyBorder="0" applyAlignment="0" applyProtection="0"/>
    <xf numFmtId="0" fontId="50"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2" fillId="10" borderId="0" applyNumberFormat="0" applyBorder="0" applyAlignment="0" applyProtection="0"/>
    <xf numFmtId="0" fontId="52" fillId="10" borderId="0" applyNumberFormat="0" applyBorder="0" applyAlignment="0" applyProtection="0"/>
    <xf numFmtId="0" fontId="52"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55" fillId="10"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2"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50" fillId="5" borderId="0" applyNumberFormat="0" applyBorder="0" applyAlignment="0" applyProtection="0"/>
    <xf numFmtId="0" fontId="50" fillId="5" borderId="0" applyNumberFormat="0" applyBorder="0" applyAlignment="0" applyProtection="0"/>
    <xf numFmtId="0" fontId="50" fillId="5" borderId="0" applyNumberFormat="0" applyBorder="0" applyAlignment="0" applyProtection="0"/>
    <xf numFmtId="0" fontId="50" fillId="5" borderId="0" applyNumberFormat="0" applyBorder="0" applyAlignment="0" applyProtection="0"/>
    <xf numFmtId="0" fontId="50" fillId="5" borderId="0" applyNumberFormat="0" applyBorder="0" applyAlignment="0" applyProtection="0"/>
    <xf numFmtId="0" fontId="50" fillId="5" borderId="0" applyNumberFormat="0" applyBorder="0" applyAlignment="0" applyProtection="0"/>
    <xf numFmtId="0" fontId="50" fillId="5" borderId="0" applyNumberFormat="0" applyBorder="0" applyAlignment="0" applyProtection="0"/>
    <xf numFmtId="0" fontId="50" fillId="5" borderId="0" applyNumberFormat="0" applyBorder="0" applyAlignment="0" applyProtection="0"/>
    <xf numFmtId="0" fontId="50" fillId="5" borderId="0" applyNumberFormat="0" applyBorder="0" applyAlignment="0" applyProtection="0"/>
    <xf numFmtId="0" fontId="50"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2" fillId="5" borderId="0" applyNumberFormat="0" applyBorder="0" applyAlignment="0" applyProtection="0"/>
    <xf numFmtId="0" fontId="52" fillId="5" borderId="0" applyNumberFormat="0" applyBorder="0" applyAlignment="0" applyProtection="0"/>
    <xf numFmtId="0" fontId="52"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55" fillId="5"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3"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2" fillId="8" borderId="0" applyNumberFormat="0" applyBorder="0" applyAlignment="0" applyProtection="0"/>
    <xf numFmtId="0" fontId="52" fillId="8" borderId="0" applyNumberFormat="0" applyBorder="0" applyAlignment="0" applyProtection="0"/>
    <xf numFmtId="0" fontId="52"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55" fillId="8"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4"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50" fillId="11" borderId="0" applyNumberFormat="0" applyBorder="0" applyAlignment="0" applyProtection="0"/>
    <xf numFmtId="0" fontId="50" fillId="11" borderId="0" applyNumberFormat="0" applyBorder="0" applyAlignment="0" applyProtection="0"/>
    <xf numFmtId="0" fontId="50" fillId="11" borderId="0" applyNumberFormat="0" applyBorder="0" applyAlignment="0" applyProtection="0"/>
    <xf numFmtId="0" fontId="50" fillId="11" borderId="0" applyNumberFormat="0" applyBorder="0" applyAlignment="0" applyProtection="0"/>
    <xf numFmtId="0" fontId="50" fillId="11" borderId="0" applyNumberFormat="0" applyBorder="0" applyAlignment="0" applyProtection="0"/>
    <xf numFmtId="0" fontId="50" fillId="11" borderId="0" applyNumberFormat="0" applyBorder="0" applyAlignment="0" applyProtection="0"/>
    <xf numFmtId="0" fontId="50" fillId="11" borderId="0" applyNumberFormat="0" applyBorder="0" applyAlignment="0" applyProtection="0"/>
    <xf numFmtId="0" fontId="50" fillId="11" borderId="0" applyNumberFormat="0" applyBorder="0" applyAlignment="0" applyProtection="0"/>
    <xf numFmtId="0" fontId="50" fillId="11" borderId="0" applyNumberFormat="0" applyBorder="0" applyAlignment="0" applyProtection="0"/>
    <xf numFmtId="0" fontId="50"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2" fillId="11" borderId="0" applyNumberFormat="0" applyBorder="0" applyAlignment="0" applyProtection="0"/>
    <xf numFmtId="0" fontId="52" fillId="11" borderId="0" applyNumberFormat="0" applyBorder="0" applyAlignment="0" applyProtection="0"/>
    <xf numFmtId="0" fontId="52"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55" fillId="11"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4" fillId="35" borderId="0" applyNumberFormat="0" applyBorder="0" applyAlignment="0" applyProtection="0"/>
    <xf numFmtId="0" fontId="95" fillId="36"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95" fillId="37" borderId="0" applyNumberFormat="0" applyBorder="0" applyAlignment="0" applyProtection="0"/>
    <xf numFmtId="0" fontId="70" fillId="9" borderId="0" applyNumberFormat="0" applyBorder="0" applyAlignment="0" applyProtection="0"/>
    <xf numFmtId="0" fontId="70" fillId="9" borderId="0" applyNumberFormat="0" applyBorder="0" applyAlignment="0" applyProtection="0"/>
    <xf numFmtId="0" fontId="70" fillId="9" borderId="0" applyNumberFormat="0" applyBorder="0" applyAlignment="0" applyProtection="0"/>
    <xf numFmtId="0" fontId="70" fillId="9" borderId="0" applyNumberFormat="0" applyBorder="0" applyAlignment="0" applyProtection="0"/>
    <xf numFmtId="0" fontId="70" fillId="9" borderId="0" applyNumberFormat="0" applyBorder="0" applyAlignment="0" applyProtection="0"/>
    <xf numFmtId="0" fontId="70" fillId="9" borderId="0" applyNumberFormat="0" applyBorder="0" applyAlignment="0" applyProtection="0"/>
    <xf numFmtId="0" fontId="70" fillId="9" borderId="0" applyNumberFormat="0" applyBorder="0" applyAlignment="0" applyProtection="0"/>
    <xf numFmtId="0" fontId="70" fillId="9" borderId="0" applyNumberFormat="0" applyBorder="0" applyAlignment="0" applyProtection="0"/>
    <xf numFmtId="0" fontId="70" fillId="9" borderId="0" applyNumberFormat="0" applyBorder="0" applyAlignment="0" applyProtection="0"/>
    <xf numFmtId="0" fontId="70" fillId="9" borderId="0" applyNumberFormat="0" applyBorder="0" applyAlignment="0" applyProtection="0"/>
    <xf numFmtId="0" fontId="70" fillId="9" borderId="0" applyNumberFormat="0" applyBorder="0" applyAlignment="0" applyProtection="0"/>
    <xf numFmtId="0" fontId="70" fillId="9" borderId="0" applyNumberFormat="0" applyBorder="0" applyAlignment="0" applyProtection="0"/>
    <xf numFmtId="0" fontId="70" fillId="9" borderId="0" applyNumberFormat="0" applyBorder="0" applyAlignment="0" applyProtection="0"/>
    <xf numFmtId="0" fontId="95" fillId="38" borderId="0" applyNumberFormat="0" applyBorder="0" applyAlignment="0" applyProtection="0"/>
    <xf numFmtId="0" fontId="70" fillId="10" borderId="0" applyNumberFormat="0" applyBorder="0" applyAlignment="0" applyProtection="0"/>
    <xf numFmtId="0" fontId="70" fillId="10" borderId="0" applyNumberFormat="0" applyBorder="0" applyAlignment="0" applyProtection="0"/>
    <xf numFmtId="0" fontId="70" fillId="10" borderId="0" applyNumberFormat="0" applyBorder="0" applyAlignment="0" applyProtection="0"/>
    <xf numFmtId="0" fontId="70" fillId="10" borderId="0" applyNumberFormat="0" applyBorder="0" applyAlignment="0" applyProtection="0"/>
    <xf numFmtId="0" fontId="70" fillId="10" borderId="0" applyNumberFormat="0" applyBorder="0" applyAlignment="0" applyProtection="0"/>
    <xf numFmtId="0" fontId="70" fillId="10" borderId="0" applyNumberFormat="0" applyBorder="0" applyAlignment="0" applyProtection="0"/>
    <xf numFmtId="0" fontId="70" fillId="10" borderId="0" applyNumberFormat="0" applyBorder="0" applyAlignment="0" applyProtection="0"/>
    <xf numFmtId="0" fontId="70" fillId="10" borderId="0" applyNumberFormat="0" applyBorder="0" applyAlignment="0" applyProtection="0"/>
    <xf numFmtId="0" fontId="70" fillId="10" borderId="0" applyNumberFormat="0" applyBorder="0" applyAlignment="0" applyProtection="0"/>
    <xf numFmtId="0" fontId="70" fillId="10" borderId="0" applyNumberFormat="0" applyBorder="0" applyAlignment="0" applyProtection="0"/>
    <xf numFmtId="0" fontId="70" fillId="10" borderId="0" applyNumberFormat="0" applyBorder="0" applyAlignment="0" applyProtection="0"/>
    <xf numFmtId="0" fontId="70" fillId="10" borderId="0" applyNumberFormat="0" applyBorder="0" applyAlignment="0" applyProtection="0"/>
    <xf numFmtId="0" fontId="70" fillId="10" borderId="0" applyNumberFormat="0" applyBorder="0" applyAlignment="0" applyProtection="0"/>
    <xf numFmtId="0" fontId="95" fillId="39"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95" fillId="40"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95" fillId="41"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95" fillId="42"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95" fillId="43"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95" fillId="44"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95" fillId="45"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95" fillId="46"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70" fillId="14" borderId="0" applyNumberFormat="0" applyBorder="0" applyAlignment="0" applyProtection="0"/>
    <xf numFmtId="0" fontId="95" fillId="47" borderId="0" applyNumberFormat="0" applyBorder="0" applyAlignment="0" applyProtection="0"/>
    <xf numFmtId="0" fontId="70" fillId="19" borderId="0" applyNumberFormat="0" applyBorder="0" applyAlignment="0" applyProtection="0"/>
    <xf numFmtId="0" fontId="70" fillId="19" borderId="0" applyNumberFormat="0" applyBorder="0" applyAlignment="0" applyProtection="0"/>
    <xf numFmtId="0" fontId="70" fillId="19" borderId="0" applyNumberFormat="0" applyBorder="0" applyAlignment="0" applyProtection="0"/>
    <xf numFmtId="0" fontId="70" fillId="19" borderId="0" applyNumberFormat="0" applyBorder="0" applyAlignment="0" applyProtection="0"/>
    <xf numFmtId="0" fontId="70" fillId="19" borderId="0" applyNumberFormat="0" applyBorder="0" applyAlignment="0" applyProtection="0"/>
    <xf numFmtId="0" fontId="70" fillId="19" borderId="0" applyNumberFormat="0" applyBorder="0" applyAlignment="0" applyProtection="0"/>
    <xf numFmtId="0" fontId="70" fillId="19" borderId="0" applyNumberFormat="0" applyBorder="0" applyAlignment="0" applyProtection="0"/>
    <xf numFmtId="0" fontId="70" fillId="19" borderId="0" applyNumberFormat="0" applyBorder="0" applyAlignment="0" applyProtection="0"/>
    <xf numFmtId="0" fontId="70" fillId="19" borderId="0" applyNumberFormat="0" applyBorder="0" applyAlignment="0" applyProtection="0"/>
    <xf numFmtId="0" fontId="70" fillId="19" borderId="0" applyNumberFormat="0" applyBorder="0" applyAlignment="0" applyProtection="0"/>
    <xf numFmtId="0" fontId="70" fillId="19" borderId="0" applyNumberFormat="0" applyBorder="0" applyAlignment="0" applyProtection="0"/>
    <xf numFmtId="0" fontId="70" fillId="19" borderId="0" applyNumberFormat="0" applyBorder="0" applyAlignment="0" applyProtection="0"/>
    <xf numFmtId="0" fontId="70" fillId="19" borderId="0" applyNumberFormat="0" applyBorder="0" applyAlignment="0" applyProtection="0"/>
    <xf numFmtId="0" fontId="96" fillId="48" borderId="0" applyNumberFormat="0" applyBorder="0" applyAlignment="0" applyProtection="0"/>
    <xf numFmtId="0" fontId="71" fillId="3" borderId="0" applyNumberFormat="0" applyBorder="0" applyAlignment="0" applyProtection="0"/>
    <xf numFmtId="0" fontId="71" fillId="3" borderId="0" applyNumberFormat="0" applyBorder="0" applyAlignment="0" applyProtection="0"/>
    <xf numFmtId="0" fontId="71" fillId="3" borderId="0" applyNumberFormat="0" applyBorder="0" applyAlignment="0" applyProtection="0"/>
    <xf numFmtId="0" fontId="71" fillId="3" borderId="0" applyNumberFormat="0" applyBorder="0" applyAlignment="0" applyProtection="0"/>
    <xf numFmtId="0" fontId="71" fillId="3" borderId="0" applyNumberFormat="0" applyBorder="0" applyAlignment="0" applyProtection="0"/>
    <xf numFmtId="0" fontId="71" fillId="3" borderId="0" applyNumberFormat="0" applyBorder="0" applyAlignment="0" applyProtection="0"/>
    <xf numFmtId="0" fontId="71" fillId="3" borderId="0" applyNumberFormat="0" applyBorder="0" applyAlignment="0" applyProtection="0"/>
    <xf numFmtId="0" fontId="71" fillId="3" borderId="0" applyNumberFormat="0" applyBorder="0" applyAlignment="0" applyProtection="0"/>
    <xf numFmtId="0" fontId="71" fillId="3" borderId="0" applyNumberFormat="0" applyBorder="0" applyAlignment="0" applyProtection="0"/>
    <xf numFmtId="0" fontId="71" fillId="3" borderId="0" applyNumberFormat="0" applyBorder="0" applyAlignment="0" applyProtection="0"/>
    <xf numFmtId="0" fontId="71" fillId="3" borderId="0" applyNumberFormat="0" applyBorder="0" applyAlignment="0" applyProtection="0"/>
    <xf numFmtId="0" fontId="71" fillId="3" borderId="0" applyNumberFormat="0" applyBorder="0" applyAlignment="0" applyProtection="0"/>
    <xf numFmtId="0" fontId="71" fillId="3" borderId="0" applyNumberFormat="0" applyBorder="0" applyAlignment="0" applyProtection="0"/>
    <xf numFmtId="0" fontId="97" fillId="49" borderId="75" applyNumberFormat="0" applyAlignment="0" applyProtection="0"/>
    <xf numFmtId="0" fontId="72" fillId="20" borderId="1" applyNumberFormat="0" applyAlignment="0" applyProtection="0"/>
    <xf numFmtId="0" fontId="72" fillId="20" borderId="1" applyNumberFormat="0" applyAlignment="0" applyProtection="0"/>
    <xf numFmtId="0" fontId="72" fillId="20" borderId="1" applyNumberFormat="0" applyAlignment="0" applyProtection="0"/>
    <xf numFmtId="0" fontId="72" fillId="20" borderId="1" applyNumberFormat="0" applyAlignment="0" applyProtection="0"/>
    <xf numFmtId="0" fontId="72" fillId="20" borderId="1" applyNumberFormat="0" applyAlignment="0" applyProtection="0"/>
    <xf numFmtId="0" fontId="72" fillId="20" borderId="1" applyNumberFormat="0" applyAlignment="0" applyProtection="0"/>
    <xf numFmtId="0" fontId="72" fillId="20" borderId="1" applyNumberFormat="0" applyAlignment="0" applyProtection="0"/>
    <xf numFmtId="0" fontId="72" fillId="20" borderId="1" applyNumberFormat="0" applyAlignment="0" applyProtection="0"/>
    <xf numFmtId="0" fontId="72" fillId="20" borderId="1" applyNumberFormat="0" applyAlignment="0" applyProtection="0"/>
    <xf numFmtId="0" fontId="72" fillId="20" borderId="1" applyNumberFormat="0" applyAlignment="0" applyProtection="0"/>
    <xf numFmtId="0" fontId="72" fillId="20" borderId="1" applyNumberFormat="0" applyAlignment="0" applyProtection="0"/>
    <xf numFmtId="0" fontId="72" fillId="20" borderId="1" applyNumberFormat="0" applyAlignment="0" applyProtection="0"/>
    <xf numFmtId="0" fontId="72" fillId="20" borderId="1" applyNumberFormat="0" applyAlignment="0" applyProtection="0"/>
    <xf numFmtId="0" fontId="98" fillId="50" borderId="76" applyNumberFormat="0" applyAlignment="0" applyProtection="0"/>
    <xf numFmtId="0" fontId="73" fillId="21" borderId="2" applyNumberFormat="0" applyAlignment="0" applyProtection="0"/>
    <xf numFmtId="0" fontId="73" fillId="21" borderId="2" applyNumberFormat="0" applyAlignment="0" applyProtection="0"/>
    <xf numFmtId="0" fontId="73" fillId="21" borderId="2" applyNumberFormat="0" applyAlignment="0" applyProtection="0"/>
    <xf numFmtId="0" fontId="73" fillId="21" borderId="2" applyNumberFormat="0" applyAlignment="0" applyProtection="0"/>
    <xf numFmtId="0" fontId="73" fillId="21" borderId="2" applyNumberFormat="0" applyAlignment="0" applyProtection="0"/>
    <xf numFmtId="0" fontId="73" fillId="21" borderId="2" applyNumberFormat="0" applyAlignment="0" applyProtection="0"/>
    <xf numFmtId="0" fontId="73" fillId="21" borderId="2" applyNumberFormat="0" applyAlignment="0" applyProtection="0"/>
    <xf numFmtId="0" fontId="73" fillId="21" borderId="2" applyNumberFormat="0" applyAlignment="0" applyProtection="0"/>
    <xf numFmtId="0" fontId="73" fillId="21" borderId="2" applyNumberFormat="0" applyAlignment="0" applyProtection="0"/>
    <xf numFmtId="0" fontId="73" fillId="21" borderId="2" applyNumberFormat="0" applyAlignment="0" applyProtection="0"/>
    <xf numFmtId="0" fontId="73" fillId="21" borderId="2" applyNumberFormat="0" applyAlignment="0" applyProtection="0"/>
    <xf numFmtId="0" fontId="73" fillId="21" borderId="2" applyNumberFormat="0" applyAlignment="0" applyProtection="0"/>
    <xf numFmtId="0" fontId="73" fillId="21" borderId="2" applyNumberFormat="0" applyAlignment="0" applyProtection="0"/>
    <xf numFmtId="43" fontId="64" fillId="0" borderId="0" applyFont="0" applyFill="0" applyBorder="0" applyAlignment="0" applyProtection="0"/>
    <xf numFmtId="44" fontId="64" fillId="0" borderId="0" applyFont="0" applyFill="0" applyBorder="0" applyAlignment="0" applyProtection="0"/>
    <xf numFmtId="0" fontId="99"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86" fillId="0" borderId="0" applyNumberFormat="0" applyFill="0" applyBorder="0" applyAlignment="0" applyProtection="0">
      <alignment vertical="top"/>
      <protection locked="0"/>
    </xf>
    <xf numFmtId="0" fontId="100" fillId="51" borderId="0" applyNumberFormat="0" applyBorder="0" applyAlignment="0" applyProtection="0"/>
    <xf numFmtId="0" fontId="75" fillId="4" borderId="0" applyNumberFormat="0" applyBorder="0" applyAlignment="0" applyProtection="0"/>
    <xf numFmtId="0" fontId="75" fillId="4" borderId="0" applyNumberFormat="0" applyBorder="0" applyAlignment="0" applyProtection="0"/>
    <xf numFmtId="0" fontId="75" fillId="4" borderId="0" applyNumberFormat="0" applyBorder="0" applyAlignment="0" applyProtection="0"/>
    <xf numFmtId="0" fontId="75" fillId="4" borderId="0" applyNumberFormat="0" applyBorder="0" applyAlignment="0" applyProtection="0"/>
    <xf numFmtId="0" fontId="75" fillId="4" borderId="0" applyNumberFormat="0" applyBorder="0" applyAlignment="0" applyProtection="0"/>
    <xf numFmtId="0" fontId="75" fillId="4" borderId="0" applyNumberFormat="0" applyBorder="0" applyAlignment="0" applyProtection="0"/>
    <xf numFmtId="0" fontId="75" fillId="4" borderId="0" applyNumberFormat="0" applyBorder="0" applyAlignment="0" applyProtection="0"/>
    <xf numFmtId="0" fontId="75" fillId="4" borderId="0" applyNumberFormat="0" applyBorder="0" applyAlignment="0" applyProtection="0"/>
    <xf numFmtId="0" fontId="75" fillId="4" borderId="0" applyNumberFormat="0" applyBorder="0" applyAlignment="0" applyProtection="0"/>
    <xf numFmtId="0" fontId="75" fillId="4" borderId="0" applyNumberFormat="0" applyBorder="0" applyAlignment="0" applyProtection="0"/>
    <xf numFmtId="0" fontId="75" fillId="4" borderId="0" applyNumberFormat="0" applyBorder="0" applyAlignment="0" applyProtection="0"/>
    <xf numFmtId="0" fontId="75" fillId="4" borderId="0" applyNumberFormat="0" applyBorder="0" applyAlignment="0" applyProtection="0"/>
    <xf numFmtId="0" fontId="75" fillId="4" borderId="0" applyNumberFormat="0" applyBorder="0" applyAlignment="0" applyProtection="0"/>
    <xf numFmtId="0" fontId="101" fillId="0" borderId="77" applyNumberFormat="0" applyFill="0" applyAlignment="0" applyProtection="0"/>
    <xf numFmtId="0" fontId="76" fillId="0" borderId="3" applyNumberFormat="0" applyFill="0" applyAlignment="0" applyProtection="0"/>
    <xf numFmtId="0" fontId="76" fillId="0" borderId="3" applyNumberFormat="0" applyFill="0" applyAlignment="0" applyProtection="0"/>
    <xf numFmtId="0" fontId="76" fillId="0" borderId="3" applyNumberFormat="0" applyFill="0" applyAlignment="0" applyProtection="0"/>
    <xf numFmtId="0" fontId="76" fillId="0" borderId="3" applyNumberFormat="0" applyFill="0" applyAlignment="0" applyProtection="0"/>
    <xf numFmtId="0" fontId="76" fillId="0" borderId="3" applyNumberFormat="0" applyFill="0" applyAlignment="0" applyProtection="0"/>
    <xf numFmtId="0" fontId="76" fillId="0" borderId="3" applyNumberFormat="0" applyFill="0" applyAlignment="0" applyProtection="0"/>
    <xf numFmtId="0" fontId="76" fillId="0" borderId="3" applyNumberFormat="0" applyFill="0" applyAlignment="0" applyProtection="0"/>
    <xf numFmtId="0" fontId="76" fillId="0" borderId="3" applyNumberFormat="0" applyFill="0" applyAlignment="0" applyProtection="0"/>
    <xf numFmtId="0" fontId="76" fillId="0" borderId="3" applyNumberFormat="0" applyFill="0" applyAlignment="0" applyProtection="0"/>
    <xf numFmtId="0" fontId="76" fillId="0" borderId="3" applyNumberFormat="0" applyFill="0" applyAlignment="0" applyProtection="0"/>
    <xf numFmtId="0" fontId="76" fillId="0" borderId="3" applyNumberFormat="0" applyFill="0" applyAlignment="0" applyProtection="0"/>
    <xf numFmtId="0" fontId="76" fillId="0" borderId="3" applyNumberFormat="0" applyFill="0" applyAlignment="0" applyProtection="0"/>
    <xf numFmtId="0" fontId="76" fillId="0" borderId="3" applyNumberFormat="0" applyFill="0" applyAlignment="0" applyProtection="0"/>
    <xf numFmtId="0" fontId="102" fillId="0" borderId="78" applyNumberFormat="0" applyFill="0" applyAlignment="0" applyProtection="0"/>
    <xf numFmtId="0" fontId="77" fillId="0" borderId="4" applyNumberFormat="0" applyFill="0" applyAlignment="0" applyProtection="0"/>
    <xf numFmtId="0" fontId="77" fillId="0" borderId="4" applyNumberFormat="0" applyFill="0" applyAlignment="0" applyProtection="0"/>
    <xf numFmtId="0" fontId="77" fillId="0" borderId="4" applyNumberFormat="0" applyFill="0" applyAlignment="0" applyProtection="0"/>
    <xf numFmtId="0" fontId="77" fillId="0" borderId="4" applyNumberFormat="0" applyFill="0" applyAlignment="0" applyProtection="0"/>
    <xf numFmtId="0" fontId="77" fillId="0" borderId="4" applyNumberFormat="0" applyFill="0" applyAlignment="0" applyProtection="0"/>
    <xf numFmtId="0" fontId="77" fillId="0" borderId="4" applyNumberFormat="0" applyFill="0" applyAlignment="0" applyProtection="0"/>
    <xf numFmtId="0" fontId="77" fillId="0" borderId="4" applyNumberFormat="0" applyFill="0" applyAlignment="0" applyProtection="0"/>
    <xf numFmtId="0" fontId="77" fillId="0" borderId="4" applyNumberFormat="0" applyFill="0" applyAlignment="0" applyProtection="0"/>
    <xf numFmtId="0" fontId="77" fillId="0" borderId="4" applyNumberFormat="0" applyFill="0" applyAlignment="0" applyProtection="0"/>
    <xf numFmtId="0" fontId="77" fillId="0" borderId="4" applyNumberFormat="0" applyFill="0" applyAlignment="0" applyProtection="0"/>
    <xf numFmtId="0" fontId="77" fillId="0" borderId="4" applyNumberFormat="0" applyFill="0" applyAlignment="0" applyProtection="0"/>
    <xf numFmtId="0" fontId="77" fillId="0" borderId="4" applyNumberFormat="0" applyFill="0" applyAlignment="0" applyProtection="0"/>
    <xf numFmtId="0" fontId="77" fillId="0" borderId="4" applyNumberFormat="0" applyFill="0" applyAlignment="0" applyProtection="0"/>
    <xf numFmtId="0" fontId="103" fillId="0" borderId="79" applyNumberFormat="0" applyFill="0" applyAlignment="0" applyProtection="0"/>
    <xf numFmtId="0" fontId="78" fillId="0" borderId="5" applyNumberFormat="0" applyFill="0" applyAlignment="0" applyProtection="0"/>
    <xf numFmtId="0" fontId="78" fillId="0" borderId="5" applyNumberFormat="0" applyFill="0" applyAlignment="0" applyProtection="0"/>
    <xf numFmtId="0" fontId="78" fillId="0" borderId="5" applyNumberFormat="0" applyFill="0" applyAlignment="0" applyProtection="0"/>
    <xf numFmtId="0" fontId="78" fillId="0" borderId="5" applyNumberFormat="0" applyFill="0" applyAlignment="0" applyProtection="0"/>
    <xf numFmtId="0" fontId="78" fillId="0" borderId="5" applyNumberFormat="0" applyFill="0" applyAlignment="0" applyProtection="0"/>
    <xf numFmtId="0" fontId="78" fillId="0" borderId="5" applyNumberFormat="0" applyFill="0" applyAlignment="0" applyProtection="0"/>
    <xf numFmtId="0" fontId="78" fillId="0" borderId="5" applyNumberFormat="0" applyFill="0" applyAlignment="0" applyProtection="0"/>
    <xf numFmtId="0" fontId="78" fillId="0" borderId="5" applyNumberFormat="0" applyFill="0" applyAlignment="0" applyProtection="0"/>
    <xf numFmtId="0" fontId="78" fillId="0" borderId="5" applyNumberFormat="0" applyFill="0" applyAlignment="0" applyProtection="0"/>
    <xf numFmtId="0" fontId="78" fillId="0" borderId="5" applyNumberFormat="0" applyFill="0" applyAlignment="0" applyProtection="0"/>
    <xf numFmtId="0" fontId="78" fillId="0" borderId="5" applyNumberFormat="0" applyFill="0" applyAlignment="0" applyProtection="0"/>
    <xf numFmtId="0" fontId="78" fillId="0" borderId="5" applyNumberFormat="0" applyFill="0" applyAlignment="0" applyProtection="0"/>
    <xf numFmtId="0" fontId="78" fillId="0" borderId="5" applyNumberFormat="0" applyFill="0" applyAlignment="0" applyProtection="0"/>
    <xf numFmtId="0" fontId="103"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104" fillId="52" borderId="75" applyNumberFormat="0" applyAlignment="0" applyProtection="0"/>
    <xf numFmtId="0" fontId="79" fillId="7" borderId="1" applyNumberFormat="0" applyAlignment="0" applyProtection="0"/>
    <xf numFmtId="0" fontId="79" fillId="7" borderId="1" applyNumberFormat="0" applyAlignment="0" applyProtection="0"/>
    <xf numFmtId="0" fontId="79" fillId="7" borderId="1" applyNumberFormat="0" applyAlignment="0" applyProtection="0"/>
    <xf numFmtId="0" fontId="79" fillId="7" borderId="1" applyNumberFormat="0" applyAlignment="0" applyProtection="0"/>
    <xf numFmtId="0" fontId="79" fillId="7" borderId="1" applyNumberFormat="0" applyAlignment="0" applyProtection="0"/>
    <xf numFmtId="0" fontId="79" fillId="7" borderId="1" applyNumberFormat="0" applyAlignment="0" applyProtection="0"/>
    <xf numFmtId="0" fontId="79" fillId="7" borderId="1" applyNumberFormat="0" applyAlignment="0" applyProtection="0"/>
    <xf numFmtId="0" fontId="79" fillId="7" borderId="1" applyNumberFormat="0" applyAlignment="0" applyProtection="0"/>
    <xf numFmtId="0" fontId="79" fillId="7" borderId="1" applyNumberFormat="0" applyAlignment="0" applyProtection="0"/>
    <xf numFmtId="0" fontId="79" fillId="7" borderId="1" applyNumberFormat="0" applyAlignment="0" applyProtection="0"/>
    <xf numFmtId="0" fontId="79" fillId="7" borderId="1" applyNumberFormat="0" applyAlignment="0" applyProtection="0"/>
    <xf numFmtId="0" fontId="79" fillId="7" borderId="1" applyNumberFormat="0" applyAlignment="0" applyProtection="0"/>
    <xf numFmtId="0" fontId="79" fillId="7" borderId="1" applyNumberFormat="0" applyAlignment="0" applyProtection="0"/>
    <xf numFmtId="0" fontId="105" fillId="0" borderId="80" applyNumberFormat="0" applyFill="0" applyAlignment="0" applyProtection="0"/>
    <xf numFmtId="0" fontId="80" fillId="0" borderId="6" applyNumberFormat="0" applyFill="0" applyAlignment="0" applyProtection="0"/>
    <xf numFmtId="0" fontId="80" fillId="0" borderId="6" applyNumberFormat="0" applyFill="0" applyAlignment="0" applyProtection="0"/>
    <xf numFmtId="0" fontId="80" fillId="0" borderId="6" applyNumberFormat="0" applyFill="0" applyAlignment="0" applyProtection="0"/>
    <xf numFmtId="0" fontId="80" fillId="0" borderId="6" applyNumberFormat="0" applyFill="0" applyAlignment="0" applyProtection="0"/>
    <xf numFmtId="0" fontId="80" fillId="0" borderId="6" applyNumberFormat="0" applyFill="0" applyAlignment="0" applyProtection="0"/>
    <xf numFmtId="0" fontId="80" fillId="0" borderId="6" applyNumberFormat="0" applyFill="0" applyAlignment="0" applyProtection="0"/>
    <xf numFmtId="0" fontId="80" fillId="0" borderId="6" applyNumberFormat="0" applyFill="0" applyAlignment="0" applyProtection="0"/>
    <xf numFmtId="0" fontId="80" fillId="0" borderId="6" applyNumberFormat="0" applyFill="0" applyAlignment="0" applyProtection="0"/>
    <xf numFmtId="0" fontId="80" fillId="0" borderId="6" applyNumberFormat="0" applyFill="0" applyAlignment="0" applyProtection="0"/>
    <xf numFmtId="0" fontId="80" fillId="0" borderId="6" applyNumberFormat="0" applyFill="0" applyAlignment="0" applyProtection="0"/>
    <xf numFmtId="0" fontId="80" fillId="0" borderId="6" applyNumberFormat="0" applyFill="0" applyAlignment="0" applyProtection="0"/>
    <xf numFmtId="0" fontId="80" fillId="0" borderId="6" applyNumberFormat="0" applyFill="0" applyAlignment="0" applyProtection="0"/>
    <xf numFmtId="0" fontId="80" fillId="0" borderId="6" applyNumberFormat="0" applyFill="0" applyAlignment="0" applyProtection="0"/>
    <xf numFmtId="0" fontId="106" fillId="53" borderId="0" applyNumberFormat="0" applyBorder="0" applyAlignment="0" applyProtection="0"/>
    <xf numFmtId="0" fontId="81" fillId="22" borderId="0" applyNumberFormat="0" applyBorder="0" applyAlignment="0" applyProtection="0"/>
    <xf numFmtId="0" fontId="81" fillId="22" borderId="0" applyNumberFormat="0" applyBorder="0" applyAlignment="0" applyProtection="0"/>
    <xf numFmtId="0" fontId="81" fillId="22" borderId="0" applyNumberFormat="0" applyBorder="0" applyAlignment="0" applyProtection="0"/>
    <xf numFmtId="0" fontId="81" fillId="22" borderId="0" applyNumberFormat="0" applyBorder="0" applyAlignment="0" applyProtection="0"/>
    <xf numFmtId="0" fontId="81" fillId="22" borderId="0" applyNumberFormat="0" applyBorder="0" applyAlignment="0" applyProtection="0"/>
    <xf numFmtId="0" fontId="81" fillId="22" borderId="0" applyNumberFormat="0" applyBorder="0" applyAlignment="0" applyProtection="0"/>
    <xf numFmtId="0" fontId="81" fillId="22" borderId="0" applyNumberFormat="0" applyBorder="0" applyAlignment="0" applyProtection="0"/>
    <xf numFmtId="0" fontId="81" fillId="22" borderId="0" applyNumberFormat="0" applyBorder="0" applyAlignment="0" applyProtection="0"/>
    <xf numFmtId="0" fontId="81" fillId="22" borderId="0" applyNumberFormat="0" applyBorder="0" applyAlignment="0" applyProtection="0"/>
    <xf numFmtId="0" fontId="81" fillId="22" borderId="0" applyNumberFormat="0" applyBorder="0" applyAlignment="0" applyProtection="0"/>
    <xf numFmtId="0" fontId="81" fillId="22" borderId="0" applyNumberFormat="0" applyBorder="0" applyAlignment="0" applyProtection="0"/>
    <xf numFmtId="0" fontId="81" fillId="22" borderId="0" applyNumberFormat="0" applyBorder="0" applyAlignment="0" applyProtection="0"/>
    <xf numFmtId="0" fontId="81" fillId="22" borderId="0" applyNumberFormat="0" applyBorder="0" applyAlignment="0" applyProtection="0"/>
    <xf numFmtId="0" fontId="94" fillId="0" borderId="0"/>
    <xf numFmtId="0" fontId="94" fillId="0" borderId="0"/>
    <xf numFmtId="0" fontId="94" fillId="0" borderId="0"/>
    <xf numFmtId="0" fontId="55"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55" fillId="0" borderId="0"/>
    <xf numFmtId="0" fontId="55" fillId="0" borderId="0"/>
    <xf numFmtId="0" fontId="55" fillId="0" borderId="0"/>
    <xf numFmtId="0" fontId="55" fillId="0" borderId="0"/>
    <xf numFmtId="0" fontId="55" fillId="0" borderId="0"/>
    <xf numFmtId="0" fontId="94" fillId="0" borderId="0"/>
    <xf numFmtId="0" fontId="94" fillId="0" borderId="0"/>
    <xf numFmtId="0" fontId="94" fillId="0" borderId="0"/>
    <xf numFmtId="0" fontId="94" fillId="0" borderId="0"/>
    <xf numFmtId="0" fontId="55" fillId="0" borderId="0"/>
    <xf numFmtId="0" fontId="94" fillId="0" borderId="0"/>
    <xf numFmtId="0" fontId="94" fillId="0" borderId="0"/>
    <xf numFmtId="0" fontId="94" fillId="0" borderId="0"/>
    <xf numFmtId="0" fontId="94" fillId="0" borderId="0"/>
    <xf numFmtId="0" fontId="55" fillId="0" borderId="0"/>
    <xf numFmtId="0" fontId="94" fillId="0" borderId="0"/>
    <xf numFmtId="0" fontId="94" fillId="0" borderId="0"/>
    <xf numFmtId="0" fontId="94" fillId="0" borderId="0"/>
    <xf numFmtId="0" fontId="94" fillId="0" borderId="0"/>
    <xf numFmtId="0" fontId="94" fillId="0" borderId="0"/>
    <xf numFmtId="0" fontId="52" fillId="0" borderId="0"/>
    <xf numFmtId="0" fontId="52" fillId="0" borderId="0"/>
    <xf numFmtId="0" fontId="52" fillId="0" borderId="0"/>
    <xf numFmtId="0" fontId="50" fillId="0" borderId="0"/>
    <xf numFmtId="0" fontId="50" fillId="0" borderId="0"/>
    <xf numFmtId="0" fontId="50" fillId="0" borderId="0"/>
    <xf numFmtId="0" fontId="50" fillId="0" borderId="0"/>
    <xf numFmtId="0" fontId="50" fillId="0" borderId="0"/>
    <xf numFmtId="0" fontId="94" fillId="0" borderId="0"/>
    <xf numFmtId="0" fontId="94" fillId="0" borderId="0"/>
    <xf numFmtId="0" fontId="94" fillId="0" borderId="0"/>
    <xf numFmtId="0" fontId="94" fillId="0" borderId="0"/>
    <xf numFmtId="0" fontId="55" fillId="0" borderId="0"/>
    <xf numFmtId="0" fontId="50" fillId="0" borderId="0"/>
    <xf numFmtId="0" fontId="50" fillId="0" borderId="0"/>
    <xf numFmtId="0" fontId="50" fillId="0" borderId="0"/>
    <xf numFmtId="0" fontId="50" fillId="0" borderId="0"/>
    <xf numFmtId="0" fontId="50"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55" fillId="0" borderId="0"/>
    <xf numFmtId="0" fontId="55" fillId="0" borderId="0"/>
    <xf numFmtId="0" fontId="55" fillId="0" borderId="0"/>
    <xf numFmtId="0" fontId="94" fillId="0" borderId="0"/>
    <xf numFmtId="0" fontId="94" fillId="0" borderId="0"/>
    <xf numFmtId="0" fontId="55" fillId="0" borderId="0"/>
    <xf numFmtId="0" fontId="94" fillId="0" borderId="0"/>
    <xf numFmtId="0" fontId="94" fillId="0" borderId="0"/>
    <xf numFmtId="0" fontId="94" fillId="0" borderId="0"/>
    <xf numFmtId="0" fontId="55" fillId="0" borderId="0"/>
    <xf numFmtId="0" fontId="67" fillId="0" borderId="0"/>
    <xf numFmtId="0" fontId="64" fillId="0" borderId="0"/>
    <xf numFmtId="0" fontId="64" fillId="0" borderId="0"/>
    <xf numFmtId="0" fontId="64" fillId="0" borderId="0"/>
    <xf numFmtId="0" fontId="94" fillId="0" borderId="0"/>
    <xf numFmtId="0" fontId="94" fillId="0" borderId="0"/>
    <xf numFmtId="0" fontId="94" fillId="0" borderId="0"/>
    <xf numFmtId="0" fontId="55" fillId="0" borderId="0"/>
    <xf numFmtId="0" fontId="94" fillId="0" borderId="0"/>
    <xf numFmtId="0" fontId="94" fillId="0" borderId="0"/>
    <xf numFmtId="0" fontId="94" fillId="0" borderId="0"/>
    <xf numFmtId="0" fontId="55" fillId="0" borderId="0"/>
    <xf numFmtId="0" fontId="94" fillId="0" borderId="0"/>
    <xf numFmtId="0" fontId="94" fillId="0" borderId="0"/>
    <xf numFmtId="0" fontId="94" fillId="0" borderId="0"/>
    <xf numFmtId="0" fontId="55" fillId="0" borderId="0"/>
    <xf numFmtId="0" fontId="94" fillId="0" borderId="0"/>
    <xf numFmtId="0" fontId="94" fillId="0" borderId="0"/>
    <xf numFmtId="0" fontId="94" fillId="0" borderId="0"/>
    <xf numFmtId="0" fontId="55" fillId="0" borderId="0"/>
    <xf numFmtId="0" fontId="94" fillId="0" borderId="0"/>
    <xf numFmtId="0" fontId="94" fillId="0" borderId="0"/>
    <xf numFmtId="0" fontId="94" fillId="0" borderId="0"/>
    <xf numFmtId="0" fontId="94" fillId="0" borderId="0"/>
    <xf numFmtId="0" fontId="94" fillId="0" borderId="0"/>
    <xf numFmtId="0" fontId="55" fillId="0" borderId="0"/>
    <xf numFmtId="0" fontId="94" fillId="0" borderId="0"/>
    <xf numFmtId="0" fontId="94" fillId="0" borderId="0"/>
    <xf numFmtId="0" fontId="94" fillId="0" borderId="0"/>
    <xf numFmtId="0" fontId="55" fillId="0" borderId="0"/>
    <xf numFmtId="0" fontId="94" fillId="0" borderId="0"/>
    <xf numFmtId="0" fontId="94" fillId="0" borderId="0"/>
    <xf numFmtId="0" fontId="94" fillId="0" borderId="0"/>
    <xf numFmtId="0" fontId="55" fillId="0" borderId="0"/>
    <xf numFmtId="0" fontId="94" fillId="0" borderId="0"/>
    <xf numFmtId="0" fontId="94" fillId="0" borderId="0"/>
    <xf numFmtId="0" fontId="94" fillId="0" borderId="0"/>
    <xf numFmtId="0" fontId="55" fillId="0" borderId="0"/>
    <xf numFmtId="0" fontId="94" fillId="0" borderId="0"/>
    <xf numFmtId="0" fontId="94" fillId="0" borderId="0"/>
    <xf numFmtId="0" fontId="94" fillId="0" borderId="0"/>
    <xf numFmtId="0" fontId="55" fillId="0" borderId="0"/>
    <xf numFmtId="0" fontId="94" fillId="0" borderId="0"/>
    <xf numFmtId="0" fontId="94" fillId="0" borderId="0"/>
    <xf numFmtId="0" fontId="94" fillId="0" borderId="0"/>
    <xf numFmtId="0" fontId="55" fillId="0" borderId="0"/>
    <xf numFmtId="0" fontId="62" fillId="54" borderId="81" applyNumberFormat="0" applyFont="0" applyAlignment="0" applyProtection="0"/>
    <xf numFmtId="0" fontId="58" fillId="54" borderId="81" applyNumberFormat="0" applyFont="0" applyAlignment="0" applyProtection="0"/>
    <xf numFmtId="0" fontId="50" fillId="23" borderId="7" applyNumberFormat="0" applyFont="0" applyAlignment="0" applyProtection="0"/>
    <xf numFmtId="0" fontId="50" fillId="23" borderId="7" applyNumberFormat="0" applyFont="0" applyAlignment="0" applyProtection="0"/>
    <xf numFmtId="0" fontId="50" fillId="23" borderId="7" applyNumberFormat="0" applyFont="0" applyAlignment="0" applyProtection="0"/>
    <xf numFmtId="0" fontId="50" fillId="23" borderId="7" applyNumberFormat="0" applyFont="0" applyAlignment="0" applyProtection="0"/>
    <xf numFmtId="0" fontId="50" fillId="23" borderId="7" applyNumberFormat="0" applyFont="0" applyAlignment="0" applyProtection="0"/>
    <xf numFmtId="0" fontId="50" fillId="23" borderId="7" applyNumberFormat="0" applyFont="0" applyAlignment="0" applyProtection="0"/>
    <xf numFmtId="0" fontId="50" fillId="23" borderId="7" applyNumberFormat="0" applyFont="0" applyAlignment="0" applyProtection="0"/>
    <xf numFmtId="0" fontId="50" fillId="23" borderId="7" applyNumberFormat="0" applyFont="0" applyAlignment="0" applyProtection="0"/>
    <xf numFmtId="0" fontId="50" fillId="23" borderId="7" applyNumberFormat="0" applyFont="0" applyAlignment="0" applyProtection="0"/>
    <xf numFmtId="0" fontId="50" fillId="23" borderId="7" applyNumberFormat="0" applyFont="0" applyAlignment="0" applyProtection="0"/>
    <xf numFmtId="0" fontId="62" fillId="54" borderId="81" applyNumberFormat="0" applyFont="0" applyAlignment="0" applyProtection="0"/>
    <xf numFmtId="0" fontId="5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62" fillId="54" borderId="81" applyNumberFormat="0" applyFont="0" applyAlignment="0" applyProtection="0"/>
    <xf numFmtId="0" fontId="58" fillId="54" borderId="81" applyNumberFormat="0" applyFont="0" applyAlignment="0" applyProtection="0"/>
    <xf numFmtId="0" fontId="62" fillId="54" borderId="81" applyNumberFormat="0" applyFont="0" applyAlignment="0" applyProtection="0"/>
    <xf numFmtId="0" fontId="58" fillId="54" borderId="81" applyNumberFormat="0" applyFont="0" applyAlignment="0" applyProtection="0"/>
    <xf numFmtId="0" fontId="62" fillId="54" borderId="81" applyNumberFormat="0" applyFont="0" applyAlignment="0" applyProtection="0"/>
    <xf numFmtId="0" fontId="58" fillId="54" borderId="81" applyNumberFormat="0" applyFont="0" applyAlignment="0" applyProtection="0"/>
    <xf numFmtId="0" fontId="62" fillId="54" borderId="81" applyNumberFormat="0" applyFont="0" applyAlignment="0" applyProtection="0"/>
    <xf numFmtId="0" fontId="58" fillId="54" borderId="81" applyNumberFormat="0" applyFont="0" applyAlignment="0" applyProtection="0"/>
    <xf numFmtId="0" fontId="62" fillId="54" borderId="81" applyNumberFormat="0" applyFont="0" applyAlignment="0" applyProtection="0"/>
    <xf numFmtId="0" fontId="58" fillId="54" borderId="81" applyNumberFormat="0" applyFont="0" applyAlignment="0" applyProtection="0"/>
    <xf numFmtId="0" fontId="62" fillId="54" borderId="81" applyNumberFormat="0" applyFont="0" applyAlignment="0" applyProtection="0"/>
    <xf numFmtId="0" fontId="58" fillId="54" borderId="81" applyNumberFormat="0" applyFont="0" applyAlignment="0" applyProtection="0"/>
    <xf numFmtId="0" fontId="62" fillId="54" borderId="81" applyNumberFormat="0" applyFont="0" applyAlignment="0" applyProtection="0"/>
    <xf numFmtId="0" fontId="58" fillId="54" borderId="81" applyNumberFormat="0" applyFont="0" applyAlignment="0" applyProtection="0"/>
    <xf numFmtId="0" fontId="61" fillId="54" borderId="81" applyNumberFormat="0" applyFont="0" applyAlignment="0" applyProtection="0"/>
    <xf numFmtId="0" fontId="58" fillId="54" borderId="81" applyNumberFormat="0" applyFont="0" applyAlignment="0" applyProtection="0"/>
    <xf numFmtId="0" fontId="66" fillId="54" borderId="81" applyNumberFormat="0" applyFont="0" applyAlignment="0" applyProtection="0"/>
    <xf numFmtId="0" fontId="63" fillId="54" borderId="81" applyNumberFormat="0" applyFont="0" applyAlignment="0" applyProtection="0"/>
    <xf numFmtId="0" fontId="63" fillId="54" borderId="81" applyNumberFormat="0" applyFont="0" applyAlignment="0" applyProtection="0"/>
    <xf numFmtId="0" fontId="61" fillId="54" borderId="81" applyNumberFormat="0" applyFont="0" applyAlignment="0" applyProtection="0"/>
    <xf numFmtId="0" fontId="58" fillId="54" borderId="81" applyNumberFormat="0" applyFont="0" applyAlignment="0" applyProtection="0"/>
    <xf numFmtId="0" fontId="61" fillId="54" borderId="81" applyNumberFormat="0" applyFont="0" applyAlignment="0" applyProtection="0"/>
    <xf numFmtId="0" fontId="58" fillId="54" borderId="81" applyNumberFormat="0" applyFont="0" applyAlignment="0" applyProtection="0"/>
    <xf numFmtId="0" fontId="61" fillId="54" borderId="81" applyNumberFormat="0" applyFont="0" applyAlignment="0" applyProtection="0"/>
    <xf numFmtId="0" fontId="58" fillId="54" borderId="81" applyNumberFormat="0" applyFont="0" applyAlignment="0" applyProtection="0"/>
    <xf numFmtId="0" fontId="61" fillId="54" borderId="81" applyNumberFormat="0" applyFont="0" applyAlignment="0" applyProtection="0"/>
    <xf numFmtId="0" fontId="58" fillId="54" borderId="81" applyNumberFormat="0" applyFont="0" applyAlignment="0" applyProtection="0"/>
    <xf numFmtId="0" fontId="61" fillId="54" borderId="81" applyNumberFormat="0" applyFont="0" applyAlignment="0" applyProtection="0"/>
    <xf numFmtId="0" fontId="58" fillId="54" borderId="81" applyNumberFormat="0" applyFont="0" applyAlignment="0" applyProtection="0"/>
    <xf numFmtId="0" fontId="60" fillId="54" borderId="81" applyNumberFormat="0" applyFont="0" applyAlignment="0" applyProtection="0"/>
    <xf numFmtId="0" fontId="58" fillId="54" borderId="81" applyNumberFormat="0" applyFont="0" applyAlignment="0" applyProtection="0"/>
    <xf numFmtId="0" fontId="60" fillId="54" borderId="81" applyNumberFormat="0" applyFont="0" applyAlignment="0" applyProtection="0"/>
    <xf numFmtId="0" fontId="58" fillId="54" borderId="81" applyNumberFormat="0" applyFont="0" applyAlignment="0" applyProtection="0"/>
    <xf numFmtId="0" fontId="60" fillId="54" borderId="81" applyNumberFormat="0" applyFont="0" applyAlignment="0" applyProtection="0"/>
    <xf numFmtId="0" fontId="58" fillId="54" borderId="81" applyNumberFormat="0" applyFont="0" applyAlignment="0" applyProtection="0"/>
    <xf numFmtId="0" fontId="60" fillId="54" borderId="81" applyNumberFormat="0" applyFont="0" applyAlignment="0" applyProtection="0"/>
    <xf numFmtId="0" fontId="58" fillId="54" borderId="81" applyNumberFormat="0" applyFont="0" applyAlignment="0" applyProtection="0"/>
    <xf numFmtId="0" fontId="60" fillId="54" borderId="81" applyNumberFormat="0" applyFont="0" applyAlignment="0" applyProtection="0"/>
    <xf numFmtId="0" fontId="58" fillId="54" borderId="81" applyNumberFormat="0" applyFont="0" applyAlignment="0" applyProtection="0"/>
    <xf numFmtId="0" fontId="63" fillId="54" borderId="81" applyNumberFormat="0" applyFont="0" applyAlignment="0" applyProtection="0"/>
    <xf numFmtId="0" fontId="60" fillId="54" borderId="81" applyNumberFormat="0" applyFont="0" applyAlignment="0" applyProtection="0"/>
    <xf numFmtId="0" fontId="58" fillId="54" borderId="81" applyNumberFormat="0" applyFont="0" applyAlignment="0" applyProtection="0"/>
    <xf numFmtId="0" fontId="59" fillId="54" borderId="81" applyNumberFormat="0" applyFont="0" applyAlignment="0" applyProtection="0"/>
    <xf numFmtId="0" fontId="58" fillId="54" borderId="81" applyNumberFormat="0" applyFont="0" applyAlignment="0" applyProtection="0"/>
    <xf numFmtId="0" fontId="59" fillId="54" borderId="81" applyNumberFormat="0" applyFont="0" applyAlignment="0" applyProtection="0"/>
    <xf numFmtId="0" fontId="58" fillId="54" borderId="81" applyNumberFormat="0" applyFont="0" applyAlignment="0" applyProtection="0"/>
    <xf numFmtId="0" fontId="59" fillId="54" borderId="81" applyNumberFormat="0" applyFont="0" applyAlignment="0" applyProtection="0"/>
    <xf numFmtId="0" fontId="58" fillId="54" borderId="81" applyNumberFormat="0" applyFont="0" applyAlignment="0" applyProtection="0"/>
    <xf numFmtId="0" fontId="57" fillId="54" borderId="81" applyNumberFormat="0" applyFont="0" applyAlignment="0" applyProtection="0"/>
    <xf numFmtId="0" fontId="57" fillId="54" borderId="81" applyNumberFormat="0" applyFont="0" applyAlignment="0" applyProtection="0"/>
    <xf numFmtId="0" fontId="57" fillId="54" borderId="81" applyNumberFormat="0" applyFont="0" applyAlignment="0" applyProtection="0"/>
    <xf numFmtId="0" fontId="57" fillId="54" borderId="81" applyNumberFormat="0" applyFont="0" applyAlignment="0" applyProtection="0"/>
    <xf numFmtId="0" fontId="57" fillId="54" borderId="81" applyNumberFormat="0" applyFont="0" applyAlignment="0" applyProtection="0"/>
    <xf numFmtId="0" fontId="57" fillId="54" borderId="81" applyNumberFormat="0" applyFont="0" applyAlignment="0" applyProtection="0"/>
    <xf numFmtId="0" fontId="63" fillId="54" borderId="81" applyNumberFormat="0" applyFont="0" applyAlignment="0" applyProtection="0"/>
    <xf numFmtId="0" fontId="57" fillId="54" borderId="81" applyNumberFormat="0" applyFont="0" applyAlignment="0" applyProtection="0"/>
    <xf numFmtId="0" fontId="57" fillId="54" borderId="81" applyNumberFormat="0" applyFont="0" applyAlignment="0" applyProtection="0"/>
    <xf numFmtId="0" fontId="57" fillId="54" borderId="81" applyNumberFormat="0" applyFont="0" applyAlignment="0" applyProtection="0"/>
    <xf numFmtId="0" fontId="57" fillId="54" borderId="81" applyNumberFormat="0" applyFont="0" applyAlignment="0" applyProtection="0"/>
    <xf numFmtId="0" fontId="57" fillId="54" borderId="81" applyNumberFormat="0" applyFont="0" applyAlignment="0" applyProtection="0"/>
    <xf numFmtId="0" fontId="57" fillId="54" borderId="81" applyNumberFormat="0" applyFont="0" applyAlignment="0" applyProtection="0"/>
    <xf numFmtId="0" fontId="56" fillId="54" borderId="81" applyNumberFormat="0" applyFont="0" applyAlignment="0" applyProtection="0"/>
    <xf numFmtId="0" fontId="56" fillId="54" borderId="81" applyNumberFormat="0" applyFont="0" applyAlignment="0" applyProtection="0"/>
    <xf numFmtId="0" fontId="56" fillId="54" borderId="81" applyNumberFormat="0" applyFont="0" applyAlignment="0" applyProtection="0"/>
    <xf numFmtId="0" fontId="56" fillId="54" borderId="81" applyNumberFormat="0" applyFont="0" applyAlignment="0" applyProtection="0"/>
    <xf numFmtId="0" fontId="63" fillId="54" borderId="81" applyNumberFormat="0" applyFont="0" applyAlignment="0" applyProtection="0"/>
    <xf numFmtId="0" fontId="56" fillId="54" borderId="81" applyNumberFormat="0" applyFont="0" applyAlignment="0" applyProtection="0"/>
    <xf numFmtId="0" fontId="56" fillId="54" borderId="81" applyNumberFormat="0" applyFont="0" applyAlignment="0" applyProtection="0"/>
    <xf numFmtId="0" fontId="56" fillId="54" borderId="81" applyNumberFormat="0" applyFont="0" applyAlignment="0" applyProtection="0"/>
    <xf numFmtId="0" fontId="56" fillId="54" borderId="81" applyNumberFormat="0" applyFont="0" applyAlignment="0" applyProtection="0"/>
    <xf numFmtId="0" fontId="56" fillId="54" borderId="81" applyNumberFormat="0" applyFont="0" applyAlignment="0" applyProtection="0"/>
    <xf numFmtId="0" fontId="54" fillId="54" borderId="81" applyNumberFormat="0" applyFont="0" applyAlignment="0" applyProtection="0"/>
    <xf numFmtId="0" fontId="54" fillId="54" borderId="81" applyNumberFormat="0" applyFont="0" applyAlignment="0" applyProtection="0"/>
    <xf numFmtId="0" fontId="54" fillId="54" borderId="81" applyNumberFormat="0" applyFont="0" applyAlignment="0" applyProtection="0"/>
    <xf numFmtId="0" fontId="54" fillId="54" borderId="81" applyNumberFormat="0" applyFont="0" applyAlignment="0" applyProtection="0"/>
    <xf numFmtId="0" fontId="54" fillId="54" borderId="81" applyNumberFormat="0" applyFont="0" applyAlignment="0" applyProtection="0"/>
    <xf numFmtId="0" fontId="63" fillId="54" borderId="81" applyNumberFormat="0" applyFont="0" applyAlignment="0" applyProtection="0"/>
    <xf numFmtId="0" fontId="54" fillId="54" borderId="81" applyNumberFormat="0" applyFont="0" applyAlignment="0" applyProtection="0"/>
    <xf numFmtId="0" fontId="53" fillId="54" borderId="81" applyNumberFormat="0" applyFont="0" applyAlignment="0" applyProtection="0"/>
    <xf numFmtId="0" fontId="53" fillId="54" borderId="81" applyNumberFormat="0" applyFont="0" applyAlignment="0" applyProtection="0"/>
    <xf numFmtId="0" fontId="53" fillId="54" borderId="81" applyNumberFormat="0" applyFont="0" applyAlignment="0" applyProtection="0"/>
    <xf numFmtId="0" fontId="53" fillId="54" borderId="81" applyNumberFormat="0" applyFont="0" applyAlignment="0" applyProtection="0"/>
    <xf numFmtId="0" fontId="53" fillId="54" borderId="81" applyNumberFormat="0" applyFont="0" applyAlignment="0" applyProtection="0"/>
    <xf numFmtId="0" fontId="53" fillId="54" borderId="81" applyNumberFormat="0" applyFont="0" applyAlignment="0" applyProtection="0"/>
    <xf numFmtId="0" fontId="53" fillId="54" borderId="81" applyNumberFormat="0" applyFont="0" applyAlignment="0" applyProtection="0"/>
    <xf numFmtId="0" fontId="53" fillId="54" borderId="81" applyNumberFormat="0" applyFont="0" applyAlignment="0" applyProtection="0"/>
    <xf numFmtId="0" fontId="53" fillId="54" borderId="81" applyNumberFormat="0" applyFont="0" applyAlignment="0" applyProtection="0"/>
    <xf numFmtId="0" fontId="63" fillId="54" borderId="81" applyNumberFormat="0" applyFont="0" applyAlignment="0" applyProtection="0"/>
    <xf numFmtId="0" fontId="52" fillId="54" borderId="81" applyNumberFormat="0" applyFont="0" applyAlignment="0" applyProtection="0"/>
    <xf numFmtId="0" fontId="52" fillId="54" borderId="81" applyNumberFormat="0" applyFont="0" applyAlignment="0" applyProtection="0"/>
    <xf numFmtId="0" fontId="52" fillId="54" borderId="81" applyNumberFormat="0" applyFont="0" applyAlignment="0" applyProtection="0"/>
    <xf numFmtId="0" fontId="52" fillId="54" borderId="81" applyNumberFormat="0" applyFont="0" applyAlignment="0" applyProtection="0"/>
    <xf numFmtId="0" fontId="52" fillId="54" borderId="81" applyNumberFormat="0" applyFont="0" applyAlignment="0" applyProtection="0"/>
    <xf numFmtId="0" fontId="52" fillId="54" borderId="81" applyNumberFormat="0" applyFont="0" applyAlignment="0" applyProtection="0"/>
    <xf numFmtId="0" fontId="51" fillId="54" borderId="81" applyNumberFormat="0" applyFont="0" applyAlignment="0" applyProtection="0"/>
    <xf numFmtId="0" fontId="51" fillId="54" borderId="81" applyNumberFormat="0" applyFont="0" applyAlignment="0" applyProtection="0"/>
    <xf numFmtId="0" fontId="51" fillId="54" borderId="81" applyNumberFormat="0" applyFont="0" applyAlignment="0" applyProtection="0"/>
    <xf numFmtId="0" fontId="51" fillId="54" borderId="81" applyNumberFormat="0" applyFont="0" applyAlignment="0" applyProtection="0"/>
    <xf numFmtId="0" fontId="63" fillId="54" borderId="81" applyNumberFormat="0" applyFont="0" applyAlignment="0" applyProtection="0"/>
    <xf numFmtId="0" fontId="51" fillId="54" borderId="81" applyNumberFormat="0" applyFont="0" applyAlignment="0" applyProtection="0"/>
    <xf numFmtId="0" fontId="51" fillId="54" borderId="81" applyNumberFormat="0" applyFont="0" applyAlignment="0" applyProtection="0"/>
    <xf numFmtId="0" fontId="52" fillId="23" borderId="7" applyNumberFormat="0" applyFont="0" applyAlignment="0" applyProtection="0"/>
    <xf numFmtId="0" fontId="52" fillId="23" borderId="7" applyNumberFormat="0" applyFont="0" applyAlignment="0" applyProtection="0"/>
    <xf numFmtId="0" fontId="52" fillId="23" borderId="7" applyNumberFormat="0" applyFont="0" applyAlignment="0" applyProtection="0"/>
    <xf numFmtId="0" fontId="50" fillId="54" borderId="81" applyNumberFormat="0" applyFont="0" applyAlignment="0" applyProtection="0"/>
    <xf numFmtId="0" fontId="50" fillId="54" borderId="81" applyNumberFormat="0" applyFont="0" applyAlignment="0" applyProtection="0"/>
    <xf numFmtId="0" fontId="50" fillId="54" borderId="81" applyNumberFormat="0" applyFont="0" applyAlignment="0" applyProtection="0"/>
    <xf numFmtId="0" fontId="50" fillId="54" borderId="81" applyNumberFormat="0" applyFont="0" applyAlignment="0" applyProtection="0"/>
    <xf numFmtId="0" fontId="50" fillId="54" borderId="81" applyNumberFormat="0" applyFont="0" applyAlignment="0" applyProtection="0"/>
    <xf numFmtId="0" fontId="63" fillId="54" borderId="81" applyNumberFormat="0" applyFont="0" applyAlignment="0" applyProtection="0"/>
    <xf numFmtId="0" fontId="50" fillId="54" borderId="81" applyNumberFormat="0" applyFont="0" applyAlignment="0" applyProtection="0"/>
    <xf numFmtId="0" fontId="49" fillId="54" borderId="81" applyNumberFormat="0" applyFont="0" applyAlignment="0" applyProtection="0"/>
    <xf numFmtId="0" fontId="49" fillId="54" borderId="81" applyNumberFormat="0" applyFont="0" applyAlignment="0" applyProtection="0"/>
    <xf numFmtId="0" fontId="49" fillId="54" borderId="81" applyNumberFormat="0" applyFont="0" applyAlignment="0" applyProtection="0"/>
    <xf numFmtId="0" fontId="49" fillId="54" borderId="81" applyNumberFormat="0" applyFont="0" applyAlignment="0" applyProtection="0"/>
    <xf numFmtId="0" fontId="49" fillId="54" borderId="81" applyNumberFormat="0" applyFont="0" applyAlignment="0" applyProtection="0"/>
    <xf numFmtId="0" fontId="49" fillId="54" borderId="81" applyNumberFormat="0" applyFont="0" applyAlignment="0" applyProtection="0"/>
    <xf numFmtId="0" fontId="49" fillId="54" borderId="81" applyNumberFormat="0" applyFont="0" applyAlignment="0" applyProtection="0"/>
    <xf numFmtId="0" fontId="49" fillId="54" borderId="81" applyNumberFormat="0" applyFont="0" applyAlignment="0" applyProtection="0"/>
    <xf numFmtId="0" fontId="49" fillId="54" borderId="81" applyNumberFormat="0" applyFont="0" applyAlignment="0" applyProtection="0"/>
    <xf numFmtId="0" fontId="107" fillId="49" borderId="82" applyNumberFormat="0" applyAlignment="0" applyProtection="0"/>
    <xf numFmtId="0" fontId="82" fillId="20" borderId="8" applyNumberFormat="0" applyAlignment="0" applyProtection="0"/>
    <xf numFmtId="0" fontId="82" fillId="20" borderId="8" applyNumberFormat="0" applyAlignment="0" applyProtection="0"/>
    <xf numFmtId="0" fontId="82" fillId="20" borderId="8" applyNumberFormat="0" applyAlignment="0" applyProtection="0"/>
    <xf numFmtId="0" fontId="82" fillId="20" borderId="8" applyNumberFormat="0" applyAlignment="0" applyProtection="0"/>
    <xf numFmtId="0" fontId="82" fillId="20" borderId="8" applyNumberFormat="0" applyAlignment="0" applyProtection="0"/>
    <xf numFmtId="0" fontId="82" fillId="20" borderId="8" applyNumberFormat="0" applyAlignment="0" applyProtection="0"/>
    <xf numFmtId="0" fontId="82" fillId="20" borderId="8" applyNumberFormat="0" applyAlignment="0" applyProtection="0"/>
    <xf numFmtId="0" fontId="82" fillId="20" borderId="8" applyNumberFormat="0" applyAlignment="0" applyProtection="0"/>
    <xf numFmtId="0" fontId="82" fillId="20" borderId="8" applyNumberFormat="0" applyAlignment="0" applyProtection="0"/>
    <xf numFmtId="0" fontId="82" fillId="20" borderId="8" applyNumberFormat="0" applyAlignment="0" applyProtection="0"/>
    <xf numFmtId="0" fontId="82" fillId="20" borderId="8" applyNumberFormat="0" applyAlignment="0" applyProtection="0"/>
    <xf numFmtId="0" fontId="82" fillId="20" borderId="8" applyNumberFormat="0" applyAlignment="0" applyProtection="0"/>
    <xf numFmtId="0" fontId="82" fillId="20" borderId="8" applyNumberFormat="0" applyAlignment="0" applyProtection="0"/>
    <xf numFmtId="0" fontId="108"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109" fillId="0" borderId="83" applyNumberFormat="0" applyFill="0" applyAlignment="0" applyProtection="0"/>
    <xf numFmtId="0" fontId="84" fillId="0" borderId="9" applyNumberFormat="0" applyFill="0" applyAlignment="0" applyProtection="0"/>
    <xf numFmtId="0" fontId="84" fillId="0" borderId="9" applyNumberFormat="0" applyFill="0" applyAlignment="0" applyProtection="0"/>
    <xf numFmtId="0" fontId="84" fillId="0" borderId="9" applyNumberFormat="0" applyFill="0" applyAlignment="0" applyProtection="0"/>
    <xf numFmtId="0" fontId="84" fillId="0" borderId="9" applyNumberFormat="0" applyFill="0" applyAlignment="0" applyProtection="0"/>
    <xf numFmtId="0" fontId="84" fillId="0" borderId="9" applyNumberFormat="0" applyFill="0" applyAlignment="0" applyProtection="0"/>
    <xf numFmtId="0" fontId="84" fillId="0" borderId="9" applyNumberFormat="0" applyFill="0" applyAlignment="0" applyProtection="0"/>
    <xf numFmtId="0" fontId="84" fillId="0" borderId="9" applyNumberFormat="0" applyFill="0" applyAlignment="0" applyProtection="0"/>
    <xf numFmtId="0" fontId="84" fillId="0" borderId="9" applyNumberFormat="0" applyFill="0" applyAlignment="0" applyProtection="0"/>
    <xf numFmtId="0" fontId="84" fillId="0" borderId="9" applyNumberFormat="0" applyFill="0" applyAlignment="0" applyProtection="0"/>
    <xf numFmtId="0" fontId="84" fillId="0" borderId="9" applyNumberFormat="0" applyFill="0" applyAlignment="0" applyProtection="0"/>
    <xf numFmtId="0" fontId="84" fillId="0" borderId="9" applyNumberFormat="0" applyFill="0" applyAlignment="0" applyProtection="0"/>
    <xf numFmtId="0" fontId="84" fillId="0" borderId="9" applyNumberFormat="0" applyFill="0" applyAlignment="0" applyProtection="0"/>
    <xf numFmtId="0" fontId="84" fillId="0" borderId="9" applyNumberFormat="0" applyFill="0" applyAlignment="0" applyProtection="0"/>
    <xf numFmtId="0" fontId="110"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47" fillId="0" borderId="0"/>
    <xf numFmtId="0" fontId="48" fillId="0" borderId="0"/>
    <xf numFmtId="0" fontId="48" fillId="0" borderId="0"/>
    <xf numFmtId="0" fontId="48" fillId="0" borderId="0"/>
    <xf numFmtId="0" fontId="48" fillId="0" borderId="0"/>
    <xf numFmtId="0" fontId="48" fillId="0" borderId="0"/>
    <xf numFmtId="0" fontId="46" fillId="24"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6" fillId="34" borderId="0" applyNumberFormat="0" applyBorder="0" applyAlignment="0" applyProtection="0"/>
    <xf numFmtId="0" fontId="46" fillId="35" borderId="0" applyNumberFormat="0" applyBorder="0" applyAlignment="0" applyProtection="0"/>
    <xf numFmtId="0" fontId="46" fillId="35" borderId="0" applyNumberFormat="0" applyBorder="0" applyAlignment="0" applyProtection="0"/>
    <xf numFmtId="0" fontId="46" fillId="34" borderId="0" applyNumberFormat="0" applyBorder="0" applyAlignment="0" applyProtection="0"/>
    <xf numFmtId="0" fontId="46" fillId="33" borderId="0" applyNumberFormat="0" applyBorder="0" applyAlignment="0" applyProtection="0"/>
    <xf numFmtId="0" fontId="46" fillId="32" borderId="0" applyNumberFormat="0" applyBorder="0" applyAlignment="0" applyProtection="0"/>
    <xf numFmtId="0" fontId="46" fillId="31" borderId="0" applyNumberFormat="0" applyBorder="0" applyAlignment="0" applyProtection="0"/>
    <xf numFmtId="0" fontId="46" fillId="30" borderId="0" applyNumberFormat="0" applyBorder="0" applyAlignment="0" applyProtection="0"/>
    <xf numFmtId="0" fontId="46" fillId="29" borderId="0" applyNumberFormat="0" applyBorder="0" applyAlignment="0" applyProtection="0"/>
    <xf numFmtId="0" fontId="46" fillId="28" borderId="0" applyNumberFormat="0" applyBorder="0" applyAlignment="0" applyProtection="0"/>
    <xf numFmtId="0" fontId="46" fillId="27" borderId="0" applyNumberFormat="0" applyBorder="0" applyAlignment="0" applyProtection="0"/>
    <xf numFmtId="0" fontId="46" fillId="54" borderId="81" applyNumberFormat="0" applyFont="0" applyAlignment="0" applyProtection="0"/>
    <xf numFmtId="0" fontId="46" fillId="26" borderId="0" applyNumberFormat="0" applyBorder="0" applyAlignment="0" applyProtection="0"/>
    <xf numFmtId="0" fontId="46" fillId="25" borderId="0" applyNumberFormat="0" applyBorder="0" applyAlignment="0" applyProtection="0"/>
    <xf numFmtId="0" fontId="46" fillId="24" borderId="0" applyNumberFormat="0" applyBorder="0" applyAlignment="0" applyProtection="0"/>
    <xf numFmtId="0" fontId="46" fillId="35" borderId="0" applyNumberFormat="0" applyBorder="0" applyAlignment="0" applyProtection="0"/>
    <xf numFmtId="0" fontId="46" fillId="34" borderId="0" applyNumberFormat="0" applyBorder="0" applyAlignment="0" applyProtection="0"/>
    <xf numFmtId="0" fontId="46" fillId="33" borderId="0" applyNumberFormat="0" applyBorder="0" applyAlignment="0" applyProtection="0"/>
    <xf numFmtId="0" fontId="46" fillId="32" borderId="0" applyNumberFormat="0" applyBorder="0" applyAlignment="0" applyProtection="0"/>
    <xf numFmtId="0" fontId="46" fillId="31" borderId="0" applyNumberFormat="0" applyBorder="0" applyAlignment="0" applyProtection="0"/>
    <xf numFmtId="0" fontId="46" fillId="30" borderId="0" applyNumberFormat="0" applyBorder="0" applyAlignment="0" applyProtection="0"/>
    <xf numFmtId="0" fontId="46" fillId="29" borderId="0" applyNumberFormat="0" applyBorder="0" applyAlignment="0" applyProtection="0"/>
    <xf numFmtId="0" fontId="46" fillId="28" borderId="0" applyNumberFormat="0" applyBorder="0" applyAlignment="0" applyProtection="0"/>
    <xf numFmtId="0" fontId="46" fillId="27" borderId="0" applyNumberFormat="0" applyBorder="0" applyAlignment="0" applyProtection="0"/>
    <xf numFmtId="0" fontId="46" fillId="54" borderId="81" applyNumberFormat="0" applyFont="0" applyAlignment="0" applyProtection="0"/>
    <xf numFmtId="0" fontId="46" fillId="26" borderId="0" applyNumberFormat="0" applyBorder="0" applyAlignment="0" applyProtection="0"/>
    <xf numFmtId="0" fontId="46" fillId="25" borderId="0" applyNumberFormat="0" applyBorder="0" applyAlignment="0" applyProtection="0"/>
    <xf numFmtId="0" fontId="46" fillId="24" borderId="0" applyNumberFormat="0" applyBorder="0" applyAlignment="0" applyProtection="0"/>
    <xf numFmtId="0" fontId="46" fillId="54" borderId="81" applyNumberFormat="0" applyFont="0" applyAlignment="0" applyProtection="0"/>
    <xf numFmtId="0" fontId="48" fillId="3" borderId="0" applyNumberFormat="0" applyBorder="0" applyAlignment="0" applyProtection="0"/>
    <xf numFmtId="0" fontId="48" fillId="2"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70" fillId="12" borderId="0" applyNumberFormat="0" applyBorder="0" applyAlignment="0" applyProtection="0"/>
    <xf numFmtId="0" fontId="70" fillId="9" borderId="0" applyNumberFormat="0" applyBorder="0" applyAlignment="0" applyProtection="0"/>
    <xf numFmtId="0" fontId="70" fillId="10"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5"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70" fillId="18"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9" borderId="0" applyNumberFormat="0" applyBorder="0" applyAlignment="0" applyProtection="0"/>
    <xf numFmtId="0" fontId="71" fillId="3" borderId="0" applyNumberFormat="0" applyBorder="0" applyAlignment="0" applyProtection="0"/>
    <xf numFmtId="0" fontId="72" fillId="20" borderId="1" applyNumberFormat="0" applyAlignment="0" applyProtection="0"/>
    <xf numFmtId="0" fontId="73" fillId="21" borderId="2" applyNumberFormat="0" applyAlignment="0" applyProtection="0"/>
    <xf numFmtId="0" fontId="48" fillId="3" borderId="0" applyNumberFormat="0" applyBorder="0" applyAlignment="0" applyProtection="0"/>
    <xf numFmtId="0" fontId="48" fillId="2" borderId="0" applyNumberFormat="0" applyBorder="0" applyAlignment="0" applyProtection="0"/>
    <xf numFmtId="0" fontId="74" fillId="0" borderId="0" applyNumberFormat="0" applyFill="0" applyBorder="0" applyAlignment="0" applyProtection="0"/>
    <xf numFmtId="0" fontId="75" fillId="4" borderId="0" applyNumberFormat="0" applyBorder="0" applyAlignment="0" applyProtection="0"/>
    <xf numFmtId="0" fontId="76" fillId="0" borderId="3" applyNumberFormat="0" applyFill="0" applyAlignment="0" applyProtection="0"/>
    <xf numFmtId="0" fontId="77" fillId="0" borderId="4" applyNumberFormat="0" applyFill="0" applyAlignment="0" applyProtection="0"/>
    <xf numFmtId="0" fontId="78" fillId="0" borderId="5" applyNumberFormat="0" applyFill="0" applyAlignment="0" applyProtection="0"/>
    <xf numFmtId="0" fontId="78" fillId="0" borderId="0" applyNumberFormat="0" applyFill="0" applyBorder="0" applyAlignment="0" applyProtection="0"/>
    <xf numFmtId="0" fontId="79" fillId="7" borderId="1" applyNumberFormat="0" applyAlignment="0" applyProtection="0"/>
    <xf numFmtId="0" fontId="80" fillId="0" borderId="6" applyNumberFormat="0" applyFill="0" applyAlignment="0" applyProtection="0"/>
    <xf numFmtId="0" fontId="81" fillId="22" borderId="0" applyNumberFormat="0" applyBorder="0" applyAlignment="0" applyProtection="0"/>
    <xf numFmtId="0" fontId="48" fillId="0" borderId="0"/>
    <xf numFmtId="0" fontId="48" fillId="23" borderId="7" applyNumberFormat="0" applyFont="0" applyAlignment="0" applyProtection="0"/>
    <xf numFmtId="0" fontId="82" fillId="20" borderId="8" applyNumberFormat="0" applyAlignment="0" applyProtection="0"/>
    <xf numFmtId="0" fontId="83" fillId="0" borderId="0" applyNumberFormat="0" applyFill="0" applyBorder="0" applyAlignment="0" applyProtection="0"/>
    <xf numFmtId="0" fontId="84" fillId="0" borderId="9" applyNumberFormat="0" applyFill="0" applyAlignment="0" applyProtection="0"/>
    <xf numFmtId="0" fontId="85" fillId="0" borderId="0" applyNumberFormat="0" applyFill="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70" fillId="12" borderId="0" applyNumberFormat="0" applyBorder="0" applyAlignment="0" applyProtection="0"/>
    <xf numFmtId="0" fontId="70" fillId="9" borderId="0" applyNumberFormat="0" applyBorder="0" applyAlignment="0" applyProtection="0"/>
    <xf numFmtId="0" fontId="70" fillId="10"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5"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70" fillId="18"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9" borderId="0" applyNumberFormat="0" applyBorder="0" applyAlignment="0" applyProtection="0"/>
    <xf numFmtId="0" fontId="71" fillId="3" borderId="0" applyNumberFormat="0" applyBorder="0" applyAlignment="0" applyProtection="0"/>
    <xf numFmtId="0" fontId="72" fillId="20" borderId="1" applyNumberFormat="0" applyAlignment="0" applyProtection="0"/>
    <xf numFmtId="0" fontId="73" fillId="21" borderId="2" applyNumberFormat="0" applyAlignment="0" applyProtection="0"/>
    <xf numFmtId="0" fontId="48" fillId="7" borderId="0" applyNumberFormat="0" applyBorder="0" applyAlignment="0" applyProtection="0"/>
    <xf numFmtId="0" fontId="48" fillId="6" borderId="0" applyNumberFormat="0" applyBorder="0" applyAlignment="0" applyProtection="0"/>
    <xf numFmtId="0" fontId="74" fillId="0" borderId="0" applyNumberFormat="0" applyFill="0" applyBorder="0" applyAlignment="0" applyProtection="0"/>
    <xf numFmtId="0" fontId="75" fillId="4" borderId="0" applyNumberFormat="0" applyBorder="0" applyAlignment="0" applyProtection="0"/>
    <xf numFmtId="0" fontId="76" fillId="0" borderId="3" applyNumberFormat="0" applyFill="0" applyAlignment="0" applyProtection="0"/>
    <xf numFmtId="0" fontId="77" fillId="0" borderId="4" applyNumberFormat="0" applyFill="0" applyAlignment="0" applyProtection="0"/>
    <xf numFmtId="0" fontId="78" fillId="0" borderId="5" applyNumberFormat="0" applyFill="0" applyAlignment="0" applyProtection="0"/>
    <xf numFmtId="0" fontId="78" fillId="0" borderId="0" applyNumberFormat="0" applyFill="0" applyBorder="0" applyAlignment="0" applyProtection="0"/>
    <xf numFmtId="0" fontId="48" fillId="5" borderId="0" applyNumberFormat="0" applyBorder="0" applyAlignment="0" applyProtection="0"/>
    <xf numFmtId="0" fontId="48" fillId="4" borderId="0" applyNumberFormat="0" applyBorder="0" applyAlignment="0" applyProtection="0"/>
    <xf numFmtId="0" fontId="79" fillId="7" borderId="1" applyNumberFormat="0" applyAlignment="0" applyProtection="0"/>
    <xf numFmtId="0" fontId="80" fillId="0" borderId="6" applyNumberFormat="0" applyFill="0" applyAlignment="0" applyProtection="0"/>
    <xf numFmtId="0" fontId="81" fillId="22" borderId="0" applyNumberFormat="0" applyBorder="0" applyAlignment="0" applyProtection="0"/>
    <xf numFmtId="0" fontId="48" fillId="0" borderId="0"/>
    <xf numFmtId="0" fontId="48" fillId="2" borderId="0" applyNumberFormat="0" applyBorder="0" applyAlignment="0" applyProtection="0"/>
    <xf numFmtId="0" fontId="48" fillId="3" borderId="0" applyNumberFormat="0" applyBorder="0" applyAlignment="0" applyProtection="0"/>
    <xf numFmtId="0" fontId="48" fillId="23" borderId="7" applyNumberFormat="0" applyFont="0" applyAlignment="0" applyProtection="0"/>
    <xf numFmtId="0" fontId="82" fillId="20" borderId="8" applyNumberFormat="0" applyAlignment="0" applyProtection="0"/>
    <xf numFmtId="0" fontId="83" fillId="0" borderId="0" applyNumberFormat="0" applyFill="0" applyBorder="0" applyAlignment="0" applyProtection="0"/>
    <xf numFmtId="0" fontId="84" fillId="0" borderId="9" applyNumberFormat="0" applyFill="0" applyAlignment="0" applyProtection="0"/>
    <xf numFmtId="0" fontId="85" fillId="0" borderId="0" applyNumberFormat="0" applyFill="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70" fillId="12" borderId="0" applyNumberFormat="0" applyBorder="0" applyAlignment="0" applyProtection="0"/>
    <xf numFmtId="0" fontId="70" fillId="9" borderId="0" applyNumberFormat="0" applyBorder="0" applyAlignment="0" applyProtection="0"/>
    <xf numFmtId="0" fontId="70" fillId="10"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5"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70" fillId="18"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9" borderId="0" applyNumberFormat="0" applyBorder="0" applyAlignment="0" applyProtection="0"/>
    <xf numFmtId="0" fontId="71" fillId="3" borderId="0" applyNumberFormat="0" applyBorder="0" applyAlignment="0" applyProtection="0"/>
    <xf numFmtId="0" fontId="72" fillId="20" borderId="1" applyNumberFormat="0" applyAlignment="0" applyProtection="0"/>
    <xf numFmtId="0" fontId="73" fillId="21" borderId="2" applyNumberFormat="0" applyAlignment="0" applyProtection="0"/>
    <xf numFmtId="0" fontId="48" fillId="7" borderId="0" applyNumberFormat="0" applyBorder="0" applyAlignment="0" applyProtection="0"/>
    <xf numFmtId="0" fontId="48" fillId="6" borderId="0" applyNumberFormat="0" applyBorder="0" applyAlignment="0" applyProtection="0"/>
    <xf numFmtId="0" fontId="74" fillId="0" borderId="0" applyNumberFormat="0" applyFill="0" applyBorder="0" applyAlignment="0" applyProtection="0"/>
    <xf numFmtId="0" fontId="75" fillId="4" borderId="0" applyNumberFormat="0" applyBorder="0" applyAlignment="0" applyProtection="0"/>
    <xf numFmtId="0" fontId="76" fillId="0" borderId="3" applyNumberFormat="0" applyFill="0" applyAlignment="0" applyProtection="0"/>
    <xf numFmtId="0" fontId="77" fillId="0" borderId="4" applyNumberFormat="0" applyFill="0" applyAlignment="0" applyProtection="0"/>
    <xf numFmtId="0" fontId="78" fillId="0" borderId="5" applyNumberFormat="0" applyFill="0" applyAlignment="0" applyProtection="0"/>
    <xf numFmtId="0" fontId="78" fillId="0" borderId="0" applyNumberFormat="0" applyFill="0" applyBorder="0" applyAlignment="0" applyProtection="0"/>
    <xf numFmtId="0" fontId="48" fillId="5" borderId="0" applyNumberFormat="0" applyBorder="0" applyAlignment="0" applyProtection="0"/>
    <xf numFmtId="0" fontId="48" fillId="4" borderId="0" applyNumberFormat="0" applyBorder="0" applyAlignment="0" applyProtection="0"/>
    <xf numFmtId="0" fontId="79" fillId="7" borderId="1" applyNumberFormat="0" applyAlignment="0" applyProtection="0"/>
    <xf numFmtId="0" fontId="80" fillId="0" borderId="6" applyNumberFormat="0" applyFill="0" applyAlignment="0" applyProtection="0"/>
    <xf numFmtId="0" fontId="81" fillId="22" borderId="0" applyNumberFormat="0" applyBorder="0" applyAlignment="0" applyProtection="0"/>
    <xf numFmtId="0" fontId="48" fillId="0" borderId="0"/>
    <xf numFmtId="0" fontId="48" fillId="2" borderId="0" applyNumberFormat="0" applyBorder="0" applyAlignment="0" applyProtection="0"/>
    <xf numFmtId="0" fontId="48" fillId="3" borderId="0" applyNumberFormat="0" applyBorder="0" applyAlignment="0" applyProtection="0"/>
    <xf numFmtId="0" fontId="48" fillId="23" borderId="7" applyNumberFormat="0" applyFont="0" applyAlignment="0" applyProtection="0"/>
    <xf numFmtId="0" fontId="82" fillId="20" borderId="8" applyNumberFormat="0" applyAlignment="0" applyProtection="0"/>
    <xf numFmtId="0" fontId="83" fillId="0" borderId="0" applyNumberFormat="0" applyFill="0" applyBorder="0" applyAlignment="0" applyProtection="0"/>
    <xf numFmtId="0" fontId="84" fillId="0" borderId="9" applyNumberFormat="0" applyFill="0" applyAlignment="0" applyProtection="0"/>
    <xf numFmtId="0" fontId="85" fillId="0" borderId="0" applyNumberFormat="0" applyFill="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70" fillId="12" borderId="0" applyNumberFormat="0" applyBorder="0" applyAlignment="0" applyProtection="0"/>
    <xf numFmtId="0" fontId="70" fillId="9" borderId="0" applyNumberFormat="0" applyBorder="0" applyAlignment="0" applyProtection="0"/>
    <xf numFmtId="0" fontId="70" fillId="10"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5"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70" fillId="18"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9" borderId="0" applyNumberFormat="0" applyBorder="0" applyAlignment="0" applyProtection="0"/>
    <xf numFmtId="0" fontId="71" fillId="3" borderId="0" applyNumberFormat="0" applyBorder="0" applyAlignment="0" applyProtection="0"/>
    <xf numFmtId="0" fontId="72" fillId="20" borderId="1" applyNumberFormat="0" applyAlignment="0" applyProtection="0"/>
    <xf numFmtId="0" fontId="73" fillId="21" borderId="2" applyNumberFormat="0" applyAlignment="0" applyProtection="0"/>
    <xf numFmtId="0" fontId="48" fillId="7" borderId="0" applyNumberFormat="0" applyBorder="0" applyAlignment="0" applyProtection="0"/>
    <xf numFmtId="0" fontId="48" fillId="6" borderId="0" applyNumberFormat="0" applyBorder="0" applyAlignment="0" applyProtection="0"/>
    <xf numFmtId="0" fontId="74" fillId="0" borderId="0" applyNumberFormat="0" applyFill="0" applyBorder="0" applyAlignment="0" applyProtection="0"/>
    <xf numFmtId="0" fontId="75" fillId="4" borderId="0" applyNumberFormat="0" applyBorder="0" applyAlignment="0" applyProtection="0"/>
    <xf numFmtId="0" fontId="76" fillId="0" borderId="3" applyNumberFormat="0" applyFill="0" applyAlignment="0" applyProtection="0"/>
    <xf numFmtId="0" fontId="77" fillId="0" borderId="4" applyNumberFormat="0" applyFill="0" applyAlignment="0" applyProtection="0"/>
    <xf numFmtId="0" fontId="78" fillId="0" borderId="5" applyNumberFormat="0" applyFill="0" applyAlignment="0" applyProtection="0"/>
    <xf numFmtId="0" fontId="78" fillId="0" borderId="0" applyNumberFormat="0" applyFill="0" applyBorder="0" applyAlignment="0" applyProtection="0"/>
    <xf numFmtId="0" fontId="48" fillId="5" borderId="0" applyNumberFormat="0" applyBorder="0" applyAlignment="0" applyProtection="0"/>
    <xf numFmtId="0" fontId="48" fillId="4" borderId="0" applyNumberFormat="0" applyBorder="0" applyAlignment="0" applyProtection="0"/>
    <xf numFmtId="0" fontId="79" fillId="7" borderId="1" applyNumberFormat="0" applyAlignment="0" applyProtection="0"/>
    <xf numFmtId="0" fontId="80" fillId="0" borderId="6" applyNumberFormat="0" applyFill="0" applyAlignment="0" applyProtection="0"/>
    <xf numFmtId="0" fontId="81" fillId="22" borderId="0" applyNumberFormat="0" applyBorder="0" applyAlignment="0" applyProtection="0"/>
    <xf numFmtId="0" fontId="48" fillId="0" borderId="0"/>
    <xf numFmtId="0" fontId="48" fillId="2" borderId="0" applyNumberFormat="0" applyBorder="0" applyAlignment="0" applyProtection="0"/>
    <xf numFmtId="0" fontId="48" fillId="23" borderId="7" applyNumberFormat="0" applyFont="0" applyAlignment="0" applyProtection="0"/>
    <xf numFmtId="0" fontId="82" fillId="20" borderId="8" applyNumberFormat="0" applyAlignment="0" applyProtection="0"/>
    <xf numFmtId="0" fontId="83" fillId="0" borderId="0" applyNumberFormat="0" applyFill="0" applyBorder="0" applyAlignment="0" applyProtection="0"/>
    <xf numFmtId="0" fontId="84" fillId="0" borderId="9" applyNumberFormat="0" applyFill="0" applyAlignment="0" applyProtection="0"/>
    <xf numFmtId="0" fontId="85" fillId="0" borderId="0" applyNumberFormat="0" applyFill="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70" fillId="12" borderId="0" applyNumberFormat="0" applyBorder="0" applyAlignment="0" applyProtection="0"/>
    <xf numFmtId="0" fontId="70" fillId="9" borderId="0" applyNumberFormat="0" applyBorder="0" applyAlignment="0" applyProtection="0"/>
    <xf numFmtId="0" fontId="70" fillId="10"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5"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70" fillId="18"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9" borderId="0" applyNumberFormat="0" applyBorder="0" applyAlignment="0" applyProtection="0"/>
    <xf numFmtId="0" fontId="71" fillId="3" borderId="0" applyNumberFormat="0" applyBorder="0" applyAlignment="0" applyProtection="0"/>
    <xf numFmtId="0" fontId="72" fillId="20" borderId="1" applyNumberFormat="0" applyAlignment="0" applyProtection="0"/>
    <xf numFmtId="0" fontId="73" fillId="21" borderId="2" applyNumberFormat="0" applyAlignment="0" applyProtection="0"/>
    <xf numFmtId="0" fontId="74" fillId="0" borderId="0" applyNumberFormat="0" applyFill="0" applyBorder="0" applyAlignment="0" applyProtection="0"/>
    <xf numFmtId="0" fontId="75" fillId="4" borderId="0" applyNumberFormat="0" applyBorder="0" applyAlignment="0" applyProtection="0"/>
    <xf numFmtId="0" fontId="76" fillId="0" borderId="3" applyNumberFormat="0" applyFill="0" applyAlignment="0" applyProtection="0"/>
    <xf numFmtId="0" fontId="77" fillId="0" borderId="4" applyNumberFormat="0" applyFill="0" applyAlignment="0" applyProtection="0"/>
    <xf numFmtId="0" fontId="78" fillId="0" borderId="5" applyNumberFormat="0" applyFill="0" applyAlignment="0" applyProtection="0"/>
    <xf numFmtId="0" fontId="78" fillId="0" borderId="0" applyNumberFormat="0" applyFill="0" applyBorder="0" applyAlignment="0" applyProtection="0"/>
    <xf numFmtId="0" fontId="79" fillId="7" borderId="1" applyNumberFormat="0" applyAlignment="0" applyProtection="0"/>
    <xf numFmtId="0" fontId="80" fillId="0" borderId="6" applyNumberFormat="0" applyFill="0" applyAlignment="0" applyProtection="0"/>
    <xf numFmtId="0" fontId="81" fillId="22" borderId="0" applyNumberFormat="0" applyBorder="0" applyAlignment="0" applyProtection="0"/>
    <xf numFmtId="0" fontId="48" fillId="0" borderId="0"/>
    <xf numFmtId="0" fontId="48" fillId="23" borderId="7" applyNumberFormat="0" applyFont="0" applyAlignment="0" applyProtection="0"/>
    <xf numFmtId="0" fontId="82" fillId="20" borderId="8" applyNumberFormat="0" applyAlignment="0" applyProtection="0"/>
    <xf numFmtId="0" fontId="83" fillId="0" borderId="0" applyNumberFormat="0" applyFill="0" applyBorder="0" applyAlignment="0" applyProtection="0"/>
    <xf numFmtId="0" fontId="84" fillId="0" borderId="9" applyNumberFormat="0" applyFill="0" applyAlignment="0" applyProtection="0"/>
    <xf numFmtId="0" fontId="85" fillId="0" borderId="0" applyNumberFormat="0" applyFill="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2" borderId="0" applyNumberFormat="0" applyBorder="0" applyAlignment="0" applyProtection="0"/>
    <xf numFmtId="0" fontId="45" fillId="33" borderId="0" applyNumberFormat="0" applyBorder="0" applyAlignment="0" applyProtection="0"/>
    <xf numFmtId="0" fontId="45" fillId="34" borderId="0" applyNumberFormat="0" applyBorder="0" applyAlignment="0" applyProtection="0"/>
    <xf numFmtId="0" fontId="45" fillId="35" borderId="0" applyNumberFormat="0" applyBorder="0" applyAlignment="0" applyProtection="0"/>
    <xf numFmtId="0" fontId="45" fillId="35" borderId="0" applyNumberFormat="0" applyBorder="0" applyAlignment="0" applyProtection="0"/>
    <xf numFmtId="0" fontId="45" fillId="34" borderId="0" applyNumberFormat="0" applyBorder="0" applyAlignment="0" applyProtection="0"/>
    <xf numFmtId="0" fontId="45" fillId="33" borderId="0" applyNumberFormat="0" applyBorder="0" applyAlignment="0" applyProtection="0"/>
    <xf numFmtId="0" fontId="45" fillId="32" borderId="0" applyNumberFormat="0" applyBorder="0" applyAlignment="0" applyProtection="0"/>
    <xf numFmtId="0" fontId="45" fillId="31" borderId="0" applyNumberFormat="0" applyBorder="0" applyAlignment="0" applyProtection="0"/>
    <xf numFmtId="0" fontId="45" fillId="30" borderId="0" applyNumberFormat="0" applyBorder="0" applyAlignment="0" applyProtection="0"/>
    <xf numFmtId="0" fontId="45" fillId="29" borderId="0" applyNumberFormat="0" applyBorder="0" applyAlignment="0" applyProtection="0"/>
    <xf numFmtId="0" fontId="45" fillId="28" borderId="0" applyNumberFormat="0" applyBorder="0" applyAlignment="0" applyProtection="0"/>
    <xf numFmtId="0" fontId="45" fillId="27" borderId="0" applyNumberFormat="0" applyBorder="0" applyAlignment="0" applyProtection="0"/>
    <xf numFmtId="0" fontId="45" fillId="54" borderId="81" applyNumberFormat="0" applyFont="0" applyAlignment="0" applyProtection="0"/>
    <xf numFmtId="0" fontId="45" fillId="26" borderId="0" applyNumberFormat="0" applyBorder="0" applyAlignment="0" applyProtection="0"/>
    <xf numFmtId="0" fontId="45" fillId="25" borderId="0" applyNumberFormat="0" applyBorder="0" applyAlignment="0" applyProtection="0"/>
    <xf numFmtId="0" fontId="45" fillId="24" borderId="0" applyNumberFormat="0" applyBorder="0" applyAlignment="0" applyProtection="0"/>
    <xf numFmtId="0" fontId="45" fillId="35" borderId="0" applyNumberFormat="0" applyBorder="0" applyAlignment="0" applyProtection="0"/>
    <xf numFmtId="0" fontId="45" fillId="34" borderId="0" applyNumberFormat="0" applyBorder="0" applyAlignment="0" applyProtection="0"/>
    <xf numFmtId="0" fontId="45" fillId="33" borderId="0" applyNumberFormat="0" applyBorder="0" applyAlignment="0" applyProtection="0"/>
    <xf numFmtId="0" fontId="45" fillId="32" borderId="0" applyNumberFormat="0" applyBorder="0" applyAlignment="0" applyProtection="0"/>
    <xf numFmtId="0" fontId="45" fillId="31" borderId="0" applyNumberFormat="0" applyBorder="0" applyAlignment="0" applyProtection="0"/>
    <xf numFmtId="0" fontId="45" fillId="30" borderId="0" applyNumberFormat="0" applyBorder="0" applyAlignment="0" applyProtection="0"/>
    <xf numFmtId="0" fontId="45" fillId="29" borderId="0" applyNumberFormat="0" applyBorder="0" applyAlignment="0" applyProtection="0"/>
    <xf numFmtId="0" fontId="45" fillId="28" borderId="0" applyNumberFormat="0" applyBorder="0" applyAlignment="0" applyProtection="0"/>
    <xf numFmtId="0" fontId="45" fillId="27" borderId="0" applyNumberFormat="0" applyBorder="0" applyAlignment="0" applyProtection="0"/>
    <xf numFmtId="0" fontId="45" fillId="54" borderId="81" applyNumberFormat="0" applyFont="0" applyAlignment="0" applyProtection="0"/>
    <xf numFmtId="0" fontId="45" fillId="26" borderId="0" applyNumberFormat="0" applyBorder="0" applyAlignment="0" applyProtection="0"/>
    <xf numFmtId="0" fontId="45" fillId="25" borderId="0" applyNumberFormat="0" applyBorder="0" applyAlignment="0" applyProtection="0"/>
    <xf numFmtId="0" fontId="45" fillId="24" borderId="0" applyNumberFormat="0" applyBorder="0" applyAlignment="0" applyProtection="0"/>
    <xf numFmtId="0" fontId="45" fillId="54" borderId="81" applyNumberFormat="0" applyFont="0" applyAlignment="0" applyProtection="0"/>
    <xf numFmtId="0" fontId="44"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44" fillId="35" borderId="0" applyNumberFormat="0" applyBorder="0" applyAlignment="0" applyProtection="0"/>
    <xf numFmtId="0" fontId="44" fillId="35" borderId="0" applyNumberFormat="0" applyBorder="0" applyAlignment="0" applyProtection="0"/>
    <xf numFmtId="0" fontId="44" fillId="34" borderId="0" applyNumberFormat="0" applyBorder="0" applyAlignment="0" applyProtection="0"/>
    <xf numFmtId="0" fontId="44" fillId="33" borderId="0" applyNumberFormat="0" applyBorder="0" applyAlignment="0" applyProtection="0"/>
    <xf numFmtId="0" fontId="44" fillId="32" borderId="0" applyNumberFormat="0" applyBorder="0" applyAlignment="0" applyProtection="0"/>
    <xf numFmtId="0" fontId="44" fillId="31" borderId="0" applyNumberFormat="0" applyBorder="0" applyAlignment="0" applyProtection="0"/>
    <xf numFmtId="0" fontId="44" fillId="30" borderId="0" applyNumberFormat="0" applyBorder="0" applyAlignment="0" applyProtection="0"/>
    <xf numFmtId="0" fontId="44" fillId="29" borderId="0" applyNumberFormat="0" applyBorder="0" applyAlignment="0" applyProtection="0"/>
    <xf numFmtId="0" fontId="44" fillId="28" borderId="0" applyNumberFormat="0" applyBorder="0" applyAlignment="0" applyProtection="0"/>
    <xf numFmtId="0" fontId="44" fillId="27" borderId="0" applyNumberFormat="0" applyBorder="0" applyAlignment="0" applyProtection="0"/>
    <xf numFmtId="0" fontId="44" fillId="54" borderId="81" applyNumberFormat="0" applyFont="0" applyAlignment="0" applyProtection="0"/>
    <xf numFmtId="0" fontId="44" fillId="26" borderId="0" applyNumberFormat="0" applyBorder="0" applyAlignment="0" applyProtection="0"/>
    <xf numFmtId="0" fontId="44" fillId="25" borderId="0" applyNumberFormat="0" applyBorder="0" applyAlignment="0" applyProtection="0"/>
    <xf numFmtId="0" fontId="44" fillId="24" borderId="0" applyNumberFormat="0" applyBorder="0" applyAlignment="0" applyProtection="0"/>
    <xf numFmtId="0" fontId="44" fillId="35" borderId="0" applyNumberFormat="0" applyBorder="0" applyAlignment="0" applyProtection="0"/>
    <xf numFmtId="0" fontId="44" fillId="34" borderId="0" applyNumberFormat="0" applyBorder="0" applyAlignment="0" applyProtection="0"/>
    <xf numFmtId="0" fontId="44" fillId="33" borderId="0" applyNumberFormat="0" applyBorder="0" applyAlignment="0" applyProtection="0"/>
    <xf numFmtId="0" fontId="44" fillId="32" borderId="0" applyNumberFormat="0" applyBorder="0" applyAlignment="0" applyProtection="0"/>
    <xf numFmtId="0" fontId="44" fillId="31" borderId="0" applyNumberFormat="0" applyBorder="0" applyAlignment="0" applyProtection="0"/>
    <xf numFmtId="0" fontId="44" fillId="30" borderId="0" applyNumberFormat="0" applyBorder="0" applyAlignment="0" applyProtection="0"/>
    <xf numFmtId="0" fontId="44" fillId="29" borderId="0" applyNumberFormat="0" applyBorder="0" applyAlignment="0" applyProtection="0"/>
    <xf numFmtId="0" fontId="44" fillId="28" borderId="0" applyNumberFormat="0" applyBorder="0" applyAlignment="0" applyProtection="0"/>
    <xf numFmtId="0" fontId="44" fillId="27" borderId="0" applyNumberFormat="0" applyBorder="0" applyAlignment="0" applyProtection="0"/>
    <xf numFmtId="0" fontId="44" fillId="54" borderId="81" applyNumberFormat="0" applyFont="0" applyAlignment="0" applyProtection="0"/>
    <xf numFmtId="0" fontId="44" fillId="26" borderId="0" applyNumberFormat="0" applyBorder="0" applyAlignment="0" applyProtection="0"/>
    <xf numFmtId="0" fontId="44" fillId="25" borderId="0" applyNumberFormat="0" applyBorder="0" applyAlignment="0" applyProtection="0"/>
    <xf numFmtId="0" fontId="44" fillId="24" borderId="0" applyNumberFormat="0" applyBorder="0" applyAlignment="0" applyProtection="0"/>
    <xf numFmtId="0" fontId="44" fillId="35" borderId="0" applyNumberFormat="0" applyBorder="0" applyAlignment="0" applyProtection="0"/>
    <xf numFmtId="0" fontId="44" fillId="34" borderId="0" applyNumberFormat="0" applyBorder="0" applyAlignment="0" applyProtection="0"/>
    <xf numFmtId="0" fontId="44" fillId="33" borderId="0" applyNumberFormat="0" applyBorder="0" applyAlignment="0" applyProtection="0"/>
    <xf numFmtId="0" fontId="44" fillId="32" borderId="0" applyNumberFormat="0" applyBorder="0" applyAlignment="0" applyProtection="0"/>
    <xf numFmtId="0" fontId="44" fillId="31" borderId="0" applyNumberFormat="0" applyBorder="0" applyAlignment="0" applyProtection="0"/>
    <xf numFmtId="0" fontId="44" fillId="30" borderId="0" applyNumberFormat="0" applyBorder="0" applyAlignment="0" applyProtection="0"/>
    <xf numFmtId="0" fontId="44" fillId="29" borderId="0" applyNumberFormat="0" applyBorder="0" applyAlignment="0" applyProtection="0"/>
    <xf numFmtId="0" fontId="44" fillId="28" borderId="0" applyNumberFormat="0" applyBorder="0" applyAlignment="0" applyProtection="0"/>
    <xf numFmtId="0" fontId="44" fillId="27" borderId="0" applyNumberFormat="0" applyBorder="0" applyAlignment="0" applyProtection="0"/>
    <xf numFmtId="0" fontId="44" fillId="54" borderId="81" applyNumberFormat="0" applyFont="0" applyAlignment="0" applyProtection="0"/>
    <xf numFmtId="0" fontId="44" fillId="26" borderId="0" applyNumberFormat="0" applyBorder="0" applyAlignment="0" applyProtection="0"/>
    <xf numFmtId="0" fontId="44" fillId="25" borderId="0" applyNumberFormat="0" applyBorder="0" applyAlignment="0" applyProtection="0"/>
    <xf numFmtId="0" fontId="44" fillId="24" borderId="0" applyNumberFormat="0" applyBorder="0" applyAlignment="0" applyProtection="0"/>
    <xf numFmtId="0" fontId="44" fillId="35" borderId="0" applyNumberFormat="0" applyBorder="0" applyAlignment="0" applyProtection="0"/>
    <xf numFmtId="0" fontId="44" fillId="34" borderId="0" applyNumberFormat="0" applyBorder="0" applyAlignment="0" applyProtection="0"/>
    <xf numFmtId="0" fontId="44" fillId="33" borderId="0" applyNumberFormat="0" applyBorder="0" applyAlignment="0" applyProtection="0"/>
    <xf numFmtId="0" fontId="44" fillId="32" borderId="0" applyNumberFormat="0" applyBorder="0" applyAlignment="0" applyProtection="0"/>
    <xf numFmtId="0" fontId="44" fillId="31" borderId="0" applyNumberFormat="0" applyBorder="0" applyAlignment="0" applyProtection="0"/>
    <xf numFmtId="0" fontId="44" fillId="30" borderId="0" applyNumberFormat="0" applyBorder="0" applyAlignment="0" applyProtection="0"/>
    <xf numFmtId="0" fontId="44" fillId="29" borderId="0" applyNumberFormat="0" applyBorder="0" applyAlignment="0" applyProtection="0"/>
    <xf numFmtId="0" fontId="44" fillId="28" borderId="0" applyNumberFormat="0" applyBorder="0" applyAlignment="0" applyProtection="0"/>
    <xf numFmtId="0" fontId="44" fillId="27" borderId="0" applyNumberFormat="0" applyBorder="0" applyAlignment="0" applyProtection="0"/>
    <xf numFmtId="0" fontId="44" fillId="54" borderId="81" applyNumberFormat="0" applyFont="0" applyAlignment="0" applyProtection="0"/>
    <xf numFmtId="0" fontId="44" fillId="26" borderId="0" applyNumberFormat="0" applyBorder="0" applyAlignment="0" applyProtection="0"/>
    <xf numFmtId="0" fontId="44" fillId="25" borderId="0" applyNumberFormat="0" applyBorder="0" applyAlignment="0" applyProtection="0"/>
    <xf numFmtId="0" fontId="44" fillId="24" borderId="0" applyNumberFormat="0" applyBorder="0" applyAlignment="0" applyProtection="0"/>
    <xf numFmtId="0" fontId="44" fillId="54" borderId="81" applyNumberFormat="0" applyFont="0" applyAlignment="0" applyProtection="0"/>
    <xf numFmtId="0" fontId="48" fillId="3" borderId="0" applyNumberFormat="0" applyBorder="0" applyAlignment="0" applyProtection="0"/>
    <xf numFmtId="0" fontId="48" fillId="2"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70" fillId="12" borderId="0" applyNumberFormat="0" applyBorder="0" applyAlignment="0" applyProtection="0"/>
    <xf numFmtId="0" fontId="70" fillId="9" borderId="0" applyNumberFormat="0" applyBorder="0" applyAlignment="0" applyProtection="0"/>
    <xf numFmtId="0" fontId="70" fillId="10"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5"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70" fillId="18"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9" borderId="0" applyNumberFormat="0" applyBorder="0" applyAlignment="0" applyProtection="0"/>
    <xf numFmtId="0" fontId="71" fillId="3" borderId="0" applyNumberFormat="0" applyBorder="0" applyAlignment="0" applyProtection="0"/>
    <xf numFmtId="0" fontId="72" fillId="20" borderId="1" applyNumberFormat="0" applyAlignment="0" applyProtection="0"/>
    <xf numFmtId="0" fontId="73" fillId="21" borderId="2" applyNumberFormat="0" applyAlignment="0" applyProtection="0"/>
    <xf numFmtId="0" fontId="48" fillId="3" borderId="0" applyNumberFormat="0" applyBorder="0" applyAlignment="0" applyProtection="0"/>
    <xf numFmtId="0" fontId="48" fillId="2" borderId="0" applyNumberFormat="0" applyBorder="0" applyAlignment="0" applyProtection="0"/>
    <xf numFmtId="0" fontId="74" fillId="0" borderId="0" applyNumberFormat="0" applyFill="0" applyBorder="0" applyAlignment="0" applyProtection="0"/>
    <xf numFmtId="0" fontId="75" fillId="4" borderId="0" applyNumberFormat="0" applyBorder="0" applyAlignment="0" applyProtection="0"/>
    <xf numFmtId="0" fontId="76" fillId="0" borderId="3" applyNumberFormat="0" applyFill="0" applyAlignment="0" applyProtection="0"/>
    <xf numFmtId="0" fontId="77" fillId="0" borderId="4" applyNumberFormat="0" applyFill="0" applyAlignment="0" applyProtection="0"/>
    <xf numFmtId="0" fontId="78" fillId="0" borderId="5" applyNumberFormat="0" applyFill="0" applyAlignment="0" applyProtection="0"/>
    <xf numFmtId="0" fontId="78" fillId="0" borderId="0" applyNumberFormat="0" applyFill="0" applyBorder="0" applyAlignment="0" applyProtection="0"/>
    <xf numFmtId="0" fontId="79" fillId="7" borderId="1" applyNumberFormat="0" applyAlignment="0" applyProtection="0"/>
    <xf numFmtId="0" fontId="80" fillId="0" borderId="6" applyNumberFormat="0" applyFill="0" applyAlignment="0" applyProtection="0"/>
    <xf numFmtId="0" fontId="81" fillId="22" borderId="0" applyNumberFormat="0" applyBorder="0" applyAlignment="0" applyProtection="0"/>
    <xf numFmtId="0" fontId="48" fillId="0" borderId="0"/>
    <xf numFmtId="0" fontId="48" fillId="23" borderId="7" applyNumberFormat="0" applyFont="0" applyAlignment="0" applyProtection="0"/>
    <xf numFmtId="0" fontId="82" fillId="20" borderId="8" applyNumberFormat="0" applyAlignment="0" applyProtection="0"/>
    <xf numFmtId="0" fontId="83" fillId="0" borderId="0" applyNumberFormat="0" applyFill="0" applyBorder="0" applyAlignment="0" applyProtection="0"/>
    <xf numFmtId="0" fontId="84" fillId="0" borderId="9" applyNumberFormat="0" applyFill="0" applyAlignment="0" applyProtection="0"/>
    <xf numFmtId="0" fontId="85" fillId="0" borderId="0" applyNumberFormat="0" applyFill="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70" fillId="12" borderId="0" applyNumberFormat="0" applyBorder="0" applyAlignment="0" applyProtection="0"/>
    <xf numFmtId="0" fontId="70" fillId="9" borderId="0" applyNumberFormat="0" applyBorder="0" applyAlignment="0" applyProtection="0"/>
    <xf numFmtId="0" fontId="70" fillId="10"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5"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70" fillId="18"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9" borderId="0" applyNumberFormat="0" applyBorder="0" applyAlignment="0" applyProtection="0"/>
    <xf numFmtId="0" fontId="71" fillId="3" borderId="0" applyNumberFormat="0" applyBorder="0" applyAlignment="0" applyProtection="0"/>
    <xf numFmtId="0" fontId="72" fillId="20" borderId="1" applyNumberFormat="0" applyAlignment="0" applyProtection="0"/>
    <xf numFmtId="0" fontId="73" fillId="21" borderId="2" applyNumberFormat="0" applyAlignment="0" applyProtection="0"/>
    <xf numFmtId="0" fontId="48" fillId="7" borderId="0" applyNumberFormat="0" applyBorder="0" applyAlignment="0" applyProtection="0"/>
    <xf numFmtId="0" fontId="48" fillId="6" borderId="0" applyNumberFormat="0" applyBorder="0" applyAlignment="0" applyProtection="0"/>
    <xf numFmtId="0" fontId="74" fillId="0" borderId="0" applyNumberFormat="0" applyFill="0" applyBorder="0" applyAlignment="0" applyProtection="0"/>
    <xf numFmtId="0" fontId="75" fillId="4" borderId="0" applyNumberFormat="0" applyBorder="0" applyAlignment="0" applyProtection="0"/>
    <xf numFmtId="0" fontId="76" fillId="0" borderId="3" applyNumberFormat="0" applyFill="0" applyAlignment="0" applyProtection="0"/>
    <xf numFmtId="0" fontId="77" fillId="0" borderId="4" applyNumberFormat="0" applyFill="0" applyAlignment="0" applyProtection="0"/>
    <xf numFmtId="0" fontId="78" fillId="0" borderId="5" applyNumberFormat="0" applyFill="0" applyAlignment="0" applyProtection="0"/>
    <xf numFmtId="0" fontId="78" fillId="0" borderId="0" applyNumberFormat="0" applyFill="0" applyBorder="0" applyAlignment="0" applyProtection="0"/>
    <xf numFmtId="0" fontId="48" fillId="5" borderId="0" applyNumberFormat="0" applyBorder="0" applyAlignment="0" applyProtection="0"/>
    <xf numFmtId="0" fontId="48" fillId="4" borderId="0" applyNumberFormat="0" applyBorder="0" applyAlignment="0" applyProtection="0"/>
    <xf numFmtId="0" fontId="79" fillId="7" borderId="1" applyNumberFormat="0" applyAlignment="0" applyProtection="0"/>
    <xf numFmtId="0" fontId="80" fillId="0" borderId="6" applyNumberFormat="0" applyFill="0" applyAlignment="0" applyProtection="0"/>
    <xf numFmtId="0" fontId="81" fillId="22" borderId="0" applyNumberFormat="0" applyBorder="0" applyAlignment="0" applyProtection="0"/>
    <xf numFmtId="0" fontId="48" fillId="0" borderId="0"/>
    <xf numFmtId="0" fontId="48" fillId="2" borderId="0" applyNumberFormat="0" applyBorder="0" applyAlignment="0" applyProtection="0"/>
    <xf numFmtId="0" fontId="48" fillId="23" borderId="7" applyNumberFormat="0" applyFont="0" applyAlignment="0" applyProtection="0"/>
    <xf numFmtId="0" fontId="82" fillId="20" borderId="8" applyNumberFormat="0" applyAlignment="0" applyProtection="0"/>
    <xf numFmtId="0" fontId="83" fillId="0" borderId="0" applyNumberFormat="0" applyFill="0" applyBorder="0" applyAlignment="0" applyProtection="0"/>
    <xf numFmtId="0" fontId="84" fillId="0" borderId="9" applyNumberFormat="0" applyFill="0" applyAlignment="0" applyProtection="0"/>
    <xf numFmtId="0" fontId="85" fillId="0" borderId="0" applyNumberFormat="0" applyFill="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70" fillId="12" borderId="0" applyNumberFormat="0" applyBorder="0" applyAlignment="0" applyProtection="0"/>
    <xf numFmtId="0" fontId="70" fillId="9" borderId="0" applyNumberFormat="0" applyBorder="0" applyAlignment="0" applyProtection="0"/>
    <xf numFmtId="0" fontId="70" fillId="10"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5"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70" fillId="18"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9" borderId="0" applyNumberFormat="0" applyBorder="0" applyAlignment="0" applyProtection="0"/>
    <xf numFmtId="0" fontId="71" fillId="3" borderId="0" applyNumberFormat="0" applyBorder="0" applyAlignment="0" applyProtection="0"/>
    <xf numFmtId="0" fontId="72" fillId="20" borderId="1" applyNumberFormat="0" applyAlignment="0" applyProtection="0"/>
    <xf numFmtId="0" fontId="73" fillId="21" borderId="2" applyNumberFormat="0" applyAlignment="0" applyProtection="0"/>
    <xf numFmtId="0" fontId="74" fillId="0" borderId="0" applyNumberFormat="0" applyFill="0" applyBorder="0" applyAlignment="0" applyProtection="0"/>
    <xf numFmtId="0" fontId="75" fillId="4" borderId="0" applyNumberFormat="0" applyBorder="0" applyAlignment="0" applyProtection="0"/>
    <xf numFmtId="0" fontId="76" fillId="0" borderId="3" applyNumberFormat="0" applyFill="0" applyAlignment="0" applyProtection="0"/>
    <xf numFmtId="0" fontId="77" fillId="0" borderId="4" applyNumberFormat="0" applyFill="0" applyAlignment="0" applyProtection="0"/>
    <xf numFmtId="0" fontId="78" fillId="0" borderId="5" applyNumberFormat="0" applyFill="0" applyAlignment="0" applyProtection="0"/>
    <xf numFmtId="0" fontId="78" fillId="0" borderId="0" applyNumberFormat="0" applyFill="0" applyBorder="0" applyAlignment="0" applyProtection="0"/>
    <xf numFmtId="0" fontId="79" fillId="7" borderId="1" applyNumberFormat="0" applyAlignment="0" applyProtection="0"/>
    <xf numFmtId="0" fontId="80" fillId="0" borderId="6" applyNumberFormat="0" applyFill="0" applyAlignment="0" applyProtection="0"/>
    <xf numFmtId="0" fontId="81" fillId="22" borderId="0" applyNumberFormat="0" applyBorder="0" applyAlignment="0" applyProtection="0"/>
    <xf numFmtId="0" fontId="48" fillId="0" borderId="0"/>
    <xf numFmtId="0" fontId="48" fillId="23" borderId="7" applyNumberFormat="0" applyFont="0" applyAlignment="0" applyProtection="0"/>
    <xf numFmtId="0" fontId="82" fillId="20" borderId="8" applyNumberFormat="0" applyAlignment="0" applyProtection="0"/>
    <xf numFmtId="0" fontId="83" fillId="0" borderId="0" applyNumberFormat="0" applyFill="0" applyBorder="0" applyAlignment="0" applyProtection="0"/>
    <xf numFmtId="0" fontId="84" fillId="0" borderId="9" applyNumberFormat="0" applyFill="0" applyAlignment="0" applyProtection="0"/>
    <xf numFmtId="0" fontId="85" fillId="0" borderId="0" applyNumberFormat="0" applyFill="0" applyBorder="0" applyAlignment="0" applyProtection="0"/>
    <xf numFmtId="0" fontId="43" fillId="24"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31" borderId="0" applyNumberFormat="0" applyBorder="0" applyAlignment="0" applyProtection="0"/>
    <xf numFmtId="0" fontId="43" fillId="32" borderId="0" applyNumberFormat="0" applyBorder="0" applyAlignment="0" applyProtection="0"/>
    <xf numFmtId="0" fontId="43" fillId="33" borderId="0" applyNumberFormat="0" applyBorder="0" applyAlignment="0" applyProtection="0"/>
    <xf numFmtId="0" fontId="43" fillId="34" borderId="0" applyNumberFormat="0" applyBorder="0" applyAlignment="0" applyProtection="0"/>
    <xf numFmtId="0" fontId="43" fillId="35" borderId="0" applyNumberFormat="0" applyBorder="0" applyAlignment="0" applyProtection="0"/>
    <xf numFmtId="0" fontId="70" fillId="12" borderId="0" applyNumberFormat="0" applyBorder="0" applyAlignment="0" applyProtection="0"/>
    <xf numFmtId="0" fontId="48" fillId="11" borderId="0" applyNumberFormat="0" applyBorder="0" applyAlignment="0" applyProtection="0"/>
    <xf numFmtId="0" fontId="48" fillId="8" borderId="0" applyNumberFormat="0" applyBorder="0" applyAlignment="0" applyProtection="0"/>
    <xf numFmtId="0" fontId="48" fillId="5" borderId="0" applyNumberFormat="0" applyBorder="0" applyAlignment="0" applyProtection="0"/>
    <xf numFmtId="0" fontId="48" fillId="10" borderId="0" applyNumberFormat="0" applyBorder="0" applyAlignment="0" applyProtection="0"/>
    <xf numFmtId="0" fontId="48" fillId="9" borderId="0" applyNumberFormat="0" applyBorder="0" applyAlignment="0" applyProtection="0"/>
    <xf numFmtId="0" fontId="48" fillId="8" borderId="0" applyNumberFormat="0" applyBorder="0" applyAlignment="0" applyProtection="0"/>
    <xf numFmtId="0" fontId="48" fillId="7" borderId="0" applyNumberFormat="0" applyBorder="0" applyAlignment="0" applyProtection="0"/>
    <xf numFmtId="0" fontId="48" fillId="6" borderId="0" applyNumberFormat="0" applyBorder="0" applyAlignment="0" applyProtection="0"/>
    <xf numFmtId="0" fontId="48" fillId="5" borderId="0" applyNumberFormat="0" applyBorder="0" applyAlignment="0" applyProtection="0"/>
    <xf numFmtId="0" fontId="48" fillId="4" borderId="0" applyNumberFormat="0" applyBorder="0" applyAlignment="0" applyProtection="0"/>
    <xf numFmtId="0" fontId="48" fillId="3" borderId="0" applyNumberFormat="0" applyBorder="0" applyAlignment="0" applyProtection="0"/>
    <xf numFmtId="0" fontId="48" fillId="2" borderId="0" applyNumberFormat="0" applyBorder="0" applyAlignment="0" applyProtection="0"/>
    <xf numFmtId="0" fontId="48" fillId="3" borderId="0" applyNumberFormat="0" applyBorder="0" applyAlignment="0" applyProtection="0"/>
    <xf numFmtId="0" fontId="43" fillId="35" borderId="0" applyNumberFormat="0" applyBorder="0" applyAlignment="0" applyProtection="0"/>
    <xf numFmtId="0" fontId="43" fillId="34" borderId="0" applyNumberFormat="0" applyBorder="0" applyAlignment="0" applyProtection="0"/>
    <xf numFmtId="0" fontId="43" fillId="33" borderId="0" applyNumberFormat="0" applyBorder="0" applyAlignment="0" applyProtection="0"/>
    <xf numFmtId="0" fontId="43" fillId="32" borderId="0" applyNumberFormat="0" applyBorder="0" applyAlignment="0" applyProtection="0"/>
    <xf numFmtId="0" fontId="43" fillId="31" borderId="0" applyNumberFormat="0" applyBorder="0" applyAlignment="0" applyProtection="0"/>
    <xf numFmtId="0" fontId="43" fillId="30" borderId="0" applyNumberFormat="0" applyBorder="0" applyAlignment="0" applyProtection="0"/>
    <xf numFmtId="0" fontId="43" fillId="29" borderId="0" applyNumberFormat="0" applyBorder="0" applyAlignment="0" applyProtection="0"/>
    <xf numFmtId="0" fontId="43" fillId="28" borderId="0" applyNumberFormat="0" applyBorder="0" applyAlignment="0" applyProtection="0"/>
    <xf numFmtId="0" fontId="43" fillId="27" borderId="0" applyNumberFormat="0" applyBorder="0" applyAlignment="0" applyProtection="0"/>
    <xf numFmtId="0" fontId="43" fillId="54" borderId="81" applyNumberFormat="0" applyFont="0" applyAlignment="0" applyProtection="0"/>
    <xf numFmtId="0" fontId="43" fillId="26" borderId="0" applyNumberFormat="0" applyBorder="0" applyAlignment="0" applyProtection="0"/>
    <xf numFmtId="0" fontId="43" fillId="25" borderId="0" applyNumberFormat="0" applyBorder="0" applyAlignment="0" applyProtection="0"/>
    <xf numFmtId="0" fontId="43" fillId="24" borderId="0" applyNumberFormat="0" applyBorder="0" applyAlignment="0" applyProtection="0"/>
    <xf numFmtId="0" fontId="43" fillId="35" borderId="0" applyNumberFormat="0" applyBorder="0" applyAlignment="0" applyProtection="0"/>
    <xf numFmtId="0" fontId="43" fillId="34" borderId="0" applyNumberFormat="0" applyBorder="0" applyAlignment="0" applyProtection="0"/>
    <xf numFmtId="0" fontId="43" fillId="33" borderId="0" applyNumberFormat="0" applyBorder="0" applyAlignment="0" applyProtection="0"/>
    <xf numFmtId="0" fontId="43" fillId="32" borderId="0" applyNumberFormat="0" applyBorder="0" applyAlignment="0" applyProtection="0"/>
    <xf numFmtId="0" fontId="43" fillId="31" borderId="0" applyNumberFormat="0" applyBorder="0" applyAlignment="0" applyProtection="0"/>
    <xf numFmtId="0" fontId="43" fillId="30" borderId="0" applyNumberFormat="0" applyBorder="0" applyAlignment="0" applyProtection="0"/>
    <xf numFmtId="0" fontId="43" fillId="29" borderId="0" applyNumberFormat="0" applyBorder="0" applyAlignment="0" applyProtection="0"/>
    <xf numFmtId="0" fontId="43" fillId="28" borderId="0" applyNumberFormat="0" applyBorder="0" applyAlignment="0" applyProtection="0"/>
    <xf numFmtId="0" fontId="43" fillId="27" borderId="0" applyNumberFormat="0" applyBorder="0" applyAlignment="0" applyProtection="0"/>
    <xf numFmtId="0" fontId="43" fillId="54" borderId="81" applyNumberFormat="0" applyFont="0" applyAlignment="0" applyProtection="0"/>
    <xf numFmtId="0" fontId="43" fillId="26" borderId="0" applyNumberFormat="0" applyBorder="0" applyAlignment="0" applyProtection="0"/>
    <xf numFmtId="0" fontId="43" fillId="25" borderId="0" applyNumberFormat="0" applyBorder="0" applyAlignment="0" applyProtection="0"/>
    <xf numFmtId="0" fontId="43" fillId="24" borderId="0" applyNumberFormat="0" applyBorder="0" applyAlignment="0" applyProtection="0"/>
    <xf numFmtId="0" fontId="43" fillId="35" borderId="0" applyNumberFormat="0" applyBorder="0" applyAlignment="0" applyProtection="0"/>
    <xf numFmtId="0" fontId="43" fillId="34" borderId="0" applyNumberFormat="0" applyBorder="0" applyAlignment="0" applyProtection="0"/>
    <xf numFmtId="0" fontId="43" fillId="33" borderId="0" applyNumberFormat="0" applyBorder="0" applyAlignment="0" applyProtection="0"/>
    <xf numFmtId="0" fontId="43" fillId="32" borderId="0" applyNumberFormat="0" applyBorder="0" applyAlignment="0" applyProtection="0"/>
    <xf numFmtId="0" fontId="43" fillId="31" borderId="0" applyNumberFormat="0" applyBorder="0" applyAlignment="0" applyProtection="0"/>
    <xf numFmtId="0" fontId="43" fillId="30" borderId="0" applyNumberFormat="0" applyBorder="0" applyAlignment="0" applyProtection="0"/>
    <xf numFmtId="0" fontId="43" fillId="29" borderId="0" applyNumberFormat="0" applyBorder="0" applyAlignment="0" applyProtection="0"/>
    <xf numFmtId="0" fontId="43" fillId="28" borderId="0" applyNumberFormat="0" applyBorder="0" applyAlignment="0" applyProtection="0"/>
    <xf numFmtId="0" fontId="43" fillId="27" borderId="0" applyNumberFormat="0" applyBorder="0" applyAlignment="0" applyProtection="0"/>
    <xf numFmtId="0" fontId="43" fillId="54" borderId="81" applyNumberFormat="0" applyFont="0" applyAlignment="0" applyProtection="0"/>
    <xf numFmtId="0" fontId="43" fillId="26" borderId="0" applyNumberFormat="0" applyBorder="0" applyAlignment="0" applyProtection="0"/>
    <xf numFmtId="0" fontId="43" fillId="25" borderId="0" applyNumberFormat="0" applyBorder="0" applyAlignment="0" applyProtection="0"/>
    <xf numFmtId="0" fontId="43" fillId="24" borderId="0" applyNumberFormat="0" applyBorder="0" applyAlignment="0" applyProtection="0"/>
    <xf numFmtId="0" fontId="43" fillId="35" borderId="0" applyNumberFormat="0" applyBorder="0" applyAlignment="0" applyProtection="0"/>
    <xf numFmtId="0" fontId="43" fillId="34" borderId="0" applyNumberFormat="0" applyBorder="0" applyAlignment="0" applyProtection="0"/>
    <xf numFmtId="0" fontId="43" fillId="33" borderId="0" applyNumberFormat="0" applyBorder="0" applyAlignment="0" applyProtection="0"/>
    <xf numFmtId="0" fontId="43" fillId="32" borderId="0" applyNumberFormat="0" applyBorder="0" applyAlignment="0" applyProtection="0"/>
    <xf numFmtId="0" fontId="43" fillId="31" borderId="0" applyNumberFormat="0" applyBorder="0" applyAlignment="0" applyProtection="0"/>
    <xf numFmtId="0" fontId="43" fillId="30" borderId="0" applyNumberFormat="0" applyBorder="0" applyAlignment="0" applyProtection="0"/>
    <xf numFmtId="0" fontId="43" fillId="29" borderId="0" applyNumberFormat="0" applyBorder="0" applyAlignment="0" applyProtection="0"/>
    <xf numFmtId="0" fontId="43" fillId="28" borderId="0" applyNumberFormat="0" applyBorder="0" applyAlignment="0" applyProtection="0"/>
    <xf numFmtId="0" fontId="43" fillId="27" borderId="0" applyNumberFormat="0" applyBorder="0" applyAlignment="0" applyProtection="0"/>
    <xf numFmtId="0" fontId="43" fillId="54" borderId="81" applyNumberFormat="0" applyFont="0" applyAlignment="0" applyProtection="0"/>
    <xf numFmtId="0" fontId="43" fillId="26" borderId="0" applyNumberFormat="0" applyBorder="0" applyAlignment="0" applyProtection="0"/>
    <xf numFmtId="0" fontId="43" fillId="25" borderId="0" applyNumberFormat="0" applyBorder="0" applyAlignment="0" applyProtection="0"/>
    <xf numFmtId="0" fontId="43" fillId="24" borderId="0" applyNumberFormat="0" applyBorder="0" applyAlignment="0" applyProtection="0"/>
    <xf numFmtId="0" fontId="43" fillId="35" borderId="0" applyNumberFormat="0" applyBorder="0" applyAlignment="0" applyProtection="0"/>
    <xf numFmtId="0" fontId="43" fillId="34" borderId="0" applyNumberFormat="0" applyBorder="0" applyAlignment="0" applyProtection="0"/>
    <xf numFmtId="0" fontId="43" fillId="33" borderId="0" applyNumberFormat="0" applyBorder="0" applyAlignment="0" applyProtection="0"/>
    <xf numFmtId="0" fontId="43" fillId="32" borderId="0" applyNumberFormat="0" applyBorder="0" applyAlignment="0" applyProtection="0"/>
    <xf numFmtId="0" fontId="43" fillId="31" borderId="0" applyNumberFormat="0" applyBorder="0" applyAlignment="0" applyProtection="0"/>
    <xf numFmtId="0" fontId="43" fillId="30" borderId="0" applyNumberFormat="0" applyBorder="0" applyAlignment="0" applyProtection="0"/>
    <xf numFmtId="0" fontId="43" fillId="29" borderId="0" applyNumberFormat="0" applyBorder="0" applyAlignment="0" applyProtection="0"/>
    <xf numFmtId="0" fontId="43" fillId="28" borderId="0" applyNumberFormat="0" applyBorder="0" applyAlignment="0" applyProtection="0"/>
    <xf numFmtId="0" fontId="43" fillId="27" borderId="0" applyNumberFormat="0" applyBorder="0" applyAlignment="0" applyProtection="0"/>
    <xf numFmtId="0" fontId="43" fillId="54" borderId="81" applyNumberFormat="0" applyFont="0" applyAlignment="0" applyProtection="0"/>
    <xf numFmtId="0" fontId="43" fillId="26" borderId="0" applyNumberFormat="0" applyBorder="0" applyAlignment="0" applyProtection="0"/>
    <xf numFmtId="0" fontId="43" fillId="25" borderId="0" applyNumberFormat="0" applyBorder="0" applyAlignment="0" applyProtection="0"/>
    <xf numFmtId="0" fontId="43" fillId="24" borderId="0" applyNumberFormat="0" applyBorder="0" applyAlignment="0" applyProtection="0"/>
    <xf numFmtId="0" fontId="43" fillId="35" borderId="0" applyNumberFormat="0" applyBorder="0" applyAlignment="0" applyProtection="0"/>
    <xf numFmtId="0" fontId="43" fillId="34" borderId="0" applyNumberFormat="0" applyBorder="0" applyAlignment="0" applyProtection="0"/>
    <xf numFmtId="0" fontId="43" fillId="33" borderId="0" applyNumberFormat="0" applyBorder="0" applyAlignment="0" applyProtection="0"/>
    <xf numFmtId="0" fontId="43" fillId="32" borderId="0" applyNumberFormat="0" applyBorder="0" applyAlignment="0" applyProtection="0"/>
    <xf numFmtId="0" fontId="43" fillId="31" borderId="0" applyNumberFormat="0" applyBorder="0" applyAlignment="0" applyProtection="0"/>
    <xf numFmtId="0" fontId="43" fillId="30" borderId="0" applyNumberFormat="0" applyBorder="0" applyAlignment="0" applyProtection="0"/>
    <xf numFmtId="0" fontId="43" fillId="29" borderId="0" applyNumberFormat="0" applyBorder="0" applyAlignment="0" applyProtection="0"/>
    <xf numFmtId="0" fontId="43" fillId="28" borderId="0" applyNumberFormat="0" applyBorder="0" applyAlignment="0" applyProtection="0"/>
    <xf numFmtId="0" fontId="43" fillId="27" borderId="0" applyNumberFormat="0" applyBorder="0" applyAlignment="0" applyProtection="0"/>
    <xf numFmtId="0" fontId="43" fillId="54" borderId="81" applyNumberFormat="0" applyFont="0" applyAlignment="0" applyProtection="0"/>
    <xf numFmtId="0" fontId="43" fillId="26" borderId="0" applyNumberFormat="0" applyBorder="0" applyAlignment="0" applyProtection="0"/>
    <xf numFmtId="0" fontId="43" fillId="25" borderId="0" applyNumberFormat="0" applyBorder="0" applyAlignment="0" applyProtection="0"/>
    <xf numFmtId="0" fontId="43" fillId="24" borderId="0" applyNumberFormat="0" applyBorder="0" applyAlignment="0" applyProtection="0"/>
    <xf numFmtId="0" fontId="43" fillId="35" borderId="0" applyNumberFormat="0" applyBorder="0" applyAlignment="0" applyProtection="0"/>
    <xf numFmtId="0" fontId="43" fillId="34" borderId="0" applyNumberFormat="0" applyBorder="0" applyAlignment="0" applyProtection="0"/>
    <xf numFmtId="0" fontId="43" fillId="33" borderId="0" applyNumberFormat="0" applyBorder="0" applyAlignment="0" applyProtection="0"/>
    <xf numFmtId="0" fontId="43" fillId="32" borderId="0" applyNumberFormat="0" applyBorder="0" applyAlignment="0" applyProtection="0"/>
    <xf numFmtId="0" fontId="43" fillId="31" borderId="0" applyNumberFormat="0" applyBorder="0" applyAlignment="0" applyProtection="0"/>
    <xf numFmtId="0" fontId="43" fillId="30" borderId="0" applyNumberFormat="0" applyBorder="0" applyAlignment="0" applyProtection="0"/>
    <xf numFmtId="0" fontId="43" fillId="29" borderId="0" applyNumberFormat="0" applyBorder="0" applyAlignment="0" applyProtection="0"/>
    <xf numFmtId="0" fontId="43" fillId="28" borderId="0" applyNumberFormat="0" applyBorder="0" applyAlignment="0" applyProtection="0"/>
    <xf numFmtId="0" fontId="43" fillId="27" borderId="0" applyNumberFormat="0" applyBorder="0" applyAlignment="0" applyProtection="0"/>
    <xf numFmtId="0" fontId="43" fillId="54" borderId="81" applyNumberFormat="0" applyFont="0" applyAlignment="0" applyProtection="0"/>
    <xf numFmtId="0" fontId="43" fillId="26" borderId="0" applyNumberFormat="0" applyBorder="0" applyAlignment="0" applyProtection="0"/>
    <xf numFmtId="0" fontId="43" fillId="25" borderId="0" applyNumberFormat="0" applyBorder="0" applyAlignment="0" applyProtection="0"/>
    <xf numFmtId="0" fontId="43" fillId="24" borderId="0" applyNumberFormat="0" applyBorder="0" applyAlignment="0" applyProtection="0"/>
    <xf numFmtId="0" fontId="70" fillId="9" borderId="0" applyNumberFormat="0" applyBorder="0" applyAlignment="0" applyProtection="0"/>
    <xf numFmtId="0" fontId="43" fillId="35" borderId="0" applyNumberFormat="0" applyBorder="0" applyAlignment="0" applyProtection="0"/>
    <xf numFmtId="0" fontId="43" fillId="34" borderId="0" applyNumberFormat="0" applyBorder="0" applyAlignment="0" applyProtection="0"/>
    <xf numFmtId="0" fontId="43" fillId="33" borderId="0" applyNumberFormat="0" applyBorder="0" applyAlignment="0" applyProtection="0"/>
    <xf numFmtId="0" fontId="43" fillId="32" borderId="0" applyNumberFormat="0" applyBorder="0" applyAlignment="0" applyProtection="0"/>
    <xf numFmtId="0" fontId="43" fillId="31" borderId="0" applyNumberFormat="0" applyBorder="0" applyAlignment="0" applyProtection="0"/>
    <xf numFmtId="0" fontId="43" fillId="30" borderId="0" applyNumberFormat="0" applyBorder="0" applyAlignment="0" applyProtection="0"/>
    <xf numFmtId="0" fontId="43" fillId="29" borderId="0" applyNumberFormat="0" applyBorder="0" applyAlignment="0" applyProtection="0"/>
    <xf numFmtId="0" fontId="43" fillId="28" borderId="0" applyNumberFormat="0" applyBorder="0" applyAlignment="0" applyProtection="0"/>
    <xf numFmtId="0" fontId="43" fillId="27" borderId="0" applyNumberFormat="0" applyBorder="0" applyAlignment="0" applyProtection="0"/>
    <xf numFmtId="0" fontId="43" fillId="54" borderId="81" applyNumberFormat="0" applyFont="0" applyAlignment="0" applyProtection="0"/>
    <xf numFmtId="0" fontId="43" fillId="26" borderId="0" applyNumberFormat="0" applyBorder="0" applyAlignment="0" applyProtection="0"/>
    <xf numFmtId="0" fontId="43" fillId="25" borderId="0" applyNumberFormat="0" applyBorder="0" applyAlignment="0" applyProtection="0"/>
    <xf numFmtId="0" fontId="43" fillId="24" borderId="0" applyNumberFormat="0" applyBorder="0" applyAlignment="0" applyProtection="0"/>
    <xf numFmtId="0" fontId="43" fillId="54" borderId="81" applyNumberFormat="0" applyFont="0" applyAlignment="0" applyProtection="0"/>
    <xf numFmtId="0" fontId="70" fillId="10"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5"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70" fillId="18"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9" borderId="0" applyNumberFormat="0" applyBorder="0" applyAlignment="0" applyProtection="0"/>
    <xf numFmtId="0" fontId="71" fillId="3" borderId="0" applyNumberFormat="0" applyBorder="0" applyAlignment="0" applyProtection="0"/>
    <xf numFmtId="0" fontId="72" fillId="20" borderId="1" applyNumberFormat="0" applyAlignment="0" applyProtection="0"/>
    <xf numFmtId="0" fontId="73" fillId="21" borderId="2" applyNumberFormat="0" applyAlignment="0" applyProtection="0"/>
    <xf numFmtId="0" fontId="48" fillId="3" borderId="0" applyNumberFormat="0" applyBorder="0" applyAlignment="0" applyProtection="0"/>
    <xf numFmtId="0" fontId="48" fillId="2" borderId="0" applyNumberFormat="0" applyBorder="0" applyAlignment="0" applyProtection="0"/>
    <xf numFmtId="0" fontId="74" fillId="0" borderId="0" applyNumberFormat="0" applyFill="0" applyBorder="0" applyAlignment="0" applyProtection="0"/>
    <xf numFmtId="0" fontId="75" fillId="4" borderId="0" applyNumberFormat="0" applyBorder="0" applyAlignment="0" applyProtection="0"/>
    <xf numFmtId="0" fontId="76" fillId="0" borderId="3" applyNumberFormat="0" applyFill="0" applyAlignment="0" applyProtection="0"/>
    <xf numFmtId="0" fontId="77" fillId="0" borderId="4" applyNumberFormat="0" applyFill="0" applyAlignment="0" applyProtection="0"/>
    <xf numFmtId="0" fontId="78" fillId="0" borderId="5" applyNumberFormat="0" applyFill="0" applyAlignment="0" applyProtection="0"/>
    <xf numFmtId="0" fontId="78" fillId="0" borderId="0" applyNumberFormat="0" applyFill="0" applyBorder="0" applyAlignment="0" applyProtection="0"/>
    <xf numFmtId="0" fontId="79" fillId="7" borderId="1" applyNumberFormat="0" applyAlignment="0" applyProtection="0"/>
    <xf numFmtId="0" fontId="80" fillId="0" borderId="6" applyNumberFormat="0" applyFill="0" applyAlignment="0" applyProtection="0"/>
    <xf numFmtId="0" fontId="81" fillId="22" borderId="0" applyNumberFormat="0" applyBorder="0" applyAlignment="0" applyProtection="0"/>
    <xf numFmtId="0" fontId="48" fillId="0" borderId="0"/>
    <xf numFmtId="0" fontId="48" fillId="23" borderId="7" applyNumberFormat="0" applyFont="0" applyAlignment="0" applyProtection="0"/>
    <xf numFmtId="0" fontId="82" fillId="20" borderId="8" applyNumberFormat="0" applyAlignment="0" applyProtection="0"/>
    <xf numFmtId="0" fontId="83" fillId="0" borderId="0" applyNumberFormat="0" applyFill="0" applyBorder="0" applyAlignment="0" applyProtection="0"/>
    <xf numFmtId="0" fontId="84" fillId="0" borderId="9" applyNumberFormat="0" applyFill="0" applyAlignment="0" applyProtection="0"/>
    <xf numFmtId="0" fontId="85" fillId="0" borderId="0" applyNumberFormat="0" applyFill="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70" fillId="12" borderId="0" applyNumberFormat="0" applyBorder="0" applyAlignment="0" applyProtection="0"/>
    <xf numFmtId="0" fontId="70" fillId="9" borderId="0" applyNumberFormat="0" applyBorder="0" applyAlignment="0" applyProtection="0"/>
    <xf numFmtId="0" fontId="70" fillId="10"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5"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70" fillId="18"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9" borderId="0" applyNumberFormat="0" applyBorder="0" applyAlignment="0" applyProtection="0"/>
    <xf numFmtId="0" fontId="71" fillId="3" borderId="0" applyNumberFormat="0" applyBorder="0" applyAlignment="0" applyProtection="0"/>
    <xf numFmtId="0" fontId="72" fillId="20" borderId="1" applyNumberFormat="0" applyAlignment="0" applyProtection="0"/>
    <xf numFmtId="0" fontId="73" fillId="21" borderId="2" applyNumberFormat="0" applyAlignment="0" applyProtection="0"/>
    <xf numFmtId="0" fontId="48" fillId="7" borderId="0" applyNumberFormat="0" applyBorder="0" applyAlignment="0" applyProtection="0"/>
    <xf numFmtId="0" fontId="48" fillId="6" borderId="0" applyNumberFormat="0" applyBorder="0" applyAlignment="0" applyProtection="0"/>
    <xf numFmtId="0" fontId="74" fillId="0" borderId="0" applyNumberFormat="0" applyFill="0" applyBorder="0" applyAlignment="0" applyProtection="0"/>
    <xf numFmtId="0" fontId="75" fillId="4" borderId="0" applyNumberFormat="0" applyBorder="0" applyAlignment="0" applyProtection="0"/>
    <xf numFmtId="0" fontId="76" fillId="0" borderId="3" applyNumberFormat="0" applyFill="0" applyAlignment="0" applyProtection="0"/>
    <xf numFmtId="0" fontId="77" fillId="0" borderId="4" applyNumberFormat="0" applyFill="0" applyAlignment="0" applyProtection="0"/>
    <xf numFmtId="0" fontId="78" fillId="0" borderId="5" applyNumberFormat="0" applyFill="0" applyAlignment="0" applyProtection="0"/>
    <xf numFmtId="0" fontId="78" fillId="0" borderId="0" applyNumberFormat="0" applyFill="0" applyBorder="0" applyAlignment="0" applyProtection="0"/>
    <xf numFmtId="0" fontId="48" fillId="5" borderId="0" applyNumberFormat="0" applyBorder="0" applyAlignment="0" applyProtection="0"/>
    <xf numFmtId="0" fontId="48" fillId="4" borderId="0" applyNumberFormat="0" applyBorder="0" applyAlignment="0" applyProtection="0"/>
    <xf numFmtId="0" fontId="79" fillId="7" borderId="1" applyNumberFormat="0" applyAlignment="0" applyProtection="0"/>
    <xf numFmtId="0" fontId="80" fillId="0" borderId="6" applyNumberFormat="0" applyFill="0" applyAlignment="0" applyProtection="0"/>
    <xf numFmtId="0" fontId="81" fillId="22" borderId="0" applyNumberFormat="0" applyBorder="0" applyAlignment="0" applyProtection="0"/>
    <xf numFmtId="0" fontId="48" fillId="0" borderId="0"/>
    <xf numFmtId="0" fontId="48" fillId="2" borderId="0" applyNumberFormat="0" applyBorder="0" applyAlignment="0" applyProtection="0"/>
    <xf numFmtId="0" fontId="48" fillId="23" borderId="7" applyNumberFormat="0" applyFont="0" applyAlignment="0" applyProtection="0"/>
    <xf numFmtId="0" fontId="82" fillId="20" borderId="8" applyNumberFormat="0" applyAlignment="0" applyProtection="0"/>
    <xf numFmtId="0" fontId="83" fillId="0" borderId="0" applyNumberFormat="0" applyFill="0" applyBorder="0" applyAlignment="0" applyProtection="0"/>
    <xf numFmtId="0" fontId="84" fillId="0" borderId="9" applyNumberFormat="0" applyFill="0" applyAlignment="0" applyProtection="0"/>
    <xf numFmtId="0" fontId="85" fillId="0" borderId="0" applyNumberFormat="0" applyFill="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70" fillId="12" borderId="0" applyNumberFormat="0" applyBorder="0" applyAlignment="0" applyProtection="0"/>
    <xf numFmtId="0" fontId="70" fillId="9" borderId="0" applyNumberFormat="0" applyBorder="0" applyAlignment="0" applyProtection="0"/>
    <xf numFmtId="0" fontId="70" fillId="10"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5"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70" fillId="18"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9" borderId="0" applyNumberFormat="0" applyBorder="0" applyAlignment="0" applyProtection="0"/>
    <xf numFmtId="0" fontId="71" fillId="3" borderId="0" applyNumberFormat="0" applyBorder="0" applyAlignment="0" applyProtection="0"/>
    <xf numFmtId="0" fontId="72" fillId="20" borderId="1" applyNumberFormat="0" applyAlignment="0" applyProtection="0"/>
    <xf numFmtId="0" fontId="73" fillId="21" borderId="2" applyNumberFormat="0" applyAlignment="0" applyProtection="0"/>
    <xf numFmtId="0" fontId="74" fillId="0" borderId="0" applyNumberFormat="0" applyFill="0" applyBorder="0" applyAlignment="0" applyProtection="0"/>
    <xf numFmtId="0" fontId="75" fillId="4" borderId="0" applyNumberFormat="0" applyBorder="0" applyAlignment="0" applyProtection="0"/>
    <xf numFmtId="0" fontId="76" fillId="0" borderId="3" applyNumberFormat="0" applyFill="0" applyAlignment="0" applyProtection="0"/>
    <xf numFmtId="0" fontId="77" fillId="0" borderId="4" applyNumberFormat="0" applyFill="0" applyAlignment="0" applyProtection="0"/>
    <xf numFmtId="0" fontId="78" fillId="0" borderId="5" applyNumberFormat="0" applyFill="0" applyAlignment="0" applyProtection="0"/>
    <xf numFmtId="0" fontId="78" fillId="0" borderId="0" applyNumberFormat="0" applyFill="0" applyBorder="0" applyAlignment="0" applyProtection="0"/>
    <xf numFmtId="0" fontId="79" fillId="7" borderId="1" applyNumberFormat="0" applyAlignment="0" applyProtection="0"/>
    <xf numFmtId="0" fontId="80" fillId="0" borderId="6" applyNumberFormat="0" applyFill="0" applyAlignment="0" applyProtection="0"/>
    <xf numFmtId="0" fontId="81" fillId="22" borderId="0" applyNumberFormat="0" applyBorder="0" applyAlignment="0" applyProtection="0"/>
    <xf numFmtId="0" fontId="48" fillId="0" borderId="0"/>
    <xf numFmtId="0" fontId="48" fillId="23" borderId="7" applyNumberFormat="0" applyFont="0" applyAlignment="0" applyProtection="0"/>
    <xf numFmtId="0" fontId="82" fillId="20" borderId="8" applyNumberFormat="0" applyAlignment="0" applyProtection="0"/>
    <xf numFmtId="0" fontId="83" fillId="0" borderId="0" applyNumberFormat="0" applyFill="0" applyBorder="0" applyAlignment="0" applyProtection="0"/>
    <xf numFmtId="0" fontId="84" fillId="0" borderId="9" applyNumberFormat="0" applyFill="0" applyAlignment="0" applyProtection="0"/>
    <xf numFmtId="0" fontId="85" fillId="0" borderId="0" applyNumberFormat="0" applyFill="0" applyBorder="0" applyAlignment="0" applyProtection="0"/>
    <xf numFmtId="0" fontId="48" fillId="2"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70" fillId="12" borderId="0" applyNumberFormat="0" applyBorder="0" applyAlignment="0" applyProtection="0"/>
    <xf numFmtId="0" fontId="70" fillId="9" borderId="0" applyNumberFormat="0" applyBorder="0" applyAlignment="0" applyProtection="0"/>
    <xf numFmtId="0" fontId="70" fillId="10"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5"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70" fillId="18"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9" borderId="0" applyNumberFormat="0" applyBorder="0" applyAlignment="0" applyProtection="0"/>
    <xf numFmtId="0" fontId="71" fillId="3" borderId="0" applyNumberFormat="0" applyBorder="0" applyAlignment="0" applyProtection="0"/>
    <xf numFmtId="0" fontId="72" fillId="20" borderId="1" applyNumberFormat="0" applyAlignment="0" applyProtection="0"/>
    <xf numFmtId="0" fontId="73" fillId="21" borderId="2" applyNumberFormat="0" applyAlignment="0" applyProtection="0"/>
    <xf numFmtId="0" fontId="48" fillId="2" borderId="0" applyNumberFormat="0" applyBorder="0" applyAlignment="0" applyProtection="0"/>
    <xf numFmtId="0" fontId="74" fillId="0" borderId="0" applyNumberFormat="0" applyFill="0" applyBorder="0" applyAlignment="0" applyProtection="0"/>
    <xf numFmtId="0" fontId="75" fillId="4" borderId="0" applyNumberFormat="0" applyBorder="0" applyAlignment="0" applyProtection="0"/>
    <xf numFmtId="0" fontId="76" fillId="0" borderId="3" applyNumberFormat="0" applyFill="0" applyAlignment="0" applyProtection="0"/>
    <xf numFmtId="0" fontId="77" fillId="0" borderId="4" applyNumberFormat="0" applyFill="0" applyAlignment="0" applyProtection="0"/>
    <xf numFmtId="0" fontId="78" fillId="0" borderId="5" applyNumberFormat="0" applyFill="0" applyAlignment="0" applyProtection="0"/>
    <xf numFmtId="0" fontId="78" fillId="0" borderId="0" applyNumberFormat="0" applyFill="0" applyBorder="0" applyAlignment="0" applyProtection="0"/>
    <xf numFmtId="0" fontId="79" fillId="7" borderId="1" applyNumberFormat="0" applyAlignment="0" applyProtection="0"/>
    <xf numFmtId="0" fontId="80" fillId="0" borderId="6" applyNumberFormat="0" applyFill="0" applyAlignment="0" applyProtection="0"/>
    <xf numFmtId="0" fontId="81" fillId="22" borderId="0" applyNumberFormat="0" applyBorder="0" applyAlignment="0" applyProtection="0"/>
    <xf numFmtId="0" fontId="48" fillId="0" borderId="0"/>
    <xf numFmtId="0" fontId="48" fillId="23" borderId="7" applyNumberFormat="0" applyFont="0" applyAlignment="0" applyProtection="0"/>
    <xf numFmtId="0" fontId="82" fillId="20" borderId="8" applyNumberFormat="0" applyAlignment="0" applyProtection="0"/>
    <xf numFmtId="0" fontId="83" fillId="0" borderId="0" applyNumberFormat="0" applyFill="0" applyBorder="0" applyAlignment="0" applyProtection="0"/>
    <xf numFmtId="0" fontId="84" fillId="0" borderId="9" applyNumberFormat="0" applyFill="0" applyAlignment="0" applyProtection="0"/>
    <xf numFmtId="0" fontId="85" fillId="0" borderId="0" applyNumberFormat="0" applyFill="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70" fillId="12" borderId="0" applyNumberFormat="0" applyBorder="0" applyAlignment="0" applyProtection="0"/>
    <xf numFmtId="0" fontId="70" fillId="9" borderId="0" applyNumberFormat="0" applyBorder="0" applyAlignment="0" applyProtection="0"/>
    <xf numFmtId="0" fontId="70" fillId="10"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5"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70" fillId="18"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9" borderId="0" applyNumberFormat="0" applyBorder="0" applyAlignment="0" applyProtection="0"/>
    <xf numFmtId="0" fontId="71" fillId="3" borderId="0" applyNumberFormat="0" applyBorder="0" applyAlignment="0" applyProtection="0"/>
    <xf numFmtId="0" fontId="72" fillId="20" borderId="1" applyNumberFormat="0" applyAlignment="0" applyProtection="0"/>
    <xf numFmtId="0" fontId="73" fillId="21" borderId="2" applyNumberFormat="0" applyAlignment="0" applyProtection="0"/>
    <xf numFmtId="0" fontId="74" fillId="0" borderId="0" applyNumberFormat="0" applyFill="0" applyBorder="0" applyAlignment="0" applyProtection="0"/>
    <xf numFmtId="0" fontId="75" fillId="4" borderId="0" applyNumberFormat="0" applyBorder="0" applyAlignment="0" applyProtection="0"/>
    <xf numFmtId="0" fontId="76" fillId="0" borderId="3" applyNumberFormat="0" applyFill="0" applyAlignment="0" applyProtection="0"/>
    <xf numFmtId="0" fontId="77" fillId="0" borderId="4" applyNumberFormat="0" applyFill="0" applyAlignment="0" applyProtection="0"/>
    <xf numFmtId="0" fontId="78" fillId="0" borderId="5" applyNumberFormat="0" applyFill="0" applyAlignment="0" applyProtection="0"/>
    <xf numFmtId="0" fontId="78" fillId="0" borderId="0" applyNumberFormat="0" applyFill="0" applyBorder="0" applyAlignment="0" applyProtection="0"/>
    <xf numFmtId="0" fontId="79" fillId="7" borderId="1" applyNumberFormat="0" applyAlignment="0" applyProtection="0"/>
    <xf numFmtId="0" fontId="80" fillId="0" borderId="6" applyNumberFormat="0" applyFill="0" applyAlignment="0" applyProtection="0"/>
    <xf numFmtId="0" fontId="81" fillId="22" borderId="0" applyNumberFormat="0" applyBorder="0" applyAlignment="0" applyProtection="0"/>
    <xf numFmtId="0" fontId="48" fillId="0" borderId="0"/>
    <xf numFmtId="0" fontId="48" fillId="23" borderId="7" applyNumberFormat="0" applyFont="0" applyAlignment="0" applyProtection="0"/>
    <xf numFmtId="0" fontId="82" fillId="20" borderId="8" applyNumberFormat="0" applyAlignment="0" applyProtection="0"/>
    <xf numFmtId="0" fontId="83" fillId="0" borderId="0" applyNumberFormat="0" applyFill="0" applyBorder="0" applyAlignment="0" applyProtection="0"/>
    <xf numFmtId="0" fontId="84" fillId="0" borderId="9" applyNumberFormat="0" applyFill="0" applyAlignment="0" applyProtection="0"/>
    <xf numFmtId="0" fontId="85" fillId="0" borderId="0" applyNumberFormat="0" applyFill="0" applyBorder="0" applyAlignment="0" applyProtection="0"/>
    <xf numFmtId="0" fontId="42" fillId="0" borderId="0"/>
    <xf numFmtId="0" fontId="42" fillId="0" borderId="0"/>
    <xf numFmtId="0" fontId="48" fillId="0" borderId="0"/>
    <xf numFmtId="0" fontId="42" fillId="0" borderId="0"/>
    <xf numFmtId="0" fontId="41" fillId="0" borderId="0"/>
    <xf numFmtId="0" fontId="40" fillId="0" borderId="0"/>
    <xf numFmtId="0" fontId="40"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4" fillId="0" borderId="0"/>
    <xf numFmtId="0" fontId="34" fillId="0" borderId="0"/>
    <xf numFmtId="0" fontId="33" fillId="0" borderId="0"/>
    <xf numFmtId="0" fontId="33" fillId="0" borderId="0"/>
    <xf numFmtId="0" fontId="33" fillId="0" borderId="0"/>
    <xf numFmtId="0" fontId="32" fillId="0" borderId="0"/>
    <xf numFmtId="0" fontId="32" fillId="0" borderId="0"/>
    <xf numFmtId="0" fontId="32" fillId="0" borderId="0"/>
    <xf numFmtId="0" fontId="32" fillId="0" borderId="0"/>
    <xf numFmtId="0" fontId="31" fillId="0" borderId="0"/>
    <xf numFmtId="0" fontId="31" fillId="0" borderId="0"/>
    <xf numFmtId="0" fontId="31" fillId="0" borderId="0"/>
    <xf numFmtId="0" fontId="31" fillId="0" borderId="0"/>
    <xf numFmtId="0" fontId="30" fillId="0" borderId="0"/>
    <xf numFmtId="0" fontId="30" fillId="0" borderId="0"/>
    <xf numFmtId="0" fontId="30" fillId="0" borderId="0"/>
    <xf numFmtId="0" fontId="29" fillId="0" borderId="0"/>
    <xf numFmtId="0" fontId="29" fillId="0" borderId="0"/>
    <xf numFmtId="0" fontId="29" fillId="0" borderId="0"/>
    <xf numFmtId="0" fontId="29" fillId="0" borderId="0"/>
    <xf numFmtId="0" fontId="28" fillId="0" borderId="0"/>
    <xf numFmtId="43" fontId="28" fillId="0" borderId="0" applyFont="0" applyFill="0" applyBorder="0" applyAlignment="0" applyProtection="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4" fillId="0" borderId="0"/>
    <xf numFmtId="44" fontId="24" fillId="0" borderId="0" applyFont="0" applyFill="0" applyBorder="0" applyAlignment="0" applyProtection="0"/>
    <xf numFmtId="0" fontId="23" fillId="0" borderId="0"/>
    <xf numFmtId="43" fontId="23" fillId="0" borderId="0" applyFont="0" applyFill="0" applyBorder="0" applyAlignment="0" applyProtection="0"/>
    <xf numFmtId="0" fontId="22" fillId="0" borderId="0"/>
    <xf numFmtId="0" fontId="21" fillId="0" borderId="0"/>
    <xf numFmtId="44" fontId="21" fillId="0" borderId="0" applyFont="0" applyFill="0" applyBorder="0" applyAlignment="0" applyProtection="0"/>
    <xf numFmtId="0" fontId="20" fillId="0" borderId="0"/>
    <xf numFmtId="0" fontId="20"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6" fillId="0" borderId="0"/>
    <xf numFmtId="0" fontId="16" fillId="0" borderId="0"/>
    <xf numFmtId="43" fontId="16" fillId="0" borderId="0" applyFont="0" applyFill="0" applyBorder="0" applyAlignment="0" applyProtection="0"/>
    <xf numFmtId="0" fontId="64" fillId="0" borderId="0"/>
    <xf numFmtId="0" fontId="48" fillId="2"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44" fontId="121" fillId="0" borderId="0" applyFont="0" applyFill="0" applyBorder="0" applyAlignment="0" applyProtection="0"/>
    <xf numFmtId="43" fontId="122" fillId="0" borderId="0" applyFont="0" applyFill="0" applyBorder="0" applyAlignment="0" applyProtection="0"/>
    <xf numFmtId="9" fontId="123" fillId="0" borderId="0" applyFont="0" applyFill="0" applyBorder="0" applyAlignment="0" applyProtection="0"/>
    <xf numFmtId="0" fontId="15" fillId="0" borderId="0"/>
    <xf numFmtId="0" fontId="15" fillId="0" borderId="0"/>
    <xf numFmtId="0" fontId="14" fillId="0" borderId="0"/>
    <xf numFmtId="43" fontId="14" fillId="0" borderId="0" applyFont="0" applyFill="0" applyBorder="0" applyAlignment="0" applyProtection="0"/>
    <xf numFmtId="0" fontId="13" fillId="0" borderId="0"/>
    <xf numFmtId="0" fontId="64" fillId="0" borderId="0"/>
    <xf numFmtId="43" fontId="48" fillId="0" borderId="0" applyFont="0" applyFill="0" applyBorder="0" applyAlignment="0" applyProtection="0"/>
    <xf numFmtId="43" fontId="64" fillId="0" borderId="0" applyFont="0" applyFill="0" applyBorder="0" applyAlignment="0" applyProtection="0"/>
    <xf numFmtId="44" fontId="48" fillId="0" borderId="0" applyFont="0" applyFill="0" applyBorder="0" applyAlignment="0" applyProtection="0"/>
    <xf numFmtId="44" fontId="64" fillId="0" borderId="0" applyFont="0" applyFill="0" applyBorder="0" applyAlignment="0" applyProtection="0"/>
    <xf numFmtId="0" fontId="64" fillId="0" borderId="0"/>
    <xf numFmtId="0" fontId="64" fillId="0" borderId="0"/>
    <xf numFmtId="0" fontId="13" fillId="0" borderId="0"/>
    <xf numFmtId="0" fontId="126" fillId="0" borderId="0"/>
    <xf numFmtId="9" fontId="64" fillId="0" borderId="0" applyFont="0" applyFill="0" applyBorder="0" applyAlignment="0" applyProtection="0"/>
    <xf numFmtId="0" fontId="64" fillId="0" borderId="0"/>
    <xf numFmtId="9" fontId="64" fillId="0" borderId="0" applyFont="0" applyFill="0" applyBorder="0" applyAlignment="0" applyProtection="0"/>
    <xf numFmtId="0" fontId="12" fillId="0" borderId="0"/>
    <xf numFmtId="0" fontId="64" fillId="0" borderId="0"/>
    <xf numFmtId="43" fontId="64" fillId="0" borderId="0" applyFont="0" applyFill="0" applyBorder="0" applyAlignment="0" applyProtection="0"/>
    <xf numFmtId="43" fontId="12" fillId="0" borderId="0" applyFont="0" applyFill="0" applyBorder="0" applyAlignment="0" applyProtection="0"/>
    <xf numFmtId="44" fontId="64" fillId="0" borderId="0" applyFont="0" applyFill="0" applyBorder="0" applyAlignment="0" applyProtection="0"/>
    <xf numFmtId="44" fontId="12" fillId="0" borderId="0" applyFont="0" applyFill="0" applyBorder="0" applyAlignment="0" applyProtection="0"/>
    <xf numFmtId="0" fontId="64" fillId="0" borderId="0"/>
    <xf numFmtId="0" fontId="64" fillId="0" borderId="0"/>
    <xf numFmtId="0" fontId="64" fillId="0" borderId="0"/>
    <xf numFmtId="0" fontId="132" fillId="0" borderId="0"/>
    <xf numFmtId="0" fontId="11" fillId="0" borderId="0"/>
    <xf numFmtId="0" fontId="134" fillId="0" borderId="0"/>
    <xf numFmtId="0" fontId="10" fillId="0" borderId="0"/>
    <xf numFmtId="0" fontId="9" fillId="0" borderId="0"/>
    <xf numFmtId="0" fontId="9" fillId="0" borderId="0"/>
    <xf numFmtId="0" fontId="132" fillId="0" borderId="0"/>
    <xf numFmtId="0" fontId="8" fillId="0" borderId="0"/>
    <xf numFmtId="0" fontId="7" fillId="24" borderId="0" applyNumberFormat="0" applyBorder="0" applyAlignment="0" applyProtection="0"/>
    <xf numFmtId="0" fontId="7" fillId="24" borderId="0" applyNumberFormat="0" applyBorder="0" applyAlignment="0" applyProtection="0"/>
    <xf numFmtId="0" fontId="48" fillId="2" borderId="0" applyNumberFormat="0" applyBorder="0" applyAlignment="0" applyProtection="0"/>
    <xf numFmtId="0" fontId="48" fillId="2" borderId="0" applyNumberFormat="0" applyBorder="0" applyAlignment="0" applyProtection="0"/>
    <xf numFmtId="0" fontId="48" fillId="2" borderId="0" applyNumberFormat="0" applyBorder="0" applyAlignment="0" applyProtection="0"/>
    <xf numFmtId="0" fontId="48" fillId="2" borderId="0" applyNumberFormat="0" applyBorder="0" applyAlignment="0" applyProtection="0"/>
    <xf numFmtId="0" fontId="48" fillId="2" borderId="0" applyNumberFormat="0" applyBorder="0" applyAlignment="0" applyProtection="0"/>
    <xf numFmtId="0" fontId="48" fillId="2" borderId="0" applyNumberFormat="0" applyBorder="0" applyAlignment="0" applyProtection="0"/>
    <xf numFmtId="0" fontId="48" fillId="2" borderId="0" applyNumberFormat="0" applyBorder="0" applyAlignment="0" applyProtection="0"/>
    <xf numFmtId="0" fontId="48" fillId="2" borderId="0" applyNumberFormat="0" applyBorder="0" applyAlignment="0" applyProtection="0"/>
    <xf numFmtId="0" fontId="48" fillId="2" borderId="0" applyNumberFormat="0" applyBorder="0" applyAlignment="0" applyProtection="0"/>
    <xf numFmtId="0" fontId="48" fillId="2"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48" fillId="2" borderId="0" applyNumberFormat="0" applyBorder="0" applyAlignment="0" applyProtection="0"/>
    <xf numFmtId="0" fontId="48" fillId="2" borderId="0" applyNumberFormat="0" applyBorder="0" applyAlignment="0" applyProtection="0"/>
    <xf numFmtId="0" fontId="48" fillId="2"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48" fillId="3" borderId="0" applyNumberFormat="0" applyBorder="0" applyAlignment="0" applyProtection="0"/>
    <xf numFmtId="0" fontId="48" fillId="3" borderId="0" applyNumberFormat="0" applyBorder="0" applyAlignment="0" applyProtection="0"/>
    <xf numFmtId="0" fontId="48" fillId="3" borderId="0" applyNumberFormat="0" applyBorder="0" applyAlignment="0" applyProtection="0"/>
    <xf numFmtId="0" fontId="48" fillId="3" borderId="0" applyNumberFormat="0" applyBorder="0" applyAlignment="0" applyProtection="0"/>
    <xf numFmtId="0" fontId="48" fillId="3" borderId="0" applyNumberFormat="0" applyBorder="0" applyAlignment="0" applyProtection="0"/>
    <xf numFmtId="0" fontId="48" fillId="3" borderId="0" applyNumberFormat="0" applyBorder="0" applyAlignment="0" applyProtection="0"/>
    <xf numFmtId="0" fontId="48" fillId="3" borderId="0" applyNumberFormat="0" applyBorder="0" applyAlignment="0" applyProtection="0"/>
    <xf numFmtId="0" fontId="48" fillId="3" borderId="0" applyNumberFormat="0" applyBorder="0" applyAlignment="0" applyProtection="0"/>
    <xf numFmtId="0" fontId="48" fillId="3" borderId="0" applyNumberFormat="0" applyBorder="0" applyAlignment="0" applyProtection="0"/>
    <xf numFmtId="0" fontId="48" fillId="3"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48" fillId="3" borderId="0" applyNumberFormat="0" applyBorder="0" applyAlignment="0" applyProtection="0"/>
    <xf numFmtId="0" fontId="48" fillId="3" borderId="0" applyNumberFormat="0" applyBorder="0" applyAlignment="0" applyProtection="0"/>
    <xf numFmtId="0" fontId="48" fillId="3"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48" fillId="4" borderId="0" applyNumberFormat="0" applyBorder="0" applyAlignment="0" applyProtection="0"/>
    <xf numFmtId="0" fontId="48" fillId="4" borderId="0" applyNumberFormat="0" applyBorder="0" applyAlignment="0" applyProtection="0"/>
    <xf numFmtId="0" fontId="48" fillId="4" borderId="0" applyNumberFormat="0" applyBorder="0" applyAlignment="0" applyProtection="0"/>
    <xf numFmtId="0" fontId="48" fillId="4" borderId="0" applyNumberFormat="0" applyBorder="0" applyAlignment="0" applyProtection="0"/>
    <xf numFmtId="0" fontId="48" fillId="4" borderId="0" applyNumberFormat="0" applyBorder="0" applyAlignment="0" applyProtection="0"/>
    <xf numFmtId="0" fontId="48" fillId="4" borderId="0" applyNumberFormat="0" applyBorder="0" applyAlignment="0" applyProtection="0"/>
    <xf numFmtId="0" fontId="48" fillId="4" borderId="0" applyNumberFormat="0" applyBorder="0" applyAlignment="0" applyProtection="0"/>
    <xf numFmtId="0" fontId="48" fillId="4" borderId="0" applyNumberFormat="0" applyBorder="0" applyAlignment="0" applyProtection="0"/>
    <xf numFmtId="0" fontId="48" fillId="4" borderId="0" applyNumberFormat="0" applyBorder="0" applyAlignment="0" applyProtection="0"/>
    <xf numFmtId="0" fontId="48" fillId="4"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48" fillId="4" borderId="0" applyNumberFormat="0" applyBorder="0" applyAlignment="0" applyProtection="0"/>
    <xf numFmtId="0" fontId="48" fillId="4" borderId="0" applyNumberFormat="0" applyBorder="0" applyAlignment="0" applyProtection="0"/>
    <xf numFmtId="0" fontId="48" fillId="4"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48" fillId="11" borderId="0" applyNumberFormat="0" applyBorder="0" applyAlignment="0" applyProtection="0"/>
    <xf numFmtId="0" fontId="48" fillId="11" borderId="0" applyNumberFormat="0" applyBorder="0" applyAlignment="0" applyProtection="0"/>
    <xf numFmtId="0" fontId="48" fillId="11" borderId="0" applyNumberFormat="0" applyBorder="0" applyAlignment="0" applyProtection="0"/>
    <xf numFmtId="0" fontId="48" fillId="11" borderId="0" applyNumberFormat="0" applyBorder="0" applyAlignment="0" applyProtection="0"/>
    <xf numFmtId="0" fontId="48" fillId="11" borderId="0" applyNumberFormat="0" applyBorder="0" applyAlignment="0" applyProtection="0"/>
    <xf numFmtId="0" fontId="48" fillId="11" borderId="0" applyNumberFormat="0" applyBorder="0" applyAlignment="0" applyProtection="0"/>
    <xf numFmtId="0" fontId="48" fillId="11" borderId="0" applyNumberFormat="0" applyBorder="0" applyAlignment="0" applyProtection="0"/>
    <xf numFmtId="0" fontId="48" fillId="11" borderId="0" applyNumberFormat="0" applyBorder="0" applyAlignment="0" applyProtection="0"/>
    <xf numFmtId="0" fontId="48" fillId="11" borderId="0" applyNumberFormat="0" applyBorder="0" applyAlignment="0" applyProtection="0"/>
    <xf numFmtId="0" fontId="48" fillId="11"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48" fillId="11" borderId="0" applyNumberFormat="0" applyBorder="0" applyAlignment="0" applyProtection="0"/>
    <xf numFmtId="0" fontId="48" fillId="11" borderId="0" applyNumberFormat="0" applyBorder="0" applyAlignment="0" applyProtection="0"/>
    <xf numFmtId="0" fontId="48" fillId="11"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8" fillId="0" borderId="0"/>
    <xf numFmtId="0" fontId="48" fillId="0" borderId="0"/>
    <xf numFmtId="0" fontId="48" fillId="0" borderId="0"/>
    <xf numFmtId="0" fontId="48" fillId="0" borderId="0"/>
    <xf numFmtId="0" fontId="7" fillId="0" borderId="0"/>
    <xf numFmtId="0" fontId="7" fillId="0" borderId="0"/>
    <xf numFmtId="0" fontId="7" fillId="0" borderId="0"/>
    <xf numFmtId="0" fontId="7" fillId="0" borderId="0"/>
    <xf numFmtId="0" fontId="7" fillId="0" borderId="0"/>
    <xf numFmtId="0" fontId="48" fillId="0" borderId="0"/>
    <xf numFmtId="0" fontId="48" fillId="0" borderId="0"/>
    <xf numFmtId="0" fontId="48" fillId="0" borderId="0"/>
    <xf numFmtId="0" fontId="4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8" fillId="54" borderId="81" applyNumberFormat="0" applyFont="0" applyAlignment="0" applyProtection="0"/>
    <xf numFmtId="0" fontId="48" fillId="54" borderId="81" applyNumberFormat="0" applyFont="0" applyAlignment="0" applyProtection="0"/>
    <xf numFmtId="0" fontId="48" fillId="23" borderId="7" applyNumberFormat="0" applyFont="0" applyAlignment="0" applyProtection="0"/>
    <xf numFmtId="0" fontId="48" fillId="23" borderId="7" applyNumberFormat="0" applyFont="0" applyAlignment="0" applyProtection="0"/>
    <xf numFmtId="0" fontId="48" fillId="23" borderId="7" applyNumberFormat="0" applyFont="0" applyAlignment="0" applyProtection="0"/>
    <xf numFmtId="0" fontId="48" fillId="23" borderId="7" applyNumberFormat="0" applyFont="0" applyAlignment="0" applyProtection="0"/>
    <xf numFmtId="0" fontId="48" fillId="23" borderId="7" applyNumberFormat="0" applyFont="0" applyAlignment="0" applyProtection="0"/>
    <xf numFmtId="0" fontId="48" fillId="23" borderId="7" applyNumberFormat="0" applyFont="0" applyAlignment="0" applyProtection="0"/>
    <xf numFmtId="0" fontId="48" fillId="23" borderId="7" applyNumberFormat="0" applyFont="0" applyAlignment="0" applyProtection="0"/>
    <xf numFmtId="0" fontId="48" fillId="23" borderId="7" applyNumberFormat="0" applyFont="0" applyAlignment="0" applyProtection="0"/>
    <xf numFmtId="0" fontId="48" fillId="23" borderId="7" applyNumberFormat="0" applyFont="0" applyAlignment="0" applyProtection="0"/>
    <xf numFmtId="0" fontId="48" fillId="23" borderId="7"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7"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7" fillId="54" borderId="81" applyNumberFormat="0" applyFont="0" applyAlignment="0" applyProtection="0"/>
    <xf numFmtId="0" fontId="7" fillId="54" borderId="81" applyNumberFormat="0" applyFont="0" applyAlignment="0" applyProtection="0"/>
    <xf numFmtId="0" fontId="7" fillId="54" borderId="81" applyNumberFormat="0" applyFont="0" applyAlignment="0" applyProtection="0"/>
    <xf numFmtId="0" fontId="7" fillId="54" borderId="81" applyNumberFormat="0" applyFont="0" applyAlignment="0" applyProtection="0"/>
    <xf numFmtId="0" fontId="7"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7" fillId="54" borderId="81" applyNumberFormat="0" applyFont="0" applyAlignment="0" applyProtection="0"/>
    <xf numFmtId="0" fontId="7" fillId="54" borderId="81" applyNumberFormat="0" applyFont="0" applyAlignment="0" applyProtection="0"/>
    <xf numFmtId="0" fontId="7" fillId="54" borderId="81" applyNumberFormat="0" applyFont="0" applyAlignment="0" applyProtection="0"/>
    <xf numFmtId="0" fontId="7" fillId="54" borderId="81" applyNumberFormat="0" applyFont="0" applyAlignment="0" applyProtection="0"/>
    <xf numFmtId="0" fontId="7" fillId="54" borderId="81" applyNumberFormat="0" applyFont="0" applyAlignment="0" applyProtection="0"/>
    <xf numFmtId="0" fontId="7" fillId="54" borderId="81" applyNumberFormat="0" applyFont="0" applyAlignment="0" applyProtection="0"/>
    <xf numFmtId="0" fontId="7"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7" fillId="54" borderId="81" applyNumberFormat="0" applyFont="0" applyAlignment="0" applyProtection="0"/>
    <xf numFmtId="0" fontId="7" fillId="54" borderId="81" applyNumberFormat="0" applyFont="0" applyAlignment="0" applyProtection="0"/>
    <xf numFmtId="0" fontId="7" fillId="54" borderId="81" applyNumberFormat="0" applyFont="0" applyAlignment="0" applyProtection="0"/>
    <xf numFmtId="0" fontId="7" fillId="54" borderId="81" applyNumberFormat="0" applyFont="0" applyAlignment="0" applyProtection="0"/>
    <xf numFmtId="0" fontId="7" fillId="54" borderId="81" applyNumberFormat="0" applyFont="0" applyAlignment="0" applyProtection="0"/>
    <xf numFmtId="0" fontId="7" fillId="54" borderId="81" applyNumberFormat="0" applyFont="0" applyAlignment="0" applyProtection="0"/>
    <xf numFmtId="0" fontId="7"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23" borderId="7" applyNumberFormat="0" applyFont="0" applyAlignment="0" applyProtection="0"/>
    <xf numFmtId="0" fontId="48" fillId="23" borderId="7" applyNumberFormat="0" applyFont="0" applyAlignment="0" applyProtection="0"/>
    <xf numFmtId="0" fontId="48" fillId="23" borderId="7"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48" fillId="54" borderId="81"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cellStyleXfs>
  <cellXfs count="1836">
    <xf numFmtId="0" fontId="0" fillId="0" borderId="0" xfId="0"/>
    <xf numFmtId="14" fontId="68" fillId="0" borderId="14" xfId="2858" applyNumberFormat="1" applyFont="1" applyFill="1" applyBorder="1" applyAlignment="1">
      <alignment horizontal="center"/>
    </xf>
    <xf numFmtId="0" fontId="68" fillId="0" borderId="0" xfId="2858" applyFont="1" applyFill="1" applyBorder="1" applyAlignment="1"/>
    <xf numFmtId="0" fontId="68" fillId="0" borderId="24" xfId="2858" applyNumberFormat="1" applyFont="1" applyFill="1" applyBorder="1" applyAlignment="1">
      <alignment horizontal="center"/>
    </xf>
    <xf numFmtId="0" fontId="68" fillId="0" borderId="0" xfId="2858" applyFont="1" applyFill="1" applyBorder="1" applyAlignment="1">
      <alignment horizontal="center" wrapText="1"/>
    </xf>
    <xf numFmtId="0" fontId="68" fillId="0" borderId="0" xfId="2858" applyFont="1" applyFill="1" applyAlignment="1">
      <alignment horizontal="center"/>
    </xf>
    <xf numFmtId="164" fontId="65" fillId="0" borderId="0" xfId="2858" applyNumberFormat="1" applyFont="1" applyFill="1" applyBorder="1"/>
    <xf numFmtId="42" fontId="68" fillId="0" borderId="0" xfId="2858" applyNumberFormat="1" applyFont="1" applyFill="1" applyBorder="1" applyAlignment="1"/>
    <xf numFmtId="0" fontId="68" fillId="0" borderId="0" xfId="2858" applyFont="1" applyFill="1" applyBorder="1" applyAlignment="1">
      <alignment horizontal="right" wrapText="1"/>
    </xf>
    <xf numFmtId="164" fontId="68" fillId="0" borderId="0" xfId="2858" applyNumberFormat="1" applyFont="1" applyFill="1" applyBorder="1"/>
    <xf numFmtId="14" fontId="68" fillId="0" borderId="0" xfId="2858" applyNumberFormat="1" applyFont="1" applyFill="1" applyBorder="1" applyAlignment="1"/>
    <xf numFmtId="0" fontId="68" fillId="0" borderId="32" xfId="2858" applyFont="1" applyFill="1" applyBorder="1" applyAlignment="1">
      <alignment wrapText="1"/>
    </xf>
    <xf numFmtId="0" fontId="65" fillId="0" borderId="61" xfId="2858" applyFont="1" applyFill="1" applyBorder="1" applyAlignment="1">
      <alignment horizontal="center"/>
    </xf>
    <xf numFmtId="42" fontId="65" fillId="0" borderId="0" xfId="2858" applyNumberFormat="1" applyFont="1" applyFill="1" applyAlignment="1">
      <alignment horizontal="left"/>
    </xf>
    <xf numFmtId="0" fontId="65" fillId="0" borderId="0" xfId="2858" applyFont="1" applyFill="1" applyAlignment="1">
      <alignment horizontal="left"/>
    </xf>
    <xf numFmtId="42" fontId="65" fillId="0" borderId="0" xfId="2858" applyNumberFormat="1" applyFont="1" applyFill="1" applyBorder="1"/>
    <xf numFmtId="166" fontId="65" fillId="0" borderId="0" xfId="2858" applyNumberFormat="1" applyFont="1" applyFill="1" applyBorder="1" applyAlignment="1">
      <alignment horizontal="center" wrapText="1"/>
    </xf>
    <xf numFmtId="166" fontId="68" fillId="0" borderId="55" xfId="2858" quotePrefix="1" applyNumberFormat="1" applyFont="1" applyFill="1" applyBorder="1" applyAlignment="1">
      <alignment horizontal="center" vertical="center" wrapText="1"/>
    </xf>
    <xf numFmtId="166" fontId="68" fillId="0" borderId="21" xfId="2858" quotePrefix="1" applyNumberFormat="1" applyFont="1" applyFill="1" applyBorder="1" applyAlignment="1">
      <alignment horizontal="center" vertical="center" wrapText="1"/>
    </xf>
    <xf numFmtId="42" fontId="68" fillId="0" borderId="32" xfId="2858" applyNumberFormat="1" applyFont="1" applyFill="1" applyBorder="1" applyAlignment="1">
      <alignment vertical="center"/>
    </xf>
    <xf numFmtId="166" fontId="68" fillId="0" borderId="16" xfId="2858" quotePrefix="1" applyNumberFormat="1" applyFont="1" applyFill="1" applyBorder="1" applyAlignment="1">
      <alignment horizontal="center" vertical="center" wrapText="1"/>
    </xf>
    <xf numFmtId="0" fontId="68" fillId="0" borderId="0" xfId="2858" applyFont="1" applyFill="1" applyBorder="1" applyAlignment="1">
      <alignment horizontal="left" vertical="top"/>
    </xf>
    <xf numFmtId="166" fontId="89" fillId="0" borderId="86" xfId="2660" applyNumberFormat="1" applyFont="1" applyFill="1" applyBorder="1"/>
    <xf numFmtId="166" fontId="89" fillId="0" borderId="48" xfId="2660" applyNumberFormat="1" applyFont="1" applyFill="1" applyBorder="1"/>
    <xf numFmtId="166" fontId="89" fillId="0" borderId="11" xfId="2660" applyNumberFormat="1" applyFont="1" applyFill="1" applyBorder="1"/>
    <xf numFmtId="166" fontId="87" fillId="0" borderId="86" xfId="2660" applyNumberFormat="1" applyFont="1" applyFill="1" applyBorder="1"/>
    <xf numFmtId="0" fontId="68" fillId="0" borderId="54" xfId="2858" applyFont="1" applyFill="1" applyBorder="1" applyAlignment="1">
      <alignment horizontal="left" wrapText="1"/>
    </xf>
    <xf numFmtId="42" fontId="68" fillId="0" borderId="39" xfId="2858" applyNumberFormat="1" applyFont="1" applyFill="1" applyBorder="1" applyAlignment="1">
      <alignment vertical="center"/>
    </xf>
    <xf numFmtId="0" fontId="68" fillId="0" borderId="25" xfId="2858" applyFont="1" applyFill="1" applyBorder="1" applyAlignment="1">
      <alignment horizontal="left" vertical="center" wrapText="1"/>
    </xf>
    <xf numFmtId="42" fontId="68" fillId="0" borderId="31" xfId="2858" applyNumberFormat="1" applyFont="1" applyFill="1" applyBorder="1" applyAlignment="1">
      <alignment vertical="center"/>
    </xf>
    <xf numFmtId="14" fontId="68" fillId="0" borderId="60" xfId="2858" quotePrefix="1" applyNumberFormat="1" applyFont="1" applyFill="1" applyBorder="1" applyAlignment="1">
      <alignment horizontal="center" vertical="center" wrapText="1"/>
    </xf>
    <xf numFmtId="0" fontId="68" fillId="0" borderId="0" xfId="2858" applyFont="1" applyFill="1" applyBorder="1" applyAlignment="1" applyProtection="1">
      <alignment wrapText="1"/>
      <protection locked="0"/>
    </xf>
    <xf numFmtId="165" fontId="89" fillId="0" borderId="12" xfId="2660" applyNumberFormat="1" applyFont="1" applyFill="1" applyBorder="1"/>
    <xf numFmtId="165" fontId="89" fillId="0" borderId="13" xfId="2660" applyNumberFormat="1" applyFont="1" applyFill="1" applyBorder="1" applyAlignment="1">
      <alignment horizontal="center"/>
    </xf>
    <xf numFmtId="0" fontId="68" fillId="0" borderId="14" xfId="2858" applyNumberFormat="1" applyFont="1" applyFill="1" applyBorder="1" applyAlignment="1">
      <alignment horizontal="center"/>
    </xf>
    <xf numFmtId="165" fontId="89" fillId="0" borderId="15" xfId="2660" applyNumberFormat="1" applyFont="1" applyFill="1" applyBorder="1"/>
    <xf numFmtId="0" fontId="68" fillId="0" borderId="50" xfId="2858" applyNumberFormat="1" applyFont="1" applyFill="1" applyBorder="1" applyAlignment="1">
      <alignment horizontal="center"/>
    </xf>
    <xf numFmtId="0" fontId="68" fillId="0" borderId="15" xfId="2858" applyFont="1" applyFill="1" applyBorder="1" applyAlignment="1">
      <alignment wrapText="1"/>
    </xf>
    <xf numFmtId="165" fontId="68" fillId="0" borderId="15" xfId="2660" applyNumberFormat="1" applyFont="1" applyFill="1" applyBorder="1"/>
    <xf numFmtId="165" fontId="68" fillId="0" borderId="15" xfId="2660" applyNumberFormat="1" applyFont="1" applyFill="1" applyBorder="1" applyAlignment="1">
      <alignment vertical="center"/>
    </xf>
    <xf numFmtId="15" fontId="68" fillId="0" borderId="15" xfId="2858" applyNumberFormat="1" applyFont="1" applyFill="1" applyBorder="1"/>
    <xf numFmtId="15" fontId="68" fillId="0" borderId="15" xfId="2858" applyNumberFormat="1" applyFont="1" applyFill="1" applyBorder="1" applyAlignment="1">
      <alignment wrapText="1"/>
    </xf>
    <xf numFmtId="15" fontId="68" fillId="0" borderId="16" xfId="2858" applyNumberFormat="1" applyFont="1" applyFill="1" applyBorder="1" applyAlignment="1">
      <alignment horizontal="center"/>
    </xf>
    <xf numFmtId="1" fontId="91" fillId="0" borderId="18" xfId="2858" applyNumberFormat="1" applyFont="1" applyFill="1" applyBorder="1" applyAlignment="1">
      <alignment horizontal="center"/>
    </xf>
    <xf numFmtId="0" fontId="68" fillId="0" borderId="16" xfId="2858" applyFont="1" applyFill="1" applyBorder="1" applyAlignment="1">
      <alignment horizontal="center"/>
    </xf>
    <xf numFmtId="0" fontId="68" fillId="0" borderId="0" xfId="2858" applyFont="1" applyFill="1" applyBorder="1" applyAlignment="1">
      <alignment vertical="center"/>
    </xf>
    <xf numFmtId="14" fontId="68" fillId="0" borderId="17" xfId="2858" applyNumberFormat="1" applyFont="1" applyFill="1" applyBorder="1" applyAlignment="1">
      <alignment horizontal="center"/>
    </xf>
    <xf numFmtId="15" fontId="68" fillId="0" borderId="21" xfId="2858" applyNumberFormat="1" applyFont="1" applyFill="1" applyBorder="1" applyAlignment="1">
      <alignment horizontal="center"/>
    </xf>
    <xf numFmtId="0" fontId="68" fillId="0" borderId="19" xfId="2858" applyNumberFormat="1" applyFont="1" applyFill="1" applyBorder="1" applyAlignment="1">
      <alignment horizontal="center"/>
    </xf>
    <xf numFmtId="15" fontId="68" fillId="0" borderId="36" xfId="2858" applyNumberFormat="1" applyFont="1" applyFill="1" applyBorder="1" applyAlignment="1">
      <alignment horizontal="center"/>
    </xf>
    <xf numFmtId="1" fontId="91" fillId="0" borderId="35" xfId="2858" applyNumberFormat="1" applyFont="1" applyFill="1" applyBorder="1" applyAlignment="1">
      <alignment horizontal="center"/>
    </xf>
    <xf numFmtId="14" fontId="68" fillId="0" borderId="10" xfId="2858" applyNumberFormat="1" applyFont="1" applyFill="1" applyBorder="1" applyAlignment="1">
      <alignment horizontal="center"/>
    </xf>
    <xf numFmtId="164" fontId="68" fillId="0" borderId="26" xfId="2659" applyNumberFormat="1" applyFont="1" applyFill="1" applyBorder="1"/>
    <xf numFmtId="0" fontId="68" fillId="0" borderId="17" xfId="2858" applyFont="1" applyFill="1" applyBorder="1" applyAlignment="1">
      <alignment horizontal="center"/>
    </xf>
    <xf numFmtId="164" fontId="68" fillId="0" borderId="18" xfId="2659" applyNumberFormat="1" applyFont="1" applyFill="1" applyBorder="1"/>
    <xf numFmtId="0" fontId="68" fillId="0" borderId="20" xfId="2858" applyFont="1" applyFill="1" applyBorder="1" applyAlignment="1">
      <alignment horizontal="center"/>
    </xf>
    <xf numFmtId="164" fontId="68" fillId="0" borderId="71" xfId="2659" applyNumberFormat="1" applyFont="1" applyFill="1" applyBorder="1"/>
    <xf numFmtId="164" fontId="68" fillId="0" borderId="23" xfId="2659" applyNumberFormat="1" applyFont="1" applyFill="1" applyBorder="1"/>
    <xf numFmtId="0" fontId="68" fillId="0" borderId="21" xfId="2858" applyFont="1" applyFill="1" applyBorder="1" applyAlignment="1">
      <alignment horizontal="center" wrapText="1"/>
    </xf>
    <xf numFmtId="1" fontId="91" fillId="0" borderId="23" xfId="2858" applyNumberFormat="1" applyFont="1" applyFill="1" applyBorder="1" applyAlignment="1">
      <alignment horizontal="center"/>
    </xf>
    <xf numFmtId="0" fontId="68" fillId="0" borderId="37" xfId="2858" applyFont="1" applyFill="1" applyBorder="1" applyAlignment="1">
      <alignment horizontal="center"/>
    </xf>
    <xf numFmtId="164" fontId="68" fillId="0" borderId="38" xfId="2659" applyNumberFormat="1" applyFont="1" applyFill="1" applyBorder="1"/>
    <xf numFmtId="164" fontId="68" fillId="0" borderId="35" xfId="2659" applyNumberFormat="1" applyFont="1" applyFill="1" applyBorder="1"/>
    <xf numFmtId="0" fontId="68" fillId="0" borderId="16" xfId="2858" applyFont="1" applyFill="1" applyBorder="1" applyAlignment="1" applyProtection="1">
      <alignment horizontal="center"/>
    </xf>
    <xf numFmtId="164" fontId="68" fillId="0" borderId="16" xfId="2659" applyNumberFormat="1" applyFont="1" applyFill="1" applyBorder="1"/>
    <xf numFmtId="42" fontId="68" fillId="0" borderId="16" xfId="2858" applyNumberFormat="1" applyFont="1" applyFill="1" applyBorder="1"/>
    <xf numFmtId="165" fontId="68" fillId="0" borderId="54" xfId="2660" applyNumberFormat="1" applyFont="1" applyFill="1" applyBorder="1"/>
    <xf numFmtId="0" fontId="68" fillId="0" borderId="21" xfId="2858" applyFont="1" applyFill="1" applyBorder="1" applyAlignment="1" applyProtection="1">
      <alignment horizontal="center"/>
    </xf>
    <xf numFmtId="164" fontId="68" fillId="0" borderId="21" xfId="2659" applyNumberFormat="1" applyFont="1" applyFill="1" applyBorder="1"/>
    <xf numFmtId="0" fontId="68" fillId="0" borderId="16" xfId="2858" applyFont="1" applyFill="1" applyBorder="1" applyAlignment="1" applyProtection="1">
      <alignment horizontal="center" vertical="center"/>
    </xf>
    <xf numFmtId="0" fontId="68" fillId="0" borderId="25" xfId="2858" applyFont="1" applyFill="1" applyBorder="1" applyAlignment="1">
      <alignment wrapText="1"/>
    </xf>
    <xf numFmtId="0" fontId="68" fillId="0" borderId="55" xfId="2858" applyFont="1" applyFill="1" applyBorder="1" applyAlignment="1">
      <alignment horizontal="center"/>
    </xf>
    <xf numFmtId="165" fontId="68" fillId="0" borderId="25" xfId="2660" applyNumberFormat="1" applyFont="1" applyFill="1" applyBorder="1"/>
    <xf numFmtId="0" fontId="68" fillId="0" borderId="55" xfId="2858" applyFont="1" applyFill="1" applyBorder="1" applyAlignment="1" applyProtection="1">
      <alignment horizontal="center"/>
    </xf>
    <xf numFmtId="0" fontId="68" fillId="0" borderId="55" xfId="2858" applyFont="1" applyFill="1" applyBorder="1" applyAlignment="1">
      <alignment horizontal="center" wrapText="1"/>
    </xf>
    <xf numFmtId="0" fontId="68" fillId="0" borderId="34" xfId="2858" applyFont="1" applyFill="1" applyBorder="1" applyAlignment="1">
      <alignment horizontal="center" wrapText="1"/>
    </xf>
    <xf numFmtId="1" fontId="91" fillId="0" borderId="56" xfId="2858" applyNumberFormat="1" applyFont="1" applyFill="1" applyBorder="1" applyAlignment="1">
      <alignment horizontal="center"/>
    </xf>
    <xf numFmtId="14" fontId="68" fillId="0" borderId="0" xfId="2858" applyNumberFormat="1" applyFont="1" applyFill="1" applyBorder="1" applyAlignment="1">
      <alignment horizontal="center"/>
    </xf>
    <xf numFmtId="165" fontId="68" fillId="0" borderId="0" xfId="2660" applyNumberFormat="1" applyFont="1" applyFill="1" applyBorder="1"/>
    <xf numFmtId="1" fontId="91" fillId="0" borderId="0" xfId="2858" applyNumberFormat="1" applyFont="1" applyFill="1" applyBorder="1" applyAlignment="1">
      <alignment horizontal="center"/>
    </xf>
    <xf numFmtId="164" fontId="68" fillId="0" borderId="0" xfId="2659" applyNumberFormat="1" applyFont="1" applyFill="1" applyBorder="1"/>
    <xf numFmtId="42" fontId="68" fillId="0" borderId="0" xfId="2858" applyNumberFormat="1" applyFont="1" applyFill="1" applyBorder="1"/>
    <xf numFmtId="0" fontId="68" fillId="0" borderId="0" xfId="2858" applyFont="1" applyFill="1" applyBorder="1" applyAlignment="1">
      <alignment horizontal="right"/>
    </xf>
    <xf numFmtId="42" fontId="68" fillId="0" borderId="21" xfId="2858" applyNumberFormat="1" applyFont="1" applyFill="1" applyBorder="1"/>
    <xf numFmtId="42" fontId="68" fillId="0" borderId="55" xfId="2858" applyNumberFormat="1" applyFont="1" applyFill="1" applyBorder="1"/>
    <xf numFmtId="42" fontId="65" fillId="0" borderId="0" xfId="2659" applyNumberFormat="1" applyFont="1" applyFill="1" applyBorder="1"/>
    <xf numFmtId="14" fontId="68" fillId="0" borderId="54" xfId="2858" applyNumberFormat="1" applyFont="1" applyFill="1" applyBorder="1" applyAlignment="1">
      <alignment horizontal="center"/>
    </xf>
    <xf numFmtId="0" fontId="68" fillId="0" borderId="23" xfId="2858" applyFont="1" applyFill="1" applyBorder="1" applyAlignment="1">
      <alignment horizontal="center" vertical="center" wrapText="1"/>
    </xf>
    <xf numFmtId="42" fontId="68" fillId="0" borderId="15" xfId="2858" applyNumberFormat="1" applyFont="1" applyFill="1" applyBorder="1" applyAlignment="1">
      <alignment horizontal="center" vertical="center" wrapText="1"/>
    </xf>
    <xf numFmtId="14" fontId="68" fillId="0" borderId="17" xfId="2858" quotePrefix="1" applyNumberFormat="1" applyFont="1" applyFill="1" applyBorder="1" applyAlignment="1">
      <alignment horizontal="center" vertical="center" wrapText="1"/>
    </xf>
    <xf numFmtId="42" fontId="68" fillId="0" borderId="33" xfId="2858" applyNumberFormat="1" applyFont="1" applyFill="1" applyBorder="1" applyAlignment="1">
      <alignment vertical="center" wrapText="1"/>
    </xf>
    <xf numFmtId="166" fontId="89" fillId="0" borderId="21" xfId="2660" quotePrefix="1" applyNumberFormat="1" applyFont="1" applyFill="1" applyBorder="1" applyAlignment="1">
      <alignment horizontal="center" vertical="center"/>
    </xf>
    <xf numFmtId="0" fontId="68" fillId="0" borderId="60" xfId="2858" quotePrefix="1" applyFont="1" applyFill="1" applyBorder="1" applyAlignment="1">
      <alignment horizontal="center" vertical="center" wrapText="1"/>
    </xf>
    <xf numFmtId="14" fontId="68" fillId="0" borderId="25" xfId="2858" applyNumberFormat="1" applyFont="1" applyFill="1" applyBorder="1" applyAlignment="1">
      <alignment horizontal="left" vertical="center" wrapText="1"/>
    </xf>
    <xf numFmtId="42" fontId="68" fillId="0" borderId="43" xfId="2858" applyNumberFormat="1" applyFont="1" applyFill="1" applyBorder="1" applyAlignment="1">
      <alignment vertical="center"/>
    </xf>
    <xf numFmtId="166" fontId="89" fillId="0" borderId="49" xfId="2660" quotePrefix="1" applyNumberFormat="1" applyFont="1" applyFill="1" applyBorder="1" applyAlignment="1">
      <alignment horizontal="center" vertical="center"/>
    </xf>
    <xf numFmtId="0" fontId="68" fillId="0" borderId="54" xfId="2858" applyFont="1" applyFill="1" applyBorder="1" applyAlignment="1">
      <alignment vertical="top" wrapText="1"/>
    </xf>
    <xf numFmtId="14" fontId="68" fillId="0" borderId="54" xfId="2858" applyNumberFormat="1" applyFont="1" applyFill="1" applyBorder="1" applyAlignment="1">
      <alignment vertical="center" wrapText="1"/>
    </xf>
    <xf numFmtId="0" fontId="68" fillId="0" borderId="15" xfId="2858" applyFont="1" applyFill="1" applyBorder="1" applyAlignment="1">
      <alignment vertical="top" wrapText="1"/>
    </xf>
    <xf numFmtId="14" fontId="68" fillId="0" borderId="15" xfId="2858" applyNumberFormat="1" applyFont="1" applyFill="1" applyBorder="1" applyAlignment="1">
      <alignment vertical="center" wrapText="1"/>
    </xf>
    <xf numFmtId="0" fontId="68" fillId="0" borderId="15" xfId="2858" quotePrefix="1" applyFont="1" applyFill="1" applyBorder="1" applyAlignment="1">
      <alignment horizontal="center" vertical="center" wrapText="1"/>
    </xf>
    <xf numFmtId="166" fontId="89" fillId="0" borderId="16" xfId="2660" quotePrefix="1" applyNumberFormat="1" applyFont="1" applyFill="1" applyBorder="1" applyAlignment="1">
      <alignment horizontal="center" vertical="center"/>
    </xf>
    <xf numFmtId="0" fontId="68" fillId="0" borderId="14" xfId="2858" applyFont="1" applyFill="1" applyBorder="1" applyAlignment="1">
      <alignment horizontal="center" vertical="center" wrapText="1"/>
    </xf>
    <xf numFmtId="0" fontId="68" fillId="0" borderId="40" xfId="2858" applyFont="1" applyFill="1" applyBorder="1" applyAlignment="1">
      <alignment vertical="center" wrapText="1"/>
    </xf>
    <xf numFmtId="14" fontId="68" fillId="0" borderId="40" xfId="2858" applyNumberFormat="1" applyFont="1" applyFill="1" applyBorder="1" applyAlignment="1">
      <alignment vertical="center" wrapText="1"/>
    </xf>
    <xf numFmtId="14" fontId="68" fillId="0" borderId="25" xfId="2858" applyNumberFormat="1" applyFont="1" applyFill="1" applyBorder="1" applyAlignment="1">
      <alignment vertical="center" wrapText="1"/>
    </xf>
    <xf numFmtId="0" fontId="68" fillId="0" borderId="25" xfId="2858" quotePrefix="1" applyFont="1" applyFill="1" applyBorder="1" applyAlignment="1">
      <alignment horizontal="center" vertical="center" wrapText="1"/>
    </xf>
    <xf numFmtId="166" fontId="89" fillId="0" borderId="55" xfId="2660" quotePrefix="1" applyNumberFormat="1" applyFont="1" applyFill="1" applyBorder="1" applyAlignment="1">
      <alignment horizontal="center" vertical="center"/>
    </xf>
    <xf numFmtId="14" fontId="68" fillId="0" borderId="28" xfId="2858" quotePrefix="1" applyNumberFormat="1" applyFont="1" applyFill="1" applyBorder="1" applyAlignment="1">
      <alignment horizontal="center" vertical="center" wrapText="1"/>
    </xf>
    <xf numFmtId="42" fontId="68" fillId="0" borderId="54" xfId="2858" quotePrefix="1" applyNumberFormat="1" applyFont="1" applyFill="1" applyBorder="1" applyAlignment="1">
      <alignment horizontal="right" vertical="center"/>
    </xf>
    <xf numFmtId="0" fontId="68" fillId="0" borderId="33" xfId="2858" quotePrefix="1" applyFont="1" applyFill="1" applyBorder="1" applyAlignment="1">
      <alignment horizontal="center" vertical="center" wrapText="1"/>
    </xf>
    <xf numFmtId="0" fontId="68" fillId="0" borderId="17" xfId="2858" quotePrefix="1" applyFont="1" applyFill="1" applyBorder="1" applyAlignment="1">
      <alignment horizontal="center" vertical="center" wrapText="1"/>
    </xf>
    <xf numFmtId="166" fontId="68" fillId="0" borderId="16" xfId="2858" applyNumberFormat="1" applyFont="1" applyFill="1" applyBorder="1" applyAlignment="1">
      <alignment horizontal="center" vertical="center" wrapText="1"/>
    </xf>
    <xf numFmtId="0" fontId="68" fillId="0" borderId="30" xfId="2858" applyFont="1" applyFill="1" applyBorder="1" applyAlignment="1">
      <alignment horizontal="center" vertical="top" wrapText="1"/>
    </xf>
    <xf numFmtId="0" fontId="68" fillId="0" borderId="0" xfId="2858" applyFont="1" applyFill="1" applyAlignment="1">
      <alignment vertical="center"/>
    </xf>
    <xf numFmtId="0" fontId="68" fillId="0" borderId="16" xfId="2858" applyFont="1" applyFill="1" applyBorder="1" applyAlignment="1">
      <alignment wrapText="1"/>
    </xf>
    <xf numFmtId="0" fontId="65" fillId="0" borderId="55" xfId="2858" applyNumberFormat="1" applyFont="1" applyFill="1" applyBorder="1" applyAlignment="1" applyProtection="1">
      <alignment horizontal="center" wrapText="1"/>
      <protection locked="0"/>
    </xf>
    <xf numFmtId="0" fontId="89" fillId="0" borderId="47" xfId="2660" applyNumberFormat="1" applyFont="1" applyFill="1" applyBorder="1" applyAlignment="1">
      <alignment horizontal="center" vertical="center"/>
    </xf>
    <xf numFmtId="165" fontId="89" fillId="0" borderId="0" xfId="2660" applyNumberFormat="1" applyFont="1" applyFill="1" applyBorder="1"/>
    <xf numFmtId="42" fontId="89" fillId="0" borderId="0" xfId="2660" applyNumberFormat="1" applyFont="1" applyFill="1" applyBorder="1" applyAlignment="1">
      <alignment horizontal="center" vertical="center"/>
    </xf>
    <xf numFmtId="42" fontId="89" fillId="0" borderId="0" xfId="2660" applyNumberFormat="1" applyFont="1" applyFill="1" applyBorder="1" applyAlignment="1" applyProtection="1">
      <alignment horizontal="center" wrapText="1"/>
      <protection locked="0"/>
    </xf>
    <xf numFmtId="165" fontId="65" fillId="0" borderId="0" xfId="2660" applyNumberFormat="1" applyFont="1" applyFill="1" applyBorder="1"/>
    <xf numFmtId="165" fontId="65" fillId="0" borderId="0" xfId="2660" applyNumberFormat="1" applyFont="1" applyFill="1" applyBorder="1" applyAlignment="1">
      <alignment wrapText="1"/>
    </xf>
    <xf numFmtId="165" fontId="65" fillId="0" borderId="0" xfId="2660" applyNumberFormat="1" applyFont="1" applyFill="1" applyBorder="1" applyAlignment="1"/>
    <xf numFmtId="42" fontId="68" fillId="0" borderId="0" xfId="2858" applyNumberFormat="1" applyFont="1" applyFill="1" applyBorder="1" applyAlignment="1">
      <alignment horizontal="center"/>
    </xf>
    <xf numFmtId="42" fontId="68" fillId="0" borderId="0" xfId="2858" applyNumberFormat="1" applyFont="1" applyFill="1" applyBorder="1" applyAlignment="1">
      <alignment horizontal="right"/>
    </xf>
    <xf numFmtId="42" fontId="65" fillId="0" borderId="0" xfId="2858" applyNumberFormat="1" applyFont="1" applyFill="1" applyBorder="1" applyAlignment="1">
      <alignment horizontal="center" wrapText="1"/>
    </xf>
    <xf numFmtId="165" fontId="65" fillId="0" borderId="0" xfId="2858" applyNumberFormat="1" applyFont="1" applyFill="1" applyBorder="1" applyAlignment="1">
      <alignment horizontal="left"/>
    </xf>
    <xf numFmtId="42" fontId="91" fillId="0" borderId="0" xfId="2858" applyNumberFormat="1" applyFont="1" applyFill="1" applyBorder="1" applyAlignment="1">
      <alignment horizontal="center"/>
    </xf>
    <xf numFmtId="42" fontId="68" fillId="0" borderId="0" xfId="2858" applyNumberFormat="1" applyFont="1" applyFill="1" applyBorder="1" applyAlignment="1">
      <alignment horizontal="center" wrapText="1"/>
    </xf>
    <xf numFmtId="14" fontId="68" fillId="0" borderId="0" xfId="2858" applyNumberFormat="1" applyFont="1" applyFill="1" applyBorder="1" applyAlignment="1">
      <alignment vertical="top"/>
    </xf>
    <xf numFmtId="14" fontId="68" fillId="0" borderId="0" xfId="2858" applyNumberFormat="1" applyFont="1" applyFill="1" applyBorder="1" applyAlignment="1">
      <alignment wrapText="1"/>
    </xf>
    <xf numFmtId="14" fontId="68" fillId="0" borderId="0" xfId="2858" applyNumberFormat="1" applyFont="1" applyFill="1" applyBorder="1" applyAlignment="1">
      <alignment horizontal="center" wrapText="1"/>
    </xf>
    <xf numFmtId="0" fontId="0" fillId="0" borderId="0" xfId="0" applyFill="1" applyAlignment="1">
      <alignment horizontal="center"/>
    </xf>
    <xf numFmtId="14" fontId="68" fillId="0" borderId="23" xfId="2858" applyNumberFormat="1" applyFont="1" applyFill="1" applyBorder="1" applyAlignment="1">
      <alignment horizontal="center" wrapText="1"/>
    </xf>
    <xf numFmtId="0" fontId="68" fillId="0" borderId="15" xfId="2858" applyFont="1" applyFill="1" applyBorder="1" applyAlignment="1"/>
    <xf numFmtId="0" fontId="65" fillId="0" borderId="48" xfId="2858" applyFont="1" applyFill="1" applyBorder="1" applyAlignment="1">
      <alignment horizontal="center" vertical="center" wrapText="1"/>
    </xf>
    <xf numFmtId="0" fontId="65" fillId="0" borderId="43" xfId="2858" applyFont="1" applyFill="1" applyBorder="1" applyAlignment="1">
      <alignment horizontal="center" vertical="center" wrapText="1"/>
    </xf>
    <xf numFmtId="0" fontId="65" fillId="0" borderId="49" xfId="2858" applyFont="1" applyFill="1" applyBorder="1" applyAlignment="1">
      <alignment horizontal="center" vertical="center" wrapText="1"/>
    </xf>
    <xf numFmtId="42" fontId="68" fillId="0" borderId="33" xfId="2858" applyNumberFormat="1" applyFont="1" applyFill="1" applyBorder="1" applyAlignment="1">
      <alignment vertical="center"/>
    </xf>
    <xf numFmtId="0" fontId="65" fillId="0" borderId="61" xfId="2858" applyFont="1" applyFill="1" applyBorder="1" applyAlignment="1">
      <alignment horizontal="center" vertical="center" wrapText="1"/>
    </xf>
    <xf numFmtId="0" fontId="68" fillId="0" borderId="71" xfId="2858" applyFont="1" applyFill="1" applyBorder="1" applyAlignment="1">
      <alignment horizontal="center" vertical="top" wrapText="1"/>
    </xf>
    <xf numFmtId="0" fontId="89" fillId="0" borderId="15" xfId="2660" applyNumberFormat="1" applyFont="1" applyFill="1" applyBorder="1" applyAlignment="1">
      <alignment horizontal="center" vertical="center"/>
    </xf>
    <xf numFmtId="165" fontId="89" fillId="0" borderId="16" xfId="2660" applyNumberFormat="1" applyFont="1" applyFill="1" applyBorder="1"/>
    <xf numFmtId="0" fontId="87" fillId="0" borderId="72" xfId="2660" applyNumberFormat="1" applyFont="1" applyFill="1" applyBorder="1" applyAlignment="1" applyProtection="1">
      <alignment horizontal="center" wrapText="1"/>
      <protection locked="0"/>
    </xf>
    <xf numFmtId="0" fontId="117" fillId="0" borderId="43" xfId="2858" applyNumberFormat="1" applyFont="1" applyFill="1" applyBorder="1" applyAlignment="1" applyProtection="1">
      <alignment horizontal="center" wrapText="1"/>
      <protection locked="0"/>
    </xf>
    <xf numFmtId="0" fontId="111" fillId="0" borderId="24" xfId="0" applyFont="1" applyFill="1" applyBorder="1" applyAlignment="1">
      <alignment horizontal="center"/>
    </xf>
    <xf numFmtId="165" fontId="68" fillId="0" borderId="0" xfId="2858" applyNumberFormat="1" applyFont="1" applyFill="1" applyBorder="1"/>
    <xf numFmtId="165" fontId="89" fillId="0" borderId="55" xfId="2660" quotePrefix="1" applyNumberFormat="1" applyFont="1" applyFill="1" applyBorder="1" applyAlignment="1">
      <alignment horizontal="center" vertical="center"/>
    </xf>
    <xf numFmtId="0" fontId="87" fillId="0" borderId="43" xfId="2660" applyNumberFormat="1" applyFont="1" applyFill="1" applyBorder="1" applyAlignment="1" applyProtection="1">
      <alignment horizontal="center" wrapText="1"/>
      <protection locked="0"/>
    </xf>
    <xf numFmtId="0" fontId="68" fillId="0" borderId="26" xfId="2858" applyFont="1" applyFill="1" applyBorder="1" applyAlignment="1">
      <alignment horizontal="center" vertical="center" wrapText="1"/>
    </xf>
    <xf numFmtId="0" fontId="68" fillId="0" borderId="34" xfId="2858" applyFont="1" applyFill="1" applyBorder="1" applyAlignment="1">
      <alignment horizontal="center" vertical="center" wrapText="1"/>
    </xf>
    <xf numFmtId="0" fontId="68" fillId="0" borderId="30" xfId="2858" applyFont="1" applyFill="1" applyBorder="1" applyAlignment="1">
      <alignment horizontal="center" vertical="center" wrapText="1"/>
    </xf>
    <xf numFmtId="0" fontId="68" fillId="0" borderId="32" xfId="2858" applyFont="1" applyFill="1" applyBorder="1" applyAlignment="1">
      <alignment vertical="center" wrapText="1"/>
    </xf>
    <xf numFmtId="0" fontId="68" fillId="0" borderId="26" xfId="2858" applyFont="1" applyFill="1" applyBorder="1" applyAlignment="1">
      <alignment vertical="center" wrapText="1"/>
    </xf>
    <xf numFmtId="49" fontId="68" fillId="0" borderId="55" xfId="2858" applyNumberFormat="1" applyFont="1" applyFill="1" applyBorder="1" applyAlignment="1">
      <alignment horizontal="center" vertical="center" wrapText="1"/>
    </xf>
    <xf numFmtId="14" fontId="68" fillId="0" borderId="12" xfId="2858" applyNumberFormat="1" applyFont="1" applyFill="1" applyBorder="1" applyAlignment="1">
      <alignment vertical="center" wrapText="1"/>
    </xf>
    <xf numFmtId="0" fontId="68" fillId="0" borderId="31" xfId="2858" applyFont="1" applyFill="1" applyBorder="1" applyAlignment="1">
      <alignment horizontal="center" vertical="center" wrapText="1"/>
    </xf>
    <xf numFmtId="0" fontId="68" fillId="0" borderId="59" xfId="2858" applyFont="1" applyFill="1" applyBorder="1" applyAlignment="1">
      <alignment horizontal="center" vertical="top" wrapText="1"/>
    </xf>
    <xf numFmtId="0" fontId="68" fillId="0" borderId="0" xfId="2858" applyNumberFormat="1" applyFont="1" applyFill="1" applyBorder="1" applyAlignment="1" applyProtection="1">
      <alignment horizontal="center" vertical="center" wrapText="1"/>
      <protection locked="0"/>
    </xf>
    <xf numFmtId="14" fontId="68" fillId="0" borderId="0" xfId="2858" applyNumberFormat="1" applyFont="1" applyFill="1" applyBorder="1" applyAlignment="1">
      <alignment horizontal="center" vertical="center"/>
    </xf>
    <xf numFmtId="0" fontId="68" fillId="0" borderId="63" xfId="2858" applyFont="1" applyFill="1" applyBorder="1" applyAlignment="1">
      <alignment vertical="center" wrapText="1"/>
    </xf>
    <xf numFmtId="14" fontId="68" fillId="0" borderId="63" xfId="2858" applyNumberFormat="1" applyFont="1" applyFill="1" applyBorder="1" applyAlignment="1">
      <alignment vertical="center" wrapText="1"/>
    </xf>
    <xf numFmtId="42" fontId="68" fillId="0" borderId="0" xfId="2858" applyNumberFormat="1" applyFont="1" applyFill="1" applyBorder="1" applyAlignment="1">
      <alignment vertical="center"/>
    </xf>
    <xf numFmtId="0" fontId="68" fillId="0" borderId="0" xfId="2858" applyFont="1" applyFill="1" applyBorder="1" applyAlignment="1">
      <alignment horizontal="center" vertical="center" wrapText="1"/>
    </xf>
    <xf numFmtId="42" fontId="68" fillId="0" borderId="63" xfId="2858" applyNumberFormat="1" applyFont="1" applyFill="1" applyBorder="1" applyAlignment="1">
      <alignment vertical="center"/>
    </xf>
    <xf numFmtId="0" fontId="68" fillId="0" borderId="63" xfId="2858" applyFont="1" applyFill="1" applyBorder="1" applyAlignment="1">
      <alignment horizontal="left" vertical="center" wrapText="1"/>
    </xf>
    <xf numFmtId="167" fontId="89" fillId="0" borderId="63" xfId="2660" quotePrefix="1" applyNumberFormat="1" applyFont="1" applyFill="1" applyBorder="1" applyAlignment="1">
      <alignment horizontal="center" vertical="center"/>
    </xf>
    <xf numFmtId="0" fontId="68" fillId="0" borderId="63" xfId="2858" quotePrefix="1" applyFont="1" applyFill="1" applyBorder="1" applyAlignment="1">
      <alignment horizontal="center" vertical="center" wrapText="1"/>
    </xf>
    <xf numFmtId="166" fontId="68" fillId="0" borderId="63" xfId="2858" quotePrefix="1" applyNumberFormat="1" applyFont="1" applyFill="1" applyBorder="1" applyAlignment="1">
      <alignment horizontal="left" vertical="center" wrapText="1"/>
    </xf>
    <xf numFmtId="166" fontId="89" fillId="0" borderId="63" xfId="2660" quotePrefix="1" applyNumberFormat="1" applyFont="1" applyFill="1" applyBorder="1" applyAlignment="1">
      <alignment horizontal="center" vertical="center"/>
    </xf>
    <xf numFmtId="0" fontId="68" fillId="0" borderId="0" xfId="2858" quotePrefix="1" applyFont="1" applyFill="1" applyBorder="1" applyAlignment="1">
      <alignment horizontal="center" vertical="center" wrapText="1"/>
    </xf>
    <xf numFmtId="166" fontId="65" fillId="0" borderId="0" xfId="2858" applyNumberFormat="1" applyFont="1" applyFill="1"/>
    <xf numFmtId="166" fontId="89" fillId="0" borderId="13" xfId="2660" applyNumberFormat="1" applyFont="1" applyFill="1" applyBorder="1" applyAlignment="1">
      <alignment horizontal="center" vertical="center"/>
    </xf>
    <xf numFmtId="14" fontId="68" fillId="0" borderId="58" xfId="2858" quotePrefix="1" applyNumberFormat="1" applyFont="1" applyFill="1" applyBorder="1" applyAlignment="1">
      <alignment horizontal="center" vertical="center" wrapText="1"/>
    </xf>
    <xf numFmtId="49" fontId="68" fillId="0" borderId="13" xfId="2858" applyNumberFormat="1" applyFont="1" applyFill="1" applyBorder="1" applyAlignment="1">
      <alignment horizontal="center" vertical="center" wrapText="1"/>
    </xf>
    <xf numFmtId="0" fontId="68" fillId="0" borderId="12" xfId="2858" applyFont="1" applyFill="1" applyBorder="1" applyAlignment="1">
      <alignment horizontal="left" vertical="center" wrapText="1"/>
    </xf>
    <xf numFmtId="42" fontId="87" fillId="0" borderId="0" xfId="3944" applyNumberFormat="1" applyFont="1" applyFill="1" applyBorder="1" applyAlignment="1">
      <alignment horizontal="center"/>
    </xf>
    <xf numFmtId="42" fontId="87" fillId="0" borderId="0" xfId="3944" applyNumberFormat="1" applyFont="1" applyFill="1" applyBorder="1" applyAlignment="1"/>
    <xf numFmtId="0" fontId="87" fillId="0" borderId="22" xfId="3944" applyFont="1" applyFill="1" applyBorder="1" applyAlignment="1" applyProtection="1">
      <alignment horizontal="center" wrapText="1"/>
      <protection locked="0"/>
    </xf>
    <xf numFmtId="0" fontId="87" fillId="0" borderId="24" xfId="3944" applyFont="1" applyFill="1" applyBorder="1" applyAlignment="1" applyProtection="1">
      <alignment horizontal="center" wrapText="1"/>
      <protection locked="0"/>
    </xf>
    <xf numFmtId="14" fontId="89" fillId="0" borderId="11" xfId="3944" applyNumberFormat="1" applyFont="1" applyFill="1" applyBorder="1" applyAlignment="1">
      <alignment horizontal="center"/>
    </xf>
    <xf numFmtId="14" fontId="89" fillId="0" borderId="64" xfId="3944" applyNumberFormat="1" applyFont="1" applyFill="1" applyBorder="1" applyAlignment="1">
      <alignment horizontal="center"/>
    </xf>
    <xf numFmtId="14" fontId="89" fillId="0" borderId="19" xfId="3944" applyNumberFormat="1" applyFont="1" applyFill="1" applyBorder="1" applyAlignment="1">
      <alignment horizontal="center"/>
    </xf>
    <xf numFmtId="14" fontId="89" fillId="0" borderId="14" xfId="3944" applyNumberFormat="1" applyFont="1" applyFill="1" applyBorder="1" applyAlignment="1">
      <alignment horizontal="center"/>
    </xf>
    <xf numFmtId="0" fontId="89" fillId="0" borderId="16" xfId="3944" applyFont="1" applyFill="1" applyBorder="1" applyAlignment="1">
      <alignment horizontal="center"/>
    </xf>
    <xf numFmtId="14" fontId="89" fillId="0" borderId="18" xfId="3946" applyNumberFormat="1" applyFont="1" applyFill="1" applyBorder="1" applyAlignment="1">
      <alignment horizontal="center"/>
    </xf>
    <xf numFmtId="14" fontId="89" fillId="0" borderId="18" xfId="3944" applyNumberFormat="1" applyFont="1" applyFill="1" applyBorder="1" applyAlignment="1">
      <alignment horizontal="center"/>
    </xf>
    <xf numFmtId="14" fontId="89" fillId="0" borderId="0" xfId="3944" applyNumberFormat="1" applyFont="1" applyFill="1" applyBorder="1" applyAlignment="1">
      <alignment horizontal="center"/>
    </xf>
    <xf numFmtId="0" fontId="89" fillId="0" borderId="0" xfId="3944" applyFont="1" applyFill="1" applyBorder="1"/>
    <xf numFmtId="0" fontId="89" fillId="0" borderId="0" xfId="3944" applyFont="1" applyFill="1" applyBorder="1" applyAlignment="1">
      <alignment wrapText="1"/>
    </xf>
    <xf numFmtId="0" fontId="89" fillId="0" borderId="0" xfId="3944" applyFont="1" applyFill="1" applyBorder="1" applyAlignment="1">
      <alignment horizontal="center"/>
    </xf>
    <xf numFmtId="14" fontId="89" fillId="0" borderId="0" xfId="3946" applyNumberFormat="1" applyFont="1" applyFill="1" applyBorder="1" applyAlignment="1">
      <alignment horizontal="center"/>
    </xf>
    <xf numFmtId="42" fontId="89" fillId="0" borderId="0" xfId="3946" applyNumberFormat="1" applyFont="1" applyFill="1" applyBorder="1" applyAlignment="1">
      <alignment horizontal="center" wrapText="1"/>
    </xf>
    <xf numFmtId="0" fontId="68" fillId="0" borderId="0" xfId="2858" applyFont="1" applyFill="1" applyBorder="1" applyAlignment="1" applyProtection="1">
      <alignment horizontal="center" wrapText="1"/>
      <protection locked="0"/>
    </xf>
    <xf numFmtId="0" fontId="68" fillId="0" borderId="0" xfId="2858" applyNumberFormat="1" applyFont="1" applyFill="1" applyBorder="1" applyAlignment="1">
      <alignment horizontal="center" wrapText="1"/>
    </xf>
    <xf numFmtId="165" fontId="87" fillId="0" borderId="12" xfId="2660" applyNumberFormat="1" applyFont="1" applyFill="1" applyBorder="1" applyAlignment="1" applyProtection="1">
      <alignment horizontal="center" wrapText="1"/>
      <protection locked="0"/>
    </xf>
    <xf numFmtId="165" fontId="65" fillId="0" borderId="0" xfId="2858" applyNumberFormat="1" applyFont="1" applyFill="1" applyBorder="1" applyAlignment="1">
      <alignment horizontal="center"/>
    </xf>
    <xf numFmtId="169" fontId="68" fillId="0" borderId="0" xfId="2858" applyNumberFormat="1" applyFont="1" applyFill="1" applyBorder="1"/>
    <xf numFmtId="10" fontId="68" fillId="0" borderId="0" xfId="2660" applyNumberFormat="1" applyFont="1" applyFill="1" applyBorder="1"/>
    <xf numFmtId="10" fontId="68" fillId="0" borderId="0" xfId="2858" applyNumberFormat="1" applyFont="1" applyFill="1" applyBorder="1" applyAlignment="1">
      <alignment horizontal="center"/>
    </xf>
    <xf numFmtId="170" fontId="68" fillId="0" borderId="0" xfId="2858" applyNumberFormat="1" applyFont="1" applyFill="1" applyBorder="1" applyAlignment="1">
      <alignment horizontal="center"/>
    </xf>
    <xf numFmtId="165" fontId="65" fillId="0" borderId="86" xfId="2660" applyNumberFormat="1" applyFont="1" applyFill="1" applyBorder="1"/>
    <xf numFmtId="165" fontId="65" fillId="0" borderId="86" xfId="2858" applyNumberFormat="1" applyFont="1" applyFill="1" applyBorder="1" applyAlignment="1">
      <alignment horizontal="left"/>
    </xf>
    <xf numFmtId="165" fontId="87" fillId="0" borderId="56" xfId="2660" applyNumberFormat="1" applyFont="1" applyFill="1" applyBorder="1" applyAlignment="1" applyProtection="1">
      <alignment horizontal="center" wrapText="1"/>
      <protection locked="0"/>
    </xf>
    <xf numFmtId="0" fontId="65" fillId="0" borderId="0" xfId="2858" applyFont="1" applyFill="1" applyBorder="1" applyAlignment="1"/>
    <xf numFmtId="164" fontId="68" fillId="0" borderId="0" xfId="2659" applyNumberFormat="1" applyFont="1" applyFill="1" applyBorder="1" applyAlignment="1">
      <alignment wrapText="1"/>
    </xf>
    <xf numFmtId="169" fontId="68" fillId="0" borderId="0" xfId="2858" applyNumberFormat="1" applyFont="1" applyFill="1" applyBorder="1" applyAlignment="1">
      <alignment wrapText="1"/>
    </xf>
    <xf numFmtId="15" fontId="68" fillId="0" borderId="17" xfId="2858" applyNumberFormat="1" applyFont="1" applyFill="1" applyBorder="1"/>
    <xf numFmtId="165" fontId="112" fillId="0" borderId="15" xfId="2858" applyNumberFormat="1" applyFont="1" applyFill="1" applyBorder="1"/>
    <xf numFmtId="165" fontId="112" fillId="0" borderId="15" xfId="2660" applyNumberFormat="1" applyFont="1" applyFill="1" applyBorder="1"/>
    <xf numFmtId="165" fontId="68" fillId="0" borderId="23" xfId="2660" applyNumberFormat="1" applyFont="1" applyFill="1" applyBorder="1"/>
    <xf numFmtId="15" fontId="68" fillId="0" borderId="10" xfId="2858" applyNumberFormat="1" applyFont="1" applyFill="1" applyBorder="1"/>
    <xf numFmtId="15" fontId="68" fillId="0" borderId="10" xfId="2858" applyNumberFormat="1" applyFont="1" applyFill="1" applyBorder="1" applyAlignment="1">
      <alignment wrapText="1"/>
    </xf>
    <xf numFmtId="165" fontId="112" fillId="0" borderId="10" xfId="2858" applyNumberFormat="1" applyFont="1" applyFill="1" applyBorder="1"/>
    <xf numFmtId="165" fontId="112" fillId="0" borderId="10" xfId="2660" applyNumberFormat="1" applyFont="1" applyFill="1" applyBorder="1"/>
    <xf numFmtId="164" fontId="68" fillId="0" borderId="15" xfId="2659" applyNumberFormat="1" applyFont="1" applyFill="1" applyBorder="1"/>
    <xf numFmtId="14" fontId="68" fillId="0" borderId="15" xfId="2858" applyNumberFormat="1" applyFont="1" applyFill="1" applyBorder="1" applyAlignment="1">
      <alignment horizontal="center" vertical="center" wrapText="1"/>
    </xf>
    <xf numFmtId="42" fontId="89" fillId="0" borderId="15" xfId="2660" applyNumberFormat="1" applyFont="1" applyFill="1" applyBorder="1" applyAlignment="1">
      <alignment horizontal="center" vertical="center"/>
    </xf>
    <xf numFmtId="0" fontId="89" fillId="0" borderId="21" xfId="3944" applyFont="1" applyFill="1" applyBorder="1" applyAlignment="1">
      <alignment horizontal="center"/>
    </xf>
    <xf numFmtId="14" fontId="89" fillId="0" borderId="23" xfId="3946" applyNumberFormat="1" applyFont="1" applyFill="1" applyBorder="1" applyAlignment="1">
      <alignment horizontal="center"/>
    </xf>
    <xf numFmtId="165" fontId="89" fillId="0" borderId="54" xfId="2660" applyNumberFormat="1" applyFont="1" applyFill="1" applyBorder="1"/>
    <xf numFmtId="165" fontId="89" fillId="0" borderId="21" xfId="2660" applyNumberFormat="1" applyFont="1" applyFill="1" applyBorder="1"/>
    <xf numFmtId="164" fontId="68" fillId="0" borderId="54" xfId="2659" applyNumberFormat="1" applyFont="1" applyFill="1" applyBorder="1"/>
    <xf numFmtId="0" fontId="68" fillId="0" borderId="54" xfId="2858" applyFont="1" applyFill="1" applyBorder="1" applyAlignment="1">
      <alignment wrapText="1"/>
    </xf>
    <xf numFmtId="165" fontId="112" fillId="0" borderId="54" xfId="2660" applyNumberFormat="1" applyFont="1" applyFill="1" applyBorder="1"/>
    <xf numFmtId="14" fontId="68" fillId="0" borderId="14" xfId="2858" applyNumberFormat="1" applyFont="1" applyFill="1" applyBorder="1" applyAlignment="1">
      <alignment horizontal="center" vertical="center" wrapText="1"/>
    </xf>
    <xf numFmtId="42" fontId="89" fillId="0" borderId="54" xfId="2660" applyNumberFormat="1" applyFont="1" applyFill="1" applyBorder="1" applyAlignment="1">
      <alignment horizontal="center" vertical="center"/>
    </xf>
    <xf numFmtId="0" fontId="68" fillId="0" borderId="36" xfId="2858" applyFont="1" applyFill="1" applyBorder="1" applyAlignment="1" applyProtection="1">
      <alignment horizontal="center"/>
    </xf>
    <xf numFmtId="164" fontId="68" fillId="0" borderId="10" xfId="2659" applyNumberFormat="1" applyFont="1" applyFill="1" applyBorder="1"/>
    <xf numFmtId="164" fontId="68" fillId="0" borderId="36" xfId="2659" applyNumberFormat="1" applyFont="1" applyFill="1" applyBorder="1"/>
    <xf numFmtId="0" fontId="68" fillId="0" borderId="10" xfId="2660" applyNumberFormat="1" applyFont="1" applyFill="1" applyBorder="1" applyAlignment="1">
      <alignment horizontal="center"/>
    </xf>
    <xf numFmtId="42" fontId="65" fillId="0" borderId="86" xfId="2858" applyNumberFormat="1" applyFont="1" applyFill="1" applyBorder="1" applyAlignment="1">
      <alignment wrapText="1"/>
    </xf>
    <xf numFmtId="0" fontId="0" fillId="0" borderId="0" xfId="0" applyFill="1"/>
    <xf numFmtId="165" fontId="68" fillId="0" borderId="10" xfId="2660" applyNumberFormat="1" applyFont="1" applyFill="1" applyBorder="1" applyAlignment="1">
      <alignment horizontal="center"/>
    </xf>
    <xf numFmtId="15" fontId="68" fillId="0" borderId="54" xfId="2858" applyNumberFormat="1" applyFont="1" applyFill="1" applyBorder="1"/>
    <xf numFmtId="15" fontId="68" fillId="0" borderId="54" xfId="2858" applyNumberFormat="1" applyFont="1" applyFill="1" applyBorder="1" applyAlignment="1">
      <alignment wrapText="1"/>
    </xf>
    <xf numFmtId="15" fontId="68" fillId="0" borderId="20" xfId="2858" applyNumberFormat="1" applyFont="1" applyFill="1" applyBorder="1"/>
    <xf numFmtId="165" fontId="112" fillId="0" borderId="54" xfId="2858" applyNumberFormat="1" applyFont="1" applyFill="1" applyBorder="1"/>
    <xf numFmtId="165" fontId="68" fillId="0" borderId="40" xfId="2660" applyNumberFormat="1" applyFont="1" applyFill="1" applyBorder="1"/>
    <xf numFmtId="14" fontId="68" fillId="0" borderId="40" xfId="2858" applyNumberFormat="1" applyFont="1" applyFill="1" applyBorder="1" applyAlignment="1">
      <alignment horizontal="center"/>
    </xf>
    <xf numFmtId="0" fontId="68" fillId="0" borderId="22" xfId="2858" applyFont="1" applyFill="1" applyBorder="1" applyAlignment="1" applyProtection="1">
      <alignment horizontal="center"/>
    </xf>
    <xf numFmtId="0" fontId="68" fillId="0" borderId="28" xfId="2858" applyFont="1" applyFill="1" applyBorder="1" applyAlignment="1">
      <alignment horizontal="center"/>
    </xf>
    <xf numFmtId="164" fontId="68" fillId="0" borderId="25" xfId="2659" applyNumberFormat="1" applyFont="1" applyFill="1" applyBorder="1"/>
    <xf numFmtId="164" fontId="68" fillId="0" borderId="55" xfId="2659" applyNumberFormat="1" applyFont="1" applyFill="1" applyBorder="1"/>
    <xf numFmtId="0" fontId="65" fillId="0" borderId="72" xfId="2858" applyFont="1" applyFill="1" applyBorder="1" applyAlignment="1">
      <alignment wrapText="1"/>
    </xf>
    <xf numFmtId="0" fontId="93" fillId="0" borderId="87" xfId="2858" applyFont="1" applyFill="1" applyBorder="1" applyAlignment="1">
      <alignment horizontal="center" wrapText="1"/>
    </xf>
    <xf numFmtId="0" fontId="68" fillId="0" borderId="19" xfId="2858" applyFont="1" applyFill="1" applyBorder="1" applyAlignment="1">
      <alignment horizontal="center" wrapText="1"/>
    </xf>
    <xf numFmtId="14" fontId="68" fillId="0" borderId="54" xfId="2858" applyNumberFormat="1" applyFont="1" applyFill="1" applyBorder="1" applyAlignment="1">
      <alignment horizontal="center" wrapText="1"/>
    </xf>
    <xf numFmtId="0" fontId="68" fillId="0" borderId="23" xfId="2858" applyFont="1" applyFill="1" applyBorder="1" applyAlignment="1">
      <alignment horizontal="center" wrapText="1"/>
    </xf>
    <xf numFmtId="42" fontId="68" fillId="0" borderId="54" xfId="2858" applyNumberFormat="1" applyFont="1" applyFill="1" applyBorder="1" applyAlignment="1">
      <alignment wrapText="1"/>
    </xf>
    <xf numFmtId="14" fontId="68" fillId="0" borderId="20" xfId="2858" applyNumberFormat="1" applyFont="1" applyFill="1" applyBorder="1" applyAlignment="1">
      <alignment horizontal="center" wrapText="1"/>
    </xf>
    <xf numFmtId="0" fontId="91" fillId="0" borderId="23" xfId="2858" applyFont="1" applyFill="1" applyBorder="1" applyAlignment="1">
      <alignment wrapText="1"/>
    </xf>
    <xf numFmtId="42" fontId="68" fillId="0" borderId="21" xfId="2858" applyNumberFormat="1" applyFont="1" applyFill="1" applyBorder="1" applyAlignment="1">
      <alignment wrapText="1"/>
    </xf>
    <xf numFmtId="0" fontId="68" fillId="0" borderId="59" xfId="2858" applyFont="1" applyFill="1" applyBorder="1" applyAlignment="1">
      <alignment horizontal="center" wrapText="1"/>
    </xf>
    <xf numFmtId="0" fontId="68" fillId="0" borderId="24" xfId="2858" applyFont="1" applyFill="1" applyBorder="1" applyAlignment="1">
      <alignment horizontal="center" wrapText="1"/>
    </xf>
    <xf numFmtId="14" fontId="68" fillId="0" borderId="25" xfId="2858" applyNumberFormat="1" applyFont="1" applyFill="1" applyBorder="1" applyAlignment="1">
      <alignment horizontal="center" wrapText="1"/>
    </xf>
    <xf numFmtId="0" fontId="68" fillId="0" borderId="25" xfId="2858" applyFont="1" applyFill="1" applyBorder="1" applyAlignment="1">
      <alignment horizontal="left" wrapText="1"/>
    </xf>
    <xf numFmtId="0" fontId="68" fillId="0" borderId="56" xfId="2858" applyFont="1" applyFill="1" applyBorder="1" applyAlignment="1">
      <alignment horizontal="center" wrapText="1"/>
    </xf>
    <xf numFmtId="42" fontId="68" fillId="0" borderId="25" xfId="2858" applyNumberFormat="1" applyFont="1" applyFill="1" applyBorder="1" applyAlignment="1">
      <alignment wrapText="1"/>
    </xf>
    <xf numFmtId="14" fontId="68" fillId="0" borderId="28" xfId="2858" applyNumberFormat="1" applyFont="1" applyFill="1" applyBorder="1" applyAlignment="1">
      <alignment horizontal="center" wrapText="1"/>
    </xf>
    <xf numFmtId="0" fontId="91" fillId="0" borderId="56" xfId="2858" applyNumberFormat="1" applyFont="1" applyFill="1" applyBorder="1" applyAlignment="1">
      <alignment vertical="top" wrapText="1"/>
    </xf>
    <xf numFmtId="42" fontId="68" fillId="0" borderId="55" xfId="2858" applyNumberFormat="1" applyFont="1" applyFill="1" applyBorder="1" applyAlignment="1">
      <alignment wrapText="1"/>
    </xf>
    <xf numFmtId="0" fontId="68" fillId="0" borderId="70" xfId="2858" applyFont="1" applyFill="1" applyBorder="1" applyAlignment="1">
      <alignment horizontal="center" wrapText="1"/>
    </xf>
    <xf numFmtId="14" fontId="68" fillId="0" borderId="56" xfId="2858" applyNumberFormat="1" applyFont="1" applyFill="1" applyBorder="1" applyAlignment="1">
      <alignment horizontal="center" wrapText="1"/>
    </xf>
    <xf numFmtId="14" fontId="68" fillId="0" borderId="57" xfId="2858" applyNumberFormat="1" applyFont="1" applyFill="1" applyBorder="1" applyAlignment="1">
      <alignment horizontal="center" wrapText="1"/>
    </xf>
    <xf numFmtId="42" fontId="68" fillId="0" borderId="0" xfId="2858" applyNumberFormat="1" applyFont="1" applyFill="1" applyAlignment="1">
      <alignment wrapText="1"/>
    </xf>
    <xf numFmtId="0" fontId="65" fillId="0" borderId="86" xfId="2858" applyFont="1" applyFill="1" applyBorder="1" applyAlignment="1">
      <alignment wrapText="1"/>
    </xf>
    <xf numFmtId="0" fontId="65" fillId="0" borderId="0" xfId="2858" applyFont="1" applyFill="1" applyAlignment="1">
      <alignment wrapText="1"/>
    </xf>
    <xf numFmtId="42" fontId="68" fillId="0" borderId="86" xfId="2858" applyNumberFormat="1" applyFont="1" applyFill="1" applyBorder="1" applyAlignment="1">
      <alignment wrapText="1"/>
    </xf>
    <xf numFmtId="165" fontId="117" fillId="0" borderId="86" xfId="2660" applyNumberFormat="1" applyFont="1" applyFill="1" applyBorder="1" applyAlignment="1">
      <alignment horizontal="center" wrapText="1"/>
    </xf>
    <xf numFmtId="43" fontId="68" fillId="0" borderId="0" xfId="2858" applyNumberFormat="1" applyFont="1" applyFill="1" applyBorder="1" applyAlignment="1" applyProtection="1">
      <alignment wrapText="1"/>
      <protection locked="0"/>
    </xf>
    <xf numFmtId="44" fontId="68" fillId="0" borderId="0" xfId="2858" applyNumberFormat="1" applyFont="1" applyFill="1" applyBorder="1" applyAlignment="1" applyProtection="1">
      <alignment wrapText="1"/>
      <protection locked="0"/>
    </xf>
    <xf numFmtId="0" fontId="68" fillId="0" borderId="21" xfId="2858" applyFont="1" applyFill="1" applyBorder="1" applyAlignment="1">
      <alignment horizontal="center"/>
    </xf>
    <xf numFmtId="0" fontId="68" fillId="0" borderId="18" xfId="2858" applyFont="1" applyFill="1" applyBorder="1" applyAlignment="1">
      <alignment horizontal="center" vertical="center" wrapText="1"/>
    </xf>
    <xf numFmtId="15" fontId="68" fillId="0" borderId="28" xfId="2858" applyNumberFormat="1" applyFont="1" applyFill="1" applyBorder="1"/>
    <xf numFmtId="165" fontId="112" fillId="0" borderId="25" xfId="2660" applyNumberFormat="1" applyFont="1" applyFill="1" applyBorder="1"/>
    <xf numFmtId="15" fontId="68" fillId="0" borderId="17" xfId="2858" applyNumberFormat="1" applyFont="1" applyFill="1" applyBorder="1" applyAlignment="1">
      <alignment vertical="center"/>
    </xf>
    <xf numFmtId="165" fontId="112" fillId="0" borderId="15" xfId="2660" applyNumberFormat="1" applyFont="1" applyFill="1" applyBorder="1" applyAlignment="1">
      <alignment vertical="center"/>
    </xf>
    <xf numFmtId="14" fontId="68" fillId="0" borderId="98" xfId="2858" applyNumberFormat="1" applyFont="1" applyFill="1" applyBorder="1" applyAlignment="1">
      <alignment horizontal="center" vertical="center"/>
    </xf>
    <xf numFmtId="0" fontId="68" fillId="0" borderId="99" xfId="2858" applyFont="1" applyFill="1" applyBorder="1" applyAlignment="1">
      <alignment horizontal="left" vertical="center" wrapText="1"/>
    </xf>
    <xf numFmtId="42" fontId="68" fillId="0" borderId="99" xfId="2858" applyNumberFormat="1" applyFont="1" applyFill="1" applyBorder="1" applyAlignment="1">
      <alignment vertical="center"/>
    </xf>
    <xf numFmtId="0" fontId="68" fillId="0" borderId="99" xfId="2858" applyFont="1" applyFill="1" applyBorder="1" applyAlignment="1">
      <alignment horizontal="center" vertical="center"/>
    </xf>
    <xf numFmtId="0" fontId="68" fillId="0" borderId="100" xfId="2858" applyFont="1" applyFill="1" applyBorder="1" applyAlignment="1">
      <alignment horizontal="center" vertical="top"/>
    </xf>
    <xf numFmtId="42" fontId="68" fillId="0" borderId="108" xfId="2858" applyNumberFormat="1" applyFont="1" applyFill="1" applyBorder="1" applyAlignment="1">
      <alignment vertical="center"/>
    </xf>
    <xf numFmtId="14" fontId="68" fillId="0" borderId="18" xfId="2858" quotePrefix="1" applyNumberFormat="1" applyFont="1" applyFill="1" applyBorder="1" applyAlignment="1">
      <alignment horizontal="center" vertical="center" wrapText="1"/>
    </xf>
    <xf numFmtId="14" fontId="68" fillId="0" borderId="41" xfId="2858" quotePrefix="1" applyNumberFormat="1" applyFont="1" applyFill="1" applyBorder="1" applyAlignment="1">
      <alignment horizontal="center" vertical="center" wrapText="1"/>
    </xf>
    <xf numFmtId="14" fontId="87" fillId="0" borderId="0" xfId="3965" applyNumberFormat="1" applyFont="1" applyFill="1" applyBorder="1" applyAlignment="1"/>
    <xf numFmtId="0" fontId="87" fillId="0" borderId="0" xfId="3965" applyNumberFormat="1" applyFont="1" applyFill="1" applyBorder="1" applyAlignment="1"/>
    <xf numFmtId="0" fontId="87" fillId="0" borderId="12" xfId="3965" applyFont="1" applyFill="1" applyBorder="1" applyAlignment="1" applyProtection="1">
      <alignment horizontal="center" wrapText="1"/>
      <protection locked="0"/>
    </xf>
    <xf numFmtId="0" fontId="87" fillId="0" borderId="13" xfId="3965" applyFont="1" applyFill="1" applyBorder="1" applyAlignment="1" applyProtection="1">
      <alignment horizontal="center" wrapText="1"/>
      <protection locked="0"/>
    </xf>
    <xf numFmtId="14" fontId="89" fillId="0" borderId="37" xfId="3965" applyNumberFormat="1" applyFont="1" applyFill="1" applyBorder="1" applyAlignment="1">
      <alignment horizontal="center" vertical="center" wrapText="1"/>
    </xf>
    <xf numFmtId="0" fontId="119" fillId="0" borderId="15" xfId="3965" applyNumberFormat="1" applyFont="1" applyFill="1" applyBorder="1" applyAlignment="1">
      <alignment horizontal="center" vertical="top" wrapText="1"/>
    </xf>
    <xf numFmtId="168" fontId="89" fillId="0" borderId="10" xfId="3965" applyNumberFormat="1" applyFont="1" applyFill="1" applyBorder="1" applyAlignment="1">
      <alignment horizontal="center" vertical="center" wrapText="1"/>
    </xf>
    <xf numFmtId="169" fontId="89" fillId="0" borderId="10" xfId="3966" applyNumberFormat="1" applyFont="1" applyFill="1" applyBorder="1" applyAlignment="1">
      <alignment horizontal="center" vertical="center" wrapText="1"/>
    </xf>
    <xf numFmtId="42" fontId="89" fillId="0" borderId="36" xfId="3965" applyNumberFormat="1" applyFont="1" applyFill="1" applyBorder="1" applyAlignment="1">
      <alignment horizontal="center" vertical="center" wrapText="1"/>
    </xf>
    <xf numFmtId="169" fontId="68" fillId="0" borderId="0" xfId="2659" applyNumberFormat="1" applyFont="1" applyFill="1" applyBorder="1" applyAlignment="1" applyProtection="1">
      <alignment wrapText="1"/>
      <protection locked="0"/>
    </xf>
    <xf numFmtId="14" fontId="89" fillId="0" borderId="14" xfId="3965" applyNumberFormat="1" applyFont="1" applyFill="1" applyBorder="1" applyAlignment="1">
      <alignment horizontal="center" vertical="center" wrapText="1"/>
    </xf>
    <xf numFmtId="168" fontId="89" fillId="0" borderId="15" xfId="3965" applyNumberFormat="1" applyFont="1" applyFill="1" applyBorder="1" applyAlignment="1">
      <alignment horizontal="center" vertical="center" wrapText="1"/>
    </xf>
    <xf numFmtId="169" fontId="89" fillId="0" borderId="15" xfId="3966" applyNumberFormat="1" applyFont="1" applyFill="1" applyBorder="1" applyAlignment="1">
      <alignment horizontal="center" vertical="center" wrapText="1"/>
    </xf>
    <xf numFmtId="165" fontId="89" fillId="0" borderId="16" xfId="3965" applyNumberFormat="1" applyFont="1" applyFill="1" applyBorder="1" applyAlignment="1">
      <alignment horizontal="center" vertical="center" wrapText="1"/>
    </xf>
    <xf numFmtId="44" fontId="68" fillId="0" borderId="0" xfId="2660" applyFont="1" applyFill="1" applyBorder="1" applyAlignment="1" applyProtection="1">
      <alignment wrapText="1"/>
      <protection locked="0"/>
    </xf>
    <xf numFmtId="14" fontId="87" fillId="0" borderId="0" xfId="3965" applyNumberFormat="1" applyFont="1" applyFill="1" applyBorder="1" applyAlignment="1">
      <alignment horizontal="center" vertical="center" wrapText="1"/>
    </xf>
    <xf numFmtId="164" fontId="87" fillId="0" borderId="86" xfId="3965" applyNumberFormat="1" applyFont="1" applyFill="1" applyBorder="1" applyAlignment="1">
      <alignment vertical="center" wrapText="1"/>
    </xf>
    <xf numFmtId="14" fontId="89" fillId="0" borderId="0" xfId="3965" applyNumberFormat="1" applyFont="1" applyFill="1" applyBorder="1" applyAlignment="1">
      <alignment horizontal="center" vertical="center" wrapText="1"/>
    </xf>
    <xf numFmtId="8" fontId="69" fillId="0" borderId="0" xfId="2858" applyNumberFormat="1" applyFont="1" applyFill="1"/>
    <xf numFmtId="44" fontId="69" fillId="0" borderId="0" xfId="2858" applyNumberFormat="1" applyFont="1" applyFill="1"/>
    <xf numFmtId="164" fontId="89" fillId="0" borderId="0" xfId="3965" applyNumberFormat="1" applyFont="1" applyFill="1" applyBorder="1" applyAlignment="1">
      <alignment horizontal="center" vertical="center" wrapText="1"/>
    </xf>
    <xf numFmtId="0" fontId="68" fillId="0" borderId="0" xfId="2858" applyNumberFormat="1" applyFont="1" applyFill="1" applyBorder="1" applyAlignment="1">
      <alignment horizontal="center"/>
    </xf>
    <xf numFmtId="0" fontId="68" fillId="0" borderId="0" xfId="2858" applyFont="1" applyFill="1" applyBorder="1" applyAlignment="1">
      <alignment horizontal="center"/>
    </xf>
    <xf numFmtId="0" fontId="68" fillId="0" borderId="0" xfId="2858" applyNumberFormat="1" applyFont="1" applyFill="1" applyBorder="1" applyAlignment="1">
      <alignment wrapText="1"/>
    </xf>
    <xf numFmtId="0" fontId="68" fillId="0" borderId="0" xfId="2858" applyFont="1" applyFill="1" applyBorder="1" applyAlignment="1">
      <alignment wrapText="1"/>
    </xf>
    <xf numFmtId="0" fontId="68" fillId="0" borderId="0" xfId="2858" applyFont="1" applyFill="1" applyBorder="1"/>
    <xf numFmtId="14" fontId="89" fillId="0" borderId="19" xfId="3965" applyNumberFormat="1" applyFont="1" applyFill="1" applyBorder="1" applyAlignment="1">
      <alignment horizontal="center" vertical="center" wrapText="1"/>
    </xf>
    <xf numFmtId="0" fontId="119" fillId="0" borderId="54" xfId="3965" applyNumberFormat="1" applyFont="1" applyFill="1" applyBorder="1" applyAlignment="1">
      <alignment horizontal="center" vertical="top" wrapText="1"/>
    </xf>
    <xf numFmtId="168" fontId="89" fillId="0" borderId="54" xfId="3965" applyNumberFormat="1" applyFont="1" applyFill="1" applyBorder="1" applyAlignment="1">
      <alignment horizontal="center" vertical="center" wrapText="1"/>
    </xf>
    <xf numFmtId="169" fontId="89" fillId="0" borderId="54" xfId="3966" applyNumberFormat="1" applyFont="1" applyFill="1" applyBorder="1" applyAlignment="1">
      <alignment horizontal="center" vertical="center" wrapText="1"/>
    </xf>
    <xf numFmtId="165" fontId="89" fillId="0" borderId="21" xfId="3965" applyNumberFormat="1" applyFont="1" applyFill="1" applyBorder="1" applyAlignment="1">
      <alignment horizontal="center" vertical="center" wrapText="1"/>
    </xf>
    <xf numFmtId="14" fontId="89" fillId="0" borderId="24" xfId="3965" applyNumberFormat="1" applyFont="1" applyFill="1" applyBorder="1" applyAlignment="1">
      <alignment horizontal="center" vertical="center" wrapText="1"/>
    </xf>
    <xf numFmtId="0" fontId="119" fillId="0" borderId="25" xfId="3965" applyNumberFormat="1" applyFont="1" applyFill="1" applyBorder="1" applyAlignment="1">
      <alignment horizontal="center" vertical="top" wrapText="1"/>
    </xf>
    <xf numFmtId="168" fontId="89" fillId="0" borderId="25" xfId="3965" applyNumberFormat="1" applyFont="1" applyFill="1" applyBorder="1" applyAlignment="1">
      <alignment horizontal="center" vertical="center" wrapText="1"/>
    </xf>
    <xf numFmtId="169" fontId="89" fillId="0" borderId="25" xfId="3966" applyNumberFormat="1" applyFont="1" applyFill="1" applyBorder="1" applyAlignment="1">
      <alignment horizontal="center" vertical="center" wrapText="1"/>
    </xf>
    <xf numFmtId="165" fontId="89" fillId="0" borderId="55" xfId="3965" applyNumberFormat="1" applyFont="1" applyFill="1" applyBorder="1" applyAlignment="1">
      <alignment horizontal="center" vertical="center" wrapText="1"/>
    </xf>
    <xf numFmtId="0" fontId="89" fillId="0" borderId="15" xfId="2660" applyNumberFormat="1" applyFont="1" applyFill="1" applyBorder="1" applyAlignment="1">
      <alignment horizontal="left" vertical="center"/>
    </xf>
    <xf numFmtId="167" fontId="68" fillId="0" borderId="21" xfId="2858" quotePrefix="1" applyNumberFormat="1" applyFont="1" applyFill="1" applyBorder="1" applyAlignment="1">
      <alignment horizontal="center" vertical="center" wrapText="1"/>
    </xf>
    <xf numFmtId="0" fontId="68" fillId="0" borderId="43" xfId="2858" applyFont="1" applyFill="1" applyBorder="1" applyAlignment="1">
      <alignment vertical="center" wrapText="1"/>
    </xf>
    <xf numFmtId="14" fontId="68" fillId="0" borderId="43" xfId="2858" applyNumberFormat="1" applyFont="1" applyFill="1" applyBorder="1" applyAlignment="1">
      <alignment vertical="center" wrapText="1"/>
    </xf>
    <xf numFmtId="0" fontId="68" fillId="0" borderId="61" xfId="2858" applyFont="1" applyFill="1" applyBorder="1" applyAlignment="1">
      <alignment horizontal="center" vertical="center" wrapText="1"/>
    </xf>
    <xf numFmtId="0" fontId="68" fillId="0" borderId="70" xfId="2858" applyFont="1" applyFill="1" applyBorder="1" applyAlignment="1">
      <alignment horizontal="center" vertical="top" wrapText="1"/>
    </xf>
    <xf numFmtId="0" fontId="68" fillId="0" borderId="43" xfId="2858" quotePrefix="1" applyFont="1" applyFill="1" applyBorder="1" applyAlignment="1">
      <alignment horizontal="center" vertical="center" wrapText="1"/>
    </xf>
    <xf numFmtId="14" fontId="68" fillId="0" borderId="62" xfId="2858" quotePrefix="1" applyNumberFormat="1" applyFont="1" applyFill="1" applyBorder="1" applyAlignment="1">
      <alignment horizontal="center" vertical="center" wrapText="1"/>
    </xf>
    <xf numFmtId="0" fontId="68" fillId="0" borderId="13" xfId="2858" applyFont="1" applyFill="1" applyBorder="1" applyAlignment="1">
      <alignment horizontal="center" vertical="center" wrapText="1"/>
    </xf>
    <xf numFmtId="0" fontId="68" fillId="0" borderId="26" xfId="2858" applyFont="1" applyFill="1" applyBorder="1" applyAlignment="1">
      <alignment horizontal="center" vertical="top" wrapText="1"/>
    </xf>
    <xf numFmtId="14" fontId="68" fillId="0" borderId="12" xfId="2858" applyNumberFormat="1" applyFont="1" applyFill="1" applyBorder="1" applyAlignment="1" applyProtection="1">
      <alignment horizontal="center" vertical="center" wrapText="1"/>
      <protection locked="0"/>
    </xf>
    <xf numFmtId="0" fontId="68" fillId="0" borderId="12" xfId="2858" applyFont="1" applyFill="1" applyBorder="1" applyAlignment="1">
      <alignment horizontal="left" wrapText="1"/>
    </xf>
    <xf numFmtId="14" fontId="68" fillId="0" borderId="115" xfId="2858" applyNumberFormat="1" applyFont="1" applyFill="1" applyBorder="1" applyAlignment="1">
      <alignment horizontal="center" vertical="center"/>
    </xf>
    <xf numFmtId="0" fontId="68" fillId="0" borderId="116" xfId="2858" applyFont="1" applyFill="1" applyBorder="1" applyAlignment="1">
      <alignment horizontal="left" vertical="center" wrapText="1"/>
    </xf>
    <xf numFmtId="42" fontId="68" fillId="0" borderId="116" xfId="2858" applyNumberFormat="1" applyFont="1" applyFill="1" applyBorder="1" applyAlignment="1">
      <alignment vertical="center"/>
    </xf>
    <xf numFmtId="0" fontId="68" fillId="0" borderId="116" xfId="2858" applyFont="1" applyFill="1" applyBorder="1" applyAlignment="1">
      <alignment horizontal="center" vertical="center"/>
    </xf>
    <xf numFmtId="0" fontId="68" fillId="0" borderId="117" xfId="2858" applyFont="1" applyFill="1" applyBorder="1" applyAlignment="1">
      <alignment horizontal="center" vertical="top"/>
    </xf>
    <xf numFmtId="14" fontId="89" fillId="0" borderId="24" xfId="3944" applyNumberFormat="1" applyFont="1" applyFill="1" applyBorder="1" applyAlignment="1">
      <alignment horizontal="center"/>
    </xf>
    <xf numFmtId="0" fontId="89" fillId="0" borderId="25" xfId="2660" applyNumberFormat="1" applyFont="1" applyFill="1" applyBorder="1" applyAlignment="1">
      <alignment horizontal="center" vertical="center"/>
    </xf>
    <xf numFmtId="0" fontId="89" fillId="0" borderId="55" xfId="3944" applyFont="1" applyFill="1" applyBorder="1" applyAlignment="1">
      <alignment horizontal="center"/>
    </xf>
    <xf numFmtId="14" fontId="89" fillId="0" borderId="56" xfId="3946" applyNumberFormat="1" applyFont="1" applyFill="1" applyBorder="1" applyAlignment="1">
      <alignment horizontal="center"/>
    </xf>
    <xf numFmtId="42" fontId="89" fillId="0" borderId="25" xfId="2660" applyNumberFormat="1" applyFont="1" applyFill="1" applyBorder="1" applyAlignment="1">
      <alignment horizontal="center" vertical="center"/>
    </xf>
    <xf numFmtId="165" fontId="89" fillId="0" borderId="55" xfId="2660" applyNumberFormat="1" applyFont="1" applyFill="1" applyBorder="1"/>
    <xf numFmtId="0" fontId="68" fillId="0" borderId="24" xfId="2858" applyNumberFormat="1" applyFont="1" applyFill="1" applyBorder="1" applyAlignment="1">
      <alignment horizontal="center" vertical="center"/>
    </xf>
    <xf numFmtId="9" fontId="68" fillId="0" borderId="0" xfId="2858" applyNumberFormat="1" applyFont="1" applyFill="1"/>
    <xf numFmtId="0" fontId="65" fillId="0" borderId="0" xfId="2858" applyFont="1" applyFill="1"/>
    <xf numFmtId="0" fontId="65" fillId="0" borderId="48" xfId="2858" applyFont="1" applyFill="1" applyBorder="1" applyAlignment="1">
      <alignment horizontal="center"/>
    </xf>
    <xf numFmtId="0" fontId="65" fillId="0" borderId="43" xfId="2858" applyFont="1" applyFill="1" applyBorder="1" applyAlignment="1">
      <alignment horizontal="center"/>
    </xf>
    <xf numFmtId="0" fontId="68" fillId="0" borderId="31" xfId="2858" applyFont="1" applyFill="1" applyBorder="1" applyAlignment="1">
      <alignment horizontal="left" wrapText="1"/>
    </xf>
    <xf numFmtId="8" fontId="68" fillId="0" borderId="0" xfId="2858" applyNumberFormat="1" applyFont="1" applyFill="1" applyAlignment="1">
      <alignment wrapText="1"/>
    </xf>
    <xf numFmtId="42" fontId="68" fillId="0" borderId="0" xfId="2858" applyNumberFormat="1" applyFont="1" applyFill="1" applyAlignment="1">
      <alignment horizontal="center" wrapText="1"/>
    </xf>
    <xf numFmtId="10" fontId="68" fillId="0" borderId="0" xfId="2858" applyNumberFormat="1" applyFont="1" applyFill="1" applyAlignment="1">
      <alignment horizontal="center" wrapText="1"/>
    </xf>
    <xf numFmtId="44" fontId="68" fillId="0" borderId="0" xfId="2858" applyNumberFormat="1" applyFont="1" applyFill="1" applyAlignment="1">
      <alignment wrapText="1"/>
    </xf>
    <xf numFmtId="0" fontId="68" fillId="0" borderId="33" xfId="2858" applyFont="1" applyFill="1" applyBorder="1" applyAlignment="1">
      <alignment horizontal="center" wrapText="1"/>
    </xf>
    <xf numFmtId="0" fontId="65" fillId="0" borderId="49" xfId="2858" applyFont="1" applyFill="1" applyBorder="1" applyAlignment="1">
      <alignment horizontal="center" wrapText="1"/>
    </xf>
    <xf numFmtId="0" fontId="68" fillId="0" borderId="60" xfId="2858" applyFont="1" applyFill="1" applyBorder="1" applyAlignment="1">
      <alignment horizontal="center" wrapText="1"/>
    </xf>
    <xf numFmtId="165" fontId="68" fillId="0" borderId="21" xfId="2858" applyNumberFormat="1" applyFont="1" applyFill="1" applyBorder="1" applyAlignment="1">
      <alignment wrapText="1"/>
    </xf>
    <xf numFmtId="0" fontId="68" fillId="0" borderId="119" xfId="2858" applyFont="1" applyFill="1" applyBorder="1" applyAlignment="1">
      <alignment horizontal="left" vertical="top"/>
    </xf>
    <xf numFmtId="0" fontId="68" fillId="0" borderId="23" xfId="2858" applyFont="1" applyFill="1" applyBorder="1" applyAlignment="1">
      <alignment horizontal="left" vertical="top"/>
    </xf>
    <xf numFmtId="0" fontId="68" fillId="0" borderId="23" xfId="2858" quotePrefix="1" applyFont="1" applyFill="1" applyBorder="1" applyAlignment="1">
      <alignment horizontal="center" vertical="center" wrapText="1"/>
    </xf>
    <xf numFmtId="0" fontId="68" fillId="0" borderId="30" xfId="2858" applyFont="1" applyFill="1" applyBorder="1" applyAlignment="1">
      <alignment horizontal="center"/>
    </xf>
    <xf numFmtId="0" fontId="68" fillId="0" borderId="120" xfId="2858" applyFont="1" applyFill="1" applyBorder="1" applyAlignment="1">
      <alignment horizontal="center" vertical="center"/>
    </xf>
    <xf numFmtId="0" fontId="68" fillId="0" borderId="73" xfId="2858" applyFont="1" applyFill="1" applyBorder="1" applyAlignment="1">
      <alignment horizontal="left" vertical="center"/>
    </xf>
    <xf numFmtId="0" fontId="68" fillId="0" borderId="87" xfId="2858" applyFont="1" applyFill="1" applyBorder="1" applyAlignment="1">
      <alignment horizontal="center" vertical="center"/>
    </xf>
    <xf numFmtId="14" fontId="68" fillId="0" borderId="87" xfId="2858" applyNumberFormat="1" applyFont="1" applyFill="1" applyBorder="1" applyAlignment="1">
      <alignment vertical="center"/>
    </xf>
    <xf numFmtId="0" fontId="68" fillId="0" borderId="15" xfId="2858" quotePrefix="1" applyFont="1" applyFill="1" applyBorder="1" applyAlignment="1">
      <alignment horizontal="left" vertical="center" wrapText="1"/>
    </xf>
    <xf numFmtId="0" fontId="68" fillId="0" borderId="36" xfId="2858" applyFont="1" applyFill="1" applyBorder="1"/>
    <xf numFmtId="0" fontId="68" fillId="0" borderId="21" xfId="2858" applyFont="1" applyFill="1" applyBorder="1"/>
    <xf numFmtId="0" fontId="68" fillId="0" borderId="68" xfId="2858" applyFont="1" applyFill="1" applyBorder="1"/>
    <xf numFmtId="165" fontId="68" fillId="0" borderId="54" xfId="2858" applyNumberFormat="1" applyFont="1" applyFill="1" applyBorder="1" applyAlignment="1">
      <alignment vertical="center"/>
    </xf>
    <xf numFmtId="165" fontId="89" fillId="0" borderId="15" xfId="2660" quotePrefix="1" applyNumberFormat="1" applyFont="1" applyFill="1" applyBorder="1" applyAlignment="1">
      <alignment horizontal="center" vertical="center"/>
    </xf>
    <xf numFmtId="166" fontId="89" fillId="0" borderId="15" xfId="2660" quotePrefix="1" applyNumberFormat="1" applyFont="1" applyFill="1" applyBorder="1" applyAlignment="1">
      <alignment horizontal="center" vertical="center"/>
    </xf>
    <xf numFmtId="166" fontId="68" fillId="0" borderId="40" xfId="2858" applyNumberFormat="1" applyFont="1" applyFill="1" applyBorder="1" applyAlignment="1"/>
    <xf numFmtId="166" fontId="68" fillId="0" borderId="10" xfId="2858" applyNumberFormat="1" applyFont="1" applyFill="1" applyBorder="1" applyAlignment="1"/>
    <xf numFmtId="166" fontId="68" fillId="0" borderId="15" xfId="2858" applyNumberFormat="1" applyFont="1" applyFill="1" applyBorder="1" applyAlignment="1"/>
    <xf numFmtId="166" fontId="89" fillId="0" borderId="25" xfId="2660" quotePrefix="1" applyNumberFormat="1" applyFont="1" applyFill="1" applyBorder="1" applyAlignment="1">
      <alignment horizontal="center" vertical="center"/>
    </xf>
    <xf numFmtId="166" fontId="89" fillId="0" borderId="12" xfId="2660" applyNumberFormat="1" applyFont="1" applyFill="1" applyBorder="1" applyAlignment="1">
      <alignment horizontal="center" vertical="center"/>
    </xf>
    <xf numFmtId="166" fontId="89" fillId="0" borderId="12" xfId="2660" quotePrefix="1" applyNumberFormat="1" applyFont="1" applyFill="1" applyBorder="1" applyAlignment="1">
      <alignment horizontal="center" vertical="center"/>
    </xf>
    <xf numFmtId="0" fontId="68" fillId="0" borderId="29" xfId="2858" applyFont="1" applyFill="1" applyBorder="1" applyAlignment="1">
      <alignment horizontal="center" vertical="top" wrapText="1"/>
    </xf>
    <xf numFmtId="166" fontId="68" fillId="0" borderId="0" xfId="2858" applyNumberFormat="1" applyFont="1" applyFill="1"/>
    <xf numFmtId="0" fontId="89" fillId="0" borderId="54" xfId="2660" quotePrefix="1" applyNumberFormat="1" applyFont="1" applyFill="1" applyBorder="1" applyAlignment="1">
      <alignment horizontal="left" vertical="center"/>
    </xf>
    <xf numFmtId="0" fontId="89" fillId="0" borderId="33" xfId="2660" quotePrefix="1" applyNumberFormat="1" applyFont="1" applyFill="1" applyBorder="1" applyAlignment="1">
      <alignment horizontal="left" vertical="center"/>
    </xf>
    <xf numFmtId="0" fontId="89" fillId="0" borderId="32" xfId="2660" quotePrefix="1" applyNumberFormat="1" applyFont="1" applyFill="1" applyBorder="1" applyAlignment="1">
      <alignment horizontal="left" vertical="center"/>
    </xf>
    <xf numFmtId="0" fontId="68" fillId="0" borderId="54" xfId="2858" applyNumberFormat="1" applyFont="1" applyFill="1" applyBorder="1" applyAlignment="1">
      <alignment horizontal="left" wrapText="1"/>
    </xf>
    <xf numFmtId="0" fontId="68" fillId="0" borderId="15" xfId="2858" applyNumberFormat="1" applyFont="1" applyFill="1" applyBorder="1" applyAlignment="1">
      <alignment horizontal="left" vertical="center" wrapText="1"/>
    </xf>
    <xf numFmtId="0" fontId="68" fillId="0" borderId="33" xfId="2858" applyNumberFormat="1" applyFont="1" applyFill="1" applyBorder="1" applyAlignment="1">
      <alignment horizontal="left" vertical="center" wrapText="1"/>
    </xf>
    <xf numFmtId="0" fontId="68" fillId="0" borderId="42" xfId="2858" applyNumberFormat="1" applyFont="1" applyFill="1" applyBorder="1" applyAlignment="1">
      <alignment horizontal="left" vertical="center" wrapText="1"/>
    </xf>
    <xf numFmtId="0" fontId="68" fillId="0" borderId="12" xfId="2858" applyNumberFormat="1" applyFont="1" applyFill="1" applyBorder="1" applyAlignment="1">
      <alignment horizontal="left" vertical="center" wrapText="1"/>
    </xf>
    <xf numFmtId="0" fontId="89" fillId="0" borderId="32" xfId="2660" applyNumberFormat="1" applyFont="1" applyFill="1" applyBorder="1" applyAlignment="1">
      <alignment horizontal="left" vertical="center" wrapText="1"/>
    </xf>
    <xf numFmtId="0" fontId="89" fillId="0" borderId="34" xfId="2660" applyNumberFormat="1" applyFont="1" applyFill="1" applyBorder="1" applyAlignment="1">
      <alignment horizontal="center" vertical="center"/>
    </xf>
    <xf numFmtId="0" fontId="89" fillId="0" borderId="31" xfId="2660" applyNumberFormat="1" applyFont="1" applyFill="1" applyBorder="1" applyAlignment="1">
      <alignment horizontal="center" vertical="center"/>
    </xf>
    <xf numFmtId="0" fontId="89" fillId="0" borderId="32" xfId="2660" applyNumberFormat="1" applyFont="1" applyFill="1" applyBorder="1" applyAlignment="1">
      <alignment horizontal="center" vertical="center"/>
    </xf>
    <xf numFmtId="0" fontId="68" fillId="0" borderId="61" xfId="2858" applyNumberFormat="1" applyFont="1" applyFill="1" applyBorder="1" applyAlignment="1">
      <alignment horizontal="center" vertical="center"/>
    </xf>
    <xf numFmtId="14" fontId="68" fillId="0" borderId="20" xfId="2858" quotePrefix="1" applyNumberFormat="1" applyFont="1" applyFill="1" applyBorder="1" applyAlignment="1">
      <alignment horizontal="center" vertical="center" wrapText="1"/>
    </xf>
    <xf numFmtId="166" fontId="89" fillId="0" borderId="40" xfId="2660" quotePrefix="1" applyNumberFormat="1" applyFont="1" applyFill="1" applyBorder="1" applyAlignment="1">
      <alignment horizontal="center" vertical="center"/>
    </xf>
    <xf numFmtId="167" fontId="89" fillId="0" borderId="55" xfId="2660" quotePrefix="1" applyNumberFormat="1" applyFont="1" applyFill="1" applyBorder="1" applyAlignment="1">
      <alignment horizontal="center" vertical="center"/>
    </xf>
    <xf numFmtId="166" fontId="65" fillId="0" borderId="96" xfId="2858" applyNumberFormat="1" applyFont="1" applyFill="1" applyBorder="1"/>
    <xf numFmtId="0" fontId="65" fillId="0" borderId="31" xfId="3981" applyFont="1" applyFill="1" applyBorder="1" applyAlignment="1">
      <alignment horizontal="centerContinuous"/>
    </xf>
    <xf numFmtId="0" fontId="65" fillId="0" borderId="46" xfId="3981" applyFont="1" applyFill="1" applyBorder="1" applyAlignment="1">
      <alignment horizontal="centerContinuous"/>
    </xf>
    <xf numFmtId="0" fontId="65" fillId="0" borderId="47" xfId="3981" applyFont="1" applyFill="1" applyBorder="1" applyAlignment="1">
      <alignment horizontal="centerContinuous"/>
    </xf>
    <xf numFmtId="0" fontId="65" fillId="0" borderId="25" xfId="3981" applyFont="1" applyFill="1" applyBorder="1" applyAlignment="1">
      <alignment horizontal="center"/>
    </xf>
    <xf numFmtId="0" fontId="65" fillId="0" borderId="40" xfId="3981" applyFont="1" applyFill="1" applyBorder="1" applyAlignment="1">
      <alignment horizontal="center" wrapText="1"/>
    </xf>
    <xf numFmtId="0" fontId="65" fillId="0" borderId="40" xfId="3981" applyFont="1" applyFill="1" applyBorder="1" applyAlignment="1">
      <alignment horizontal="center"/>
    </xf>
    <xf numFmtId="0" fontId="65" fillId="0" borderId="28" xfId="3981" applyFont="1" applyFill="1" applyBorder="1" applyAlignment="1" applyProtection="1">
      <alignment horizontal="center" wrapText="1"/>
      <protection locked="0"/>
    </xf>
    <xf numFmtId="0" fontId="65" fillId="0" borderId="10" xfId="3981" applyFont="1" applyFill="1" applyBorder="1" applyAlignment="1" applyProtection="1">
      <alignment horizontal="center" wrapText="1"/>
      <protection locked="0"/>
    </xf>
    <xf numFmtId="0" fontId="65" fillId="0" borderId="36" xfId="3981" applyFont="1" applyFill="1" applyBorder="1" applyAlignment="1">
      <alignment horizontal="center" wrapText="1"/>
    </xf>
    <xf numFmtId="14" fontId="68" fillId="0" borderId="58" xfId="3981" applyNumberFormat="1" applyFont="1" applyFill="1" applyBorder="1" applyAlignment="1">
      <alignment horizontal="center"/>
    </xf>
    <xf numFmtId="14" fontId="68" fillId="0" borderId="12" xfId="3981" applyNumberFormat="1" applyFont="1" applyFill="1" applyBorder="1" applyAlignment="1">
      <alignment horizontal="center"/>
    </xf>
    <xf numFmtId="42" fontId="68" fillId="0" borderId="12" xfId="3981" applyNumberFormat="1" applyFont="1" applyFill="1" applyBorder="1"/>
    <xf numFmtId="0" fontId="68" fillId="0" borderId="13" xfId="3981" applyFont="1" applyFill="1" applyBorder="1" applyAlignment="1">
      <alignment horizontal="center"/>
    </xf>
    <xf numFmtId="14" fontId="68" fillId="0" borderId="34" xfId="3981" applyNumberFormat="1" applyFont="1" applyFill="1" applyBorder="1" applyAlignment="1">
      <alignment horizontal="center" vertical="center"/>
    </xf>
    <xf numFmtId="0" fontId="68" fillId="0" borderId="25" xfId="3981" applyFont="1" applyFill="1" applyBorder="1" applyAlignment="1">
      <alignment vertical="center"/>
    </xf>
    <xf numFmtId="0" fontId="68" fillId="0" borderId="34" xfId="3981" applyFont="1" applyFill="1" applyBorder="1" applyAlignment="1">
      <alignment vertical="center"/>
    </xf>
    <xf numFmtId="0" fontId="68" fillId="0" borderId="25" xfId="3981" applyFont="1" applyFill="1" applyBorder="1" applyAlignment="1">
      <alignment horizontal="center" vertical="center"/>
    </xf>
    <xf numFmtId="0" fontId="68" fillId="0" borderId="57" xfId="3981" applyFont="1" applyFill="1" applyBorder="1" applyAlignment="1">
      <alignment horizontal="center" vertical="center" wrapText="1"/>
    </xf>
    <xf numFmtId="42" fontId="68" fillId="0" borderId="34" xfId="3981" applyNumberFormat="1" applyFont="1" applyFill="1" applyBorder="1" applyAlignment="1">
      <alignment vertical="center"/>
    </xf>
    <xf numFmtId="0" fontId="68" fillId="0" borderId="34" xfId="3981" applyFont="1" applyFill="1" applyBorder="1" applyAlignment="1">
      <alignment horizontal="center" vertical="center"/>
    </xf>
    <xf numFmtId="0" fontId="68" fillId="0" borderId="57" xfId="3981" applyFont="1" applyFill="1" applyBorder="1" applyAlignment="1">
      <alignment horizontal="center" vertical="center"/>
    </xf>
    <xf numFmtId="14" fontId="68" fillId="0" borderId="0" xfId="3981" applyNumberFormat="1" applyFont="1" applyFill="1" applyBorder="1" applyAlignment="1">
      <alignment horizontal="center"/>
    </xf>
    <xf numFmtId="0" fontId="68" fillId="0" borderId="0" xfId="3981" applyFont="1" applyFill="1" applyBorder="1"/>
    <xf numFmtId="0" fontId="68" fillId="0" borderId="0" xfId="3981" applyFont="1" applyFill="1" applyBorder="1" applyAlignment="1">
      <alignment horizontal="center"/>
    </xf>
    <xf numFmtId="0" fontId="68" fillId="0" borderId="0" xfId="3981" applyFont="1" applyFill="1" applyBorder="1" applyAlignment="1">
      <alignment horizontal="center" wrapText="1"/>
    </xf>
    <xf numFmtId="0" fontId="68" fillId="0" borderId="0" xfId="3981" applyFont="1" applyFill="1" applyBorder="1" applyAlignment="1">
      <alignment vertical="center" wrapText="1"/>
    </xf>
    <xf numFmtId="42" fontId="68" fillId="0" borderId="0" xfId="3981" applyNumberFormat="1" applyFont="1" applyFill="1" applyBorder="1"/>
    <xf numFmtId="6" fontId="68" fillId="0" borderId="0" xfId="3981" applyNumberFormat="1" applyFont="1" applyFill="1" applyBorder="1"/>
    <xf numFmtId="14" fontId="68" fillId="0" borderId="0" xfId="3981" applyNumberFormat="1" applyFont="1" applyFill="1" applyBorder="1"/>
    <xf numFmtId="0" fontId="65" fillId="0" borderId="24" xfId="3982" applyFont="1" applyFill="1" applyBorder="1" applyAlignment="1" applyProtection="1">
      <alignment horizontal="center" wrapText="1"/>
      <protection locked="0"/>
    </xf>
    <xf numFmtId="0" fontId="65" fillId="0" borderId="25" xfId="3982" applyFont="1" applyFill="1" applyBorder="1" applyAlignment="1" applyProtection="1">
      <alignment wrapText="1"/>
      <protection locked="0"/>
    </xf>
    <xf numFmtId="14" fontId="65" fillId="0" borderId="55" xfId="3981" applyNumberFormat="1" applyFont="1" applyFill="1" applyBorder="1" applyAlignment="1">
      <alignment horizontal="center" wrapText="1"/>
    </xf>
    <xf numFmtId="10" fontId="68" fillId="0" borderId="16" xfId="2858" quotePrefix="1" applyNumberFormat="1" applyFont="1" applyFill="1" applyBorder="1" applyAlignment="1">
      <alignment horizontal="center" vertical="center" wrapText="1"/>
    </xf>
    <xf numFmtId="42" fontId="89" fillId="0" borderId="33" xfId="3946" applyNumberFormat="1" applyFont="1" applyFill="1" applyBorder="1" applyAlignment="1">
      <alignment horizontal="center" wrapText="1"/>
    </xf>
    <xf numFmtId="42" fontId="89" fillId="0" borderId="32" xfId="3946" applyNumberFormat="1" applyFont="1" applyFill="1" applyBorder="1" applyAlignment="1">
      <alignment horizontal="center" wrapText="1"/>
    </xf>
    <xf numFmtId="165" fontId="65" fillId="0" borderId="0" xfId="2660" applyNumberFormat="1" applyFont="1" applyFill="1" applyBorder="1" applyAlignment="1">
      <alignment horizontal="center" wrapText="1"/>
    </xf>
    <xf numFmtId="0" fontId="65" fillId="0" borderId="0" xfId="2858" applyFont="1" applyFill="1" applyBorder="1" applyAlignment="1">
      <alignment horizontal="right" vertical="top" wrapText="1"/>
    </xf>
    <xf numFmtId="42" fontId="87" fillId="0" borderId="0" xfId="2660" applyNumberFormat="1" applyFont="1" applyFill="1" applyBorder="1" applyAlignment="1" applyProtection="1">
      <alignment horizontal="center" wrapText="1"/>
      <protection locked="0"/>
    </xf>
    <xf numFmtId="0" fontId="68" fillId="0" borderId="0" xfId="2858" applyNumberFormat="1" applyFont="1" applyFill="1" applyBorder="1" applyAlignment="1">
      <alignment vertical="center" wrapText="1"/>
    </xf>
    <xf numFmtId="0" fontId="87" fillId="0" borderId="25" xfId="3944" applyNumberFormat="1" applyFont="1" applyFill="1" applyBorder="1" applyAlignment="1" applyProtection="1">
      <alignment horizontal="center" wrapText="1"/>
      <protection locked="0"/>
    </xf>
    <xf numFmtId="165" fontId="89" fillId="0" borderId="13" xfId="2660" applyNumberFormat="1" applyFont="1" applyFill="1" applyBorder="1"/>
    <xf numFmtId="165" fontId="0" fillId="0" borderId="0" xfId="0" applyNumberFormat="1" applyFill="1"/>
    <xf numFmtId="165" fontId="89" fillId="0" borderId="25" xfId="2660" applyNumberFormat="1" applyFont="1" applyFill="1" applyBorder="1"/>
    <xf numFmtId="0" fontId="87" fillId="0" borderId="0" xfId="3944" applyFont="1" applyFill="1" applyBorder="1" applyAlignment="1">
      <alignment horizontal="center"/>
    </xf>
    <xf numFmtId="0" fontId="65" fillId="0" borderId="0" xfId="2858" applyFont="1" applyFill="1" applyBorder="1" applyAlignment="1">
      <alignment horizontal="right" vertical="top"/>
    </xf>
    <xf numFmtId="0" fontId="65" fillId="0" borderId="0" xfId="2858" applyFont="1" applyFill="1" applyBorder="1" applyAlignment="1">
      <alignment vertical="top"/>
    </xf>
    <xf numFmtId="42" fontId="87" fillId="0" borderId="0" xfId="2660" applyNumberFormat="1" applyFont="1" applyFill="1" applyBorder="1" applyAlignment="1" applyProtection="1">
      <alignment horizontal="right"/>
      <protection locked="0"/>
    </xf>
    <xf numFmtId="165" fontId="65" fillId="0" borderId="0" xfId="2660" applyNumberFormat="1" applyFont="1" applyFill="1" applyBorder="1" applyAlignment="1">
      <alignment horizontal="right"/>
    </xf>
    <xf numFmtId="0" fontId="65" fillId="0" borderId="0" xfId="2660" applyNumberFormat="1" applyFont="1" applyFill="1" applyBorder="1" applyAlignment="1">
      <alignment horizontal="right"/>
    </xf>
    <xf numFmtId="165" fontId="89" fillId="0" borderId="23" xfId="3997" applyNumberFormat="1" applyFont="1" applyFill="1" applyBorder="1" applyAlignment="1">
      <alignment horizontal="center"/>
    </xf>
    <xf numFmtId="165" fontId="89" fillId="0" borderId="18" xfId="3997" applyNumberFormat="1" applyFont="1" applyFill="1" applyBorder="1" applyAlignment="1">
      <alignment horizontal="center"/>
    </xf>
    <xf numFmtId="44" fontId="87" fillId="0" borderId="0" xfId="3997" applyFont="1" applyFill="1" applyBorder="1" applyAlignment="1">
      <alignment horizontal="center"/>
    </xf>
    <xf numFmtId="14" fontId="89" fillId="0" borderId="47" xfId="2660" applyNumberFormat="1" applyFont="1" applyFill="1" applyBorder="1" applyAlignment="1">
      <alignment horizontal="center"/>
    </xf>
    <xf numFmtId="165" fontId="89" fillId="0" borderId="23" xfId="2660" applyNumberFormat="1" applyFont="1" applyFill="1" applyBorder="1" applyAlignment="1">
      <alignment horizontal="center"/>
    </xf>
    <xf numFmtId="42" fontId="68" fillId="0" borderId="31" xfId="2858" applyNumberFormat="1" applyFont="1" applyFill="1" applyBorder="1" applyAlignment="1">
      <alignment horizontal="center" wrapText="1"/>
    </xf>
    <xf numFmtId="42" fontId="68" fillId="0" borderId="54" xfId="2858" applyNumberFormat="1" applyFont="1" applyFill="1" applyBorder="1" applyAlignment="1">
      <alignment horizontal="center" wrapText="1"/>
    </xf>
    <xf numFmtId="14" fontId="68" fillId="0" borderId="18" xfId="3944" applyNumberFormat="1" applyFont="1" applyFill="1" applyBorder="1" applyAlignment="1">
      <alignment horizontal="center"/>
    </xf>
    <xf numFmtId="165" fontId="68" fillId="0" borderId="18" xfId="3997" applyNumberFormat="1" applyFont="1" applyFill="1" applyBorder="1" applyAlignment="1">
      <alignment horizontal="center"/>
    </xf>
    <xf numFmtId="42" fontId="68" fillId="0" borderId="32" xfId="3946" applyNumberFormat="1" applyFont="1" applyFill="1" applyBorder="1" applyAlignment="1">
      <alignment horizontal="center" wrapText="1"/>
    </xf>
    <xf numFmtId="14" fontId="68" fillId="0" borderId="54" xfId="2858" applyNumberFormat="1" applyFont="1" applyFill="1" applyBorder="1" applyAlignment="1">
      <alignment horizontal="left" vertical="center" wrapText="1"/>
    </xf>
    <xf numFmtId="0" fontId="68" fillId="0" borderId="61" xfId="2858" applyNumberFormat="1" applyFont="1" applyFill="1" applyBorder="1" applyAlignment="1">
      <alignment horizontal="left" vertical="center"/>
    </xf>
    <xf numFmtId="0" fontId="68" fillId="0" borderId="15" xfId="2858" applyNumberFormat="1" applyFont="1" applyFill="1" applyBorder="1" applyAlignment="1">
      <alignment vertical="center" wrapText="1"/>
    </xf>
    <xf numFmtId="0" fontId="68" fillId="0" borderId="54" xfId="2858" quotePrefix="1" applyNumberFormat="1" applyFont="1" applyFill="1" applyBorder="1" applyAlignment="1">
      <alignment horizontal="left" vertical="center" wrapText="1"/>
    </xf>
    <xf numFmtId="0" fontId="68" fillId="0" borderId="54" xfId="2858" applyNumberFormat="1" applyFont="1" applyFill="1" applyBorder="1" applyAlignment="1">
      <alignment vertical="center" wrapText="1"/>
    </xf>
    <xf numFmtId="0" fontId="68" fillId="0" borderId="32" xfId="2858" applyNumberFormat="1" applyFont="1" applyFill="1" applyBorder="1" applyAlignment="1">
      <alignment vertical="center" wrapText="1"/>
    </xf>
    <xf numFmtId="0" fontId="68" fillId="0" borderId="33" xfId="2858" quotePrefix="1" applyNumberFormat="1" applyFont="1" applyFill="1" applyBorder="1" applyAlignment="1">
      <alignment horizontal="left" vertical="center" wrapText="1"/>
    </xf>
    <xf numFmtId="0" fontId="68" fillId="0" borderId="32" xfId="2858" quotePrefix="1" applyNumberFormat="1" applyFont="1" applyFill="1" applyBorder="1" applyAlignment="1">
      <alignment horizontal="left" vertical="center" wrapText="1"/>
    </xf>
    <xf numFmtId="0" fontId="68" fillId="0" borderId="32" xfId="2858" applyNumberFormat="1" applyFont="1" applyFill="1" applyBorder="1" applyAlignment="1">
      <alignment horizontal="left" vertical="center" wrapText="1"/>
    </xf>
    <xf numFmtId="0" fontId="68" fillId="0" borderId="34" xfId="2858" applyNumberFormat="1" applyFont="1" applyFill="1" applyBorder="1" applyAlignment="1">
      <alignment horizontal="left" vertical="center" wrapText="1"/>
    </xf>
    <xf numFmtId="0" fontId="68" fillId="0" borderId="60" xfId="2858" applyNumberFormat="1" applyFont="1" applyFill="1" applyBorder="1" applyAlignment="1">
      <alignment horizontal="left" vertical="center" wrapText="1"/>
    </xf>
    <xf numFmtId="0" fontId="68" fillId="0" borderId="0" xfId="2858" applyNumberFormat="1" applyFont="1" applyFill="1" applyBorder="1" applyAlignment="1">
      <alignment horizontal="center"/>
    </xf>
    <xf numFmtId="0" fontId="89" fillId="0" borderId="18" xfId="2660" applyNumberFormat="1" applyFont="1" applyFill="1" applyBorder="1" applyAlignment="1">
      <alignment horizontal="center" vertical="center"/>
    </xf>
    <xf numFmtId="14" fontId="89" fillId="0" borderId="15" xfId="3944" applyNumberFormat="1" applyFont="1" applyFill="1" applyBorder="1" applyAlignment="1">
      <alignment horizontal="center"/>
    </xf>
    <xf numFmtId="0" fontId="68" fillId="0" borderId="14" xfId="2858" applyNumberFormat="1" applyFont="1" applyFill="1" applyBorder="1" applyAlignment="1">
      <alignment horizontal="center" wrapText="1"/>
    </xf>
    <xf numFmtId="0" fontId="68" fillId="0" borderId="47" xfId="2858" applyFont="1" applyFill="1" applyBorder="1" applyAlignment="1">
      <alignment horizontal="center"/>
    </xf>
    <xf numFmtId="0" fontId="89" fillId="0" borderId="32" xfId="2660" applyNumberFormat="1" applyFont="1" applyFill="1" applyBorder="1" applyAlignment="1">
      <alignment horizontal="left" vertical="center"/>
    </xf>
    <xf numFmtId="14" fontId="68" fillId="0" borderId="40" xfId="2858" applyNumberFormat="1" applyFont="1" applyFill="1" applyBorder="1" applyAlignment="1">
      <alignment horizontal="left" vertical="center" wrapText="1"/>
    </xf>
    <xf numFmtId="0" fontId="68" fillId="0" borderId="40" xfId="2858" quotePrefix="1" applyFont="1" applyFill="1" applyBorder="1" applyAlignment="1">
      <alignment horizontal="left" vertical="center" wrapText="1"/>
    </xf>
    <xf numFmtId="14" fontId="68" fillId="0" borderId="0" xfId="2858" quotePrefix="1" applyNumberFormat="1" applyFont="1" applyFill="1" applyBorder="1" applyAlignment="1">
      <alignment horizontal="center" vertical="center" wrapText="1"/>
    </xf>
    <xf numFmtId="0" fontId="89" fillId="0" borderId="42" xfId="2660" applyNumberFormat="1" applyFont="1" applyFill="1" applyBorder="1" applyAlignment="1">
      <alignment horizontal="left" vertical="center"/>
    </xf>
    <xf numFmtId="166" fontId="68" fillId="0" borderId="36" xfId="2858" quotePrefix="1" applyNumberFormat="1" applyFont="1" applyFill="1" applyBorder="1" applyAlignment="1">
      <alignment horizontal="center" vertical="center" wrapText="1"/>
    </xf>
    <xf numFmtId="44" fontId="68" fillId="0" borderId="55" xfId="2660" applyFont="1" applyFill="1" applyBorder="1" applyAlignment="1">
      <alignment horizontal="center" vertical="center" wrapText="1"/>
    </xf>
    <xf numFmtId="0" fontId="68" fillId="0" borderId="25" xfId="2858" quotePrefix="1" applyFont="1" applyFill="1" applyBorder="1" applyAlignment="1">
      <alignment horizontal="left" vertical="center" wrapText="1"/>
    </xf>
    <xf numFmtId="44" fontId="0" fillId="0" borderId="0" xfId="3997" applyFont="1" applyFill="1"/>
    <xf numFmtId="14" fontId="89" fillId="0" borderId="56" xfId="3944" applyNumberFormat="1" applyFont="1" applyFill="1" applyBorder="1" applyAlignment="1">
      <alignment horizontal="center"/>
    </xf>
    <xf numFmtId="165" fontId="89" fillId="0" borderId="56" xfId="3997" applyNumberFormat="1" applyFont="1" applyFill="1" applyBorder="1" applyAlignment="1">
      <alignment horizontal="center"/>
    </xf>
    <xf numFmtId="42" fontId="89" fillId="0" borderId="34" xfId="3946" applyNumberFormat="1" applyFont="1" applyFill="1" applyBorder="1" applyAlignment="1">
      <alignment horizontal="center" wrapText="1"/>
    </xf>
    <xf numFmtId="44" fontId="0" fillId="0" borderId="0" xfId="3997" applyNumberFormat="1" applyFont="1" applyFill="1"/>
    <xf numFmtId="0" fontId="68" fillId="0" borderId="0" xfId="2858" applyFont="1" applyFill="1" applyBorder="1" applyAlignment="1">
      <alignment horizontal="center"/>
    </xf>
    <xf numFmtId="0" fontId="68" fillId="0" borderId="0" xfId="2858" applyFont="1" applyFill="1" applyBorder="1" applyAlignment="1">
      <alignment wrapText="1"/>
    </xf>
    <xf numFmtId="0" fontId="68" fillId="0" borderId="0" xfId="2858" applyFont="1" applyFill="1" applyBorder="1"/>
    <xf numFmtId="0" fontId="89" fillId="0" borderId="54" xfId="2660" applyNumberFormat="1" applyFont="1" applyFill="1" applyBorder="1" applyAlignment="1">
      <alignment horizontal="center" vertical="center"/>
    </xf>
    <xf numFmtId="0" fontId="65" fillId="0" borderId="0" xfId="2858" applyFont="1" applyFill="1" applyBorder="1" applyAlignment="1">
      <alignment horizontal="center" wrapText="1"/>
    </xf>
    <xf numFmtId="42" fontId="65" fillId="0" borderId="86" xfId="2858" applyNumberFormat="1" applyFont="1" applyFill="1" applyBorder="1"/>
    <xf numFmtId="14" fontId="87" fillId="0" borderId="0" xfId="3944" applyNumberFormat="1" applyFont="1" applyFill="1" applyBorder="1" applyAlignment="1">
      <alignment horizontal="center"/>
    </xf>
    <xf numFmtId="0" fontId="87" fillId="0" borderId="57" xfId="3944" applyFont="1" applyFill="1" applyBorder="1" applyAlignment="1" applyProtection="1">
      <alignment horizontal="center" wrapText="1"/>
      <protection locked="0"/>
    </xf>
    <xf numFmtId="0" fontId="87" fillId="0" borderId="56" xfId="3944" applyFont="1" applyFill="1" applyBorder="1" applyAlignment="1" applyProtection="1">
      <alignment horizontal="center" wrapText="1"/>
      <protection locked="0"/>
    </xf>
    <xf numFmtId="0" fontId="68" fillId="0" borderId="0" xfId="0" applyFont="1" applyFill="1"/>
    <xf numFmtId="42" fontId="89" fillId="0" borderId="15" xfId="3946" applyNumberFormat="1" applyFont="1" applyFill="1" applyBorder="1" applyAlignment="1">
      <alignment horizontal="center" wrapText="1"/>
    </xf>
    <xf numFmtId="42" fontId="89" fillId="0" borderId="54" xfId="3946" applyNumberFormat="1" applyFont="1" applyFill="1" applyBorder="1" applyAlignment="1">
      <alignment horizontal="center" wrapText="1"/>
    </xf>
    <xf numFmtId="42" fontId="89" fillId="0" borderId="25" xfId="3946" applyNumberFormat="1" applyFont="1" applyFill="1" applyBorder="1" applyAlignment="1">
      <alignment horizontal="center" wrapText="1"/>
    </xf>
    <xf numFmtId="0" fontId="65" fillId="0" borderId="0" xfId="0" applyFont="1" applyFill="1"/>
    <xf numFmtId="42" fontId="65" fillId="0" borderId="0" xfId="2858" applyNumberFormat="1" applyFont="1" applyFill="1" applyBorder="1" applyAlignment="1">
      <alignment horizontal="center" vertical="top"/>
    </xf>
    <xf numFmtId="165" fontId="68" fillId="0" borderId="31" xfId="2858" applyNumberFormat="1" applyFont="1" applyFill="1" applyBorder="1" applyAlignment="1"/>
    <xf numFmtId="165" fontId="68" fillId="0" borderId="13" xfId="2858" applyNumberFormat="1" applyFont="1" applyFill="1" applyBorder="1" applyAlignment="1"/>
    <xf numFmtId="14" fontId="68" fillId="0" borderId="20" xfId="2858" applyNumberFormat="1" applyFont="1" applyFill="1" applyBorder="1" applyAlignment="1">
      <alignment horizontal="center"/>
    </xf>
    <xf numFmtId="44" fontId="68" fillId="0" borderId="0" xfId="3997" applyFont="1" applyFill="1" applyAlignment="1">
      <alignment wrapText="1"/>
    </xf>
    <xf numFmtId="42" fontId="68" fillId="0" borderId="86" xfId="2858" applyNumberFormat="1" applyFont="1" applyFill="1" applyBorder="1" applyAlignment="1">
      <alignment vertical="center" wrapText="1"/>
    </xf>
    <xf numFmtId="0" fontId="68" fillId="0" borderId="54" xfId="2858" quotePrefix="1" applyFont="1" applyFill="1" applyBorder="1" applyAlignment="1">
      <alignment horizontal="left" vertical="center" wrapText="1"/>
    </xf>
    <xf numFmtId="0" fontId="65" fillId="0" borderId="0" xfId="2858" applyFont="1" applyFill="1" applyAlignment="1">
      <alignment horizontal="right"/>
    </xf>
    <xf numFmtId="0" fontId="68" fillId="0" borderId="41" xfId="2858" applyNumberFormat="1" applyFont="1" applyFill="1" applyBorder="1" applyAlignment="1">
      <alignment horizontal="left" vertical="center" wrapText="1"/>
    </xf>
    <xf numFmtId="14" fontId="68" fillId="0" borderId="48" xfId="2858" applyNumberFormat="1" applyFont="1" applyFill="1" applyBorder="1" applyAlignment="1">
      <alignment horizontal="center" vertical="center" wrapText="1"/>
    </xf>
    <xf numFmtId="0" fontId="68" fillId="0" borderId="87" xfId="2858" applyNumberFormat="1" applyFont="1" applyFill="1" applyBorder="1" applyAlignment="1">
      <alignment horizontal="left" vertical="center" wrapText="1"/>
    </xf>
    <xf numFmtId="166" fontId="89" fillId="0" borderId="43" xfId="2660" quotePrefix="1" applyNumberFormat="1" applyFont="1" applyFill="1" applyBorder="1" applyAlignment="1">
      <alignment horizontal="center" vertical="center"/>
    </xf>
    <xf numFmtId="0" fontId="89" fillId="0" borderId="42" xfId="2660" applyNumberFormat="1" applyFont="1" applyFill="1" applyBorder="1" applyAlignment="1">
      <alignment horizontal="left" vertical="center" wrapText="1"/>
    </xf>
    <xf numFmtId="0" fontId="68" fillId="0" borderId="0" xfId="2858" applyFont="1" applyFill="1" applyBorder="1" applyAlignment="1">
      <alignment horizontal="left" vertical="center"/>
    </xf>
    <xf numFmtId="0" fontId="68" fillId="0" borderId="0" xfId="2858" applyFont="1" applyFill="1" applyBorder="1" applyAlignment="1">
      <alignment horizontal="left" vertical="center" wrapText="1"/>
    </xf>
    <xf numFmtId="169" fontId="68" fillId="0" borderId="0" xfId="3983" applyNumberFormat="1" applyFont="1" applyFill="1" applyBorder="1" applyAlignment="1">
      <alignment horizontal="center" vertical="center"/>
    </xf>
    <xf numFmtId="165" fontId="68" fillId="0" borderId="0" xfId="2858" applyNumberFormat="1" applyFont="1" applyFill="1" applyBorder="1" applyAlignment="1">
      <alignment horizontal="center" vertical="center"/>
    </xf>
    <xf numFmtId="9" fontId="68" fillId="0" borderId="0" xfId="2858" applyNumberFormat="1" applyFont="1" applyFill="1" applyBorder="1" applyAlignment="1">
      <alignment horizontal="center" vertical="center"/>
    </xf>
    <xf numFmtId="0" fontId="91" fillId="0" borderId="0" xfId="2858" applyFont="1" applyFill="1" applyBorder="1" applyAlignment="1">
      <alignment horizontal="center" vertical="center"/>
    </xf>
    <xf numFmtId="169" fontId="68" fillId="0" borderId="0" xfId="3998" applyNumberFormat="1" applyFont="1" applyFill="1"/>
    <xf numFmtId="9" fontId="68" fillId="0" borderId="0" xfId="3999" applyNumberFormat="1" applyFont="1" applyFill="1"/>
    <xf numFmtId="14" fontId="68" fillId="0" borderId="11" xfId="2858" applyNumberFormat="1" applyFont="1" applyFill="1" applyBorder="1" applyAlignment="1">
      <alignment horizontal="center"/>
    </xf>
    <xf numFmtId="0" fontId="68" fillId="0" borderId="12" xfId="2858" applyFont="1" applyFill="1" applyBorder="1" applyAlignment="1"/>
    <xf numFmtId="0" fontId="68" fillId="0" borderId="13" xfId="2858" applyFont="1" applyFill="1" applyBorder="1" applyAlignment="1">
      <alignment horizontal="center"/>
    </xf>
    <xf numFmtId="166" fontId="68" fillId="0" borderId="47" xfId="3997" applyNumberFormat="1" applyFont="1" applyFill="1" applyBorder="1" applyAlignment="1">
      <alignment horizontal="center"/>
    </xf>
    <xf numFmtId="0" fontId="91" fillId="0" borderId="13" xfId="2858" applyFont="1" applyFill="1" applyBorder="1" applyAlignment="1">
      <alignment horizontal="center"/>
    </xf>
    <xf numFmtId="9" fontId="68" fillId="0" borderId="0" xfId="3999" applyFont="1" applyFill="1"/>
    <xf numFmtId="10" fontId="68" fillId="0" borderId="0" xfId="3999" applyNumberFormat="1" applyFont="1" applyFill="1"/>
    <xf numFmtId="0" fontId="65" fillId="0" borderId="42" xfId="2858" applyFont="1" applyFill="1" applyBorder="1" applyAlignment="1">
      <alignment horizontal="center"/>
    </xf>
    <xf numFmtId="3" fontId="68" fillId="0" borderId="18" xfId="3998" applyNumberFormat="1" applyFont="1" applyFill="1" applyBorder="1" applyAlignment="1">
      <alignment horizontal="center" vertical="center" wrapText="1"/>
    </xf>
    <xf numFmtId="9" fontId="68" fillId="0" borderId="18" xfId="2858" applyNumberFormat="1" applyFont="1" applyFill="1" applyBorder="1" applyAlignment="1">
      <alignment horizontal="center" vertical="center"/>
    </xf>
    <xf numFmtId="9" fontId="68" fillId="0" borderId="35" xfId="2858" applyNumberFormat="1" applyFont="1" applyFill="1" applyBorder="1" applyAlignment="1">
      <alignment horizontal="center" vertical="center"/>
    </xf>
    <xf numFmtId="3" fontId="68" fillId="0" borderId="0" xfId="2858" applyNumberFormat="1" applyFont="1" applyFill="1"/>
    <xf numFmtId="14" fontId="68" fillId="0" borderId="15" xfId="2858" applyNumberFormat="1" applyFont="1" applyFill="1" applyBorder="1" applyAlignment="1">
      <alignment horizontal="center"/>
    </xf>
    <xf numFmtId="0" fontId="68" fillId="0" borderId="10" xfId="2858" quotePrefix="1" applyFont="1" applyFill="1" applyBorder="1" applyAlignment="1">
      <alignment horizontal="left" vertical="center" wrapText="1"/>
    </xf>
    <xf numFmtId="14" fontId="68" fillId="0" borderId="10" xfId="2858" applyNumberFormat="1" applyFont="1" applyFill="1" applyBorder="1" applyAlignment="1">
      <alignment horizontal="left" vertical="center" wrapText="1"/>
    </xf>
    <xf numFmtId="14" fontId="68" fillId="0" borderId="51" xfId="2858" quotePrefix="1" applyNumberFormat="1" applyFont="1" applyFill="1" applyBorder="1" applyAlignment="1">
      <alignment horizontal="center" vertical="center" wrapText="1"/>
    </xf>
    <xf numFmtId="0" fontId="68" fillId="0" borderId="39" xfId="2858" applyNumberFormat="1" applyFont="1" applyFill="1" applyBorder="1" applyAlignment="1">
      <alignment horizontal="left" vertical="center" wrapText="1"/>
    </xf>
    <xf numFmtId="0" fontId="89" fillId="0" borderId="39" xfId="2660" applyNumberFormat="1" applyFont="1" applyFill="1" applyBorder="1" applyAlignment="1">
      <alignment horizontal="left" vertical="center"/>
    </xf>
    <xf numFmtId="15" fontId="68" fillId="0" borderId="51" xfId="2858" applyNumberFormat="1" applyFont="1" applyFill="1" applyBorder="1"/>
    <xf numFmtId="14" fontId="68" fillId="0" borderId="37" xfId="2858" applyNumberFormat="1" applyFont="1" applyFill="1" applyBorder="1" applyAlignment="1">
      <alignment horizontal="center"/>
    </xf>
    <xf numFmtId="0" fontId="68" fillId="0" borderId="0" xfId="2858" applyFont="1" applyFill="1" applyBorder="1" applyAlignment="1">
      <alignment horizontal="center" vertical="center"/>
    </xf>
    <xf numFmtId="9" fontId="68" fillId="0" borderId="24" xfId="2858" applyNumberFormat="1" applyFont="1" applyFill="1" applyBorder="1" applyAlignment="1">
      <alignment horizontal="center" vertical="center"/>
    </xf>
    <xf numFmtId="14" fontId="68" fillId="0" borderId="25" xfId="2858" applyNumberFormat="1" applyFont="1" applyFill="1" applyBorder="1" applyAlignment="1">
      <alignment horizontal="center"/>
    </xf>
    <xf numFmtId="42" fontId="65" fillId="0" borderId="16" xfId="2858" applyNumberFormat="1" applyFont="1" applyFill="1" applyBorder="1" applyAlignment="1">
      <alignment horizontal="center"/>
    </xf>
    <xf numFmtId="0" fontId="65" fillId="0" borderId="15" xfId="2858" applyFont="1" applyFill="1" applyBorder="1" applyAlignment="1">
      <alignment horizontal="center"/>
    </xf>
    <xf numFmtId="42" fontId="65" fillId="0" borderId="15" xfId="2858" applyNumberFormat="1" applyFont="1" applyFill="1" applyBorder="1" applyAlignment="1">
      <alignment horizontal="center"/>
    </xf>
    <xf numFmtId="166" fontId="68" fillId="0" borderId="86" xfId="2858" applyNumberFormat="1" applyFont="1" applyFill="1" applyBorder="1"/>
    <xf numFmtId="0" fontId="68" fillId="0" borderId="10" xfId="2858" applyFont="1" applyFill="1" applyBorder="1" applyAlignment="1">
      <alignment vertical="center" wrapText="1"/>
    </xf>
    <xf numFmtId="0" fontId="68" fillId="0" borderId="0" xfId="2858" applyFont="1" applyFill="1"/>
    <xf numFmtId="0" fontId="68" fillId="0" borderId="0" xfId="2858" applyFont="1" applyFill="1" applyAlignment="1">
      <alignment wrapText="1"/>
    </xf>
    <xf numFmtId="0" fontId="68" fillId="0" borderId="12" xfId="2858" applyFont="1" applyFill="1" applyBorder="1" applyAlignment="1">
      <alignment vertical="center" wrapText="1"/>
    </xf>
    <xf numFmtId="0" fontId="68" fillId="0" borderId="15" xfId="2858" applyFont="1" applyFill="1" applyBorder="1" applyAlignment="1">
      <alignment vertical="center" wrapText="1"/>
    </xf>
    <xf numFmtId="0" fontId="65" fillId="0" borderId="61" xfId="2858" applyFont="1" applyFill="1" applyBorder="1" applyAlignment="1">
      <alignment horizontal="center" wrapText="1"/>
    </xf>
    <xf numFmtId="0" fontId="65" fillId="0" borderId="43" xfId="2858" applyFont="1" applyFill="1" applyBorder="1" applyAlignment="1">
      <alignment horizontal="center" wrapText="1"/>
    </xf>
    <xf numFmtId="0" fontId="65" fillId="0" borderId="72" xfId="2858" applyFont="1" applyFill="1" applyBorder="1" applyAlignment="1">
      <alignment horizontal="center" wrapText="1"/>
    </xf>
    <xf numFmtId="0" fontId="68" fillId="0" borderId="10" xfId="2858" applyFont="1" applyFill="1" applyBorder="1" applyAlignment="1">
      <alignment horizontal="center" vertical="center" wrapText="1"/>
    </xf>
    <xf numFmtId="0" fontId="65" fillId="0" borderId="70" xfId="2858" applyFont="1" applyFill="1" applyBorder="1" applyAlignment="1">
      <alignment horizontal="center" wrapText="1"/>
    </xf>
    <xf numFmtId="0" fontId="65" fillId="0" borderId="48" xfId="2858" applyFont="1" applyFill="1" applyBorder="1" applyAlignment="1">
      <alignment horizontal="center" wrapText="1"/>
    </xf>
    <xf numFmtId="0" fontId="65" fillId="0" borderId="0" xfId="2858" applyFont="1" applyFill="1" applyAlignment="1">
      <alignment horizontal="center" wrapText="1"/>
    </xf>
    <xf numFmtId="0" fontId="68" fillId="0" borderId="0" xfId="2858" applyFont="1" applyFill="1" applyAlignment="1">
      <alignment horizontal="center" wrapText="1"/>
    </xf>
    <xf numFmtId="0" fontId="65" fillId="0" borderId="88" xfId="2858" applyFont="1" applyFill="1" applyBorder="1" applyAlignment="1">
      <alignment horizontal="center" wrapText="1"/>
    </xf>
    <xf numFmtId="0" fontId="65" fillId="0" borderId="45" xfId="2858" applyFont="1" applyFill="1" applyBorder="1" applyAlignment="1">
      <alignment horizontal="center" wrapText="1"/>
    </xf>
    <xf numFmtId="0" fontId="68" fillId="0" borderId="48" xfId="2858" applyFont="1" applyFill="1" applyBorder="1" applyAlignment="1">
      <alignment wrapText="1"/>
    </xf>
    <xf numFmtId="0" fontId="68" fillId="0" borderId="43" xfId="2858" applyFont="1" applyFill="1" applyBorder="1" applyAlignment="1">
      <alignment wrapText="1"/>
    </xf>
    <xf numFmtId="0" fontId="68" fillId="0" borderId="49" xfId="2858" applyFont="1" applyFill="1" applyBorder="1" applyAlignment="1">
      <alignment wrapText="1"/>
    </xf>
    <xf numFmtId="0" fontId="68" fillId="0" borderId="61" xfId="2858" applyFont="1" applyFill="1" applyBorder="1" applyAlignment="1">
      <alignment wrapText="1"/>
    </xf>
    <xf numFmtId="0" fontId="68" fillId="0" borderId="70" xfId="2858" applyFont="1" applyFill="1" applyBorder="1" applyAlignment="1">
      <alignment wrapText="1"/>
    </xf>
    <xf numFmtId="0" fontId="68" fillId="0" borderId="14" xfId="2858" applyFont="1" applyFill="1" applyBorder="1" applyAlignment="1">
      <alignment wrapText="1"/>
    </xf>
    <xf numFmtId="0" fontId="68" fillId="0" borderId="26" xfId="2858" applyFont="1" applyFill="1" applyBorder="1" applyAlignment="1">
      <alignment wrapText="1"/>
    </xf>
    <xf numFmtId="14" fontId="68" fillId="0" borderId="35" xfId="2858" applyNumberFormat="1" applyFont="1" applyFill="1" applyBorder="1" applyAlignment="1">
      <alignment horizontal="center" vertical="center" wrapText="1"/>
    </xf>
    <xf numFmtId="0" fontId="68" fillId="0" borderId="35" xfId="2858" applyFont="1" applyFill="1" applyBorder="1" applyAlignment="1">
      <alignment horizontal="center" vertical="center" wrapText="1"/>
    </xf>
    <xf numFmtId="42" fontId="68" fillId="0" borderId="39" xfId="2858" applyNumberFormat="1" applyFont="1" applyFill="1" applyBorder="1" applyAlignment="1">
      <alignment vertical="center" wrapText="1"/>
    </xf>
    <xf numFmtId="0" fontId="68" fillId="0" borderId="50" xfId="2858" applyFont="1" applyFill="1" applyBorder="1" applyAlignment="1">
      <alignment vertical="center" wrapText="1"/>
    </xf>
    <xf numFmtId="0" fontId="68" fillId="0" borderId="11" xfId="2858" applyFont="1" applyFill="1" applyBorder="1" applyAlignment="1">
      <alignment horizontal="center" vertical="center" wrapText="1"/>
    </xf>
    <xf numFmtId="14" fontId="68" fillId="0" borderId="12" xfId="2858" applyNumberFormat="1" applyFont="1" applyFill="1" applyBorder="1" applyAlignment="1">
      <alignment horizontal="center" vertical="center" wrapText="1"/>
    </xf>
    <xf numFmtId="42" fontId="68" fillId="0" borderId="12" xfId="2858" applyNumberFormat="1" applyFont="1" applyFill="1" applyBorder="1" applyAlignment="1">
      <alignment vertical="center" wrapText="1"/>
    </xf>
    <xf numFmtId="42" fontId="68" fillId="0" borderId="13" xfId="2858" applyNumberFormat="1" applyFont="1" applyFill="1" applyBorder="1" applyAlignment="1">
      <alignment vertical="center" wrapText="1"/>
    </xf>
    <xf numFmtId="0" fontId="68" fillId="0" borderId="14" xfId="0" applyFont="1" applyFill="1" applyBorder="1" applyAlignment="1">
      <alignment horizontal="center" vertical="center" wrapText="1"/>
    </xf>
    <xf numFmtId="14" fontId="68" fillId="0" borderId="15" xfId="0" applyNumberFormat="1" applyFont="1" applyFill="1" applyBorder="1" applyAlignment="1">
      <alignment horizontal="center" vertical="center" wrapText="1"/>
    </xf>
    <xf numFmtId="0" fontId="68" fillId="0" borderId="15" xfId="0" applyFont="1" applyFill="1" applyBorder="1" applyAlignment="1">
      <alignment vertical="center" wrapText="1"/>
    </xf>
    <xf numFmtId="42" fontId="68" fillId="0" borderId="15" xfId="0" applyNumberFormat="1" applyFont="1" applyFill="1" applyBorder="1" applyAlignment="1">
      <alignment vertical="center" wrapText="1"/>
    </xf>
    <xf numFmtId="0" fontId="68" fillId="0" borderId="32" xfId="0" applyFont="1" applyFill="1" applyBorder="1" applyAlignment="1">
      <alignment vertical="center" wrapText="1"/>
    </xf>
    <xf numFmtId="166" fontId="89" fillId="0" borderId="16" xfId="2660" applyNumberFormat="1" applyFont="1" applyFill="1" applyBorder="1" applyAlignment="1">
      <alignment vertical="center"/>
    </xf>
    <xf numFmtId="0" fontId="68" fillId="0" borderId="52" xfId="0" applyFont="1" applyFill="1" applyBorder="1" applyAlignment="1">
      <alignment horizontal="center" vertical="center" wrapText="1"/>
    </xf>
    <xf numFmtId="14" fontId="68" fillId="0" borderId="40" xfId="0" applyNumberFormat="1" applyFont="1" applyFill="1" applyBorder="1" applyAlignment="1">
      <alignment horizontal="center" vertical="center" wrapText="1"/>
    </xf>
    <xf numFmtId="0" fontId="68" fillId="0" borderId="40" xfId="0" applyFont="1" applyFill="1" applyBorder="1" applyAlignment="1">
      <alignment vertical="center" wrapText="1"/>
    </xf>
    <xf numFmtId="165" fontId="68" fillId="0" borderId="40" xfId="0" applyNumberFormat="1" applyFont="1" applyFill="1" applyBorder="1" applyAlignment="1">
      <alignment vertical="center" wrapText="1"/>
    </xf>
    <xf numFmtId="0" fontId="68" fillId="0" borderId="42" xfId="0" applyFont="1" applyFill="1" applyBorder="1" applyAlignment="1">
      <alignment vertical="center" wrapText="1"/>
    </xf>
    <xf numFmtId="166" fontId="89" fillId="0" borderId="22" xfId="2660" applyNumberFormat="1" applyFont="1" applyFill="1" applyBorder="1" applyAlignment="1">
      <alignment vertical="center"/>
    </xf>
    <xf numFmtId="42" fontId="68" fillId="0" borderId="10" xfId="2858" applyNumberFormat="1" applyFont="1" applyFill="1" applyBorder="1" applyAlignment="1">
      <alignment vertical="center" wrapText="1"/>
    </xf>
    <xf numFmtId="0" fontId="68" fillId="0" borderId="36" xfId="2858" applyFont="1" applyFill="1" applyBorder="1" applyAlignment="1">
      <alignment vertical="center" wrapText="1"/>
    </xf>
    <xf numFmtId="0" fontId="68" fillId="0" borderId="14" xfId="2858" applyFont="1" applyFill="1" applyBorder="1" applyAlignment="1">
      <alignment vertical="center" wrapText="1"/>
    </xf>
    <xf numFmtId="0" fontId="68" fillId="0" borderId="16" xfId="2858" applyFont="1" applyFill="1" applyBorder="1" applyAlignment="1">
      <alignment vertical="center" wrapText="1"/>
    </xf>
    <xf numFmtId="0" fontId="68" fillId="0" borderId="48" xfId="2858" applyFont="1" applyFill="1" applyBorder="1" applyAlignment="1">
      <alignment horizontal="center" vertical="center" wrapText="1"/>
    </xf>
    <xf numFmtId="14" fontId="68" fillId="0" borderId="43" xfId="2858" applyNumberFormat="1" applyFont="1" applyFill="1" applyBorder="1" applyAlignment="1">
      <alignment horizontal="center" vertical="center" wrapText="1"/>
    </xf>
    <xf numFmtId="44" fontId="68" fillId="0" borderId="43" xfId="3997" applyFont="1" applyFill="1" applyBorder="1" applyAlignment="1">
      <alignment vertical="center" wrapText="1"/>
    </xf>
    <xf numFmtId="166" fontId="89" fillId="0" borderId="55" xfId="2660" applyNumberFormat="1" applyFont="1" applyFill="1" applyBorder="1" applyAlignment="1">
      <alignment vertical="center"/>
    </xf>
    <xf numFmtId="44" fontId="68" fillId="0" borderId="0" xfId="3997" applyFont="1" applyFill="1" applyBorder="1" applyAlignment="1" applyProtection="1">
      <alignment wrapText="1"/>
      <protection locked="0"/>
    </xf>
    <xf numFmtId="0" fontId="68" fillId="0" borderId="0" xfId="2858" applyFont="1" applyFill="1"/>
    <xf numFmtId="0" fontId="65" fillId="0" borderId="0" xfId="2858" applyFont="1" applyFill="1" applyBorder="1" applyAlignment="1">
      <alignment horizontal="center" wrapText="1"/>
    </xf>
    <xf numFmtId="42" fontId="65" fillId="0" borderId="86" xfId="2858" applyNumberFormat="1" applyFont="1" applyFill="1" applyBorder="1"/>
    <xf numFmtId="0" fontId="65" fillId="0" borderId="0" xfId="2858" applyFont="1" applyFill="1" applyAlignment="1">
      <alignment horizontal="center"/>
    </xf>
    <xf numFmtId="0" fontId="65" fillId="0" borderId="34" xfId="2858" applyFont="1" applyFill="1" applyBorder="1" applyAlignment="1">
      <alignment horizontal="center"/>
    </xf>
    <xf numFmtId="0" fontId="68" fillId="0" borderId="25" xfId="2858" applyFont="1" applyFill="1" applyBorder="1" applyAlignment="1">
      <alignment horizontal="center" vertical="center"/>
    </xf>
    <xf numFmtId="0" fontId="68" fillId="0" borderId="0" xfId="2858" applyFont="1" applyFill="1" applyAlignment="1">
      <alignment horizontal="center" wrapText="1"/>
    </xf>
    <xf numFmtId="0" fontId="0" fillId="0" borderId="0" xfId="0" applyFill="1" applyBorder="1"/>
    <xf numFmtId="14" fontId="68" fillId="0" borderId="54" xfId="3981" applyNumberFormat="1" applyFont="1" applyFill="1" applyBorder="1" applyAlignment="1">
      <alignment horizontal="center" vertical="center"/>
    </xf>
    <xf numFmtId="14" fontId="65" fillId="0" borderId="65" xfId="3981" applyNumberFormat="1" applyFont="1" applyFill="1" applyBorder="1" applyAlignment="1">
      <alignment horizontal="center" vertical="center" wrapText="1"/>
    </xf>
    <xf numFmtId="14" fontId="65" fillId="0" borderId="88" xfId="3981" applyNumberFormat="1" applyFont="1" applyFill="1" applyBorder="1" applyAlignment="1">
      <alignment horizontal="center" vertical="center"/>
    </xf>
    <xf numFmtId="14" fontId="65" fillId="0" borderId="94" xfId="3981" applyNumberFormat="1" applyFont="1" applyFill="1" applyBorder="1" applyAlignment="1">
      <alignment horizontal="center" vertical="center"/>
    </xf>
    <xf numFmtId="14" fontId="68" fillId="0" borderId="19" xfId="3981" applyNumberFormat="1" applyFont="1" applyFill="1" applyBorder="1" applyAlignment="1">
      <alignment horizontal="center" vertical="center"/>
    </xf>
    <xf numFmtId="44" fontId="68" fillId="0" borderId="13" xfId="3981" applyNumberFormat="1" applyFont="1" applyFill="1" applyBorder="1" applyAlignment="1">
      <alignment vertical="center"/>
    </xf>
    <xf numFmtId="14" fontId="68" fillId="0" borderId="24" xfId="2858" applyNumberFormat="1" applyFont="1" applyFill="1" applyBorder="1" applyAlignment="1">
      <alignment horizontal="center" vertical="center"/>
    </xf>
    <xf numFmtId="44" fontId="68" fillId="0" borderId="55" xfId="2858" applyNumberFormat="1" applyFont="1" applyFill="1" applyBorder="1" applyAlignment="1">
      <alignment vertical="center"/>
    </xf>
    <xf numFmtId="166" fontId="68" fillId="0" borderId="16" xfId="2858" applyNumberFormat="1" applyFont="1" applyFill="1" applyBorder="1" applyAlignment="1">
      <alignment vertical="center"/>
    </xf>
    <xf numFmtId="165" fontId="68" fillId="0" borderId="15" xfId="2858" applyNumberFormat="1" applyFont="1" applyFill="1" applyBorder="1" applyAlignment="1">
      <alignment vertical="center"/>
    </xf>
    <xf numFmtId="42" fontId="68" fillId="0" borderId="15" xfId="2858" applyNumberFormat="1" applyFont="1" applyFill="1" applyBorder="1" applyAlignment="1">
      <alignment horizontal="center" vertical="center"/>
    </xf>
    <xf numFmtId="42" fontId="68" fillId="0" borderId="25" xfId="2858" applyNumberFormat="1" applyFont="1" applyFill="1" applyBorder="1" applyAlignment="1">
      <alignment horizontal="center" vertical="center"/>
    </xf>
    <xf numFmtId="3" fontId="89" fillId="0" borderId="10" xfId="2659" applyNumberFormat="1" applyFont="1" applyFill="1" applyBorder="1" applyAlignment="1">
      <alignment horizontal="center" vertical="center" wrapText="1"/>
    </xf>
    <xf numFmtId="0" fontId="68" fillId="0" borderId="14" xfId="2858" applyNumberFormat="1" applyFont="1" applyFill="1" applyBorder="1" applyAlignment="1">
      <alignment horizontal="center" vertical="center"/>
    </xf>
    <xf numFmtId="166" fontId="68" fillId="0" borderId="22" xfId="2858" applyNumberFormat="1" applyFont="1" applyFill="1" applyBorder="1" applyAlignment="1">
      <alignment vertical="center"/>
    </xf>
    <xf numFmtId="0" fontId="68" fillId="0" borderId="54" xfId="2858" applyNumberFormat="1" applyFont="1" applyFill="1" applyBorder="1" applyAlignment="1">
      <alignment horizontal="center" vertical="center"/>
    </xf>
    <xf numFmtId="0" fontId="68" fillId="0" borderId="36" xfId="2858" applyFont="1" applyFill="1" applyBorder="1" applyAlignment="1">
      <alignment horizontal="center" vertical="center" wrapText="1"/>
    </xf>
    <xf numFmtId="0" fontId="68" fillId="0" borderId="21" xfId="2858" applyFont="1" applyFill="1" applyBorder="1" applyAlignment="1">
      <alignment horizontal="center" vertical="center" wrapText="1"/>
    </xf>
    <xf numFmtId="0" fontId="68" fillId="0" borderId="33" xfId="2858" applyFont="1" applyFill="1" applyBorder="1" applyAlignment="1">
      <alignment horizontal="left" vertical="center" wrapText="1"/>
    </xf>
    <xf numFmtId="166" fontId="65" fillId="0" borderId="86" xfId="2858" applyNumberFormat="1" applyFont="1" applyFill="1" applyBorder="1"/>
    <xf numFmtId="164" fontId="68" fillId="0" borderId="0" xfId="2858" applyNumberFormat="1" applyFont="1" applyFill="1"/>
    <xf numFmtId="42" fontId="68" fillId="0" borderId="0" xfId="2858" applyNumberFormat="1" applyFont="1" applyFill="1"/>
    <xf numFmtId="41" fontId="68" fillId="0" borderId="0" xfId="2858" applyNumberFormat="1" applyFont="1" applyFill="1"/>
    <xf numFmtId="0" fontId="65" fillId="0" borderId="25" xfId="2858" applyFont="1" applyFill="1" applyBorder="1"/>
    <xf numFmtId="0" fontId="65" fillId="0" borderId="25" xfId="2858" applyFont="1" applyFill="1" applyBorder="1" applyAlignment="1">
      <alignment horizontal="center"/>
    </xf>
    <xf numFmtId="0" fontId="65" fillId="0" borderId="24" xfId="2858" applyFont="1" applyFill="1" applyBorder="1" applyAlignment="1">
      <alignment horizontal="center"/>
    </xf>
    <xf numFmtId="0" fontId="65" fillId="0" borderId="57" xfId="2858" applyFont="1" applyFill="1" applyBorder="1" applyAlignment="1">
      <alignment horizontal="center"/>
    </xf>
    <xf numFmtId="42" fontId="65" fillId="0" borderId="55" xfId="2858" applyNumberFormat="1" applyFont="1" applyFill="1" applyBorder="1" applyAlignment="1">
      <alignment horizontal="center"/>
    </xf>
    <xf numFmtId="42" fontId="65" fillId="0" borderId="24" xfId="2858" applyNumberFormat="1" applyFont="1" applyFill="1" applyBorder="1" applyAlignment="1">
      <alignment horizontal="center"/>
    </xf>
    <xf numFmtId="42" fontId="65" fillId="0" borderId="56" xfId="2858" applyNumberFormat="1" applyFont="1" applyFill="1" applyBorder="1" applyAlignment="1">
      <alignment horizontal="center"/>
    </xf>
    <xf numFmtId="42" fontId="65" fillId="0" borderId="70" xfId="2858" applyNumberFormat="1" applyFont="1" applyFill="1" applyBorder="1" applyAlignment="1">
      <alignment horizontal="center"/>
    </xf>
    <xf numFmtId="0" fontId="68" fillId="0" borderId="66" xfId="2858" applyFont="1" applyFill="1" applyBorder="1" applyAlignment="1">
      <alignment horizontal="center"/>
    </xf>
    <xf numFmtId="14" fontId="68" fillId="0" borderId="67" xfId="2858" applyNumberFormat="1" applyFont="1" applyFill="1" applyBorder="1" applyAlignment="1">
      <alignment horizontal="center"/>
    </xf>
    <xf numFmtId="0" fontId="68" fillId="0" borderId="67" xfId="2858" applyFont="1" applyFill="1" applyBorder="1" applyAlignment="1">
      <alignment horizontal="left"/>
    </xf>
    <xf numFmtId="0" fontId="68" fillId="0" borderId="67" xfId="2858" applyFont="1" applyFill="1" applyBorder="1" applyAlignment="1">
      <alignment horizontal="center"/>
    </xf>
    <xf numFmtId="0" fontId="68" fillId="0" borderId="67" xfId="2858" applyFont="1" applyFill="1" applyBorder="1" applyAlignment="1">
      <alignment horizontal="center" wrapText="1"/>
    </xf>
    <xf numFmtId="42" fontId="68" fillId="0" borderId="67" xfId="2858" applyNumberFormat="1" applyFont="1" applyFill="1" applyBorder="1" applyAlignment="1">
      <alignment horizontal="center"/>
    </xf>
    <xf numFmtId="0" fontId="68" fillId="0" borderId="68" xfId="2858" applyFont="1" applyFill="1" applyBorder="1" applyAlignment="1">
      <alignment horizontal="center"/>
    </xf>
    <xf numFmtId="14" fontId="68" fillId="0" borderId="66" xfId="2858" applyNumberFormat="1" applyFont="1" applyFill="1" applyBorder="1" applyAlignment="1">
      <alignment horizontal="center"/>
    </xf>
    <xf numFmtId="0" fontId="68" fillId="0" borderId="67" xfId="2858" applyNumberFormat="1" applyFont="1" applyFill="1" applyBorder="1" applyAlignment="1">
      <alignment horizontal="center"/>
    </xf>
    <xf numFmtId="42" fontId="68" fillId="0" borderId="68" xfId="2858" applyNumberFormat="1" applyFont="1" applyFill="1" applyBorder="1" applyAlignment="1">
      <alignment horizontal="center"/>
    </xf>
    <xf numFmtId="14" fontId="68" fillId="0" borderId="19" xfId="2858" applyNumberFormat="1" applyFont="1" applyFill="1" applyBorder="1" applyAlignment="1">
      <alignment horizontal="center"/>
    </xf>
    <xf numFmtId="0" fontId="68" fillId="0" borderId="19" xfId="2858" applyFont="1" applyFill="1" applyBorder="1" applyAlignment="1">
      <alignment vertical="center"/>
    </xf>
    <xf numFmtId="14" fontId="68" fillId="0" borderId="54" xfId="2858" applyNumberFormat="1" applyFont="1" applyFill="1" applyBorder="1" applyAlignment="1">
      <alignment vertical="center"/>
    </xf>
    <xf numFmtId="14" fontId="68" fillId="0" borderId="19" xfId="2858" applyNumberFormat="1" applyFont="1" applyFill="1" applyBorder="1" applyAlignment="1">
      <alignment vertical="center"/>
    </xf>
    <xf numFmtId="0" fontId="68" fillId="0" borderId="54" xfId="2858" applyNumberFormat="1" applyFont="1" applyFill="1" applyBorder="1" applyAlignment="1">
      <alignment vertical="center"/>
    </xf>
    <xf numFmtId="0" fontId="68" fillId="0" borderId="50" xfId="2858" applyFont="1" applyFill="1" applyBorder="1" applyAlignment="1">
      <alignment horizontal="center"/>
    </xf>
    <xf numFmtId="0" fontId="68" fillId="0" borderId="10" xfId="2858" applyFont="1" applyFill="1" applyBorder="1" applyAlignment="1">
      <alignment horizontal="left"/>
    </xf>
    <xf numFmtId="0" fontId="68" fillId="0" borderId="10" xfId="2858" applyFont="1" applyFill="1" applyBorder="1" applyAlignment="1">
      <alignment horizontal="center"/>
    </xf>
    <xf numFmtId="0" fontId="68" fillId="0" borderId="10" xfId="2858" applyFont="1" applyFill="1" applyBorder="1" applyAlignment="1">
      <alignment horizontal="center" wrapText="1"/>
    </xf>
    <xf numFmtId="42" fontId="68" fillId="0" borderId="10" xfId="2858" applyNumberFormat="1" applyFont="1" applyFill="1" applyBorder="1" applyAlignment="1">
      <alignment horizontal="center"/>
    </xf>
    <xf numFmtId="0" fontId="68" fillId="0" borderId="36" xfId="2858" applyFont="1" applyFill="1" applyBorder="1" applyAlignment="1">
      <alignment horizontal="center"/>
    </xf>
    <xf numFmtId="14" fontId="68" fillId="0" borderId="50" xfId="2858" applyNumberFormat="1" applyFont="1" applyFill="1" applyBorder="1" applyAlignment="1">
      <alignment horizontal="center"/>
    </xf>
    <xf numFmtId="0" fontId="68" fillId="0" borderId="10" xfId="2858" applyNumberFormat="1" applyFont="1" applyFill="1" applyBorder="1" applyAlignment="1">
      <alignment horizontal="center"/>
    </xf>
    <xf numFmtId="42" fontId="68" fillId="0" borderId="36" xfId="2858" applyNumberFormat="1" applyFont="1" applyFill="1" applyBorder="1" applyAlignment="1">
      <alignment horizontal="center"/>
    </xf>
    <xf numFmtId="166" fontId="89" fillId="0" borderId="14" xfId="2660" applyNumberFormat="1" applyFont="1" applyFill="1" applyBorder="1"/>
    <xf numFmtId="0" fontId="68" fillId="0" borderId="52" xfId="2858" applyFont="1" applyFill="1" applyBorder="1" applyAlignment="1">
      <alignment vertical="top"/>
    </xf>
    <xf numFmtId="14" fontId="68" fillId="0" borderId="40" xfId="2858" applyNumberFormat="1" applyFont="1" applyFill="1" applyBorder="1" applyAlignment="1">
      <alignment vertical="top"/>
    </xf>
    <xf numFmtId="0" fontId="68" fillId="0" borderId="40" xfId="2858" applyFont="1" applyFill="1" applyBorder="1" applyAlignment="1">
      <alignment vertical="top"/>
    </xf>
    <xf numFmtId="0" fontId="68" fillId="0" borderId="40" xfId="2858" applyFont="1" applyFill="1" applyBorder="1" applyAlignment="1">
      <alignment vertical="top" wrapText="1"/>
    </xf>
    <xf numFmtId="42" fontId="68" fillId="0" borderId="40" xfId="2858" applyNumberFormat="1" applyFont="1" applyFill="1" applyBorder="1" applyAlignment="1">
      <alignment vertical="top"/>
    </xf>
    <xf numFmtId="0" fontId="68" fillId="0" borderId="22" xfId="2858" applyFont="1" applyFill="1" applyBorder="1" applyAlignment="1">
      <alignment vertical="top"/>
    </xf>
    <xf numFmtId="14" fontId="68" fillId="0" borderId="52" xfId="2858" applyNumberFormat="1" applyFont="1" applyFill="1" applyBorder="1" applyAlignment="1">
      <alignment vertical="top"/>
    </xf>
    <xf numFmtId="0" fontId="68" fillId="0" borderId="40" xfId="2858" applyNumberFormat="1" applyFont="1" applyFill="1" applyBorder="1" applyAlignment="1">
      <alignment vertical="top"/>
    </xf>
    <xf numFmtId="42" fontId="68" fillId="0" borderId="22" xfId="2858" applyNumberFormat="1" applyFont="1" applyFill="1" applyBorder="1" applyAlignment="1">
      <alignment vertical="top"/>
    </xf>
    <xf numFmtId="0" fontId="68" fillId="0" borderId="19" xfId="2858" applyFont="1" applyFill="1" applyBorder="1" applyAlignment="1">
      <alignment vertical="top"/>
    </xf>
    <xf numFmtId="14" fontId="68" fillId="0" borderId="54" xfId="2858" applyNumberFormat="1" applyFont="1" applyFill="1" applyBorder="1" applyAlignment="1">
      <alignment vertical="top"/>
    </xf>
    <xf numFmtId="0" fontId="68" fillId="0" borderId="54" xfId="2858" applyFont="1" applyFill="1" applyBorder="1" applyAlignment="1">
      <alignment vertical="top"/>
    </xf>
    <xf numFmtId="42" fontId="68" fillId="0" borderId="54" xfId="2858" applyNumberFormat="1" applyFont="1" applyFill="1" applyBorder="1" applyAlignment="1">
      <alignment vertical="top"/>
    </xf>
    <xf numFmtId="0" fontId="68" fillId="0" borderId="21" xfId="2858" applyFont="1" applyFill="1" applyBorder="1" applyAlignment="1">
      <alignment vertical="top"/>
    </xf>
    <xf numFmtId="14" fontId="68" fillId="0" borderId="19" xfId="2858" applyNumberFormat="1" applyFont="1" applyFill="1" applyBorder="1" applyAlignment="1">
      <alignment vertical="top"/>
    </xf>
    <xf numFmtId="0" fontId="68" fillId="0" borderId="54" xfId="2858" applyNumberFormat="1" applyFont="1" applyFill="1" applyBorder="1" applyAlignment="1">
      <alignment vertical="top"/>
    </xf>
    <xf numFmtId="42" fontId="68" fillId="0" borderId="21" xfId="2858" applyNumberFormat="1" applyFont="1" applyFill="1" applyBorder="1" applyAlignment="1">
      <alignment vertical="top"/>
    </xf>
    <xf numFmtId="44" fontId="68" fillId="0" borderId="0" xfId="2858" applyNumberFormat="1" applyFont="1" applyFill="1"/>
    <xf numFmtId="42" fontId="68" fillId="0" borderId="29" xfId="2858" applyNumberFormat="1" applyFont="1" applyFill="1" applyBorder="1" applyAlignment="1">
      <alignment vertical="center"/>
    </xf>
    <xf numFmtId="14" fontId="68" fillId="0" borderId="52" xfId="2858" applyNumberFormat="1" applyFont="1" applyFill="1" applyBorder="1" applyAlignment="1">
      <alignment vertical="center"/>
    </xf>
    <xf numFmtId="42" fontId="68" fillId="0" borderId="74" xfId="2858" applyNumberFormat="1" applyFont="1" applyFill="1" applyBorder="1" applyAlignment="1">
      <alignment vertical="center"/>
    </xf>
    <xf numFmtId="42" fontId="68" fillId="0" borderId="0" xfId="2858" applyNumberFormat="1" applyFont="1" applyFill="1" applyAlignment="1">
      <alignment vertical="center"/>
    </xf>
    <xf numFmtId="42" fontId="68" fillId="0" borderId="14" xfId="2858" applyNumberFormat="1" applyFont="1" applyFill="1" applyBorder="1"/>
    <xf numFmtId="0" fontId="68" fillId="0" borderId="32" xfId="2858" applyFont="1" applyFill="1" applyBorder="1"/>
    <xf numFmtId="0" fontId="68" fillId="0" borderId="14" xfId="2858" applyFont="1" applyFill="1" applyBorder="1" applyAlignment="1">
      <alignment horizontal="center"/>
    </xf>
    <xf numFmtId="0" fontId="68" fillId="0" borderId="15" xfId="2858" applyFont="1" applyFill="1" applyBorder="1"/>
    <xf numFmtId="0" fontId="68" fillId="0" borderId="40" xfId="2858" applyFont="1" applyFill="1" applyBorder="1" applyAlignment="1">
      <alignment vertical="center"/>
    </xf>
    <xf numFmtId="42" fontId="68" fillId="0" borderId="42" xfId="2858" applyNumberFormat="1" applyFont="1" applyFill="1" applyBorder="1" applyAlignment="1">
      <alignment vertical="center"/>
    </xf>
    <xf numFmtId="44" fontId="68" fillId="0" borderId="0" xfId="2660" applyFont="1" applyFill="1"/>
    <xf numFmtId="14" fontId="68" fillId="0" borderId="50" xfId="2858" applyNumberFormat="1" applyFont="1" applyFill="1" applyBorder="1" applyAlignment="1">
      <alignment vertical="center"/>
    </xf>
    <xf numFmtId="0" fontId="68" fillId="0" borderId="35" xfId="2858" applyNumberFormat="1" applyFont="1" applyFill="1" applyBorder="1" applyAlignment="1">
      <alignment vertical="center"/>
    </xf>
    <xf numFmtId="42" fontId="68" fillId="0" borderId="38" xfId="2858" applyNumberFormat="1" applyFont="1" applyFill="1" applyBorder="1" applyAlignment="1">
      <alignment vertical="center"/>
    </xf>
    <xf numFmtId="42" fontId="68" fillId="0" borderId="14" xfId="2858" applyNumberFormat="1" applyFont="1" applyFill="1" applyBorder="1" applyAlignment="1"/>
    <xf numFmtId="44" fontId="68" fillId="0" borderId="0" xfId="2858" applyNumberFormat="1" applyFont="1" applyFill="1" applyAlignment="1"/>
    <xf numFmtId="42" fontId="68" fillId="0" borderId="0" xfId="2858" applyNumberFormat="1" applyFont="1" applyFill="1" applyBorder="1" applyAlignment="1">
      <alignment vertical="top"/>
    </xf>
    <xf numFmtId="42" fontId="68" fillId="0" borderId="42" xfId="2858" applyNumberFormat="1" applyFont="1" applyFill="1" applyBorder="1" applyAlignment="1">
      <alignment vertical="top"/>
    </xf>
    <xf numFmtId="0" fontId="68" fillId="0" borderId="42" xfId="2858" applyFont="1" applyFill="1" applyBorder="1" applyAlignment="1">
      <alignment vertical="top"/>
    </xf>
    <xf numFmtId="42" fontId="68" fillId="0" borderId="29" xfId="2858" applyNumberFormat="1" applyFont="1" applyFill="1" applyBorder="1" applyAlignment="1">
      <alignment vertical="top"/>
    </xf>
    <xf numFmtId="42" fontId="68" fillId="0" borderId="74" xfId="2858" applyNumberFormat="1" applyFont="1" applyFill="1" applyBorder="1" applyAlignment="1">
      <alignment vertical="top"/>
    </xf>
    <xf numFmtId="42" fontId="68" fillId="0" borderId="19" xfId="2858" applyNumberFormat="1" applyFont="1" applyFill="1" applyBorder="1" applyAlignment="1"/>
    <xf numFmtId="0" fontId="68" fillId="0" borderId="21" xfId="2858" applyFont="1" applyFill="1" applyBorder="1" applyAlignment="1">
      <alignment wrapText="1"/>
    </xf>
    <xf numFmtId="42" fontId="68" fillId="0" borderId="52" xfId="2858" applyNumberFormat="1" applyFont="1" applyFill="1" applyBorder="1" applyAlignment="1"/>
    <xf numFmtId="0" fontId="68" fillId="0" borderId="42" xfId="2858" applyFont="1" applyFill="1" applyBorder="1" applyAlignment="1">
      <alignment wrapText="1"/>
    </xf>
    <xf numFmtId="0" fontId="68" fillId="0" borderId="52" xfId="2858" applyFont="1" applyFill="1" applyBorder="1" applyAlignment="1">
      <alignment horizontal="center"/>
    </xf>
    <xf numFmtId="0" fontId="68" fillId="0" borderId="40" xfId="2858" applyFont="1" applyFill="1" applyBorder="1" applyAlignment="1"/>
    <xf numFmtId="0" fontId="68" fillId="0" borderId="74" xfId="2858" applyFont="1" applyFill="1" applyBorder="1" applyAlignment="1">
      <alignment vertical="top"/>
    </xf>
    <xf numFmtId="14" fontId="68" fillId="0" borderId="74" xfId="2858" applyNumberFormat="1" applyFont="1" applyFill="1" applyBorder="1" applyAlignment="1">
      <alignment vertical="top"/>
    </xf>
    <xf numFmtId="42" fontId="68" fillId="0" borderId="35" xfId="2858" applyNumberFormat="1" applyFont="1" applyFill="1" applyBorder="1" applyAlignment="1">
      <alignment vertical="center"/>
    </xf>
    <xf numFmtId="0" fontId="68" fillId="0" borderId="54" xfId="2858" applyFont="1" applyFill="1" applyBorder="1" applyAlignment="1">
      <alignment horizontal="center" vertical="center"/>
    </xf>
    <xf numFmtId="42" fontId="68" fillId="0" borderId="71" xfId="2858" applyNumberFormat="1" applyFont="1" applyFill="1" applyBorder="1" applyAlignment="1">
      <alignment vertical="center"/>
    </xf>
    <xf numFmtId="42" fontId="68" fillId="0" borderId="22" xfId="2858" applyNumberFormat="1" applyFont="1" applyFill="1" applyBorder="1" applyAlignment="1">
      <alignment vertical="center"/>
    </xf>
    <xf numFmtId="42" fontId="68" fillId="0" borderId="23" xfId="2858" applyNumberFormat="1" applyFont="1" applyFill="1" applyBorder="1" applyAlignment="1">
      <alignment vertical="center"/>
    </xf>
    <xf numFmtId="0" fontId="68" fillId="0" borderId="54" xfId="2858" applyFont="1" applyFill="1" applyBorder="1" applyAlignment="1"/>
    <xf numFmtId="42" fontId="68" fillId="0" borderId="14" xfId="2858" applyNumberFormat="1" applyFont="1" applyFill="1" applyBorder="1" applyAlignment="1">
      <alignment wrapText="1"/>
    </xf>
    <xf numFmtId="42" fontId="68" fillId="0" borderId="51" xfId="2858" applyNumberFormat="1" applyFont="1" applyFill="1" applyBorder="1" applyAlignment="1">
      <alignment vertical="center"/>
    </xf>
    <xf numFmtId="42" fontId="68" fillId="0" borderId="60" xfId="2858" applyNumberFormat="1" applyFont="1" applyFill="1" applyBorder="1" applyAlignment="1">
      <alignment vertical="center"/>
    </xf>
    <xf numFmtId="42" fontId="68" fillId="0" borderId="19" xfId="2858" applyNumberFormat="1" applyFont="1" applyFill="1" applyBorder="1"/>
    <xf numFmtId="0" fontId="68" fillId="0" borderId="33" xfId="2858" applyFont="1" applyFill="1" applyBorder="1"/>
    <xf numFmtId="0" fontId="68" fillId="0" borderId="33" xfId="2858" applyFont="1" applyFill="1" applyBorder="1" applyAlignment="1">
      <alignment wrapText="1"/>
    </xf>
    <xf numFmtId="0" fontId="68" fillId="0" borderId="19" xfId="2858" applyFont="1" applyFill="1" applyBorder="1" applyAlignment="1">
      <alignment horizontal="center"/>
    </xf>
    <xf numFmtId="14" fontId="68" fillId="0" borderId="27" xfId="2858" applyNumberFormat="1" applyFont="1" applyFill="1" applyBorder="1" applyAlignment="1">
      <alignment horizontal="center"/>
    </xf>
    <xf numFmtId="42" fontId="68" fillId="0" borderId="22" xfId="2858" applyNumberFormat="1" applyFont="1" applyFill="1" applyBorder="1"/>
    <xf numFmtId="42" fontId="68" fillId="0" borderId="50" xfId="2858" applyNumberFormat="1" applyFont="1" applyFill="1" applyBorder="1"/>
    <xf numFmtId="0" fontId="68" fillId="0" borderId="36" xfId="2858" applyFont="1" applyFill="1" applyBorder="1" applyAlignment="1">
      <alignment wrapText="1"/>
    </xf>
    <xf numFmtId="0" fontId="68" fillId="0" borderId="40" xfId="2858" applyFont="1" applyFill="1" applyBorder="1"/>
    <xf numFmtId="42" fontId="68" fillId="0" borderId="36" xfId="2858" applyNumberFormat="1" applyFont="1" applyFill="1" applyBorder="1"/>
    <xf numFmtId="42" fontId="68" fillId="0" borderId="52" xfId="2858" applyNumberFormat="1" applyFont="1" applyFill="1" applyBorder="1" applyAlignment="1">
      <alignment vertical="center"/>
    </xf>
    <xf numFmtId="14" fontId="68" fillId="0" borderId="35" xfId="2858" applyNumberFormat="1" applyFont="1" applyFill="1" applyBorder="1" applyAlignment="1">
      <alignment horizontal="center"/>
    </xf>
    <xf numFmtId="42" fontId="68" fillId="0" borderId="39" xfId="2858" applyNumberFormat="1" applyFont="1" applyFill="1" applyBorder="1"/>
    <xf numFmtId="0" fontId="68" fillId="0" borderId="35" xfId="2858" applyFont="1" applyFill="1" applyBorder="1" applyAlignment="1">
      <alignment horizontal="center"/>
    </xf>
    <xf numFmtId="14" fontId="68" fillId="0" borderId="74" xfId="2858" applyNumberFormat="1" applyFont="1" applyFill="1" applyBorder="1" applyAlignment="1">
      <alignment vertical="center"/>
    </xf>
    <xf numFmtId="14" fontId="68" fillId="0" borderId="18" xfId="2858" applyNumberFormat="1" applyFont="1" applyFill="1" applyBorder="1" applyAlignment="1">
      <alignment horizontal="center"/>
    </xf>
    <xf numFmtId="0" fontId="68" fillId="0" borderId="10" xfId="2858" applyFont="1" applyFill="1" applyBorder="1" applyAlignment="1"/>
    <xf numFmtId="0" fontId="68" fillId="0" borderId="43" xfId="2858" applyFont="1" applyFill="1" applyBorder="1" applyAlignment="1">
      <alignment vertical="center"/>
    </xf>
    <xf numFmtId="42" fontId="68" fillId="0" borderId="49" xfId="2858" applyNumberFormat="1" applyFont="1" applyFill="1" applyBorder="1" applyAlignment="1">
      <alignment vertical="center"/>
    </xf>
    <xf numFmtId="14" fontId="68" fillId="0" borderId="72" xfId="2858" applyNumberFormat="1" applyFont="1" applyFill="1" applyBorder="1" applyAlignment="1">
      <alignment vertical="center"/>
    </xf>
    <xf numFmtId="42" fontId="68" fillId="0" borderId="72" xfId="2858" applyNumberFormat="1" applyFont="1" applyFill="1" applyBorder="1" applyAlignment="1">
      <alignment vertical="center"/>
    </xf>
    <xf numFmtId="42" fontId="68" fillId="0" borderId="86" xfId="2858" applyNumberFormat="1" applyFont="1" applyFill="1" applyBorder="1"/>
    <xf numFmtId="0" fontId="65" fillId="0" borderId="0" xfId="2858" applyFont="1" applyFill="1" applyAlignment="1"/>
    <xf numFmtId="14" fontId="68" fillId="0" borderId="48" xfId="2858" applyNumberFormat="1" applyFont="1" applyFill="1" applyBorder="1" applyAlignment="1">
      <alignment horizontal="center"/>
    </xf>
    <xf numFmtId="0" fontId="68" fillId="0" borderId="25" xfId="2858" applyFont="1" applyFill="1" applyBorder="1" applyAlignment="1"/>
    <xf numFmtId="0" fontId="68" fillId="0" borderId="10" xfId="2858" applyFont="1" applyFill="1" applyBorder="1" applyAlignment="1">
      <alignment vertical="center"/>
    </xf>
    <xf numFmtId="0" fontId="68" fillId="0" borderId="54" xfId="2858" applyFont="1" applyFill="1" applyBorder="1" applyAlignment="1">
      <alignment vertical="center"/>
    </xf>
    <xf numFmtId="0" fontId="68" fillId="0" borderId="22" xfId="2858" applyFont="1" applyFill="1" applyBorder="1" applyAlignment="1">
      <alignment horizontal="center" vertical="center"/>
    </xf>
    <xf numFmtId="0" fontId="132" fillId="0" borderId="0" xfId="4032" applyFill="1"/>
    <xf numFmtId="0" fontId="132" fillId="0" borderId="0" xfId="4032" applyFill="1" applyAlignment="1">
      <alignment wrapText="1"/>
    </xf>
    <xf numFmtId="0" fontId="9" fillId="0" borderId="0" xfId="4030" applyFill="1"/>
    <xf numFmtId="44" fontId="0" fillId="0" borderId="0" xfId="4008" applyFont="1" applyFill="1" applyAlignment="1">
      <alignment horizontal="right"/>
    </xf>
    <xf numFmtId="170" fontId="0" fillId="0" borderId="0" xfId="4008" applyNumberFormat="1" applyFont="1" applyFill="1"/>
    <xf numFmtId="170" fontId="0" fillId="0" borderId="0" xfId="4008" applyNumberFormat="1" applyFont="1" applyFill="1" applyAlignment="1">
      <alignment horizontal="right" wrapText="1"/>
    </xf>
    <xf numFmtId="170" fontId="0" fillId="0" borderId="0" xfId="4008" applyNumberFormat="1" applyFont="1" applyFill="1" applyAlignment="1">
      <alignment horizontal="right"/>
    </xf>
    <xf numFmtId="0" fontId="124" fillId="0" borderId="63" xfId="4030" applyFont="1" applyFill="1" applyBorder="1" applyAlignment="1"/>
    <xf numFmtId="0" fontId="124" fillId="0" borderId="69" xfId="4030" applyFont="1" applyFill="1" applyBorder="1" applyAlignment="1"/>
    <xf numFmtId="0" fontId="124" fillId="0" borderId="0" xfId="4030" applyFont="1" applyFill="1" applyAlignment="1"/>
    <xf numFmtId="0" fontId="124" fillId="0" borderId="0" xfId="4030" applyFont="1" applyFill="1" applyAlignment="1">
      <alignment horizontal="right"/>
    </xf>
    <xf numFmtId="0" fontId="124" fillId="0" borderId="0" xfId="4030" applyFont="1" applyFill="1" applyBorder="1"/>
    <xf numFmtId="0" fontId="124" fillId="0" borderId="29" xfId="4030" applyFont="1" applyFill="1" applyBorder="1"/>
    <xf numFmtId="0" fontId="124" fillId="0" borderId="0" xfId="4030" applyFont="1" applyFill="1" applyBorder="1" applyAlignment="1"/>
    <xf numFmtId="0" fontId="124" fillId="0" borderId="29" xfId="4030" applyFont="1" applyFill="1" applyBorder="1" applyAlignment="1"/>
    <xf numFmtId="170" fontId="65" fillId="0" borderId="0" xfId="4008" applyNumberFormat="1" applyFont="1" applyFill="1"/>
    <xf numFmtId="0" fontId="129" fillId="0" borderId="0" xfId="4030" applyFont="1" applyFill="1" applyAlignment="1"/>
    <xf numFmtId="0" fontId="129" fillId="0" borderId="0" xfId="4030" applyFont="1" applyFill="1" applyAlignment="1">
      <alignment horizontal="right"/>
    </xf>
    <xf numFmtId="170" fontId="111" fillId="0" borderId="0" xfId="4008" applyNumberFormat="1" applyFont="1" applyFill="1"/>
    <xf numFmtId="0" fontId="129" fillId="0" borderId="0" xfId="4030" applyFont="1" applyFill="1" applyAlignment="1">
      <alignment horizontal="center"/>
    </xf>
    <xf numFmtId="0" fontId="133" fillId="0" borderId="0" xfId="4031" applyFont="1" applyFill="1" applyAlignment="1">
      <alignment horizontal="center"/>
    </xf>
    <xf numFmtId="171" fontId="9" fillId="0" borderId="0" xfId="4030" applyNumberFormat="1" applyFill="1"/>
    <xf numFmtId="171" fontId="124" fillId="0" borderId="0" xfId="4030" applyNumberFormat="1" applyFont="1" applyFill="1" applyAlignment="1"/>
    <xf numFmtId="171" fontId="129" fillId="0" borderId="0" xfId="4030" applyNumberFormat="1" applyFont="1" applyFill="1" applyAlignment="1"/>
    <xf numFmtId="171" fontId="129" fillId="0" borderId="0" xfId="4030" applyNumberFormat="1" applyFont="1" applyFill="1" applyAlignment="1">
      <alignment horizontal="center"/>
    </xf>
    <xf numFmtId="169" fontId="0" fillId="0" borderId="0" xfId="3998" applyNumberFormat="1" applyFont="1" applyFill="1"/>
    <xf numFmtId="169" fontId="124" fillId="0" borderId="0" xfId="3998" applyNumberFormat="1" applyFont="1" applyFill="1" applyAlignment="1"/>
    <xf numFmtId="169" fontId="129" fillId="0" borderId="0" xfId="3998" applyNumberFormat="1" applyFont="1" applyFill="1" applyAlignment="1"/>
    <xf numFmtId="169" fontId="129" fillId="0" borderId="0" xfId="3998" applyNumberFormat="1" applyFont="1" applyFill="1" applyAlignment="1">
      <alignment horizontal="center"/>
    </xf>
    <xf numFmtId="7" fontId="0" fillId="0" borderId="0" xfId="4008" applyNumberFormat="1" applyFont="1" applyFill="1"/>
    <xf numFmtId="7" fontId="124" fillId="0" borderId="0" xfId="4030" applyNumberFormat="1" applyFont="1" applyFill="1" applyAlignment="1"/>
    <xf numFmtId="7" fontId="129" fillId="0" borderId="0" xfId="4030" applyNumberFormat="1" applyFont="1" applyFill="1" applyAlignment="1"/>
    <xf numFmtId="7" fontId="129" fillId="0" borderId="0" xfId="4030" applyNumberFormat="1" applyFont="1" applyFill="1" applyAlignment="1">
      <alignment horizontal="center"/>
    </xf>
    <xf numFmtId="0" fontId="9" fillId="0" borderId="0" xfId="4030" applyFill="1" applyAlignment="1">
      <alignment horizontal="left"/>
    </xf>
    <xf numFmtId="0" fontId="127" fillId="0" borderId="62" xfId="4030" applyFont="1" applyFill="1" applyBorder="1" applyAlignment="1">
      <alignment horizontal="left"/>
    </xf>
    <xf numFmtId="0" fontId="124" fillId="0" borderId="27" xfId="4030" applyFont="1" applyFill="1" applyBorder="1" applyAlignment="1">
      <alignment horizontal="left"/>
    </xf>
    <xf numFmtId="0" fontId="135" fillId="0" borderId="60" xfId="4032" applyFont="1" applyFill="1" applyBorder="1" applyAlignment="1" applyProtection="1">
      <alignment horizontal="right" vertical="top"/>
    </xf>
    <xf numFmtId="0" fontId="135" fillId="0" borderId="60" xfId="4032" applyFont="1" applyFill="1" applyBorder="1" applyAlignment="1" applyProtection="1">
      <alignment horizontal="center" vertical="center" wrapText="1"/>
    </xf>
    <xf numFmtId="0" fontId="136" fillId="0" borderId="0" xfId="4032" applyFont="1" applyFill="1" applyBorder="1" applyAlignment="1" applyProtection="1">
      <alignment horizontal="right" vertical="top" wrapText="1"/>
    </xf>
    <xf numFmtId="0" fontId="136" fillId="0" borderId="0" xfId="4032" applyFont="1" applyFill="1" applyBorder="1" applyAlignment="1" applyProtection="1">
      <alignment vertical="center" wrapText="1"/>
    </xf>
    <xf numFmtId="0" fontId="132" fillId="0" borderId="0" xfId="4032" applyFill="1" applyAlignment="1">
      <alignment horizontal="right" vertical="top"/>
    </xf>
    <xf numFmtId="0" fontId="133" fillId="0" borderId="0" xfId="4031" applyFont="1" applyFill="1" applyAlignment="1">
      <alignment horizontal="center"/>
    </xf>
    <xf numFmtId="0" fontId="64" fillId="0" borderId="0" xfId="4032" applyFont="1" applyFill="1" applyAlignment="1">
      <alignment wrapText="1"/>
    </xf>
    <xf numFmtId="7" fontId="0" fillId="0" borderId="0" xfId="2659" applyNumberFormat="1" applyFont="1" applyFill="1"/>
    <xf numFmtId="7" fontId="124" fillId="0" borderId="0" xfId="2659" applyNumberFormat="1" applyFont="1" applyFill="1" applyAlignment="1"/>
    <xf numFmtId="7" fontId="129" fillId="0" borderId="0" xfId="2659" applyNumberFormat="1" applyFont="1" applyFill="1" applyAlignment="1"/>
    <xf numFmtId="7" fontId="129" fillId="0" borderId="0" xfId="2659" applyNumberFormat="1" applyFont="1" applyFill="1" applyAlignment="1">
      <alignment horizontal="center"/>
    </xf>
    <xf numFmtId="7" fontId="0" fillId="0" borderId="0" xfId="3998" applyNumberFormat="1" applyFont="1" applyFill="1"/>
    <xf numFmtId="7" fontId="124" fillId="0" borderId="0" xfId="3998" applyNumberFormat="1" applyFont="1" applyFill="1" applyAlignment="1"/>
    <xf numFmtId="7" fontId="129" fillId="0" borderId="0" xfId="3998" applyNumberFormat="1" applyFont="1" applyFill="1" applyAlignment="1"/>
    <xf numFmtId="7" fontId="129" fillId="0" borderId="0" xfId="3998" applyNumberFormat="1" applyFont="1" applyFill="1" applyAlignment="1">
      <alignment horizontal="center"/>
    </xf>
    <xf numFmtId="170" fontId="0" fillId="0" borderId="0" xfId="3997" applyNumberFormat="1" applyFont="1" applyFill="1"/>
    <xf numFmtId="170" fontId="124" fillId="0" borderId="0" xfId="3997" applyNumberFormat="1" applyFont="1" applyFill="1" applyAlignment="1"/>
    <xf numFmtId="170" fontId="129" fillId="0" borderId="0" xfId="3997" applyNumberFormat="1" applyFont="1" applyFill="1" applyAlignment="1"/>
    <xf numFmtId="170" fontId="129" fillId="0" borderId="0" xfId="3997" applyNumberFormat="1" applyFont="1" applyFill="1" applyAlignment="1">
      <alignment horizontal="center"/>
    </xf>
    <xf numFmtId="0" fontId="133" fillId="0" borderId="0" xfId="4031" applyFont="1" applyFill="1" applyAlignment="1">
      <alignment horizontal="center"/>
    </xf>
    <xf numFmtId="0" fontId="9" fillId="0" borderId="29" xfId="4030" applyFill="1" applyBorder="1"/>
    <xf numFmtId="0" fontId="124" fillId="0" borderId="27" xfId="4030" applyFont="1" applyFill="1" applyBorder="1" applyAlignment="1">
      <alignment horizontal="left"/>
    </xf>
    <xf numFmtId="7" fontId="130" fillId="55" borderId="15" xfId="4008" applyNumberFormat="1" applyFont="1" applyFill="1" applyBorder="1" applyAlignment="1">
      <alignment horizontal="center" vertical="top" wrapText="1"/>
    </xf>
    <xf numFmtId="170" fontId="130" fillId="55" borderId="15" xfId="4008" applyNumberFormat="1" applyFont="1" applyFill="1" applyBorder="1" applyAlignment="1">
      <alignment horizontal="center" wrapText="1"/>
    </xf>
    <xf numFmtId="7" fontId="130" fillId="55" borderId="15" xfId="4008" applyNumberFormat="1" applyFont="1" applyFill="1" applyBorder="1" applyAlignment="1">
      <alignment horizontal="center" wrapText="1"/>
    </xf>
    <xf numFmtId="169" fontId="130" fillId="55" borderId="15" xfId="3998" applyNumberFormat="1" applyFont="1" applyFill="1" applyBorder="1" applyAlignment="1">
      <alignment horizontal="center" wrapText="1"/>
    </xf>
    <xf numFmtId="170" fontId="130" fillId="55" borderId="15" xfId="3997" applyNumberFormat="1" applyFont="1" applyFill="1" applyBorder="1" applyAlignment="1">
      <alignment horizontal="center" wrapText="1"/>
    </xf>
    <xf numFmtId="44" fontId="137" fillId="0" borderId="15" xfId="4008" applyFont="1" applyFill="1" applyBorder="1" applyAlignment="1">
      <alignment horizontal="right"/>
    </xf>
    <xf numFmtId="170" fontId="137" fillId="0" borderId="15" xfId="4008" applyNumberFormat="1" applyFont="1" applyFill="1" applyBorder="1"/>
    <xf numFmtId="170" fontId="137" fillId="0" borderId="15" xfId="4008" applyNumberFormat="1" applyFont="1" applyFill="1" applyBorder="1" applyAlignment="1">
      <alignment horizontal="right" wrapText="1"/>
    </xf>
    <xf numFmtId="170" fontId="137" fillId="0" borderId="15" xfId="4008" applyNumberFormat="1" applyFont="1" applyFill="1" applyBorder="1" applyAlignment="1">
      <alignment horizontal="right"/>
    </xf>
    <xf numFmtId="7" fontId="137" fillId="0" borderId="15" xfId="2659" applyNumberFormat="1" applyFont="1" applyFill="1" applyBorder="1"/>
    <xf numFmtId="169" fontId="137" fillId="0" borderId="15" xfId="3998" applyNumberFormat="1" applyFont="1" applyFill="1" applyBorder="1"/>
    <xf numFmtId="170" fontId="137" fillId="0" borderId="15" xfId="3997" applyNumberFormat="1" applyFont="1" applyFill="1" applyBorder="1"/>
    <xf numFmtId="7" fontId="137" fillId="0" borderId="15" xfId="4008" applyNumberFormat="1" applyFont="1" applyFill="1" applyBorder="1"/>
    <xf numFmtId="7" fontId="137" fillId="0" borderId="15" xfId="3998" applyNumberFormat="1" applyFont="1" applyFill="1" applyBorder="1"/>
    <xf numFmtId="14" fontId="68" fillId="0" borderId="40" xfId="2858" applyNumberFormat="1" applyFont="1" applyFill="1" applyBorder="1" applyAlignment="1">
      <alignment horizontal="center" vertical="center" wrapText="1"/>
    </xf>
    <xf numFmtId="165" fontId="68" fillId="0" borderId="16" xfId="2660" applyNumberFormat="1" applyFont="1" applyFill="1" applyBorder="1"/>
    <xf numFmtId="165" fontId="68" fillId="0" borderId="49" xfId="2660" applyNumberFormat="1" applyFont="1" applyFill="1" applyBorder="1"/>
    <xf numFmtId="0" fontId="68" fillId="0" borderId="0" xfId="2858" applyFont="1" applyFill="1" applyBorder="1" applyAlignment="1">
      <alignment wrapText="1"/>
    </xf>
    <xf numFmtId="0" fontId="68" fillId="0" borderId="0" xfId="2858" applyFont="1" applyFill="1" applyBorder="1" applyAlignment="1">
      <alignment horizontal="left" wrapText="1"/>
    </xf>
    <xf numFmtId="0" fontId="68" fillId="0" borderId="0" xfId="2858" applyNumberFormat="1" applyFont="1" applyFill="1" applyBorder="1" applyAlignment="1">
      <alignment wrapText="1"/>
    </xf>
    <xf numFmtId="0" fontId="68" fillId="0" borderId="0" xfId="2858" applyNumberFormat="1" applyFont="1" applyFill="1" applyBorder="1" applyAlignment="1">
      <alignment horizontal="left"/>
    </xf>
    <xf numFmtId="0" fontId="68" fillId="0" borderId="0" xfId="2858" applyFont="1" applyFill="1" applyBorder="1" applyAlignment="1">
      <alignment horizontal="center"/>
    </xf>
    <xf numFmtId="0" fontId="65" fillId="0" borderId="0" xfId="2858" applyFont="1" applyFill="1" applyBorder="1" applyAlignment="1">
      <alignment horizontal="right"/>
    </xf>
    <xf numFmtId="0" fontId="68" fillId="0" borderId="10" xfId="2858" applyFont="1" applyFill="1" applyBorder="1" applyAlignment="1">
      <alignment vertical="center" wrapText="1"/>
    </xf>
    <xf numFmtId="0" fontId="68" fillId="0" borderId="54" xfId="2858" applyFont="1" applyFill="1" applyBorder="1" applyAlignment="1">
      <alignment vertical="center" wrapText="1"/>
    </xf>
    <xf numFmtId="0" fontId="68" fillId="0" borderId="36" xfId="2858" applyFont="1" applyFill="1" applyBorder="1" applyAlignment="1">
      <alignment horizontal="center" vertical="center"/>
    </xf>
    <xf numFmtId="0" fontId="68" fillId="0" borderId="0" xfId="2858" applyFont="1" applyFill="1" applyBorder="1" applyAlignment="1">
      <alignment horizontal="left"/>
    </xf>
    <xf numFmtId="0" fontId="68" fillId="0" borderId="0" xfId="2858" applyFont="1" applyFill="1" applyAlignment="1"/>
    <xf numFmtId="0" fontId="65" fillId="0" borderId="0" xfId="2858" applyFont="1" applyFill="1" applyBorder="1" applyAlignment="1">
      <alignment horizontal="center" wrapText="1"/>
    </xf>
    <xf numFmtId="42" fontId="65" fillId="0" borderId="86" xfId="2858" applyNumberFormat="1" applyFont="1" applyFill="1" applyBorder="1"/>
    <xf numFmtId="0" fontId="65" fillId="0" borderId="0" xfId="2858" applyFont="1" applyFill="1" applyBorder="1" applyAlignment="1">
      <alignment horizontal="center"/>
    </xf>
    <xf numFmtId="42" fontId="65" fillId="0" borderId="86" xfId="2858" applyNumberFormat="1" applyFont="1" applyFill="1" applyBorder="1" applyAlignment="1"/>
    <xf numFmtId="42" fontId="68" fillId="0" borderId="12" xfId="2858" applyNumberFormat="1" applyFont="1" applyFill="1" applyBorder="1" applyAlignment="1">
      <alignment vertical="center"/>
    </xf>
    <xf numFmtId="42" fontId="68" fillId="0" borderId="15" xfId="2858" applyNumberFormat="1" applyFont="1" applyFill="1" applyBorder="1" applyAlignment="1">
      <alignment vertical="center"/>
    </xf>
    <xf numFmtId="14" fontId="68" fillId="0" borderId="15" xfId="2858" applyNumberFormat="1" applyFont="1" applyFill="1" applyBorder="1" applyAlignment="1">
      <alignment horizontal="center" vertical="center"/>
    </xf>
    <xf numFmtId="14" fontId="68" fillId="0" borderId="25" xfId="2858" applyNumberFormat="1" applyFont="1" applyFill="1" applyBorder="1" applyAlignment="1">
      <alignment horizontal="center" vertical="center"/>
    </xf>
    <xf numFmtId="0" fontId="68" fillId="0" borderId="15" xfId="2858" applyFont="1" applyFill="1" applyBorder="1" applyAlignment="1">
      <alignment vertical="center" wrapText="1"/>
    </xf>
    <xf numFmtId="0" fontId="68" fillId="0" borderId="25" xfId="2858" applyFont="1" applyFill="1" applyBorder="1" applyAlignment="1">
      <alignment vertical="center" wrapText="1"/>
    </xf>
    <xf numFmtId="0" fontId="68" fillId="0" borderId="15" xfId="2858" applyFont="1" applyFill="1" applyBorder="1" applyAlignment="1">
      <alignment horizontal="center" vertical="center"/>
    </xf>
    <xf numFmtId="0" fontId="68" fillId="0" borderId="15" xfId="2858" applyFont="1" applyFill="1" applyBorder="1" applyAlignment="1">
      <alignment horizontal="center" vertical="center" wrapText="1"/>
    </xf>
    <xf numFmtId="0" fontId="68" fillId="0" borderId="25" xfId="2858" applyFont="1" applyFill="1" applyBorder="1" applyAlignment="1">
      <alignment horizontal="center" vertical="center" wrapText="1"/>
    </xf>
    <xf numFmtId="42" fontId="68" fillId="0" borderId="25" xfId="2858" applyNumberFormat="1" applyFont="1" applyFill="1" applyBorder="1" applyAlignment="1">
      <alignment vertical="center"/>
    </xf>
    <xf numFmtId="0" fontId="68" fillId="0" borderId="12" xfId="2858" applyFont="1" applyFill="1" applyBorder="1" applyAlignment="1">
      <alignment vertical="center" wrapText="1"/>
    </xf>
    <xf numFmtId="14" fontId="68" fillId="0" borderId="12" xfId="2858" applyNumberFormat="1" applyFont="1" applyFill="1" applyBorder="1" applyAlignment="1">
      <alignment horizontal="center" vertical="center"/>
    </xf>
    <xf numFmtId="0" fontId="68" fillId="0" borderId="0" xfId="2858" applyFont="1" applyFill="1" applyBorder="1" applyAlignment="1">
      <alignment horizontal="left" vertical="top" wrapText="1"/>
    </xf>
    <xf numFmtId="0" fontId="68" fillId="0" borderId="0" xfId="2858" applyFont="1" applyFill="1" applyBorder="1"/>
    <xf numFmtId="0" fontId="68" fillId="0" borderId="0" xfId="2858" applyFont="1" applyFill="1"/>
    <xf numFmtId="166" fontId="68" fillId="0" borderId="22" xfId="2858" applyNumberFormat="1" applyFont="1" applyFill="1" applyBorder="1" applyAlignment="1">
      <alignment horizontal="center" vertical="center" wrapText="1"/>
    </xf>
    <xf numFmtId="0" fontId="65" fillId="0" borderId="0" xfId="2858" applyFont="1" applyFill="1" applyBorder="1" applyAlignment="1">
      <alignment horizontal="right" wrapText="1"/>
    </xf>
    <xf numFmtId="0" fontId="68" fillId="0" borderId="27" xfId="2858" applyNumberFormat="1" applyFont="1" applyFill="1" applyBorder="1" applyAlignment="1" applyProtection="1">
      <alignment horizontal="center" vertical="center" wrapText="1"/>
      <protection locked="0"/>
    </xf>
    <xf numFmtId="0" fontId="68" fillId="0" borderId="40" xfId="2858" applyNumberFormat="1" applyFont="1" applyFill="1" applyBorder="1" applyAlignment="1" applyProtection="1">
      <alignment horizontal="center" vertical="center" wrapText="1"/>
      <protection locked="0"/>
    </xf>
    <xf numFmtId="0" fontId="68" fillId="0" borderId="40" xfId="2858" applyFont="1" applyFill="1" applyBorder="1" applyAlignment="1">
      <alignment horizontal="left" vertical="center" wrapText="1"/>
    </xf>
    <xf numFmtId="166" fontId="89" fillId="0" borderId="36" xfId="2660" quotePrefix="1" applyNumberFormat="1" applyFont="1" applyFill="1" applyBorder="1" applyAlignment="1">
      <alignment horizontal="center" vertical="center"/>
    </xf>
    <xf numFmtId="166" fontId="89" fillId="0" borderId="22" xfId="2660" quotePrefix="1" applyNumberFormat="1" applyFont="1" applyFill="1" applyBorder="1" applyAlignment="1">
      <alignment horizontal="center" vertical="center"/>
    </xf>
    <xf numFmtId="0" fontId="68" fillId="0" borderId="38" xfId="2858" applyFont="1" applyFill="1" applyBorder="1" applyAlignment="1">
      <alignment horizontal="center" vertical="center" wrapText="1"/>
    </xf>
    <xf numFmtId="0" fontId="68" fillId="0" borderId="29" xfId="2858" applyFont="1" applyFill="1" applyBorder="1" applyAlignment="1">
      <alignment horizontal="center" vertical="center" wrapText="1"/>
    </xf>
    <xf numFmtId="42" fontId="68" fillId="0" borderId="54" xfId="2858" applyNumberFormat="1" applyFont="1" applyFill="1" applyBorder="1" applyAlignment="1">
      <alignment horizontal="center" vertical="center" wrapText="1"/>
    </xf>
    <xf numFmtId="0" fontId="68" fillId="0" borderId="40" xfId="2858" quotePrefix="1" applyFont="1" applyFill="1" applyBorder="1" applyAlignment="1">
      <alignment horizontal="center" vertical="center" wrapText="1"/>
    </xf>
    <xf numFmtId="0" fontId="68" fillId="0" borderId="54" xfId="2858" quotePrefix="1" applyFont="1" applyFill="1" applyBorder="1" applyAlignment="1">
      <alignment horizontal="center" vertical="center" wrapText="1"/>
    </xf>
    <xf numFmtId="167" fontId="89" fillId="0" borderId="21" xfId="2660" quotePrefix="1" applyNumberFormat="1" applyFont="1" applyFill="1" applyBorder="1" applyAlignment="1">
      <alignment horizontal="center" vertical="center"/>
    </xf>
    <xf numFmtId="0" fontId="68" fillId="0" borderId="10" xfId="2858" applyFont="1" applyFill="1" applyBorder="1" applyAlignment="1">
      <alignment horizontal="center" vertical="center" wrapText="1"/>
    </xf>
    <xf numFmtId="0" fontId="68" fillId="0" borderId="40" xfId="2858" applyFont="1" applyFill="1" applyBorder="1" applyAlignment="1">
      <alignment horizontal="center" vertical="center" wrapText="1"/>
    </xf>
    <xf numFmtId="0" fontId="68" fillId="0" borderId="54" xfId="2858" applyFont="1" applyFill="1" applyBorder="1" applyAlignment="1">
      <alignment horizontal="center" vertical="center" wrapText="1"/>
    </xf>
    <xf numFmtId="0" fontId="68" fillId="0" borderId="54" xfId="2858" applyFont="1" applyFill="1" applyBorder="1" applyAlignment="1">
      <alignment horizontal="left" vertical="center" wrapText="1"/>
    </xf>
    <xf numFmtId="42" fontId="68" fillId="0" borderId="10" xfId="2858" applyNumberFormat="1" applyFont="1" applyFill="1" applyBorder="1" applyAlignment="1">
      <alignment vertical="center"/>
    </xf>
    <xf numFmtId="42" fontId="68" fillId="0" borderId="40" xfId="2858" applyNumberFormat="1" applyFont="1" applyFill="1" applyBorder="1" applyAlignment="1">
      <alignment vertical="center"/>
    </xf>
    <xf numFmtId="42" fontId="68" fillId="0" borderId="54" xfId="2858" applyNumberFormat="1" applyFont="1" applyFill="1" applyBorder="1" applyAlignment="1">
      <alignment vertical="center"/>
    </xf>
    <xf numFmtId="0" fontId="68" fillId="0" borderId="39" xfId="2858" applyFont="1" applyFill="1" applyBorder="1" applyAlignment="1">
      <alignment horizontal="center" vertical="center" wrapText="1"/>
    </xf>
    <xf numFmtId="0" fontId="68" fillId="0" borderId="42" xfId="2858" applyFont="1" applyFill="1" applyBorder="1" applyAlignment="1">
      <alignment horizontal="center" vertical="center" wrapText="1"/>
    </xf>
    <xf numFmtId="0" fontId="68" fillId="0" borderId="33" xfId="2858" applyFont="1" applyFill="1" applyBorder="1" applyAlignment="1">
      <alignment horizontal="center" vertical="center" wrapText="1"/>
    </xf>
    <xf numFmtId="166" fontId="89" fillId="0" borderId="10" xfId="2660" quotePrefix="1" applyNumberFormat="1" applyFont="1" applyFill="1" applyBorder="1" applyAlignment="1">
      <alignment horizontal="center" vertical="center"/>
    </xf>
    <xf numFmtId="166" fontId="89" fillId="0" borderId="54" xfId="2660" quotePrefix="1" applyNumberFormat="1" applyFont="1" applyFill="1" applyBorder="1" applyAlignment="1">
      <alignment horizontal="center" vertical="center"/>
    </xf>
    <xf numFmtId="42" fontId="68" fillId="0" borderId="10" xfId="2858" applyNumberFormat="1" applyFont="1" applyFill="1" applyBorder="1" applyAlignment="1">
      <alignment horizontal="center" vertical="center"/>
    </xf>
    <xf numFmtId="0" fontId="68" fillId="0" borderId="39" xfId="2858" applyFont="1" applyFill="1" applyBorder="1" applyAlignment="1">
      <alignment horizontal="center" vertical="center"/>
    </xf>
    <xf numFmtId="0" fontId="68" fillId="0" borderId="42" xfId="2858" applyFont="1" applyFill="1" applyBorder="1" applyAlignment="1">
      <alignment horizontal="center" vertical="center"/>
    </xf>
    <xf numFmtId="0" fontId="68" fillId="0" borderId="33" xfId="2858" applyFont="1" applyFill="1" applyBorder="1" applyAlignment="1">
      <alignment horizontal="center" vertical="center"/>
    </xf>
    <xf numFmtId="0" fontId="68" fillId="0" borderId="38" xfId="2858" applyFont="1" applyFill="1" applyBorder="1" applyAlignment="1">
      <alignment horizontal="center" vertical="top"/>
    </xf>
    <xf numFmtId="0" fontId="68" fillId="0" borderId="71" xfId="2858" applyFont="1" applyFill="1" applyBorder="1" applyAlignment="1">
      <alignment horizontal="center" vertical="top"/>
    </xf>
    <xf numFmtId="0" fontId="68" fillId="0" borderId="10" xfId="2858" applyFont="1" applyFill="1" applyBorder="1"/>
    <xf numFmtId="0" fontId="68" fillId="0" borderId="54" xfId="2858" applyFont="1" applyFill="1" applyBorder="1"/>
    <xf numFmtId="14" fontId="68" fillId="0" borderId="10" xfId="2858" applyNumberFormat="1" applyFont="1" applyFill="1" applyBorder="1" applyAlignment="1">
      <alignment horizontal="center" vertical="center"/>
    </xf>
    <xf numFmtId="14" fontId="68" fillId="0" borderId="54" xfId="2858" applyNumberFormat="1" applyFont="1" applyFill="1" applyBorder="1" applyAlignment="1">
      <alignment horizontal="center" vertical="center"/>
    </xf>
    <xf numFmtId="0" fontId="68" fillId="0" borderId="32" xfId="2858" applyFont="1" applyFill="1" applyBorder="1" applyAlignment="1">
      <alignment horizontal="center" vertical="center" wrapText="1"/>
    </xf>
    <xf numFmtId="0" fontId="68" fillId="0" borderId="15" xfId="2858" applyFont="1" applyFill="1" applyBorder="1" applyAlignment="1">
      <alignment horizontal="left" vertical="center" wrapText="1"/>
    </xf>
    <xf numFmtId="14" fontId="68" fillId="0" borderId="15" xfId="2858" applyNumberFormat="1" applyFont="1" applyFill="1" applyBorder="1" applyAlignment="1">
      <alignment horizontal="left" vertical="center" wrapText="1"/>
    </xf>
    <xf numFmtId="0" fontId="68" fillId="0" borderId="67" xfId="2858" applyFont="1" applyFill="1" applyBorder="1" applyAlignment="1">
      <alignment horizontal="left" vertical="center" wrapText="1"/>
    </xf>
    <xf numFmtId="0" fontId="68" fillId="0" borderId="67" xfId="2858" applyFont="1" applyFill="1" applyBorder="1" applyAlignment="1">
      <alignment horizontal="center" vertical="center" wrapText="1"/>
    </xf>
    <xf numFmtId="0" fontId="68" fillId="0" borderId="0" xfId="2858" applyFont="1" applyFill="1" applyAlignment="1">
      <alignment horizontal="center" wrapText="1"/>
    </xf>
    <xf numFmtId="14" fontId="68" fillId="0" borderId="35" xfId="2858" applyNumberFormat="1" applyFont="1" applyFill="1" applyBorder="1" applyAlignment="1">
      <alignment horizontal="center" vertical="center"/>
    </xf>
    <xf numFmtId="14" fontId="68" fillId="0" borderId="74" xfId="2858" applyNumberFormat="1" applyFont="1" applyFill="1" applyBorder="1" applyAlignment="1">
      <alignment horizontal="center" vertical="center"/>
    </xf>
    <xf numFmtId="14" fontId="68" fillId="0" borderId="72" xfId="2858" applyNumberFormat="1" applyFont="1" applyFill="1" applyBorder="1" applyAlignment="1">
      <alignment horizontal="center" vertical="center"/>
    </xf>
    <xf numFmtId="0" fontId="68" fillId="0" borderId="10" xfId="2858" applyFont="1" applyFill="1" applyBorder="1" applyAlignment="1">
      <alignment horizontal="center" vertical="center"/>
    </xf>
    <xf numFmtId="0" fontId="68" fillId="0" borderId="40" xfId="2858" applyFont="1" applyFill="1" applyBorder="1" applyAlignment="1">
      <alignment horizontal="center" vertical="center"/>
    </xf>
    <xf numFmtId="0" fontId="68" fillId="0" borderId="43" xfId="2858" applyFont="1" applyFill="1" applyBorder="1" applyAlignment="1">
      <alignment horizontal="center" vertical="center"/>
    </xf>
    <xf numFmtId="14" fontId="68" fillId="0" borderId="14" xfId="2858" applyNumberFormat="1" applyFont="1" applyFill="1" applyBorder="1" applyAlignment="1">
      <alignment horizontal="center" vertical="center"/>
    </xf>
    <xf numFmtId="0" fontId="68" fillId="0" borderId="10" xfId="2858" applyFont="1" applyFill="1" applyBorder="1" applyAlignment="1">
      <alignment horizontal="left" vertical="center"/>
    </xf>
    <xf numFmtId="165" fontId="68" fillId="0" borderId="43" xfId="2858" applyNumberFormat="1" applyFont="1" applyFill="1" applyBorder="1" applyAlignment="1">
      <alignment horizontal="center" vertical="center"/>
    </xf>
    <xf numFmtId="0" fontId="68" fillId="0" borderId="49" xfId="2858" applyFont="1" applyFill="1" applyBorder="1" applyAlignment="1">
      <alignment horizontal="center" vertical="center"/>
    </xf>
    <xf numFmtId="0" fontId="68" fillId="0" borderId="50" xfId="2858" applyFont="1" applyFill="1" applyBorder="1" applyAlignment="1">
      <alignment horizontal="center" vertical="center"/>
    </xf>
    <xf numFmtId="0" fontId="68" fillId="0" borderId="52" xfId="2858" applyFont="1" applyFill="1" applyBorder="1" applyAlignment="1">
      <alignment horizontal="center" vertical="center"/>
    </xf>
    <xf numFmtId="0" fontId="68" fillId="0" borderId="19" xfId="2858" applyFont="1" applyFill="1" applyBorder="1" applyAlignment="1">
      <alignment horizontal="center" vertical="center"/>
    </xf>
    <xf numFmtId="0" fontId="68" fillId="0" borderId="16" xfId="2858" applyFont="1" applyFill="1" applyBorder="1" applyAlignment="1">
      <alignment horizontal="center" vertical="center"/>
    </xf>
    <xf numFmtId="14" fontId="68" fillId="0" borderId="23" xfId="2858" applyNumberFormat="1" applyFont="1" applyFill="1" applyBorder="1" applyAlignment="1">
      <alignment horizontal="center" vertical="center"/>
    </xf>
    <xf numFmtId="14" fontId="68" fillId="0" borderId="40" xfId="2858" applyNumberFormat="1" applyFont="1" applyFill="1" applyBorder="1" applyAlignment="1">
      <alignment horizontal="center" vertical="center"/>
    </xf>
    <xf numFmtId="0" fontId="68" fillId="0" borderId="74" xfId="2858" applyFont="1" applyFill="1" applyBorder="1" applyAlignment="1">
      <alignment horizontal="center" vertical="center"/>
    </xf>
    <xf numFmtId="14" fontId="68" fillId="0" borderId="0" xfId="2858" applyNumberFormat="1" applyFont="1" applyFill="1" applyBorder="1" applyAlignment="1">
      <alignment horizontal="center" vertical="center"/>
    </xf>
    <xf numFmtId="0" fontId="68" fillId="0" borderId="10" xfId="2858" applyNumberFormat="1" applyFont="1" applyFill="1" applyBorder="1" applyAlignment="1">
      <alignment horizontal="center" vertical="center"/>
    </xf>
    <xf numFmtId="14" fontId="68" fillId="0" borderId="43" xfId="2858" applyNumberFormat="1" applyFont="1" applyFill="1" applyBorder="1" applyAlignment="1">
      <alignment horizontal="center" vertical="center"/>
    </xf>
    <xf numFmtId="0" fontId="68" fillId="0" borderId="43" xfId="2858" applyFont="1" applyFill="1" applyBorder="1" applyAlignment="1">
      <alignment horizontal="center" vertical="center" wrapText="1"/>
    </xf>
    <xf numFmtId="14" fontId="68" fillId="0" borderId="50" xfId="2858" applyNumberFormat="1" applyFont="1" applyFill="1" applyBorder="1" applyAlignment="1">
      <alignment horizontal="center" vertical="center"/>
    </xf>
    <xf numFmtId="14" fontId="68" fillId="0" borderId="52" xfId="2858" applyNumberFormat="1" applyFont="1" applyFill="1" applyBorder="1" applyAlignment="1">
      <alignment horizontal="center" vertical="center"/>
    </xf>
    <xf numFmtId="42" fontId="68" fillId="0" borderId="36" xfId="2858" applyNumberFormat="1" applyFont="1" applyFill="1" applyBorder="1" applyAlignment="1">
      <alignment horizontal="center" vertical="center"/>
    </xf>
    <xf numFmtId="14" fontId="68" fillId="0" borderId="19" xfId="2858" applyNumberFormat="1" applyFont="1" applyFill="1" applyBorder="1" applyAlignment="1">
      <alignment horizontal="center" vertical="center"/>
    </xf>
    <xf numFmtId="42" fontId="68" fillId="0" borderId="36" xfId="2858" applyNumberFormat="1" applyFont="1" applyFill="1" applyBorder="1" applyAlignment="1">
      <alignment vertical="center"/>
    </xf>
    <xf numFmtId="42" fontId="68" fillId="0" borderId="21" xfId="2858" applyNumberFormat="1" applyFont="1" applyFill="1" applyBorder="1" applyAlignment="1">
      <alignment vertical="center"/>
    </xf>
    <xf numFmtId="0" fontId="68" fillId="0" borderId="21" xfId="2858" applyFont="1" applyFill="1" applyBorder="1" applyAlignment="1">
      <alignment vertical="center"/>
    </xf>
    <xf numFmtId="0" fontId="138" fillId="0" borderId="27" xfId="4030" applyFont="1" applyFill="1" applyBorder="1" applyAlignment="1">
      <alignment horizontal="left"/>
    </xf>
    <xf numFmtId="0" fontId="9" fillId="0" borderId="0" xfId="4030" applyFill="1" applyBorder="1"/>
    <xf numFmtId="0" fontId="109" fillId="0" borderId="0" xfId="4030" applyFont="1" applyFill="1"/>
    <xf numFmtId="37" fontId="9" fillId="0" borderId="0" xfId="3998" applyNumberFormat="1" applyFont="1" applyFill="1"/>
    <xf numFmtId="37" fontId="130" fillId="55" borderId="15" xfId="3998" applyNumberFormat="1" applyFont="1" applyFill="1" applyBorder="1" applyAlignment="1">
      <alignment horizontal="center" wrapText="1"/>
    </xf>
    <xf numFmtId="0" fontId="87" fillId="0" borderId="25" xfId="6586" applyFont="1" applyFill="1" applyBorder="1" applyAlignment="1" applyProtection="1">
      <alignment horizontal="center" wrapText="1"/>
      <protection locked="0"/>
    </xf>
    <xf numFmtId="0" fontId="87" fillId="0" borderId="55" xfId="6586" applyFont="1" applyFill="1" applyBorder="1" applyAlignment="1" applyProtection="1">
      <alignment horizontal="center" wrapText="1"/>
      <protection locked="0"/>
    </xf>
    <xf numFmtId="0" fontId="87" fillId="0" borderId="28" xfId="6586" applyFont="1" applyFill="1" applyBorder="1" applyAlignment="1" applyProtection="1">
      <alignment horizontal="center" wrapText="1"/>
      <protection locked="0"/>
    </xf>
    <xf numFmtId="0" fontId="92" fillId="0" borderId="25" xfId="6586" applyFont="1" applyFill="1" applyBorder="1" applyAlignment="1" applyProtection="1">
      <alignment horizontal="center" wrapText="1"/>
      <protection locked="0"/>
    </xf>
    <xf numFmtId="0" fontId="87" fillId="0" borderId="72" xfId="6586" applyFont="1" applyFill="1" applyBorder="1" applyAlignment="1" applyProtection="1">
      <alignment horizontal="center" wrapText="1"/>
      <protection locked="0"/>
    </xf>
    <xf numFmtId="0" fontId="87" fillId="0" borderId="70" xfId="6586" applyFont="1" applyFill="1" applyBorder="1" applyAlignment="1" applyProtection="1">
      <alignment horizontal="center" wrapText="1"/>
      <protection locked="0"/>
    </xf>
    <xf numFmtId="0" fontId="89" fillId="0" borderId="16" xfId="6587" applyFont="1" applyFill="1" applyBorder="1" applyAlignment="1">
      <alignment horizontal="center"/>
    </xf>
    <xf numFmtId="0" fontId="89" fillId="0" borderId="36" xfId="6587" applyFont="1" applyFill="1" applyBorder="1" applyAlignment="1">
      <alignment horizontal="center"/>
    </xf>
    <xf numFmtId="49" fontId="68" fillId="0" borderId="15" xfId="0" applyNumberFormat="1" applyFont="1" applyFill="1" applyBorder="1" applyAlignment="1"/>
    <xf numFmtId="49" fontId="89" fillId="0" borderId="18" xfId="6588" applyNumberFormat="1" applyFont="1" applyFill="1" applyBorder="1" applyAlignment="1">
      <alignment horizontal="left" vertical="center" wrapText="1"/>
    </xf>
    <xf numFmtId="49" fontId="89" fillId="0" borderId="14" xfId="6588" applyNumberFormat="1" applyFont="1" applyFill="1" applyBorder="1" applyAlignment="1">
      <alignment horizontal="left" vertical="center" wrapText="1"/>
    </xf>
    <xf numFmtId="49" fontId="89" fillId="0" borderId="23" xfId="6588" applyNumberFormat="1" applyFont="1" applyFill="1" applyBorder="1" applyAlignment="1">
      <alignment horizontal="left" vertical="center" wrapText="1"/>
    </xf>
    <xf numFmtId="49" fontId="68" fillId="0" borderId="54" xfId="0" applyNumberFormat="1" applyFont="1" applyFill="1" applyBorder="1" applyAlignment="1"/>
    <xf numFmtId="0" fontId="89" fillId="0" borderId="21" xfId="6587" applyFont="1" applyFill="1" applyBorder="1" applyAlignment="1">
      <alignment horizontal="center"/>
    </xf>
    <xf numFmtId="49" fontId="68" fillId="0" borderId="15" xfId="0" applyNumberFormat="1" applyFont="1" applyFill="1" applyBorder="1" applyAlignment="1">
      <alignment vertical="center" wrapText="1"/>
    </xf>
    <xf numFmtId="49" fontId="68" fillId="0" borderId="25" xfId="0" applyNumberFormat="1" applyFont="1" applyFill="1" applyBorder="1" applyAlignment="1"/>
    <xf numFmtId="49" fontId="68" fillId="0" borderId="0" xfId="0" applyNumberFormat="1" applyFont="1" applyFill="1" applyBorder="1" applyAlignment="1"/>
    <xf numFmtId="0" fontId="87" fillId="0" borderId="0" xfId="6589" applyFont="1" applyFill="1" applyAlignment="1"/>
    <xf numFmtId="0" fontId="89" fillId="0" borderId="31" xfId="6589" applyFont="1" applyFill="1" applyBorder="1" applyAlignment="1">
      <alignment horizontal="center" vertical="center" wrapText="1"/>
    </xf>
    <xf numFmtId="0" fontId="89" fillId="0" borderId="59" xfId="6589" applyFont="1" applyFill="1" applyBorder="1" applyAlignment="1">
      <alignment horizontal="center" wrapText="1"/>
    </xf>
    <xf numFmtId="14" fontId="89" fillId="0" borderId="11" xfId="6589" applyNumberFormat="1" applyFont="1" applyFill="1" applyBorder="1" applyAlignment="1">
      <alignment horizontal="center" vertical="center"/>
    </xf>
    <xf numFmtId="14" fontId="89" fillId="0" borderId="31" xfId="6589" applyNumberFormat="1" applyFont="1" applyFill="1" applyBorder="1" applyAlignment="1">
      <alignment horizontal="left" vertical="center" wrapText="1"/>
    </xf>
    <xf numFmtId="0" fontId="89" fillId="0" borderId="31" xfId="6589" applyFont="1" applyFill="1" applyBorder="1" applyAlignment="1">
      <alignment horizontal="center" vertical="center"/>
    </xf>
    <xf numFmtId="0" fontId="89" fillId="0" borderId="59" xfId="6589" applyFont="1" applyFill="1" applyBorder="1" applyAlignment="1">
      <alignment horizontal="center" vertical="center"/>
    </xf>
    <xf numFmtId="14" fontId="89" fillId="0" borderId="19" xfId="6589" applyNumberFormat="1" applyFont="1" applyFill="1" applyBorder="1" applyAlignment="1">
      <alignment horizontal="center" vertical="center"/>
    </xf>
    <xf numFmtId="14" fontId="89" fillId="0" borderId="33" xfId="6589" applyNumberFormat="1" applyFont="1" applyFill="1" applyBorder="1" applyAlignment="1">
      <alignment horizontal="left" vertical="center" wrapText="1"/>
    </xf>
    <xf numFmtId="0" fontId="89" fillId="0" borderId="33" xfId="6589" applyFont="1" applyFill="1" applyBorder="1" applyAlignment="1">
      <alignment horizontal="center" vertical="center"/>
    </xf>
    <xf numFmtId="0" fontId="89" fillId="0" borderId="71" xfId="6589" applyFont="1" applyFill="1" applyBorder="1" applyAlignment="1">
      <alignment horizontal="center" vertical="center"/>
    </xf>
    <xf numFmtId="14" fontId="89" fillId="0" borderId="24" xfId="6589" applyNumberFormat="1" applyFont="1" applyFill="1" applyBorder="1" applyAlignment="1">
      <alignment horizontal="center" vertical="center"/>
    </xf>
    <xf numFmtId="14" fontId="89" fillId="0" borderId="25" xfId="6589" applyNumberFormat="1" applyFont="1" applyFill="1" applyBorder="1" applyAlignment="1">
      <alignment horizontal="left" vertical="center" wrapText="1"/>
    </xf>
    <xf numFmtId="0" fontId="89" fillId="0" borderId="34" xfId="6589" applyFont="1" applyFill="1" applyBorder="1" applyAlignment="1">
      <alignment horizontal="center" vertical="center"/>
    </xf>
    <xf numFmtId="14" fontId="89" fillId="0" borderId="54" xfId="6591" applyNumberFormat="1" applyFont="1" applyFill="1" applyBorder="1" applyAlignment="1">
      <alignment horizontal="center" vertical="center"/>
    </xf>
    <xf numFmtId="14" fontId="89" fillId="0" borderId="54" xfId="6589" applyNumberFormat="1" applyFont="1" applyFill="1" applyBorder="1" applyAlignment="1">
      <alignment horizontal="left" vertical="center" wrapText="1"/>
    </xf>
    <xf numFmtId="0" fontId="89" fillId="0" borderId="102" xfId="6589" applyFont="1" applyFill="1" applyBorder="1" applyAlignment="1">
      <alignment horizontal="center" vertical="top" wrapText="1"/>
    </xf>
    <xf numFmtId="14" fontId="89" fillId="0" borderId="15" xfId="6591" applyNumberFormat="1" applyFont="1" applyFill="1" applyBorder="1" applyAlignment="1">
      <alignment horizontal="center" vertical="center"/>
    </xf>
    <xf numFmtId="14" fontId="89" fillId="0" borderId="14" xfId="6589" applyNumberFormat="1" applyFont="1" applyFill="1" applyBorder="1" applyAlignment="1">
      <alignment horizontal="center" vertical="center"/>
    </xf>
    <xf numFmtId="14" fontId="89" fillId="0" borderId="15" xfId="6589" applyNumberFormat="1" applyFont="1" applyFill="1" applyBorder="1" applyAlignment="1">
      <alignment horizontal="left" vertical="center" wrapText="1"/>
    </xf>
    <xf numFmtId="0" fontId="89" fillId="0" borderId="32" xfId="6589" applyFont="1" applyFill="1" applyBorder="1" applyAlignment="1">
      <alignment horizontal="center" vertical="center"/>
    </xf>
    <xf numFmtId="0" fontId="89" fillId="0" borderId="41" xfId="6589" applyFont="1" applyFill="1" applyBorder="1" applyAlignment="1">
      <alignment horizontal="center" vertical="top" wrapText="1"/>
    </xf>
    <xf numFmtId="0" fontId="89" fillId="0" borderId="20" xfId="6589" applyFont="1" applyFill="1" applyBorder="1" applyAlignment="1">
      <alignment horizontal="left" vertical="top" wrapText="1"/>
    </xf>
    <xf numFmtId="0" fontId="89" fillId="0" borderId="23" xfId="6589" applyFont="1" applyFill="1" applyBorder="1" applyAlignment="1">
      <alignment horizontal="center" vertical="top" wrapText="1"/>
    </xf>
    <xf numFmtId="0" fontId="89" fillId="0" borderId="112" xfId="6589" applyFont="1" applyFill="1" applyBorder="1" applyAlignment="1">
      <alignment horizontal="center" vertical="top" wrapText="1"/>
    </xf>
    <xf numFmtId="0" fontId="89" fillId="0" borderId="60" xfId="6589" applyFont="1" applyFill="1" applyBorder="1" applyAlignment="1">
      <alignment horizontal="left" vertical="center" wrapText="1"/>
    </xf>
    <xf numFmtId="0" fontId="89" fillId="0" borderId="23" xfId="6589" applyFont="1" applyFill="1" applyBorder="1" applyAlignment="1">
      <alignment horizontal="left" vertical="center" wrapText="1"/>
    </xf>
    <xf numFmtId="14" fontId="89" fillId="0" borderId="107" xfId="6589" applyNumberFormat="1" applyFont="1" applyFill="1" applyBorder="1" applyAlignment="1">
      <alignment horizontal="center" vertical="center"/>
    </xf>
    <xf numFmtId="14" fontId="89" fillId="0" borderId="108" xfId="6589" applyNumberFormat="1" applyFont="1" applyFill="1" applyBorder="1" applyAlignment="1">
      <alignment horizontal="left" vertical="center" wrapText="1"/>
    </xf>
    <xf numFmtId="0" fontId="89" fillId="0" borderId="109" xfId="6589" applyFont="1" applyFill="1" applyBorder="1" applyAlignment="1">
      <alignment horizontal="center" vertical="center"/>
    </xf>
    <xf numFmtId="0" fontId="89" fillId="0" borderId="111" xfId="6589" applyFont="1" applyFill="1" applyBorder="1" applyAlignment="1">
      <alignment horizontal="center" vertical="top" wrapText="1"/>
    </xf>
    <xf numFmtId="0" fontId="89" fillId="0" borderId="41" xfId="6589" applyFont="1" applyFill="1" applyBorder="1" applyAlignment="1">
      <alignment horizontal="left" vertical="center" wrapText="1"/>
    </xf>
    <xf numFmtId="0" fontId="89" fillId="0" borderId="18" xfId="6589" applyFont="1" applyFill="1" applyBorder="1" applyAlignment="1">
      <alignment horizontal="left" vertical="center" wrapText="1"/>
    </xf>
    <xf numFmtId="0" fontId="89" fillId="0" borderId="71" xfId="6589" applyFont="1" applyFill="1" applyBorder="1" applyAlignment="1">
      <alignment horizontal="center" vertical="top" wrapText="1"/>
    </xf>
    <xf numFmtId="0" fontId="89" fillId="0" borderId="26" xfId="6589" applyFont="1" applyFill="1" applyBorder="1" applyAlignment="1">
      <alignment horizontal="center" vertical="top" wrapText="1"/>
    </xf>
    <xf numFmtId="0" fontId="89" fillId="0" borderId="18" xfId="6589" applyFont="1" applyFill="1" applyBorder="1" applyAlignment="1">
      <alignment horizontal="center" vertical="top" wrapText="1"/>
    </xf>
    <xf numFmtId="14" fontId="89" fillId="0" borderId="40" xfId="6591" applyNumberFormat="1" applyFont="1" applyFill="1" applyBorder="1" applyAlignment="1">
      <alignment horizontal="center" vertical="center"/>
    </xf>
    <xf numFmtId="14" fontId="89" fillId="0" borderId="52" xfId="6589" applyNumberFormat="1" applyFont="1" applyFill="1" applyBorder="1" applyAlignment="1">
      <alignment horizontal="center" vertical="center"/>
    </xf>
    <xf numFmtId="14" fontId="89" fillId="0" borderId="40" xfId="6589" applyNumberFormat="1" applyFont="1" applyFill="1" applyBorder="1" applyAlignment="1">
      <alignment horizontal="left" vertical="center" wrapText="1"/>
    </xf>
    <xf numFmtId="0" fontId="89" fillId="0" borderId="42" xfId="6589" applyFont="1" applyFill="1" applyBorder="1" applyAlignment="1">
      <alignment horizontal="center" vertical="center"/>
    </xf>
    <xf numFmtId="0" fontId="89" fillId="0" borderId="29" xfId="6589" applyFont="1" applyFill="1" applyBorder="1" applyAlignment="1">
      <alignment horizontal="center" vertical="top" wrapText="1"/>
    </xf>
    <xf numFmtId="0" fontId="89" fillId="0" borderId="0" xfId="6589" applyFont="1" applyFill="1" applyBorder="1" applyAlignment="1">
      <alignment horizontal="left" vertical="center" wrapText="1"/>
    </xf>
    <xf numFmtId="0" fontId="89" fillId="0" borderId="74" xfId="6589" applyFont="1" applyFill="1" applyBorder="1" applyAlignment="1">
      <alignment horizontal="center" vertical="top" wrapText="1"/>
    </xf>
    <xf numFmtId="14" fontId="89" fillId="0" borderId="10" xfId="6591" applyNumberFormat="1" applyFont="1" applyFill="1" applyBorder="1" applyAlignment="1">
      <alignment horizontal="center" vertical="center"/>
    </xf>
    <xf numFmtId="14" fontId="89" fillId="0" borderId="50" xfId="6589" applyNumberFormat="1" applyFont="1" applyFill="1" applyBorder="1" applyAlignment="1">
      <alignment horizontal="center" vertical="center"/>
    </xf>
    <xf numFmtId="14" fontId="89" fillId="0" borderId="10" xfId="6589" applyNumberFormat="1" applyFont="1" applyFill="1" applyBorder="1" applyAlignment="1">
      <alignment horizontal="left" vertical="center" wrapText="1"/>
    </xf>
    <xf numFmtId="0" fontId="89" fillId="0" borderId="39" xfId="6589" applyFont="1" applyFill="1" applyBorder="1" applyAlignment="1">
      <alignment horizontal="center" vertical="center"/>
    </xf>
    <xf numFmtId="0" fontId="89" fillId="0" borderId="38" xfId="6589" applyFont="1" applyFill="1" applyBorder="1" applyAlignment="1">
      <alignment horizontal="center" vertical="top" wrapText="1"/>
    </xf>
    <xf numFmtId="0" fontId="89" fillId="0" borderId="51" xfId="6589" applyFont="1" applyFill="1" applyBorder="1" applyAlignment="1">
      <alignment horizontal="left" vertical="center" wrapText="1"/>
    </xf>
    <xf numFmtId="0" fontId="89" fillId="0" borderId="35" xfId="6589" applyFont="1" applyFill="1" applyBorder="1" applyAlignment="1">
      <alignment horizontal="center" vertical="top" wrapText="1"/>
    </xf>
    <xf numFmtId="14" fontId="89" fillId="0" borderId="25" xfId="6591" applyNumberFormat="1" applyFont="1" applyFill="1" applyBorder="1" applyAlignment="1">
      <alignment horizontal="center" vertical="center"/>
    </xf>
    <xf numFmtId="0" fontId="89" fillId="0" borderId="30" xfId="6589" applyFont="1" applyFill="1" applyBorder="1" applyAlignment="1">
      <alignment horizontal="center" vertical="top" wrapText="1"/>
    </xf>
    <xf numFmtId="0" fontId="89" fillId="0" borderId="57" xfId="6589" applyFont="1" applyFill="1" applyBorder="1" applyAlignment="1">
      <alignment horizontal="left" vertical="center" wrapText="1"/>
    </xf>
    <xf numFmtId="0" fontId="89" fillId="0" borderId="56" xfId="6589" applyFont="1" applyFill="1" applyBorder="1" applyAlignment="1">
      <alignment horizontal="center" vertical="top" wrapText="1"/>
    </xf>
    <xf numFmtId="14" fontId="68" fillId="0" borderId="73" xfId="2858" quotePrefix="1" applyNumberFormat="1" applyFont="1" applyFill="1" applyBorder="1" applyAlignment="1">
      <alignment horizontal="center" vertical="center" wrapText="1"/>
    </xf>
    <xf numFmtId="0" fontId="68" fillId="0" borderId="61" xfId="2858" applyNumberFormat="1" applyFont="1" applyFill="1" applyBorder="1" applyAlignment="1">
      <alignment horizontal="left" vertical="center" wrapText="1"/>
    </xf>
    <xf numFmtId="0" fontId="89" fillId="0" borderId="61" xfId="2660" applyNumberFormat="1" applyFont="1" applyFill="1" applyBorder="1" applyAlignment="1">
      <alignment horizontal="left" vertical="center"/>
    </xf>
    <xf numFmtId="166" fontId="68" fillId="0" borderId="49" xfId="2858" quotePrefix="1" applyNumberFormat="1" applyFont="1" applyFill="1" applyBorder="1" applyAlignment="1">
      <alignment horizontal="center" vertical="center" wrapText="1"/>
    </xf>
    <xf numFmtId="14" fontId="89" fillId="0" borderId="54" xfId="6589" applyNumberFormat="1" applyFont="1" applyFill="1" applyBorder="1" applyAlignment="1">
      <alignment horizontal="center" vertical="center" wrapText="1"/>
    </xf>
    <xf numFmtId="0" fontId="89" fillId="0" borderId="71" xfId="6589" applyFont="1" applyFill="1" applyBorder="1" applyAlignment="1">
      <alignment horizontal="center" vertical="center" wrapText="1"/>
    </xf>
    <xf numFmtId="0" fontId="89" fillId="0" borderId="20" xfId="6589" applyFont="1" applyFill="1" applyBorder="1" applyAlignment="1">
      <alignment horizontal="center" vertical="center" wrapText="1"/>
    </xf>
    <xf numFmtId="0" fontId="89" fillId="0" borderId="23" xfId="6589" applyFont="1" applyFill="1" applyBorder="1" applyAlignment="1">
      <alignment horizontal="center" vertical="center" wrapText="1"/>
    </xf>
    <xf numFmtId="14" fontId="89" fillId="0" borderId="60" xfId="6589" applyNumberFormat="1" applyFont="1" applyFill="1" applyBorder="1" applyAlignment="1">
      <alignment horizontal="center" vertical="center"/>
    </xf>
    <xf numFmtId="0" fontId="89" fillId="0" borderId="33" xfId="6589" applyNumberFormat="1" applyFont="1" applyFill="1" applyBorder="1" applyAlignment="1">
      <alignment horizontal="left" vertical="center" wrapText="1"/>
    </xf>
    <xf numFmtId="14" fontId="89" fillId="0" borderId="15" xfId="6589" applyNumberFormat="1" applyFont="1" applyFill="1" applyBorder="1" applyAlignment="1">
      <alignment horizontal="center" vertical="center" wrapText="1"/>
    </xf>
    <xf numFmtId="0" fontId="89" fillId="0" borderId="26" xfId="6589" applyFont="1" applyFill="1" applyBorder="1" applyAlignment="1">
      <alignment horizontal="center" vertical="center"/>
    </xf>
    <xf numFmtId="0" fontId="89" fillId="0" borderId="17" xfId="6589" applyFont="1" applyFill="1" applyBorder="1" applyAlignment="1">
      <alignment horizontal="center" vertical="center" wrapText="1"/>
    </xf>
    <xf numFmtId="0" fontId="89" fillId="0" borderId="18" xfId="6589" applyFont="1" applyFill="1" applyBorder="1" applyAlignment="1">
      <alignment horizontal="center" vertical="center" wrapText="1"/>
    </xf>
    <xf numFmtId="14" fontId="89" fillId="0" borderId="41" xfId="6589" applyNumberFormat="1" applyFont="1" applyFill="1" applyBorder="1" applyAlignment="1">
      <alignment horizontal="center" vertical="center"/>
    </xf>
    <xf numFmtId="0" fontId="89" fillId="0" borderId="32" xfId="6589" applyNumberFormat="1" applyFont="1" applyFill="1" applyBorder="1" applyAlignment="1">
      <alignment horizontal="left" vertical="center" wrapText="1"/>
    </xf>
    <xf numFmtId="14" fontId="89" fillId="0" borderId="10" xfId="6589" applyNumberFormat="1" applyFont="1" applyFill="1" applyBorder="1" applyAlignment="1">
      <alignment horizontal="center" vertical="center" wrapText="1"/>
    </xf>
    <xf numFmtId="0" fontId="89" fillId="0" borderId="38" xfId="6589" applyFont="1" applyFill="1" applyBorder="1" applyAlignment="1">
      <alignment horizontal="center" vertical="center"/>
    </xf>
    <xf numFmtId="0" fontId="89" fillId="0" borderId="37" xfId="6589" applyFont="1" applyFill="1" applyBorder="1" applyAlignment="1">
      <alignment horizontal="center" vertical="center" wrapText="1"/>
    </xf>
    <xf numFmtId="0" fontId="89" fillId="0" borderId="35" xfId="6589" applyFont="1" applyFill="1" applyBorder="1" applyAlignment="1">
      <alignment horizontal="center" vertical="center" wrapText="1"/>
    </xf>
    <xf numFmtId="14" fontId="89" fillId="0" borderId="51" xfId="6589" applyNumberFormat="1" applyFont="1" applyFill="1" applyBorder="1" applyAlignment="1">
      <alignment horizontal="center" vertical="center"/>
    </xf>
    <xf numFmtId="0" fontId="89" fillId="0" borderId="39" xfId="6589" applyNumberFormat="1" applyFont="1" applyFill="1" applyBorder="1" applyAlignment="1">
      <alignment horizontal="left" vertical="center" wrapText="1"/>
    </xf>
    <xf numFmtId="14" fontId="89" fillId="0" borderId="25" xfId="6589" applyNumberFormat="1" applyFont="1" applyFill="1" applyBorder="1" applyAlignment="1">
      <alignment horizontal="center" vertical="center" wrapText="1"/>
    </xf>
    <xf numFmtId="0" fontId="89" fillId="0" borderId="30" xfId="6589" applyFont="1" applyFill="1" applyBorder="1" applyAlignment="1">
      <alignment horizontal="center" vertical="center"/>
    </xf>
    <xf numFmtId="0" fontId="68" fillId="0" borderId="28" xfId="6589" applyFont="1" applyFill="1" applyBorder="1" applyAlignment="1">
      <alignment horizontal="center" vertical="center" wrapText="1"/>
    </xf>
    <xf numFmtId="0" fontId="89" fillId="0" borderId="56" xfId="6589" applyFont="1" applyFill="1" applyBorder="1" applyAlignment="1">
      <alignment horizontal="center" vertical="center" wrapText="1"/>
    </xf>
    <xf numFmtId="14" fontId="89" fillId="0" borderId="12" xfId="6591" applyNumberFormat="1" applyFont="1" applyFill="1" applyBorder="1" applyAlignment="1">
      <alignment horizontal="center" vertical="center"/>
    </xf>
    <xf numFmtId="14" fontId="89" fillId="0" borderId="12" xfId="6589" applyNumberFormat="1" applyFont="1" applyFill="1" applyBorder="1" applyAlignment="1">
      <alignment horizontal="left" vertical="center" wrapText="1"/>
    </xf>
    <xf numFmtId="0" fontId="89" fillId="0" borderId="59" xfId="6589" applyFont="1" applyFill="1" applyBorder="1" applyAlignment="1">
      <alignment horizontal="center" vertical="top" wrapText="1"/>
    </xf>
    <xf numFmtId="0" fontId="89" fillId="0" borderId="58" xfId="6589" applyFont="1" applyFill="1" applyBorder="1" applyAlignment="1">
      <alignment horizontal="left" vertical="center" wrapText="1"/>
    </xf>
    <xf numFmtId="0" fontId="89" fillId="0" borderId="47" xfId="6589" applyFont="1" applyFill="1" applyBorder="1" applyAlignment="1">
      <alignment horizontal="center" vertical="top" wrapText="1"/>
    </xf>
    <xf numFmtId="14" fontId="89" fillId="0" borderId="15" xfId="6591" applyNumberFormat="1" applyFont="1" applyFill="1" applyBorder="1" applyAlignment="1">
      <alignment horizontal="center"/>
    </xf>
    <xf numFmtId="14" fontId="89" fillId="0" borderId="54" xfId="6589" applyNumberFormat="1" applyFont="1" applyFill="1" applyBorder="1" applyAlignment="1">
      <alignment horizontal="left" vertical="top" wrapText="1"/>
    </xf>
    <xf numFmtId="0" fontId="89" fillId="0" borderId="26" xfId="6589" applyFont="1" applyFill="1" applyBorder="1" applyAlignment="1">
      <alignment horizontal="center" vertical="center" wrapText="1"/>
    </xf>
    <xf numFmtId="0" fontId="89" fillId="0" borderId="30" xfId="6589" applyFont="1" applyFill="1" applyBorder="1" applyAlignment="1">
      <alignment horizontal="center" vertical="center" wrapText="1"/>
    </xf>
    <xf numFmtId="0" fontId="89" fillId="0" borderId="28" xfId="6589" applyFont="1" applyFill="1" applyBorder="1" applyAlignment="1">
      <alignment horizontal="center" vertical="center" wrapText="1"/>
    </xf>
    <xf numFmtId="14" fontId="89" fillId="0" borderId="15" xfId="6589" applyNumberFormat="1" applyFont="1" applyFill="1" applyBorder="1" applyAlignment="1">
      <alignment horizontal="left" vertical="top" wrapText="1"/>
    </xf>
    <xf numFmtId="14" fontId="89" fillId="0" borderId="43" xfId="6591" applyNumberFormat="1" applyFont="1" applyFill="1" applyBorder="1" applyAlignment="1">
      <alignment horizontal="center" vertical="center"/>
    </xf>
    <xf numFmtId="14" fontId="89" fillId="0" borderId="48" xfId="6589" applyNumberFormat="1" applyFont="1" applyFill="1" applyBorder="1" applyAlignment="1">
      <alignment horizontal="center" vertical="center"/>
    </xf>
    <xf numFmtId="14" fontId="89" fillId="0" borderId="43" xfId="6589" applyNumberFormat="1" applyFont="1" applyFill="1" applyBorder="1" applyAlignment="1">
      <alignment horizontal="left" vertical="top" wrapText="1"/>
    </xf>
    <xf numFmtId="0" fontId="89" fillId="0" borderId="61" xfId="6589" applyFont="1" applyFill="1" applyBorder="1" applyAlignment="1">
      <alignment horizontal="center" vertical="center"/>
    </xf>
    <xf numFmtId="0" fontId="89" fillId="0" borderId="70" xfId="6589" applyFont="1" applyFill="1" applyBorder="1" applyAlignment="1">
      <alignment horizontal="center" vertical="center"/>
    </xf>
    <xf numFmtId="0" fontId="89" fillId="0" borderId="73" xfId="6589" applyFont="1" applyFill="1" applyBorder="1" applyAlignment="1">
      <alignment horizontal="center" vertical="center" wrapText="1"/>
    </xf>
    <xf numFmtId="0" fontId="89" fillId="0" borderId="72" xfId="6589" applyFont="1" applyFill="1" applyBorder="1" applyAlignment="1">
      <alignment horizontal="center" vertical="center" wrapText="1"/>
    </xf>
    <xf numFmtId="0" fontId="89" fillId="0" borderId="20" xfId="6589" applyFont="1" applyFill="1" applyBorder="1" applyAlignment="1">
      <alignment horizontal="left" vertical="center" wrapText="1"/>
    </xf>
    <xf numFmtId="0" fontId="89" fillId="0" borderId="29" xfId="6589" applyFont="1" applyFill="1" applyBorder="1" applyAlignment="1">
      <alignment horizontal="center" vertical="center" wrapText="1"/>
    </xf>
    <xf numFmtId="0" fontId="89" fillId="0" borderId="27" xfId="6589" applyFont="1" applyFill="1" applyBorder="1" applyAlignment="1">
      <alignment horizontal="left" vertical="center" wrapText="1"/>
    </xf>
    <xf numFmtId="14" fontId="89" fillId="0" borderId="28" xfId="6589" applyNumberFormat="1" applyFont="1" applyFill="1" applyBorder="1" applyAlignment="1">
      <alignment horizontal="left" vertical="center" wrapText="1"/>
    </xf>
    <xf numFmtId="14" fontId="89" fillId="0" borderId="0" xfId="6591" applyNumberFormat="1" applyFont="1" applyFill="1" applyBorder="1" applyAlignment="1">
      <alignment horizontal="center" vertical="center"/>
    </xf>
    <xf numFmtId="14" fontId="89" fillId="0" borderId="0" xfId="6589" applyNumberFormat="1" applyFont="1" applyFill="1" applyBorder="1" applyAlignment="1">
      <alignment horizontal="center" vertical="center"/>
    </xf>
    <xf numFmtId="14" fontId="89" fillId="0" borderId="63" xfId="6589" applyNumberFormat="1" applyFont="1" applyFill="1" applyBorder="1" applyAlignment="1">
      <alignment horizontal="left" vertical="center" wrapText="1"/>
    </xf>
    <xf numFmtId="0" fontId="89" fillId="0" borderId="63" xfId="6589" applyFont="1" applyFill="1" applyBorder="1" applyAlignment="1">
      <alignment horizontal="center" vertical="center"/>
    </xf>
    <xf numFmtId="0" fontId="89" fillId="0" borderId="63" xfId="6589" applyFont="1" applyFill="1" applyBorder="1" applyAlignment="1">
      <alignment horizontal="center" vertical="center" wrapText="1"/>
    </xf>
    <xf numFmtId="0" fontId="87" fillId="0" borderId="0" xfId="6589" applyFont="1" applyFill="1" applyAlignment="1">
      <alignment horizontal="centerContinuous"/>
    </xf>
    <xf numFmtId="0" fontId="87" fillId="0" borderId="0" xfId="6589" applyFont="1" applyFill="1" applyAlignment="1">
      <alignment horizontal="center" wrapText="1"/>
    </xf>
    <xf numFmtId="0" fontId="87" fillId="0" borderId="0" xfId="6589" applyFont="1" applyFill="1" applyAlignment="1">
      <alignment horizontal="center"/>
    </xf>
    <xf numFmtId="0" fontId="87" fillId="0" borderId="42" xfId="6589" applyFont="1" applyFill="1" applyBorder="1" applyAlignment="1">
      <alignment horizontal="center" wrapText="1"/>
    </xf>
    <xf numFmtId="14" fontId="89" fillId="0" borderId="47" xfId="6589" applyNumberFormat="1" applyFont="1" applyFill="1" applyBorder="1" applyAlignment="1">
      <alignment horizontal="center" wrapText="1"/>
    </xf>
    <xf numFmtId="0" fontId="89" fillId="0" borderId="12" xfId="6589" applyFont="1" applyFill="1" applyBorder="1" applyAlignment="1">
      <alignment horizontal="center" wrapText="1"/>
    </xf>
    <xf numFmtId="42" fontId="89" fillId="0" borderId="13" xfId="6590" applyNumberFormat="1" applyFont="1" applyFill="1" applyBorder="1" applyAlignment="1" applyProtection="1">
      <alignment horizontal="center" wrapText="1"/>
      <protection locked="0"/>
    </xf>
    <xf numFmtId="14" fontId="89" fillId="0" borderId="18" xfId="6589" applyNumberFormat="1" applyFont="1" applyFill="1" applyBorder="1" applyAlignment="1">
      <alignment horizontal="center" wrapText="1"/>
    </xf>
    <xf numFmtId="0" fontId="89" fillId="0" borderId="15" xfId="6589" applyFont="1" applyFill="1" applyBorder="1" applyAlignment="1">
      <alignment horizontal="center" wrapText="1"/>
    </xf>
    <xf numFmtId="42" fontId="89" fillId="0" borderId="16" xfId="6590" applyNumberFormat="1" applyFont="1" applyFill="1" applyBorder="1" applyAlignment="1" applyProtection="1">
      <alignment horizontal="center" wrapText="1"/>
      <protection locked="0"/>
    </xf>
    <xf numFmtId="14" fontId="89" fillId="0" borderId="18" xfId="6589" applyNumberFormat="1" applyFont="1" applyFill="1" applyBorder="1" applyAlignment="1">
      <alignment horizontal="center" vertical="center" wrapText="1"/>
    </xf>
    <xf numFmtId="1" fontId="90" fillId="0" borderId="15" xfId="6589" applyNumberFormat="1" applyFont="1" applyFill="1" applyBorder="1" applyAlignment="1">
      <alignment horizontal="center" vertical="center" wrapText="1"/>
    </xf>
    <xf numFmtId="14" fontId="89" fillId="0" borderId="14" xfId="6589" applyNumberFormat="1" applyFont="1" applyFill="1" applyBorder="1" applyAlignment="1">
      <alignment horizontal="center" vertical="center" wrapText="1"/>
    </xf>
    <xf numFmtId="14" fontId="89" fillId="0" borderId="48" xfId="6589" applyNumberFormat="1" applyFont="1" applyFill="1" applyBorder="1" applyAlignment="1">
      <alignment vertical="center" wrapText="1"/>
    </xf>
    <xf numFmtId="1" fontId="90" fillId="0" borderId="43" xfId="6589" applyNumberFormat="1" applyFont="1" applyFill="1" applyBorder="1" applyAlignment="1">
      <alignment horizontal="center" vertical="center" wrapText="1"/>
    </xf>
    <xf numFmtId="14" fontId="89" fillId="0" borderId="56" xfId="6589" applyNumberFormat="1" applyFont="1" applyFill="1" applyBorder="1" applyAlignment="1">
      <alignment horizontal="center" wrapText="1"/>
    </xf>
    <xf numFmtId="0" fontId="89" fillId="0" borderId="25" xfId="6589" applyFont="1" applyFill="1" applyBorder="1" applyAlignment="1">
      <alignment horizontal="center" wrapText="1"/>
    </xf>
    <xf numFmtId="42" fontId="89" fillId="0" borderId="55" xfId="6590" applyNumberFormat="1" applyFont="1" applyFill="1" applyBorder="1" applyAlignment="1" applyProtection="1">
      <alignment horizontal="center" wrapText="1"/>
      <protection locked="0"/>
    </xf>
    <xf numFmtId="14" fontId="89" fillId="0" borderId="0" xfId="6591" applyNumberFormat="1" applyFont="1" applyFill="1" applyBorder="1"/>
    <xf numFmtId="6" fontId="89" fillId="0" borderId="0" xfId="6591" applyNumberFormat="1" applyFont="1" applyFill="1" applyBorder="1"/>
    <xf numFmtId="42" fontId="89" fillId="0" borderId="0" xfId="6589" applyNumberFormat="1" applyFont="1" applyFill="1" applyBorder="1"/>
    <xf numFmtId="0" fontId="87" fillId="0" borderId="0" xfId="6589" applyFont="1" applyFill="1" applyBorder="1" applyAlignment="1">
      <alignment horizontal="center" wrapText="1"/>
    </xf>
    <xf numFmtId="0" fontId="87" fillId="0" borderId="0" xfId="6590" applyFont="1" applyFill="1" applyBorder="1" applyAlignment="1" applyProtection="1">
      <alignment horizontal="center" wrapText="1"/>
      <protection locked="0"/>
    </xf>
    <xf numFmtId="14" fontId="87" fillId="0" borderId="0" xfId="6592" applyNumberFormat="1" applyFont="1" applyFill="1" applyBorder="1" applyAlignment="1"/>
    <xf numFmtId="0" fontId="87" fillId="0" borderId="0" xfId="6592" applyNumberFormat="1" applyFont="1" applyFill="1" applyBorder="1" applyAlignment="1"/>
    <xf numFmtId="0" fontId="87" fillId="0" borderId="12" xfId="6592" applyFont="1" applyFill="1" applyBorder="1" applyAlignment="1" applyProtection="1">
      <alignment horizontal="center" wrapText="1"/>
      <protection locked="0"/>
    </xf>
    <xf numFmtId="0" fontId="87" fillId="0" borderId="13" xfId="6592" applyFont="1" applyFill="1" applyBorder="1" applyAlignment="1" applyProtection="1">
      <alignment horizontal="center" wrapText="1"/>
      <protection locked="0"/>
    </xf>
    <xf numFmtId="14" fontId="89" fillId="0" borderId="37" xfId="6592" applyNumberFormat="1" applyFont="1" applyFill="1" applyBorder="1" applyAlignment="1">
      <alignment horizontal="center" vertical="center" wrapText="1"/>
    </xf>
    <xf numFmtId="0" fontId="119" fillId="0" borderId="15" xfId="6592" applyNumberFormat="1" applyFont="1" applyFill="1" applyBorder="1" applyAlignment="1">
      <alignment horizontal="center" vertical="top" wrapText="1"/>
    </xf>
    <xf numFmtId="168" fontId="89" fillId="0" borderId="10" xfId="6592" applyNumberFormat="1" applyFont="1" applyFill="1" applyBorder="1" applyAlignment="1">
      <alignment horizontal="center" vertical="center" wrapText="1"/>
    </xf>
    <xf numFmtId="42" fontId="89" fillId="0" borderId="36" xfId="6592" applyNumberFormat="1" applyFont="1" applyFill="1" applyBorder="1" applyAlignment="1">
      <alignment horizontal="center" vertical="center" wrapText="1"/>
    </xf>
    <xf numFmtId="14" fontId="89" fillId="0" borderId="14" xfId="6592" applyNumberFormat="1" applyFont="1" applyFill="1" applyBorder="1" applyAlignment="1">
      <alignment horizontal="center" vertical="center" wrapText="1"/>
    </xf>
    <xf numFmtId="168" fontId="89" fillId="0" borderId="15" xfId="6592" applyNumberFormat="1" applyFont="1" applyFill="1" applyBorder="1" applyAlignment="1">
      <alignment horizontal="center" vertical="center" wrapText="1"/>
    </xf>
    <xf numFmtId="165" fontId="89" fillId="0" borderId="16" xfId="6592" applyNumberFormat="1" applyFont="1" applyFill="1" applyBorder="1" applyAlignment="1">
      <alignment horizontal="center" vertical="center" wrapText="1"/>
    </xf>
    <xf numFmtId="169" fontId="89" fillId="0" borderId="15" xfId="6593" applyNumberFormat="1" applyFont="1" applyFill="1" applyBorder="1" applyAlignment="1">
      <alignment horizontal="center" vertical="center" wrapText="1"/>
    </xf>
    <xf numFmtId="14" fontId="89" fillId="0" borderId="19" xfId="6592" applyNumberFormat="1" applyFont="1" applyFill="1" applyBorder="1" applyAlignment="1">
      <alignment horizontal="center" vertical="center" wrapText="1"/>
    </xf>
    <xf numFmtId="0" fontId="119" fillId="0" borderId="54" xfId="6592" applyNumberFormat="1" applyFont="1" applyFill="1" applyBorder="1" applyAlignment="1">
      <alignment horizontal="center" vertical="top" wrapText="1"/>
    </xf>
    <xf numFmtId="168" fontId="89" fillId="0" borderId="54" xfId="6592" applyNumberFormat="1" applyFont="1" applyFill="1" applyBorder="1" applyAlignment="1">
      <alignment horizontal="center" vertical="center" wrapText="1"/>
    </xf>
    <xf numFmtId="169" fontId="89" fillId="0" borderId="54" xfId="6593" applyNumberFormat="1" applyFont="1" applyFill="1" applyBorder="1" applyAlignment="1">
      <alignment horizontal="center" vertical="center" wrapText="1"/>
    </xf>
    <xf numFmtId="165" fontId="89" fillId="0" borderId="21" xfId="6592" applyNumberFormat="1" applyFont="1" applyFill="1" applyBorder="1" applyAlignment="1">
      <alignment horizontal="center" vertical="center" wrapText="1"/>
    </xf>
    <xf numFmtId="14" fontId="89" fillId="0" borderId="24" xfId="6592" applyNumberFormat="1" applyFont="1" applyFill="1" applyBorder="1" applyAlignment="1">
      <alignment horizontal="center" vertical="center" wrapText="1"/>
    </xf>
    <xf numFmtId="0" fontId="119" fillId="0" borderId="25" xfId="6592" applyNumberFormat="1" applyFont="1" applyFill="1" applyBorder="1" applyAlignment="1">
      <alignment horizontal="center" vertical="top" wrapText="1"/>
    </xf>
    <xf numFmtId="168" fontId="89" fillId="0" borderId="25" xfId="6592" applyNumberFormat="1" applyFont="1" applyFill="1" applyBorder="1" applyAlignment="1">
      <alignment horizontal="center" vertical="center" wrapText="1"/>
    </xf>
    <xf numFmtId="169" fontId="89" fillId="0" borderId="25" xfId="6593" applyNumberFormat="1" applyFont="1" applyFill="1" applyBorder="1" applyAlignment="1">
      <alignment horizontal="center" vertical="center" wrapText="1"/>
    </xf>
    <xf numFmtId="165" fontId="89" fillId="0" borderId="55" xfId="6592" applyNumberFormat="1" applyFont="1" applyFill="1" applyBorder="1" applyAlignment="1">
      <alignment horizontal="center" vertical="center" wrapText="1"/>
    </xf>
    <xf numFmtId="14" fontId="87" fillId="0" borderId="0" xfId="6592" applyNumberFormat="1" applyFont="1" applyFill="1" applyBorder="1" applyAlignment="1">
      <alignment horizontal="center" vertical="center" wrapText="1"/>
    </xf>
    <xf numFmtId="164" fontId="87" fillId="0" borderId="86" xfId="6592" applyNumberFormat="1" applyFont="1" applyFill="1" applyBorder="1" applyAlignment="1">
      <alignment vertical="center" wrapText="1"/>
    </xf>
    <xf numFmtId="164" fontId="89" fillId="0" borderId="0" xfId="6592" applyNumberFormat="1" applyFont="1" applyFill="1" applyBorder="1" applyAlignment="1">
      <alignment horizontal="center" vertical="center" wrapText="1"/>
    </xf>
    <xf numFmtId="14" fontId="89" fillId="0" borderId="0" xfId="6592" applyNumberFormat="1" applyFont="1" applyFill="1" applyBorder="1" applyAlignment="1">
      <alignment horizontal="center" vertical="center" wrapText="1"/>
    </xf>
    <xf numFmtId="14" fontId="87" fillId="0" borderId="0" xfId="6594" applyNumberFormat="1" applyFont="1" applyFill="1" applyBorder="1" applyAlignment="1"/>
    <xf numFmtId="0" fontId="87" fillId="0" borderId="0" xfId="6595" applyFont="1" applyFill="1" applyAlignment="1">
      <alignment horizontal="centerContinuous"/>
    </xf>
    <xf numFmtId="0" fontId="87" fillId="0" borderId="0" xfId="6595" applyFont="1" applyFill="1" applyAlignment="1">
      <alignment horizontal="center" wrapText="1"/>
    </xf>
    <xf numFmtId="0" fontId="87" fillId="0" borderId="0" xfId="6595" applyFont="1" applyFill="1" applyAlignment="1">
      <alignment horizontal="center"/>
    </xf>
    <xf numFmtId="0" fontId="87" fillId="0" borderId="44" xfId="6596" applyFont="1" applyFill="1" applyBorder="1" applyAlignment="1" applyProtection="1">
      <alignment horizontal="center" wrapText="1"/>
      <protection locked="0"/>
    </xf>
    <xf numFmtId="41" fontId="87" fillId="0" borderId="90" xfId="6596" applyNumberFormat="1" applyFont="1" applyFill="1" applyBorder="1" applyAlignment="1" applyProtection="1">
      <alignment horizontal="center" wrapText="1"/>
      <protection locked="0"/>
    </xf>
    <xf numFmtId="0" fontId="87" fillId="0" borderId="95" xfId="6596" applyFont="1" applyFill="1" applyBorder="1" applyAlignment="1" applyProtection="1">
      <alignment horizontal="center" wrapText="1"/>
      <protection locked="0"/>
    </xf>
    <xf numFmtId="0" fontId="87" fillId="0" borderId="45" xfId="6596" applyFont="1" applyFill="1" applyBorder="1" applyAlignment="1" applyProtection="1">
      <alignment horizontal="center" wrapText="1"/>
      <protection locked="0"/>
    </xf>
    <xf numFmtId="42" fontId="87" fillId="0" borderId="65" xfId="6596" applyNumberFormat="1" applyFont="1" applyFill="1" applyBorder="1" applyAlignment="1" applyProtection="1">
      <alignment horizontal="center" wrapText="1"/>
      <protection locked="0"/>
    </xf>
    <xf numFmtId="42" fontId="68" fillId="0" borderId="41" xfId="0" applyNumberFormat="1" applyFont="1" applyFill="1" applyBorder="1" applyAlignment="1"/>
    <xf numFmtId="165" fontId="113" fillId="0" borderId="32" xfId="0" applyNumberFormat="1" applyFont="1" applyFill="1" applyBorder="1"/>
    <xf numFmtId="165" fontId="113" fillId="0" borderId="41" xfId="0" applyNumberFormat="1" applyFont="1" applyFill="1" applyBorder="1"/>
    <xf numFmtId="165" fontId="113" fillId="0" borderId="16" xfId="0" applyNumberFormat="1" applyFont="1" applyFill="1" applyBorder="1"/>
    <xf numFmtId="165" fontId="113" fillId="0" borderId="0" xfId="0" applyNumberFormat="1" applyFont="1" applyFill="1"/>
    <xf numFmtId="0" fontId="68" fillId="0" borderId="10" xfId="0" applyFont="1" applyFill="1" applyBorder="1" applyAlignment="1">
      <alignment horizontal="left" vertical="center"/>
    </xf>
    <xf numFmtId="0" fontId="68" fillId="0" borderId="40" xfId="0" applyFont="1" applyFill="1" applyBorder="1" applyAlignment="1">
      <alignment horizontal="left" vertical="center"/>
    </xf>
    <xf numFmtId="0" fontId="68" fillId="0" borderId="54" xfId="0" applyFont="1" applyFill="1" applyBorder="1" applyAlignment="1">
      <alignment horizontal="left" vertical="center"/>
    </xf>
    <xf numFmtId="0" fontId="113" fillId="0" borderId="10" xfId="0" applyFont="1" applyFill="1" applyBorder="1" applyAlignment="1">
      <alignment vertical="center"/>
    </xf>
    <xf numFmtId="0" fontId="113" fillId="0" borderId="40" xfId="0" applyFont="1" applyFill="1" applyBorder="1" applyAlignment="1">
      <alignment vertical="center"/>
    </xf>
    <xf numFmtId="0" fontId="68" fillId="0" borderId="10" xfId="0" applyFont="1" applyFill="1" applyBorder="1" applyAlignment="1">
      <alignment vertical="center"/>
    </xf>
    <xf numFmtId="0" fontId="68" fillId="0" borderId="40" xfId="0" applyFont="1" applyFill="1" applyBorder="1" applyAlignment="1">
      <alignment vertical="center"/>
    </xf>
    <xf numFmtId="0" fontId="68" fillId="0" borderId="54" xfId="0" applyFont="1" applyFill="1" applyBorder="1" applyAlignment="1">
      <alignment vertical="center"/>
    </xf>
    <xf numFmtId="0" fontId="68" fillId="0" borderId="43" xfId="0" applyFont="1" applyFill="1" applyBorder="1" applyAlignment="1">
      <alignment vertical="center"/>
    </xf>
    <xf numFmtId="0" fontId="68" fillId="0" borderId="0" xfId="0" applyFont="1" applyFill="1" applyAlignment="1"/>
    <xf numFmtId="0" fontId="68" fillId="0" borderId="0" xfId="0" applyFont="1" applyFill="1" applyAlignment="1">
      <alignment wrapText="1"/>
    </xf>
    <xf numFmtId="164" fontId="0" fillId="0" borderId="0" xfId="0" applyNumberFormat="1" applyFill="1"/>
    <xf numFmtId="42" fontId="0" fillId="0" borderId="0" xfId="0" applyNumberFormat="1" applyFill="1"/>
    <xf numFmtId="41" fontId="0" fillId="0" borderId="0" xfId="0" applyNumberFormat="1" applyFill="1"/>
    <xf numFmtId="0" fontId="68" fillId="0" borderId="0" xfId="2858" applyFont="1" applyFill="1" applyBorder="1"/>
    <xf numFmtId="172" fontId="0" fillId="0" borderId="0" xfId="4008" applyNumberFormat="1" applyFont="1" applyFill="1"/>
    <xf numFmtId="173" fontId="0" fillId="0" borderId="0" xfId="3997" applyNumberFormat="1" applyFont="1" applyFill="1"/>
    <xf numFmtId="164" fontId="65" fillId="0" borderId="86" xfId="2659" applyNumberFormat="1" applyFont="1" applyFill="1" applyBorder="1"/>
    <xf numFmtId="0" fontId="68" fillId="0" borderId="0" xfId="2858" applyFont="1" applyFill="1" applyBorder="1" applyAlignment="1">
      <alignment wrapText="1"/>
    </xf>
    <xf numFmtId="0" fontId="68" fillId="0" borderId="0" xfId="2858" applyFont="1" applyFill="1" applyBorder="1" applyAlignment="1">
      <alignment horizontal="center"/>
    </xf>
    <xf numFmtId="0" fontId="65" fillId="0" borderId="0" xfId="2858" applyFont="1" applyFill="1" applyBorder="1" applyAlignment="1">
      <alignment horizontal="right"/>
    </xf>
    <xf numFmtId="14" fontId="68" fillId="0" borderId="15" xfId="2858" applyNumberFormat="1" applyFont="1" applyFill="1" applyBorder="1" applyAlignment="1">
      <alignment horizontal="center" vertical="center"/>
    </xf>
    <xf numFmtId="0" fontId="68" fillId="0" borderId="0" xfId="2858" applyFont="1" applyFill="1"/>
    <xf numFmtId="0" fontId="68" fillId="0" borderId="0" xfId="2858" applyFont="1" applyFill="1" applyAlignment="1"/>
    <xf numFmtId="0" fontId="68" fillId="0" borderId="0" xfId="2858" applyFont="1" applyFill="1" applyBorder="1"/>
    <xf numFmtId="0" fontId="65" fillId="0" borderId="0" xfId="2858" applyFont="1" applyFill="1" applyBorder="1" applyAlignment="1">
      <alignment horizontal="center" wrapText="1"/>
    </xf>
    <xf numFmtId="0" fontId="68" fillId="0" borderId="0" xfId="2858" applyFont="1" applyFill="1" applyAlignment="1">
      <alignment horizontal="center" wrapText="1"/>
    </xf>
    <xf numFmtId="14" fontId="68" fillId="0" borderId="10" xfId="2858" applyNumberFormat="1" applyFont="1" applyFill="1" applyBorder="1" applyAlignment="1">
      <alignment horizontal="center" vertical="center" wrapText="1"/>
    </xf>
    <xf numFmtId="14" fontId="68" fillId="0" borderId="18" xfId="2858" applyNumberFormat="1" applyFont="1" applyFill="1" applyBorder="1" applyAlignment="1">
      <alignment horizontal="center" vertical="center"/>
    </xf>
    <xf numFmtId="14" fontId="68" fillId="0" borderId="40" xfId="2858" applyNumberFormat="1" applyFont="1" applyFill="1" applyBorder="1" applyAlignment="1">
      <alignment horizontal="center" vertical="center"/>
    </xf>
    <xf numFmtId="14" fontId="87" fillId="0" borderId="0" xfId="6594" applyNumberFormat="1" applyFont="1" applyFill="1" applyBorder="1" applyAlignment="1">
      <alignment horizontal="center"/>
    </xf>
    <xf numFmtId="0" fontId="90" fillId="0" borderId="15" xfId="6595" applyFont="1" applyFill="1" applyBorder="1" applyAlignment="1">
      <alignment horizontal="center" vertical="center" wrapText="1"/>
    </xf>
    <xf numFmtId="166" fontId="68" fillId="0" borderId="15" xfId="2858" applyNumberFormat="1" applyFont="1" applyFill="1" applyBorder="1" applyAlignment="1">
      <alignment vertical="center"/>
    </xf>
    <xf numFmtId="0" fontId="109" fillId="0" borderId="0" xfId="4030" applyFont="1" applyFill="1" applyAlignment="1">
      <alignment horizontal="left"/>
    </xf>
    <xf numFmtId="171" fontId="109" fillId="0" borderId="0" xfId="4030" applyNumberFormat="1" applyFont="1" applyFill="1"/>
    <xf numFmtId="37" fontId="109" fillId="0" borderId="0" xfId="3998" applyNumberFormat="1" applyFont="1" applyFill="1"/>
    <xf numFmtId="0" fontId="4" fillId="0" borderId="0" xfId="4030" applyFont="1" applyFill="1"/>
    <xf numFmtId="0" fontId="68" fillId="0" borderId="0" xfId="2858" applyFont="1" applyFill="1" applyBorder="1"/>
    <xf numFmtId="14" fontId="68" fillId="0" borderId="15" xfId="2858" applyNumberFormat="1" applyFont="1" applyFill="1" applyBorder="1" applyAlignment="1">
      <alignment horizontal="center" vertical="center"/>
    </xf>
    <xf numFmtId="0" fontId="68" fillId="0" borderId="0" xfId="2858" applyFont="1" applyFill="1"/>
    <xf numFmtId="165" fontId="65" fillId="0" borderId="86" xfId="2858" applyNumberFormat="1" applyFont="1" applyFill="1" applyBorder="1" applyAlignment="1">
      <alignment horizontal="center"/>
    </xf>
    <xf numFmtId="0" fontId="68" fillId="0" borderId="0" xfId="2858" applyFont="1" applyFill="1"/>
    <xf numFmtId="14" fontId="68" fillId="0" borderId="43" xfId="2858" applyNumberFormat="1" applyFont="1" applyFill="1" applyBorder="1" applyAlignment="1">
      <alignment horizontal="center" vertical="center"/>
    </xf>
    <xf numFmtId="0" fontId="3" fillId="0" borderId="15" xfId="4030" applyFont="1" applyFill="1" applyBorder="1"/>
    <xf numFmtId="0" fontId="3" fillId="0" borderId="15" xfId="4030" applyFont="1" applyFill="1" applyBorder="1" applyAlignment="1">
      <alignment horizontal="left"/>
    </xf>
    <xf numFmtId="171" fontId="3" fillId="0" borderId="15" xfId="4030" applyNumberFormat="1" applyFont="1" applyFill="1" applyBorder="1"/>
    <xf numFmtId="37" fontId="3" fillId="0" borderId="15" xfId="3998" applyNumberFormat="1" applyFont="1" applyFill="1" applyBorder="1"/>
    <xf numFmtId="44" fontId="140" fillId="0" borderId="0" xfId="4008" applyFont="1" applyFill="1" applyAlignment="1">
      <alignment horizontal="right"/>
    </xf>
    <xf numFmtId="170" fontId="140" fillId="0" borderId="0" xfId="4008" applyNumberFormat="1" applyFont="1" applyFill="1"/>
    <xf numFmtId="170" fontId="140" fillId="0" borderId="0" xfId="4008" applyNumberFormat="1" applyFont="1" applyFill="1" applyAlignment="1">
      <alignment horizontal="right" wrapText="1"/>
    </xf>
    <xf numFmtId="170" fontId="140" fillId="0" borderId="0" xfId="4008" applyNumberFormat="1" applyFont="1" applyFill="1" applyAlignment="1">
      <alignment horizontal="right"/>
    </xf>
    <xf numFmtId="7" fontId="140" fillId="0" borderId="0" xfId="2659" applyNumberFormat="1" applyFont="1" applyFill="1"/>
    <xf numFmtId="169" fontId="140" fillId="0" borderId="0" xfId="3998" applyNumberFormat="1" applyFont="1" applyFill="1"/>
    <xf numFmtId="170" fontId="140" fillId="0" borderId="0" xfId="3997" applyNumberFormat="1" applyFont="1" applyFill="1"/>
    <xf numFmtId="7" fontId="140" fillId="0" borderId="0" xfId="4008" applyNumberFormat="1" applyFont="1" applyFill="1"/>
    <xf numFmtId="7" fontId="140" fillId="0" borderId="0" xfId="3998" applyNumberFormat="1" applyFont="1" applyFill="1"/>
    <xf numFmtId="0" fontId="64" fillId="0" borderId="0" xfId="4032" applyFont="1" applyFill="1" applyBorder="1" applyAlignment="1" applyProtection="1">
      <alignment vertical="center" wrapText="1"/>
    </xf>
    <xf numFmtId="0" fontId="64" fillId="0" borderId="0" xfId="4032" applyFont="1" applyFill="1" applyAlignment="1">
      <alignment horizontal="right" vertical="top"/>
    </xf>
    <xf numFmtId="166" fontId="68" fillId="0" borderId="49" xfId="2858" applyNumberFormat="1" applyFont="1" applyFill="1" applyBorder="1" applyAlignment="1">
      <alignment vertical="center"/>
    </xf>
    <xf numFmtId="0" fontId="2" fillId="0" borderId="0" xfId="4030" applyFont="1" applyFill="1"/>
    <xf numFmtId="0" fontId="2" fillId="0" borderId="15" xfId="4030" applyFont="1" applyFill="1" applyBorder="1"/>
    <xf numFmtId="0" fontId="2" fillId="0" borderId="15" xfId="4030" applyFont="1" applyFill="1" applyBorder="1" applyAlignment="1">
      <alignment horizontal="left"/>
    </xf>
    <xf numFmtId="171" fontId="2" fillId="0" borderId="15" xfId="4030" applyNumberFormat="1" applyFont="1" applyFill="1" applyBorder="1"/>
    <xf numFmtId="37" fontId="2" fillId="0" borderId="15" xfId="3998" applyNumberFormat="1" applyFont="1" applyFill="1" applyBorder="1"/>
    <xf numFmtId="170" fontId="65" fillId="0" borderId="0" xfId="4008" applyNumberFormat="1" applyFont="1" applyFill="1" applyAlignment="1">
      <alignment horizontal="center"/>
    </xf>
    <xf numFmtId="0" fontId="128" fillId="0" borderId="0" xfId="4031" applyFont="1" applyFill="1" applyAlignment="1">
      <alignment horizontal="center"/>
    </xf>
    <xf numFmtId="0" fontId="138" fillId="0" borderId="27" xfId="4030" applyFont="1" applyFill="1" applyBorder="1" applyAlignment="1">
      <alignment horizontal="left" wrapText="1"/>
    </xf>
    <xf numFmtId="0" fontId="138" fillId="0" borderId="0" xfId="4030" applyFont="1" applyFill="1" applyBorder="1" applyAlignment="1">
      <alignment horizontal="left" wrapText="1"/>
    </xf>
    <xf numFmtId="0" fontId="138" fillId="0" borderId="29" xfId="4030" applyFont="1" applyFill="1" applyBorder="1" applyAlignment="1">
      <alignment horizontal="left" wrapText="1"/>
    </xf>
    <xf numFmtId="0" fontId="124" fillId="0" borderId="27" xfId="4030" applyFont="1" applyFill="1" applyBorder="1" applyAlignment="1">
      <alignment wrapText="1"/>
    </xf>
    <xf numFmtId="0" fontId="124" fillId="0" borderId="0" xfId="4030" applyFont="1" applyFill="1" applyBorder="1" applyAlignment="1">
      <alignment wrapText="1"/>
    </xf>
    <xf numFmtId="0" fontId="124" fillId="0" borderId="29" xfId="4030" applyFont="1" applyFill="1" applyBorder="1" applyAlignment="1">
      <alignment wrapText="1"/>
    </xf>
    <xf numFmtId="0" fontId="124" fillId="0" borderId="27" xfId="4030" applyFont="1" applyFill="1" applyBorder="1" applyAlignment="1">
      <alignment horizontal="left"/>
    </xf>
    <xf numFmtId="0" fontId="124" fillId="0" borderId="0" xfId="4030" applyFont="1" applyFill="1" applyBorder="1" applyAlignment="1">
      <alignment horizontal="left"/>
    </xf>
    <xf numFmtId="0" fontId="124" fillId="0" borderId="29" xfId="4030" applyFont="1" applyFill="1" applyBorder="1" applyAlignment="1">
      <alignment horizontal="left"/>
    </xf>
    <xf numFmtId="0" fontId="133" fillId="0" borderId="0" xfId="4031" applyFont="1" applyFill="1" applyAlignment="1">
      <alignment horizontal="center"/>
    </xf>
    <xf numFmtId="7" fontId="130" fillId="55" borderId="15" xfId="4008" applyNumberFormat="1" applyFont="1" applyFill="1" applyBorder="1" applyAlignment="1">
      <alignment horizontal="center" vertical="top" wrapText="1"/>
    </xf>
    <xf numFmtId="170" fontId="130" fillId="55" borderId="15" xfId="4030" applyNumberFormat="1" applyFont="1" applyFill="1" applyBorder="1" applyAlignment="1">
      <alignment horizontal="center" vertical="top" wrapText="1"/>
    </xf>
    <xf numFmtId="0" fontId="130" fillId="55" borderId="15" xfId="4030" applyFont="1" applyFill="1" applyBorder="1" applyAlignment="1">
      <alignment horizontal="center" vertical="top"/>
    </xf>
    <xf numFmtId="0" fontId="124" fillId="0" borderId="73" xfId="4030" applyFont="1" applyFill="1" applyBorder="1" applyAlignment="1">
      <alignment wrapText="1"/>
    </xf>
    <xf numFmtId="0" fontId="124" fillId="0" borderId="87" xfId="4030" applyFont="1" applyFill="1" applyBorder="1" applyAlignment="1">
      <alignment wrapText="1"/>
    </xf>
    <xf numFmtId="0" fontId="124" fillId="0" borderId="70" xfId="4030" applyFont="1" applyFill="1" applyBorder="1" applyAlignment="1">
      <alignment wrapText="1"/>
    </xf>
    <xf numFmtId="0" fontId="130" fillId="55" borderId="15" xfId="4030" applyFont="1" applyFill="1" applyBorder="1" applyAlignment="1">
      <alignment horizontal="left" vertical="top" wrapText="1"/>
    </xf>
    <xf numFmtId="171" fontId="130" fillId="55" borderId="15" xfId="4030" applyNumberFormat="1" applyFont="1" applyFill="1" applyBorder="1" applyAlignment="1">
      <alignment horizontal="center" vertical="top"/>
    </xf>
    <xf numFmtId="49" fontId="130" fillId="55" borderId="15" xfId="4008" applyNumberFormat="1" applyFont="1" applyFill="1" applyBorder="1" applyAlignment="1">
      <alignment horizontal="center" vertical="top" wrapText="1"/>
    </xf>
    <xf numFmtId="170" fontId="130" fillId="55" borderId="15" xfId="4008" applyNumberFormat="1" applyFont="1" applyFill="1" applyBorder="1" applyAlignment="1">
      <alignment horizontal="center" vertical="top" wrapText="1"/>
    </xf>
    <xf numFmtId="0" fontId="9" fillId="0" borderId="0" xfId="4030" applyFill="1" applyAlignment="1">
      <alignment horizontal="left"/>
    </xf>
    <xf numFmtId="0" fontId="68" fillId="0" borderId="0" xfId="2858" applyFont="1" applyFill="1" applyBorder="1" applyAlignment="1">
      <alignment wrapText="1"/>
    </xf>
    <xf numFmtId="0" fontId="68" fillId="0" borderId="0" xfId="2858" applyFont="1" applyFill="1" applyBorder="1" applyAlignment="1">
      <alignment horizontal="left" wrapText="1"/>
    </xf>
    <xf numFmtId="0" fontId="68" fillId="0" borderId="0" xfId="2858" applyNumberFormat="1" applyFont="1" applyFill="1" applyBorder="1" applyAlignment="1">
      <alignment wrapText="1"/>
    </xf>
    <xf numFmtId="0" fontId="68" fillId="0" borderId="0" xfId="2858" applyNumberFormat="1" applyFont="1" applyFill="1" applyBorder="1" applyAlignment="1">
      <alignment horizontal="left" wrapText="1"/>
    </xf>
    <xf numFmtId="14" fontId="87" fillId="0" borderId="0" xfId="3965" applyNumberFormat="1" applyFont="1" applyFill="1" applyBorder="1" applyAlignment="1">
      <alignment horizontal="center"/>
    </xf>
    <xf numFmtId="14" fontId="87" fillId="0" borderId="58" xfId="3965" applyNumberFormat="1" applyFont="1" applyFill="1" applyBorder="1" applyAlignment="1" applyProtection="1">
      <alignment horizontal="center" wrapText="1"/>
      <protection locked="0"/>
    </xf>
    <xf numFmtId="14" fontId="87" fillId="0" borderId="47" xfId="3965" applyNumberFormat="1" applyFont="1" applyFill="1" applyBorder="1" applyAlignment="1" applyProtection="1">
      <alignment horizontal="center" wrapText="1"/>
      <protection locked="0"/>
    </xf>
    <xf numFmtId="0" fontId="68" fillId="0" borderId="0" xfId="2858" applyNumberFormat="1" applyFont="1" applyFill="1" applyBorder="1" applyAlignment="1">
      <alignment horizontal="left" vertical="top" wrapText="1"/>
    </xf>
    <xf numFmtId="0" fontId="68" fillId="0" borderId="0" xfId="2858" applyNumberFormat="1" applyFont="1" applyFill="1" applyBorder="1" applyAlignment="1"/>
    <xf numFmtId="0" fontId="68" fillId="0" borderId="0" xfId="2858" applyNumberFormat="1" applyFont="1" applyFill="1" applyBorder="1" applyAlignment="1">
      <alignment horizontal="left"/>
    </xf>
    <xf numFmtId="49" fontId="68" fillId="0" borderId="10" xfId="0" applyNumberFormat="1" applyFont="1" applyFill="1" applyBorder="1" applyAlignment="1">
      <alignment vertical="center"/>
    </xf>
    <xf numFmtId="49" fontId="68" fillId="0" borderId="54" xfId="0" applyNumberFormat="1" applyFont="1" applyFill="1" applyBorder="1" applyAlignment="1">
      <alignment vertical="center"/>
    </xf>
    <xf numFmtId="0" fontId="68" fillId="0" borderId="10" xfId="2858" applyFont="1" applyFill="1" applyBorder="1" applyAlignment="1">
      <alignment vertical="center" wrapText="1"/>
    </xf>
    <xf numFmtId="0" fontId="68" fillId="0" borderId="54" xfId="2858" applyFont="1" applyFill="1" applyBorder="1" applyAlignment="1">
      <alignment vertical="center" wrapText="1"/>
    </xf>
    <xf numFmtId="0" fontId="68" fillId="0" borderId="36" xfId="2858" applyFont="1" applyFill="1" applyBorder="1" applyAlignment="1">
      <alignment horizontal="center" vertical="center"/>
    </xf>
    <xf numFmtId="0" fontId="68" fillId="0" borderId="21" xfId="2858" applyFont="1" applyFill="1" applyBorder="1" applyAlignment="1">
      <alignment horizontal="center" vertical="center"/>
    </xf>
    <xf numFmtId="0" fontId="68" fillId="0" borderId="0" xfId="2858" applyFont="1" applyFill="1" applyBorder="1" applyAlignment="1">
      <alignment horizontal="center"/>
    </xf>
    <xf numFmtId="0" fontId="65" fillId="0" borderId="0" xfId="2858" applyFont="1" applyFill="1" applyBorder="1" applyAlignment="1">
      <alignment horizontal="right"/>
    </xf>
    <xf numFmtId="14" fontId="87" fillId="0" borderId="0" xfId="6586" applyNumberFormat="1" applyFont="1" applyFill="1" applyBorder="1" applyAlignment="1">
      <alignment horizontal="center"/>
    </xf>
    <xf numFmtId="0" fontId="65" fillId="0" borderId="11" xfId="2858" applyNumberFormat="1" applyFont="1" applyFill="1" applyBorder="1" applyAlignment="1" applyProtection="1">
      <alignment horizontal="center" wrapText="1"/>
      <protection locked="0"/>
    </xf>
    <xf numFmtId="0" fontId="65" fillId="0" borderId="24" xfId="2858" applyNumberFormat="1" applyFont="1" applyFill="1" applyBorder="1" applyAlignment="1" applyProtection="1">
      <alignment horizontal="center" wrapText="1"/>
      <protection locked="0"/>
    </xf>
    <xf numFmtId="14" fontId="87" fillId="0" borderId="12" xfId="6586" applyNumberFormat="1" applyFont="1" applyFill="1" applyBorder="1" applyAlignment="1" applyProtection="1">
      <alignment horizontal="center" wrapText="1"/>
      <protection locked="0"/>
    </xf>
    <xf numFmtId="14" fontId="87" fillId="0" borderId="25" xfId="6586" applyNumberFormat="1" applyFont="1" applyFill="1" applyBorder="1" applyAlignment="1" applyProtection="1">
      <alignment horizontal="center" wrapText="1"/>
      <protection locked="0"/>
    </xf>
    <xf numFmtId="0" fontId="87" fillId="0" borderId="12" xfId="6586" applyFont="1" applyFill="1" applyBorder="1" applyAlignment="1">
      <alignment horizontal="center" wrapText="1"/>
    </xf>
    <xf numFmtId="0" fontId="87" fillId="0" borderId="13" xfId="6586" applyFont="1" applyFill="1" applyBorder="1" applyAlignment="1">
      <alignment horizontal="center" wrapText="1"/>
    </xf>
    <xf numFmtId="0" fontId="65" fillId="0" borderId="11" xfId="2858" applyFont="1" applyFill="1" applyBorder="1" applyAlignment="1">
      <alignment horizontal="center" wrapText="1"/>
    </xf>
    <xf numFmtId="0" fontId="65" fillId="0" borderId="64" xfId="2858" applyFont="1" applyFill="1" applyBorder="1" applyAlignment="1">
      <alignment horizontal="center" wrapText="1"/>
    </xf>
    <xf numFmtId="0" fontId="65" fillId="0" borderId="12" xfId="2858" applyFont="1" applyFill="1" applyBorder="1" applyAlignment="1">
      <alignment horizontal="center" wrapText="1"/>
    </xf>
    <xf numFmtId="0" fontId="65" fillId="0" borderId="13" xfId="2858" applyFont="1" applyFill="1" applyBorder="1" applyAlignment="1">
      <alignment horizontal="center" wrapText="1"/>
    </xf>
    <xf numFmtId="0" fontId="65" fillId="0" borderId="58" xfId="2858" applyFont="1" applyFill="1" applyBorder="1" applyAlignment="1">
      <alignment horizontal="center" wrapText="1"/>
    </xf>
    <xf numFmtId="0" fontId="65" fillId="0" borderId="46" xfId="2858" applyFont="1" applyFill="1" applyBorder="1" applyAlignment="1">
      <alignment horizontal="center" wrapText="1"/>
    </xf>
    <xf numFmtId="0" fontId="65" fillId="0" borderId="59" xfId="2858" applyFont="1" applyFill="1" applyBorder="1" applyAlignment="1">
      <alignment horizontal="center" wrapText="1"/>
    </xf>
    <xf numFmtId="0" fontId="87" fillId="0" borderId="73" xfId="6586" applyFont="1" applyFill="1" applyBorder="1" applyAlignment="1" applyProtection="1">
      <alignment horizontal="center" wrapText="1"/>
      <protection locked="0"/>
    </xf>
    <xf numFmtId="0" fontId="87" fillId="0" borderId="72" xfId="6586" applyFont="1" applyFill="1" applyBorder="1" applyAlignment="1" applyProtection="1">
      <alignment horizontal="center" wrapText="1"/>
      <protection locked="0"/>
    </xf>
    <xf numFmtId="0" fontId="68" fillId="0" borderId="0" xfId="2858" applyFont="1" applyFill="1" applyBorder="1" applyAlignment="1">
      <alignment horizontal="left"/>
    </xf>
    <xf numFmtId="0" fontId="65" fillId="0" borderId="0" xfId="2858" applyFont="1" applyFill="1" applyAlignment="1">
      <alignment horizontal="center"/>
    </xf>
    <xf numFmtId="0" fontId="68" fillId="0" borderId="0" xfId="2858" applyFont="1" applyFill="1" applyAlignment="1"/>
    <xf numFmtId="0" fontId="89" fillId="0" borderId="15" xfId="6589" applyFont="1" applyFill="1" applyBorder="1" applyAlignment="1">
      <alignment horizontal="center" vertical="center" wrapText="1"/>
    </xf>
    <xf numFmtId="0" fontId="89" fillId="0" borderId="16" xfId="6589" applyFont="1" applyFill="1" applyBorder="1" applyAlignment="1">
      <alignment horizontal="center" vertical="center" wrapText="1"/>
    </xf>
    <xf numFmtId="0" fontId="89" fillId="0" borderId="25" xfId="6589" applyFont="1" applyFill="1" applyBorder="1" applyAlignment="1">
      <alignment horizontal="center" vertical="center" wrapText="1"/>
    </xf>
    <xf numFmtId="0" fontId="89" fillId="0" borderId="55" xfId="6589" applyFont="1" applyFill="1" applyBorder="1" applyAlignment="1">
      <alignment horizontal="center" vertical="center" wrapText="1"/>
    </xf>
    <xf numFmtId="42" fontId="68" fillId="0" borderId="32" xfId="2858" applyNumberFormat="1" applyFont="1" applyFill="1" applyBorder="1" applyAlignment="1">
      <alignment horizontal="center" vertical="center"/>
    </xf>
    <xf numFmtId="42" fontId="68" fillId="0" borderId="26" xfId="2858" applyNumberFormat="1" applyFont="1" applyFill="1" applyBorder="1" applyAlignment="1">
      <alignment horizontal="center" vertical="center"/>
    </xf>
    <xf numFmtId="165" fontId="68" fillId="0" borderId="34" xfId="2858" applyNumberFormat="1" applyFont="1" applyFill="1" applyBorder="1" applyAlignment="1">
      <alignment horizontal="center" vertical="center"/>
    </xf>
    <xf numFmtId="165" fontId="68" fillId="0" borderId="30" xfId="2858" applyNumberFormat="1" applyFont="1" applyFill="1" applyBorder="1" applyAlignment="1">
      <alignment horizontal="center" vertical="center"/>
    </xf>
    <xf numFmtId="0" fontId="65" fillId="0" borderId="0" xfId="2858" applyFont="1" applyFill="1" applyBorder="1" applyAlignment="1">
      <alignment horizontal="center" wrapText="1"/>
    </xf>
    <xf numFmtId="42" fontId="65" fillId="0" borderId="0" xfId="2858" applyNumberFormat="1" applyFont="1" applyFill="1" applyBorder="1" applyAlignment="1">
      <alignment horizontal="left"/>
    </xf>
    <xf numFmtId="42" fontId="65" fillId="0" borderId="86" xfId="2858" applyNumberFormat="1" applyFont="1" applyFill="1" applyBorder="1"/>
    <xf numFmtId="0" fontId="65" fillId="0" borderId="0" xfId="2858" applyFont="1" applyFill="1" applyBorder="1" applyAlignment="1">
      <alignment horizontal="center"/>
    </xf>
    <xf numFmtId="42" fontId="65" fillId="0" borderId="86" xfId="2858" applyNumberFormat="1" applyFont="1" applyFill="1" applyBorder="1" applyAlignment="1"/>
    <xf numFmtId="42" fontId="68" fillId="0" borderId="12" xfId="2858" applyNumberFormat="1" applyFont="1" applyFill="1" applyBorder="1" applyAlignment="1">
      <alignment vertical="center"/>
    </xf>
    <xf numFmtId="42" fontId="68" fillId="0" borderId="13" xfId="2858" applyNumberFormat="1" applyFont="1" applyFill="1" applyBorder="1" applyAlignment="1">
      <alignment vertical="center"/>
    </xf>
    <xf numFmtId="42" fontId="68" fillId="0" borderId="15" xfId="2858" applyNumberFormat="1" applyFont="1" applyFill="1" applyBorder="1" applyAlignment="1">
      <alignment vertical="center"/>
    </xf>
    <xf numFmtId="42" fontId="68" fillId="0" borderId="16" xfId="2858" applyNumberFormat="1" applyFont="1" applyFill="1" applyBorder="1" applyAlignment="1">
      <alignment vertical="center"/>
    </xf>
    <xf numFmtId="0" fontId="68" fillId="0" borderId="14" xfId="2858" applyNumberFormat="1" applyFont="1" applyFill="1" applyBorder="1" applyAlignment="1" applyProtection="1">
      <alignment horizontal="center" vertical="center" wrapText="1"/>
      <protection locked="0"/>
    </xf>
    <xf numFmtId="0" fontId="68" fillId="0" borderId="24" xfId="2858" applyNumberFormat="1" applyFont="1" applyFill="1" applyBorder="1" applyAlignment="1" applyProtection="1">
      <alignment horizontal="center" vertical="center" wrapText="1"/>
      <protection locked="0"/>
    </xf>
    <xf numFmtId="14" fontId="68" fillId="0" borderId="15" xfId="2858" applyNumberFormat="1" applyFont="1" applyFill="1" applyBorder="1" applyAlignment="1">
      <alignment horizontal="center" vertical="center"/>
    </xf>
    <xf numFmtId="14" fontId="68" fillId="0" borderId="25" xfId="2858" applyNumberFormat="1" applyFont="1" applyFill="1" applyBorder="1" applyAlignment="1">
      <alignment horizontal="center" vertical="center"/>
    </xf>
    <xf numFmtId="0" fontId="68" fillId="0" borderId="15" xfId="2858" applyFont="1" applyFill="1" applyBorder="1" applyAlignment="1">
      <alignment vertical="center" wrapText="1"/>
    </xf>
    <xf numFmtId="0" fontId="68" fillId="0" borderId="25" xfId="2858" applyFont="1" applyFill="1" applyBorder="1" applyAlignment="1">
      <alignment vertical="center" wrapText="1"/>
    </xf>
    <xf numFmtId="0" fontId="68" fillId="0" borderId="15" xfId="2858" applyFont="1" applyFill="1" applyBorder="1" applyAlignment="1">
      <alignment vertical="center"/>
    </xf>
    <xf numFmtId="0" fontId="68" fillId="0" borderId="25" xfId="2858" applyFont="1" applyFill="1" applyBorder="1" applyAlignment="1">
      <alignment vertical="center"/>
    </xf>
    <xf numFmtId="0" fontId="68" fillId="0" borderId="15" xfId="2858" applyFont="1" applyFill="1" applyBorder="1" applyAlignment="1">
      <alignment horizontal="center" vertical="center"/>
    </xf>
    <xf numFmtId="0" fontId="68" fillId="0" borderId="25" xfId="2858" applyFont="1" applyFill="1" applyBorder="1" applyAlignment="1">
      <alignment horizontal="center" vertical="center"/>
    </xf>
    <xf numFmtId="0" fontId="68" fillId="0" borderId="15" xfId="2858" applyFont="1" applyFill="1" applyBorder="1" applyAlignment="1">
      <alignment horizontal="center" vertical="center" wrapText="1"/>
    </xf>
    <xf numFmtId="0" fontId="68" fillId="0" borderId="25" xfId="2858" applyFont="1" applyFill="1" applyBorder="1" applyAlignment="1">
      <alignment horizontal="center" vertical="center" wrapText="1"/>
    </xf>
    <xf numFmtId="42" fontId="68" fillId="0" borderId="25" xfId="2858" applyNumberFormat="1" applyFont="1" applyFill="1" applyBorder="1" applyAlignment="1">
      <alignment vertical="center"/>
    </xf>
    <xf numFmtId="0" fontId="68" fillId="0" borderId="12" xfId="2858" applyFont="1" applyFill="1" applyBorder="1" applyAlignment="1">
      <alignment vertical="center" wrapText="1"/>
    </xf>
    <xf numFmtId="0" fontId="89" fillId="0" borderId="12" xfId="6589" applyFont="1" applyFill="1" applyBorder="1" applyAlignment="1">
      <alignment horizontal="center" vertical="center" wrapText="1"/>
    </xf>
    <xf numFmtId="0" fontId="89" fillId="0" borderId="13" xfId="6589" applyFont="1" applyFill="1" applyBorder="1" applyAlignment="1">
      <alignment horizontal="center" vertical="center" wrapText="1"/>
    </xf>
    <xf numFmtId="14" fontId="89" fillId="0" borderId="47" xfId="6589" applyNumberFormat="1" applyFont="1" applyFill="1" applyBorder="1" applyAlignment="1">
      <alignment horizontal="center" vertical="center" wrapText="1"/>
    </xf>
    <xf numFmtId="14" fontId="89" fillId="0" borderId="18" xfId="6589" applyNumberFormat="1" applyFont="1" applyFill="1" applyBorder="1" applyAlignment="1">
      <alignment horizontal="center" vertical="center" wrapText="1"/>
    </xf>
    <xf numFmtId="1" fontId="90" fillId="0" borderId="12" xfId="6589" applyNumberFormat="1" applyFont="1" applyFill="1" applyBorder="1" applyAlignment="1">
      <alignment horizontal="center" vertical="center" wrapText="1"/>
    </xf>
    <xf numFmtId="1" fontId="90" fillId="0" borderId="15" xfId="6589" applyNumberFormat="1" applyFont="1" applyFill="1" applyBorder="1" applyAlignment="1">
      <alignment horizontal="center" vertical="center" wrapText="1"/>
    </xf>
    <xf numFmtId="0" fontId="68" fillId="0" borderId="11" xfId="2858" applyNumberFormat="1" applyFont="1" applyFill="1" applyBorder="1" applyAlignment="1" applyProtection="1">
      <alignment horizontal="center" vertical="center" wrapText="1"/>
      <protection locked="0"/>
    </xf>
    <xf numFmtId="14" fontId="68" fillId="0" borderId="12" xfId="2858" applyNumberFormat="1" applyFont="1" applyFill="1" applyBorder="1" applyAlignment="1">
      <alignment horizontal="center" vertical="center"/>
    </xf>
    <xf numFmtId="0" fontId="68" fillId="0" borderId="12" xfId="2858" applyFont="1" applyFill="1" applyBorder="1" applyAlignment="1">
      <alignment vertical="center"/>
    </xf>
    <xf numFmtId="0" fontId="68" fillId="0" borderId="12" xfId="2858" applyFont="1" applyFill="1" applyBorder="1" applyAlignment="1">
      <alignment horizontal="center" vertical="center"/>
    </xf>
    <xf numFmtId="0" fontId="68" fillId="0" borderId="12" xfId="2858" applyFont="1" applyFill="1" applyBorder="1" applyAlignment="1">
      <alignment horizontal="center" vertical="center" wrapText="1"/>
    </xf>
    <xf numFmtId="0" fontId="87" fillId="0" borderId="53" xfId="6589" applyFont="1" applyFill="1" applyBorder="1" applyAlignment="1">
      <alignment horizontal="center" wrapText="1"/>
    </xf>
    <xf numFmtId="0" fontId="64" fillId="0" borderId="69" xfId="2858" applyFill="1" applyBorder="1"/>
    <xf numFmtId="0" fontId="64" fillId="0" borderId="61" xfId="2858" applyFill="1" applyBorder="1"/>
    <xf numFmtId="0" fontId="64" fillId="0" borderId="70" xfId="2858" applyFill="1" applyBorder="1"/>
    <xf numFmtId="0" fontId="87" fillId="0" borderId="58" xfId="6589" applyFont="1" applyFill="1" applyBorder="1" applyAlignment="1">
      <alignment horizontal="center" wrapText="1"/>
    </xf>
    <xf numFmtId="0" fontId="87" fillId="0" borderId="46" xfId="6589" applyFont="1" applyFill="1" applyBorder="1" applyAlignment="1">
      <alignment horizontal="center" wrapText="1"/>
    </xf>
    <xf numFmtId="0" fontId="65" fillId="0" borderId="88" xfId="2858" applyFont="1" applyFill="1" applyBorder="1" applyAlignment="1">
      <alignment horizontal="center" vertical="center" wrapText="1"/>
    </xf>
    <xf numFmtId="0" fontId="65" fillId="0" borderId="89" xfId="2858" applyFont="1" applyFill="1" applyBorder="1" applyAlignment="1">
      <alignment horizontal="center" vertical="center" wrapText="1"/>
    </xf>
    <xf numFmtId="0" fontId="65" fillId="0" borderId="90" xfId="2858" applyFont="1" applyFill="1" applyBorder="1" applyAlignment="1">
      <alignment horizontal="center" vertical="center" wrapText="1"/>
    </xf>
    <xf numFmtId="0" fontId="65" fillId="0" borderId="34" xfId="2858" applyFont="1" applyFill="1" applyBorder="1" applyAlignment="1">
      <alignment horizontal="center"/>
    </xf>
    <xf numFmtId="0" fontId="65" fillId="0" borderId="56" xfId="2858" applyFont="1" applyFill="1" applyBorder="1" applyAlignment="1">
      <alignment horizontal="center"/>
    </xf>
    <xf numFmtId="0" fontId="87" fillId="0" borderId="28" xfId="6589" applyFont="1" applyFill="1" applyBorder="1" applyAlignment="1">
      <alignment horizontal="center" wrapText="1"/>
    </xf>
    <xf numFmtId="0" fontId="87" fillId="0" borderId="56" xfId="6589" applyFont="1" applyFill="1" applyBorder="1" applyAlignment="1">
      <alignment horizontal="center" wrapText="1"/>
    </xf>
    <xf numFmtId="0" fontId="87" fillId="0" borderId="34" xfId="6589" applyFont="1" applyFill="1" applyBorder="1" applyAlignment="1">
      <alignment horizontal="center" wrapText="1"/>
    </xf>
    <xf numFmtId="0" fontId="87" fillId="0" borderId="30" xfId="6589" applyFont="1" applyFill="1" applyBorder="1" applyAlignment="1">
      <alignment horizontal="center" wrapText="1"/>
    </xf>
    <xf numFmtId="0" fontId="68" fillId="0" borderId="0" xfId="2858" applyFont="1" applyFill="1" applyBorder="1" applyAlignment="1">
      <alignment horizontal="left" vertical="top" wrapText="1"/>
    </xf>
    <xf numFmtId="0" fontId="87" fillId="0" borderId="0" xfId="6589" applyFont="1" applyFill="1" applyAlignment="1">
      <alignment horizontal="center"/>
    </xf>
    <xf numFmtId="0" fontId="65" fillId="0" borderId="66" xfId="2858" applyNumberFormat="1" applyFont="1" applyFill="1" applyBorder="1" applyAlignment="1" applyProtection="1">
      <alignment horizontal="center" wrapText="1"/>
      <protection locked="0"/>
    </xf>
    <xf numFmtId="0" fontId="65" fillId="0" borderId="48" xfId="2858" applyNumberFormat="1" applyFont="1" applyFill="1" applyBorder="1" applyAlignment="1" applyProtection="1">
      <alignment horizontal="center" wrapText="1"/>
      <protection locked="0"/>
    </xf>
    <xf numFmtId="0" fontId="65" fillId="0" borderId="53" xfId="2858" applyFont="1" applyFill="1" applyBorder="1" applyAlignment="1">
      <alignment horizontal="center" wrapText="1"/>
    </xf>
    <xf numFmtId="0" fontId="65" fillId="0" borderId="61" xfId="2858" applyFont="1" applyFill="1" applyBorder="1" applyAlignment="1">
      <alignment horizontal="center" wrapText="1"/>
    </xf>
    <xf numFmtId="0" fontId="65" fillId="0" borderId="31" xfId="2858" applyFont="1" applyFill="1" applyBorder="1" applyAlignment="1">
      <alignment horizontal="center"/>
    </xf>
    <xf numFmtId="0" fontId="65" fillId="0" borderId="46" xfId="2858" applyFont="1" applyFill="1" applyBorder="1" applyAlignment="1">
      <alignment horizontal="center"/>
    </xf>
    <xf numFmtId="0" fontId="65" fillId="0" borderId="47" xfId="2858" applyFont="1" applyFill="1" applyBorder="1" applyAlignment="1">
      <alignment horizontal="center"/>
    </xf>
    <xf numFmtId="0" fontId="65" fillId="0" borderId="67" xfId="2858" applyFont="1" applyFill="1" applyBorder="1" applyAlignment="1">
      <alignment horizontal="center" wrapText="1"/>
    </xf>
    <xf numFmtId="0" fontId="65" fillId="0" borderId="43" xfId="2858" applyFont="1" applyFill="1" applyBorder="1" applyAlignment="1">
      <alignment horizontal="center" wrapText="1"/>
    </xf>
    <xf numFmtId="0" fontId="87" fillId="0" borderId="64" xfId="6589" applyFont="1" applyFill="1" applyBorder="1" applyAlignment="1">
      <alignment horizontal="center" wrapText="1"/>
    </xf>
    <xf numFmtId="0" fontId="87" fillId="0" borderId="61" xfId="6589" applyFont="1" applyFill="1" applyBorder="1" applyAlignment="1">
      <alignment horizontal="center" wrapText="1"/>
    </xf>
    <xf numFmtId="0" fontId="87" fillId="0" borderId="72" xfId="6589" applyFont="1" applyFill="1" applyBorder="1" applyAlignment="1">
      <alignment horizontal="center" wrapText="1"/>
    </xf>
    <xf numFmtId="0" fontId="68" fillId="0" borderId="0" xfId="2858" applyFont="1" applyFill="1" applyAlignment="1">
      <alignment horizontal="left" wrapText="1"/>
    </xf>
    <xf numFmtId="0" fontId="68" fillId="0" borderId="0" xfId="2858" applyFont="1" applyFill="1" applyAlignment="1">
      <alignment wrapText="1"/>
    </xf>
    <xf numFmtId="0" fontId="68" fillId="0" borderId="0" xfId="2858" applyFont="1" applyFill="1" applyBorder="1"/>
    <xf numFmtId="0" fontId="68" fillId="0" borderId="0" xfId="2858" applyFont="1" applyFill="1"/>
    <xf numFmtId="0" fontId="68" fillId="0" borderId="0" xfId="2858" applyFont="1" applyFill="1" applyAlignment="1">
      <alignment horizontal="left"/>
    </xf>
    <xf numFmtId="166" fontId="68" fillId="0" borderId="68" xfId="2858" applyNumberFormat="1" applyFont="1" applyFill="1" applyBorder="1" applyAlignment="1">
      <alignment horizontal="center" vertical="center" wrapText="1"/>
    </xf>
    <xf numFmtId="166" fontId="68" fillId="0" borderId="22" xfId="2858" applyNumberFormat="1" applyFont="1" applyFill="1" applyBorder="1" applyAlignment="1">
      <alignment horizontal="center" vertical="center" wrapText="1"/>
    </xf>
    <xf numFmtId="166" fontId="68" fillId="0" borderId="21" xfId="2858" applyNumberFormat="1" applyFont="1" applyFill="1" applyBorder="1" applyAlignment="1">
      <alignment horizontal="center" vertical="center" wrapText="1"/>
    </xf>
    <xf numFmtId="0" fontId="65" fillId="0" borderId="0" xfId="2858" applyFont="1" applyFill="1" applyBorder="1" applyAlignment="1">
      <alignment horizontal="right" wrapText="1"/>
    </xf>
    <xf numFmtId="42" fontId="65" fillId="0" borderId="86" xfId="2858" applyNumberFormat="1" applyFont="1" applyFill="1" applyBorder="1" applyAlignment="1">
      <alignment horizontal="center" wrapText="1"/>
    </xf>
    <xf numFmtId="0" fontId="65" fillId="0" borderId="86" xfId="2858" applyFont="1" applyFill="1" applyBorder="1" applyAlignment="1">
      <alignment horizontal="center" wrapText="1"/>
    </xf>
    <xf numFmtId="0" fontId="68" fillId="0" borderId="27" xfId="2858" applyNumberFormat="1" applyFont="1" applyFill="1" applyBorder="1" applyAlignment="1" applyProtection="1">
      <alignment horizontal="center" vertical="center" wrapText="1"/>
      <protection locked="0"/>
    </xf>
    <xf numFmtId="0" fontId="68" fillId="0" borderId="73" xfId="2858" applyNumberFormat="1" applyFont="1" applyFill="1" applyBorder="1" applyAlignment="1" applyProtection="1">
      <alignment horizontal="center" vertical="center" wrapText="1"/>
      <protection locked="0"/>
    </xf>
    <xf numFmtId="0" fontId="68" fillId="0" borderId="40" xfId="2858" applyNumberFormat="1" applyFont="1" applyFill="1" applyBorder="1" applyAlignment="1" applyProtection="1">
      <alignment horizontal="center" vertical="center" wrapText="1"/>
      <protection locked="0"/>
    </xf>
    <xf numFmtId="0" fontId="68" fillId="0" borderId="43" xfId="2858" applyNumberFormat="1" applyFont="1" applyFill="1" applyBorder="1" applyAlignment="1" applyProtection="1">
      <alignment horizontal="center" vertical="center" wrapText="1"/>
      <protection locked="0"/>
    </xf>
    <xf numFmtId="0" fontId="68" fillId="0" borderId="67" xfId="2858" applyNumberFormat="1" applyFont="1" applyFill="1" applyBorder="1" applyAlignment="1">
      <alignment horizontal="left" vertical="center" wrapText="1"/>
    </xf>
    <xf numFmtId="0" fontId="68" fillId="0" borderId="54" xfId="2858" applyNumberFormat="1" applyFont="1" applyFill="1" applyBorder="1" applyAlignment="1">
      <alignment horizontal="left" vertical="center" wrapText="1"/>
    </xf>
    <xf numFmtId="14" fontId="89" fillId="0" borderId="67" xfId="6589" applyNumberFormat="1" applyFont="1" applyFill="1" applyBorder="1" applyAlignment="1">
      <alignment horizontal="left" vertical="top" wrapText="1"/>
    </xf>
    <xf numFmtId="14" fontId="89" fillId="0" borderId="54" xfId="6589" applyNumberFormat="1" applyFont="1" applyFill="1" applyBorder="1" applyAlignment="1">
      <alignment horizontal="left" vertical="top" wrapText="1"/>
    </xf>
    <xf numFmtId="0" fontId="89" fillId="0" borderId="17" xfId="6589" applyFont="1" applyFill="1" applyBorder="1" applyAlignment="1">
      <alignment horizontal="center" vertical="center" wrapText="1"/>
    </xf>
    <xf numFmtId="0" fontId="89" fillId="0" borderId="18" xfId="6589" applyFont="1" applyFill="1" applyBorder="1" applyAlignment="1">
      <alignment horizontal="center" vertical="center" wrapText="1"/>
    </xf>
    <xf numFmtId="0" fontId="89" fillId="0" borderId="67" xfId="2660" applyNumberFormat="1" applyFont="1" applyFill="1" applyBorder="1" applyAlignment="1">
      <alignment horizontal="center" vertical="center"/>
    </xf>
    <xf numFmtId="0" fontId="89" fillId="0" borderId="40" xfId="2660" applyNumberFormat="1" applyFont="1" applyFill="1" applyBorder="1" applyAlignment="1">
      <alignment horizontal="center" vertical="center"/>
    </xf>
    <xf numFmtId="0" fontId="89" fillId="0" borderId="54" xfId="2660" applyNumberFormat="1" applyFont="1" applyFill="1" applyBorder="1" applyAlignment="1">
      <alignment horizontal="center" vertical="center"/>
    </xf>
    <xf numFmtId="0" fontId="89" fillId="0" borderId="35" xfId="6589" applyFont="1" applyFill="1" applyBorder="1" applyAlignment="1">
      <alignment horizontal="center" vertical="center" wrapText="1"/>
    </xf>
    <xf numFmtId="0" fontId="89" fillId="0" borderId="74" xfId="6589" applyFont="1" applyFill="1" applyBorder="1" applyAlignment="1">
      <alignment horizontal="center" vertical="center" wrapText="1"/>
    </xf>
    <xf numFmtId="0" fontId="89" fillId="0" borderId="104" xfId="6589" applyFont="1" applyFill="1" applyBorder="1" applyAlignment="1">
      <alignment horizontal="center" vertical="center" wrapText="1"/>
    </xf>
    <xf numFmtId="0" fontId="68" fillId="0" borderId="10" xfId="2858" applyFont="1" applyFill="1" applyBorder="1" applyAlignment="1">
      <alignment horizontal="left" vertical="center" wrapText="1"/>
    </xf>
    <xf numFmtId="0" fontId="68" fillId="0" borderId="40" xfId="2858" applyFont="1" applyFill="1" applyBorder="1" applyAlignment="1">
      <alignment horizontal="left" vertical="center" wrapText="1"/>
    </xf>
    <xf numFmtId="0" fontId="68" fillId="0" borderId="105" xfId="2858" applyFont="1" applyFill="1" applyBorder="1" applyAlignment="1">
      <alignment horizontal="left" vertical="center" wrapText="1"/>
    </xf>
    <xf numFmtId="166" fontId="89" fillId="0" borderId="36" xfId="2660" quotePrefix="1" applyNumberFormat="1" applyFont="1" applyFill="1" applyBorder="1" applyAlignment="1">
      <alignment horizontal="center" vertical="center"/>
    </xf>
    <xf numFmtId="166" fontId="89" fillId="0" borderId="22" xfId="2660" quotePrefix="1" applyNumberFormat="1" applyFont="1" applyFill="1" applyBorder="1" applyAlignment="1">
      <alignment horizontal="center" vertical="center"/>
    </xf>
    <xf numFmtId="166" fontId="89" fillId="0" borderId="106" xfId="2660" quotePrefix="1" applyNumberFormat="1" applyFont="1" applyFill="1" applyBorder="1" applyAlignment="1">
      <alignment horizontal="center" vertical="center"/>
    </xf>
    <xf numFmtId="0" fontId="68" fillId="0" borderId="62" xfId="2858" applyNumberFormat="1" applyFont="1" applyFill="1" applyBorder="1" applyAlignment="1" applyProtection="1">
      <alignment horizontal="center" vertical="center" wrapText="1"/>
      <protection locked="0"/>
    </xf>
    <xf numFmtId="0" fontId="68" fillId="0" borderId="67" xfId="2858" applyNumberFormat="1" applyFont="1" applyFill="1" applyBorder="1" applyAlignment="1" applyProtection="1">
      <alignment horizontal="center" vertical="center" wrapText="1"/>
      <protection locked="0"/>
    </xf>
    <xf numFmtId="0" fontId="65" fillId="0" borderId="40" xfId="2858" applyNumberFormat="1" applyFont="1" applyFill="1" applyBorder="1" applyAlignment="1" applyProtection="1">
      <alignment horizontal="center" vertical="center" wrapText="1"/>
      <protection locked="0"/>
    </xf>
    <xf numFmtId="0" fontId="65" fillId="0" borderId="43" xfId="2858" applyNumberFormat="1" applyFont="1" applyFill="1" applyBorder="1" applyAlignment="1" applyProtection="1">
      <alignment horizontal="center" vertical="center" wrapText="1"/>
      <protection locked="0"/>
    </xf>
    <xf numFmtId="0" fontId="68" fillId="0" borderId="38" xfId="2858" applyFont="1" applyFill="1" applyBorder="1" applyAlignment="1">
      <alignment horizontal="center" vertical="center" wrapText="1"/>
    </xf>
    <xf numFmtId="0" fontId="68" fillId="0" borderId="29" xfId="2858" applyFont="1" applyFill="1" applyBorder="1" applyAlignment="1">
      <alignment horizontal="center" vertical="center" wrapText="1"/>
    </xf>
    <xf numFmtId="0" fontId="68" fillId="0" borderId="71" xfId="2858" applyFont="1" applyFill="1" applyBorder="1" applyAlignment="1">
      <alignment horizontal="center" vertical="center" wrapText="1"/>
    </xf>
    <xf numFmtId="14" fontId="89" fillId="0" borderId="50" xfId="6589" applyNumberFormat="1" applyFont="1" applyFill="1" applyBorder="1" applyAlignment="1">
      <alignment horizontal="center" vertical="center"/>
    </xf>
    <xf numFmtId="14" fontId="89" fillId="0" borderId="52" xfId="6589" applyNumberFormat="1" applyFont="1" applyFill="1" applyBorder="1" applyAlignment="1">
      <alignment horizontal="center" vertical="center"/>
    </xf>
    <xf numFmtId="14" fontId="89" fillId="0" borderId="19" xfId="6589" applyNumberFormat="1" applyFont="1" applyFill="1" applyBorder="1" applyAlignment="1">
      <alignment horizontal="center" vertical="center"/>
    </xf>
    <xf numFmtId="14" fontId="89" fillId="0" borderId="10" xfId="6589" applyNumberFormat="1" applyFont="1" applyFill="1" applyBorder="1" applyAlignment="1">
      <alignment horizontal="left" vertical="center" wrapText="1"/>
    </xf>
    <xf numFmtId="14" fontId="89" fillId="0" borderId="40" xfId="6589" applyNumberFormat="1" applyFont="1" applyFill="1" applyBorder="1" applyAlignment="1">
      <alignment horizontal="left" vertical="center" wrapText="1"/>
    </xf>
    <xf numFmtId="14" fontId="89" fillId="0" borderId="54" xfId="6589" applyNumberFormat="1" applyFont="1" applyFill="1" applyBorder="1" applyAlignment="1">
      <alignment horizontal="left" vertical="center" wrapText="1"/>
    </xf>
    <xf numFmtId="42" fontId="68" fillId="0" borderId="10" xfId="2858" applyNumberFormat="1" applyFont="1" applyFill="1" applyBorder="1" applyAlignment="1">
      <alignment horizontal="center" vertical="center" wrapText="1"/>
    </xf>
    <xf numFmtId="42" fontId="68" fillId="0" borderId="40" xfId="2858" applyNumberFormat="1" applyFont="1" applyFill="1" applyBorder="1" applyAlignment="1">
      <alignment horizontal="center" vertical="center" wrapText="1"/>
    </xf>
    <xf numFmtId="42" fontId="68" fillId="0" borderId="54" xfId="2858" applyNumberFormat="1" applyFont="1" applyFill="1" applyBorder="1" applyAlignment="1">
      <alignment horizontal="center" vertical="center" wrapText="1"/>
    </xf>
    <xf numFmtId="0" fontId="89" fillId="0" borderId="39" xfId="6589" applyFont="1" applyFill="1" applyBorder="1" applyAlignment="1">
      <alignment horizontal="center" vertical="center"/>
    </xf>
    <xf numFmtId="0" fontId="89" fillId="0" borderId="42" xfId="6589" applyFont="1" applyFill="1" applyBorder="1" applyAlignment="1">
      <alignment horizontal="center" vertical="center"/>
    </xf>
    <xf numFmtId="0" fontId="89" fillId="0" borderId="33" xfId="6589" applyFont="1" applyFill="1" applyBorder="1" applyAlignment="1">
      <alignment horizontal="center" vertical="center"/>
    </xf>
    <xf numFmtId="0" fontId="89" fillId="0" borderId="38" xfId="6589" applyFont="1" applyFill="1" applyBorder="1" applyAlignment="1">
      <alignment horizontal="center" vertical="center" wrapText="1"/>
    </xf>
    <xf numFmtId="0" fontId="89" fillId="0" borderId="29" xfId="6589" applyFont="1" applyFill="1" applyBorder="1" applyAlignment="1">
      <alignment horizontal="center" vertical="center" wrapText="1"/>
    </xf>
    <xf numFmtId="0" fontId="89" fillId="0" borderId="71" xfId="6589" applyFont="1" applyFill="1" applyBorder="1" applyAlignment="1">
      <alignment horizontal="center" vertical="center" wrapText="1"/>
    </xf>
    <xf numFmtId="14" fontId="68" fillId="0" borderId="10" xfId="2858" applyNumberFormat="1" applyFont="1" applyFill="1" applyBorder="1" applyAlignment="1">
      <alignment horizontal="center" vertical="center"/>
    </xf>
    <xf numFmtId="14" fontId="68" fillId="0" borderId="54" xfId="2858" applyNumberFormat="1" applyFont="1" applyFill="1" applyBorder="1" applyAlignment="1">
      <alignment horizontal="center" vertical="center"/>
    </xf>
    <xf numFmtId="0" fontId="68" fillId="0" borderId="10" xfId="2858" applyFont="1" applyFill="1" applyBorder="1" applyAlignment="1">
      <alignment horizontal="center" vertical="center" wrapText="1"/>
    </xf>
    <xf numFmtId="0" fontId="68" fillId="0" borderId="54" xfId="2858" applyFont="1" applyFill="1" applyBorder="1" applyAlignment="1">
      <alignment horizontal="center" vertical="center" wrapText="1"/>
    </xf>
    <xf numFmtId="0" fontId="68" fillId="0" borderId="54" xfId="2858" applyFont="1" applyFill="1" applyBorder="1" applyAlignment="1">
      <alignment horizontal="left" vertical="center" wrapText="1"/>
    </xf>
    <xf numFmtId="42" fontId="68" fillId="0" borderId="10" xfId="2858" applyNumberFormat="1" applyFont="1" applyFill="1" applyBorder="1" applyAlignment="1">
      <alignment horizontal="center" vertical="center"/>
    </xf>
    <xf numFmtId="42" fontId="68" fillId="0" borderId="54" xfId="2858" applyNumberFormat="1" applyFont="1" applyFill="1" applyBorder="1" applyAlignment="1">
      <alignment horizontal="center" vertical="center"/>
    </xf>
    <xf numFmtId="14" fontId="89" fillId="0" borderId="10" xfId="3916" applyNumberFormat="1" applyFont="1" applyFill="1" applyBorder="1" applyAlignment="1">
      <alignment horizontal="center" vertical="center"/>
    </xf>
    <xf numFmtId="14" fontId="89" fillId="0" borderId="40" xfId="3916" applyNumberFormat="1" applyFont="1" applyFill="1" applyBorder="1" applyAlignment="1">
      <alignment horizontal="center" vertical="center"/>
    </xf>
    <xf numFmtId="14" fontId="89" fillId="0" borderId="54" xfId="3916" applyNumberFormat="1" applyFont="1" applyFill="1" applyBorder="1" applyAlignment="1">
      <alignment horizontal="center" vertical="center"/>
    </xf>
    <xf numFmtId="0" fontId="68" fillId="0" borderId="40" xfId="2858" applyFont="1" applyFill="1" applyBorder="1" applyAlignment="1">
      <alignment horizontal="center" vertical="center" wrapText="1"/>
    </xf>
    <xf numFmtId="42" fontId="68" fillId="0" borderId="10" xfId="2858" applyNumberFormat="1" applyFont="1" applyFill="1" applyBorder="1" applyAlignment="1">
      <alignment vertical="center"/>
    </xf>
    <xf numFmtId="42" fontId="68" fillId="0" borderId="40" xfId="2858" applyNumberFormat="1" applyFont="1" applyFill="1" applyBorder="1" applyAlignment="1">
      <alignment vertical="center"/>
    </xf>
    <xf numFmtId="42" fontId="68" fillId="0" borderId="54" xfId="2858" applyNumberFormat="1" applyFont="1" applyFill="1" applyBorder="1" applyAlignment="1">
      <alignment vertical="center"/>
    </xf>
    <xf numFmtId="0" fontId="68" fillId="0" borderId="39" xfId="2858" applyFont="1" applyFill="1" applyBorder="1" applyAlignment="1">
      <alignment horizontal="center" vertical="center" wrapText="1"/>
    </xf>
    <xf numFmtId="0" fontId="68" fillId="0" borderId="42" xfId="2858" applyFont="1" applyFill="1" applyBorder="1" applyAlignment="1">
      <alignment horizontal="center" vertical="center" wrapText="1"/>
    </xf>
    <xf numFmtId="0" fontId="68" fillId="0" borderId="33" xfId="2858" applyFont="1" applyFill="1" applyBorder="1" applyAlignment="1">
      <alignment horizontal="center" vertical="center" wrapText="1"/>
    </xf>
    <xf numFmtId="0" fontId="68" fillId="0" borderId="39" xfId="2858" applyFont="1" applyFill="1" applyBorder="1" applyAlignment="1">
      <alignment horizontal="center" vertical="center"/>
    </xf>
    <xf numFmtId="0" fontId="68" fillId="0" borderId="33" xfId="2858" applyFont="1" applyFill="1" applyBorder="1" applyAlignment="1">
      <alignment horizontal="center" vertical="center"/>
    </xf>
    <xf numFmtId="0" fontId="68" fillId="0" borderId="38" xfId="2858" applyFont="1" applyFill="1" applyBorder="1" applyAlignment="1">
      <alignment horizontal="center" vertical="top"/>
    </xf>
    <xf numFmtId="0" fontId="68" fillId="0" borderId="71" xfId="2858" applyFont="1" applyFill="1" applyBorder="1" applyAlignment="1">
      <alignment horizontal="center" vertical="top"/>
    </xf>
    <xf numFmtId="0" fontId="68" fillId="0" borderId="0" xfId="2858" applyFont="1" applyFill="1" applyBorder="1" applyAlignment="1">
      <alignment horizontal="center" vertical="top"/>
    </xf>
    <xf numFmtId="0" fontId="68" fillId="0" borderId="103" xfId="2858" applyFont="1" applyFill="1" applyBorder="1" applyAlignment="1">
      <alignment horizontal="center" vertical="top"/>
    </xf>
    <xf numFmtId="0" fontId="68" fillId="0" borderId="74" xfId="2858" applyFont="1" applyFill="1" applyBorder="1" applyAlignment="1">
      <alignment horizontal="center" vertical="top"/>
    </xf>
    <xf numFmtId="0" fontId="68" fillId="0" borderId="104" xfId="2858" applyFont="1" applyFill="1" applyBorder="1" applyAlignment="1">
      <alignment horizontal="center" vertical="top"/>
    </xf>
    <xf numFmtId="0" fontId="68" fillId="0" borderId="105" xfId="2858" applyFont="1" applyFill="1" applyBorder="1" applyAlignment="1">
      <alignment horizontal="center" vertical="center" wrapText="1"/>
    </xf>
    <xf numFmtId="167" fontId="89" fillId="0" borderId="22" xfId="2660" quotePrefix="1" applyNumberFormat="1" applyFont="1" applyFill="1" applyBorder="1" applyAlignment="1">
      <alignment horizontal="center" vertical="center"/>
    </xf>
    <xf numFmtId="167" fontId="89" fillId="0" borderId="106" xfId="2660" quotePrefix="1" applyNumberFormat="1" applyFont="1" applyFill="1" applyBorder="1" applyAlignment="1">
      <alignment horizontal="center" vertical="center"/>
    </xf>
    <xf numFmtId="0" fontId="89" fillId="0" borderId="37" xfId="6589" applyFont="1" applyFill="1" applyBorder="1" applyAlignment="1">
      <alignment horizontal="center" vertical="center" wrapText="1"/>
    </xf>
    <xf numFmtId="0" fontId="89" fillId="0" borderId="27" xfId="6589" applyFont="1" applyFill="1" applyBorder="1" applyAlignment="1">
      <alignment horizontal="center" vertical="center" wrapText="1"/>
    </xf>
    <xf numFmtId="0" fontId="89" fillId="0" borderId="20" xfId="6589" applyFont="1" applyFill="1" applyBorder="1" applyAlignment="1">
      <alignment horizontal="center" vertical="center" wrapText="1"/>
    </xf>
    <xf numFmtId="0" fontId="89" fillId="0" borderId="23" xfId="6589" applyFont="1" applyFill="1" applyBorder="1" applyAlignment="1">
      <alignment horizontal="center" vertical="center" wrapText="1"/>
    </xf>
    <xf numFmtId="0" fontId="68" fillId="0" borderId="10" xfId="2858" quotePrefix="1" applyFont="1" applyFill="1" applyBorder="1" applyAlignment="1">
      <alignment horizontal="center" vertical="center" wrapText="1"/>
    </xf>
    <xf numFmtId="0" fontId="68" fillId="0" borderId="40" xfId="2858" quotePrefix="1" applyFont="1" applyFill="1" applyBorder="1" applyAlignment="1">
      <alignment horizontal="center" vertical="center" wrapText="1"/>
    </xf>
    <xf numFmtId="0" fontId="68" fillId="0" borderId="54" xfId="2858" quotePrefix="1" applyFont="1" applyFill="1" applyBorder="1" applyAlignment="1">
      <alignment horizontal="center" vertical="center" wrapText="1"/>
    </xf>
    <xf numFmtId="167" fontId="89" fillId="0" borderId="36" xfId="2660" quotePrefix="1" applyNumberFormat="1" applyFont="1" applyFill="1" applyBorder="1" applyAlignment="1">
      <alignment horizontal="center" vertical="center"/>
    </xf>
    <xf numFmtId="167" fontId="89" fillId="0" borderId="21" xfId="2660" quotePrefix="1" applyNumberFormat="1" applyFont="1" applyFill="1" applyBorder="1" applyAlignment="1">
      <alignment horizontal="center" vertical="center"/>
    </xf>
    <xf numFmtId="0" fontId="68" fillId="0" borderId="38" xfId="2858" applyFont="1" applyFill="1" applyBorder="1" applyAlignment="1">
      <alignment horizontal="center" vertical="center"/>
    </xf>
    <xf numFmtId="0" fontId="68" fillId="0" borderId="29" xfId="2858" applyFont="1" applyFill="1" applyBorder="1" applyAlignment="1">
      <alignment horizontal="center" vertical="center"/>
    </xf>
    <xf numFmtId="0" fontId="68" fillId="0" borderId="71" xfId="2858" applyFont="1" applyFill="1" applyBorder="1" applyAlignment="1">
      <alignment horizontal="center" vertical="center"/>
    </xf>
    <xf numFmtId="14" fontId="89" fillId="0" borderId="10" xfId="6589" applyNumberFormat="1" applyFont="1" applyFill="1" applyBorder="1" applyAlignment="1">
      <alignment horizontal="center" vertical="center" wrapText="1"/>
    </xf>
    <xf numFmtId="14" fontId="89" fillId="0" borderId="40" xfId="6589" applyNumberFormat="1" applyFont="1" applyFill="1" applyBorder="1" applyAlignment="1">
      <alignment horizontal="center" vertical="center" wrapText="1"/>
    </xf>
    <xf numFmtId="14" fontId="89" fillId="0" borderId="54" xfId="6589" applyNumberFormat="1" applyFont="1" applyFill="1" applyBorder="1" applyAlignment="1">
      <alignment horizontal="center" vertical="center" wrapText="1"/>
    </xf>
    <xf numFmtId="0" fontId="89" fillId="0" borderId="38" xfId="6589" applyFont="1" applyFill="1" applyBorder="1" applyAlignment="1">
      <alignment horizontal="center" vertical="top" wrapText="1"/>
    </xf>
    <xf numFmtId="0" fontId="89" fillId="0" borderId="29" xfId="6589" applyFont="1" applyFill="1" applyBorder="1" applyAlignment="1">
      <alignment horizontal="center" vertical="top" wrapText="1"/>
    </xf>
    <xf numFmtId="0" fontId="89" fillId="0" borderId="71" xfId="6589" applyFont="1" applyFill="1" applyBorder="1" applyAlignment="1">
      <alignment horizontal="center" vertical="top" wrapText="1"/>
    </xf>
    <xf numFmtId="0" fontId="89" fillId="0" borderId="37" xfId="6589" applyFont="1" applyFill="1" applyBorder="1" applyAlignment="1">
      <alignment horizontal="left" vertical="center" wrapText="1"/>
    </xf>
    <xf numFmtId="0" fontId="89" fillId="0" borderId="27" xfId="6589" applyFont="1" applyFill="1" applyBorder="1" applyAlignment="1">
      <alignment horizontal="left" vertical="center" wrapText="1"/>
    </xf>
    <xf numFmtId="0" fontId="89" fillId="0" borderId="110" xfId="6589" applyFont="1" applyFill="1" applyBorder="1" applyAlignment="1">
      <alignment horizontal="left" vertical="center" wrapText="1"/>
    </xf>
    <xf numFmtId="0" fontId="68" fillId="0" borderId="67" xfId="2858" applyNumberFormat="1" applyFont="1" applyFill="1" applyBorder="1" applyAlignment="1">
      <alignment horizontal="left"/>
    </xf>
    <xf numFmtId="0" fontId="68" fillId="0" borderId="54" xfId="2858" applyNumberFormat="1" applyFont="1" applyFill="1" applyBorder="1" applyAlignment="1">
      <alignment horizontal="left"/>
    </xf>
    <xf numFmtId="0" fontId="68" fillId="0" borderId="67" xfId="2858" applyFont="1" applyFill="1" applyBorder="1"/>
    <xf numFmtId="0" fontId="68" fillId="0" borderId="54" xfId="2858" applyFont="1" applyFill="1" applyBorder="1"/>
    <xf numFmtId="0" fontId="112" fillId="0" borderId="67" xfId="2858" applyNumberFormat="1" applyFont="1" applyFill="1" applyBorder="1" applyAlignment="1">
      <alignment horizontal="left"/>
    </xf>
    <xf numFmtId="0" fontId="112" fillId="0" borderId="54" xfId="2858" applyNumberFormat="1" applyFont="1" applyFill="1" applyBorder="1" applyAlignment="1">
      <alignment horizontal="left"/>
    </xf>
    <xf numFmtId="0" fontId="68" fillId="0" borderId="15" xfId="2858" applyFont="1" applyFill="1" applyBorder="1" applyAlignment="1">
      <alignment horizontal="left" vertical="center" wrapText="1"/>
    </xf>
    <xf numFmtId="14" fontId="68" fillId="0" borderId="15" xfId="2858" applyNumberFormat="1" applyFont="1" applyFill="1" applyBorder="1" applyAlignment="1">
      <alignment horizontal="left" vertical="center" wrapText="1"/>
    </xf>
    <xf numFmtId="0" fontId="89" fillId="0" borderId="38" xfId="6589" applyFont="1" applyFill="1" applyBorder="1" applyAlignment="1">
      <alignment horizontal="center" vertical="center"/>
    </xf>
    <xf numFmtId="0" fontId="89" fillId="0" borderId="71" xfId="6589" applyFont="1" applyFill="1" applyBorder="1" applyAlignment="1">
      <alignment horizontal="center" vertical="center"/>
    </xf>
    <xf numFmtId="0" fontId="89" fillId="0" borderId="37" xfId="6589" applyFont="1" applyFill="1" applyBorder="1" applyAlignment="1">
      <alignment horizontal="left" vertical="center"/>
    </xf>
    <xf numFmtId="0" fontId="89" fillId="0" borderId="113" xfId="6589" applyFont="1" applyFill="1" applyBorder="1" applyAlignment="1">
      <alignment horizontal="left" vertical="center"/>
    </xf>
    <xf numFmtId="0" fontId="68" fillId="0" borderId="32" xfId="2858" applyFont="1" applyFill="1" applyBorder="1" applyAlignment="1">
      <alignment horizontal="center" vertical="center" wrapText="1"/>
    </xf>
    <xf numFmtId="0" fontId="68" fillId="0" borderId="50" xfId="2858" quotePrefix="1" applyFont="1" applyFill="1" applyBorder="1" applyAlignment="1">
      <alignment horizontal="center" vertical="center" wrapText="1"/>
    </xf>
    <xf numFmtId="0" fontId="68" fillId="0" borderId="19" xfId="2858" quotePrefix="1" applyFont="1" applyFill="1" applyBorder="1" applyAlignment="1">
      <alignment horizontal="center" vertical="center" wrapText="1"/>
    </xf>
    <xf numFmtId="0" fontId="68" fillId="0" borderId="10" xfId="2858" quotePrefix="1" applyNumberFormat="1" applyFont="1" applyFill="1" applyBorder="1" applyAlignment="1">
      <alignment horizontal="center" vertical="center" wrapText="1"/>
    </xf>
    <xf numFmtId="0" fontId="68" fillId="0" borderId="54" xfId="2858" quotePrefix="1" applyNumberFormat="1" applyFont="1" applyFill="1" applyBorder="1" applyAlignment="1">
      <alignment horizontal="center" vertical="center" wrapText="1"/>
    </xf>
    <xf numFmtId="166" fontId="89" fillId="0" borderId="10" xfId="2660" quotePrefix="1" applyNumberFormat="1" applyFont="1" applyFill="1" applyBorder="1" applyAlignment="1">
      <alignment horizontal="center" vertical="center"/>
    </xf>
    <xf numFmtId="166" fontId="89" fillId="0" borderId="54" xfId="2660" quotePrefix="1" applyNumberFormat="1" applyFont="1" applyFill="1" applyBorder="1" applyAlignment="1">
      <alignment horizontal="center" vertical="center"/>
    </xf>
    <xf numFmtId="0" fontId="89" fillId="0" borderId="10" xfId="2660" quotePrefix="1" applyNumberFormat="1" applyFont="1" applyFill="1" applyBorder="1" applyAlignment="1">
      <alignment horizontal="center" vertical="center"/>
    </xf>
    <xf numFmtId="0" fontId="89" fillId="0" borderId="54" xfId="2660" quotePrefix="1" applyNumberFormat="1" applyFont="1" applyFill="1" applyBorder="1" applyAlignment="1">
      <alignment horizontal="center" vertical="center"/>
    </xf>
    <xf numFmtId="14" fontId="89" fillId="0" borderId="10" xfId="6591" applyNumberFormat="1" applyFont="1" applyFill="1" applyBorder="1" applyAlignment="1">
      <alignment horizontal="center" vertical="center"/>
    </xf>
    <xf numFmtId="14" fontId="89" fillId="0" borderId="40" xfId="6591" applyNumberFormat="1" applyFont="1" applyFill="1" applyBorder="1" applyAlignment="1">
      <alignment horizontal="center" vertical="center"/>
    </xf>
    <xf numFmtId="14" fontId="89" fillId="0" borderId="54" xfId="6591" applyNumberFormat="1" applyFont="1" applyFill="1" applyBorder="1" applyAlignment="1">
      <alignment horizontal="center" vertical="center"/>
    </xf>
    <xf numFmtId="42" fontId="68" fillId="0" borderId="40" xfId="2858" applyNumberFormat="1" applyFont="1" applyFill="1" applyBorder="1" applyAlignment="1">
      <alignment horizontal="center" vertical="center"/>
    </xf>
    <xf numFmtId="0" fontId="68" fillId="0" borderId="42" xfId="2858" applyFont="1" applyFill="1" applyBorder="1" applyAlignment="1">
      <alignment horizontal="center" vertical="center"/>
    </xf>
    <xf numFmtId="0" fontId="68" fillId="0" borderId="10" xfId="2858" applyNumberFormat="1" applyFont="1" applyFill="1" applyBorder="1" applyAlignment="1">
      <alignment horizontal="left"/>
    </xf>
    <xf numFmtId="0" fontId="68" fillId="0" borderId="10" xfId="2858" applyFont="1" applyFill="1" applyBorder="1"/>
    <xf numFmtId="0" fontId="68" fillId="0" borderId="66" xfId="2858" applyNumberFormat="1" applyFont="1" applyFill="1" applyBorder="1" applyAlignment="1" applyProtection="1">
      <alignment horizontal="center" vertical="center" wrapText="1"/>
      <protection locked="0"/>
    </xf>
    <xf numFmtId="0" fontId="68" fillId="0" borderId="52" xfId="2858" applyNumberFormat="1" applyFont="1" applyFill="1" applyBorder="1" applyAlignment="1" applyProtection="1">
      <alignment horizontal="center" vertical="center" wrapText="1"/>
      <protection locked="0"/>
    </xf>
    <xf numFmtId="0" fontId="68" fillId="0" borderId="48" xfId="2858" applyNumberFormat="1" applyFont="1" applyFill="1" applyBorder="1" applyAlignment="1" applyProtection="1">
      <alignment horizontal="center" vertical="center" wrapText="1"/>
      <protection locked="0"/>
    </xf>
    <xf numFmtId="0" fontId="89" fillId="0" borderId="62" xfId="6589" applyFont="1" applyFill="1" applyBorder="1" applyAlignment="1">
      <alignment horizontal="left" vertical="center"/>
    </xf>
    <xf numFmtId="0" fontId="89" fillId="0" borderId="20" xfId="6589" applyFont="1" applyFill="1" applyBorder="1" applyAlignment="1">
      <alignment horizontal="left" vertical="center"/>
    </xf>
    <xf numFmtId="0" fontId="89" fillId="0" borderId="64" xfId="6589" applyFont="1" applyFill="1" applyBorder="1" applyAlignment="1">
      <alignment horizontal="center" vertical="center"/>
    </xf>
    <xf numFmtId="0" fontId="89" fillId="0" borderId="23" xfId="6589" applyFont="1" applyFill="1" applyBorder="1" applyAlignment="1">
      <alignment horizontal="center" vertical="center"/>
    </xf>
    <xf numFmtId="0" fontId="68" fillId="0" borderId="67" xfId="2858" applyFont="1" applyFill="1" applyBorder="1" applyAlignment="1">
      <alignment horizontal="left" vertical="center" wrapText="1"/>
    </xf>
    <xf numFmtId="0" fontId="87" fillId="0" borderId="39" xfId="6589" applyFont="1" applyFill="1" applyBorder="1" applyAlignment="1">
      <alignment horizontal="center" wrapText="1"/>
    </xf>
    <xf numFmtId="0" fontId="87" fillId="0" borderId="38" xfId="6589" applyFont="1" applyFill="1" applyBorder="1" applyAlignment="1">
      <alignment horizontal="center" wrapText="1"/>
    </xf>
    <xf numFmtId="0" fontId="87" fillId="0" borderId="42" xfId="6589" applyFont="1" applyFill="1" applyBorder="1" applyAlignment="1">
      <alignment horizontal="center" wrapText="1"/>
    </xf>
    <xf numFmtId="0" fontId="87" fillId="0" borderId="29" xfId="6589" applyFont="1" applyFill="1" applyBorder="1" applyAlignment="1">
      <alignment horizontal="center" wrapText="1"/>
    </xf>
    <xf numFmtId="0" fontId="87" fillId="0" borderId="70" xfId="6589" applyFont="1" applyFill="1" applyBorder="1" applyAlignment="1">
      <alignment horizontal="center" wrapText="1"/>
    </xf>
    <xf numFmtId="0" fontId="87" fillId="0" borderId="50" xfId="6589" applyFont="1" applyFill="1" applyBorder="1" applyAlignment="1" applyProtection="1">
      <alignment horizontal="center" wrapText="1"/>
      <protection locked="0"/>
    </xf>
    <xf numFmtId="0" fontId="87" fillId="0" borderId="52" xfId="6589" applyFont="1" applyFill="1" applyBorder="1" applyAlignment="1" applyProtection="1">
      <alignment horizontal="center" wrapText="1"/>
      <protection locked="0"/>
    </xf>
    <xf numFmtId="0" fontId="87" fillId="0" borderId="48" xfId="6589" applyFont="1" applyFill="1" applyBorder="1" applyAlignment="1" applyProtection="1">
      <alignment horizontal="center" wrapText="1"/>
      <protection locked="0"/>
    </xf>
    <xf numFmtId="0" fontId="87" fillId="0" borderId="39" xfId="6589" applyFont="1" applyFill="1" applyBorder="1" applyAlignment="1" applyProtection="1">
      <alignment horizontal="center" wrapText="1"/>
      <protection locked="0"/>
    </xf>
    <xf numFmtId="0" fontId="87" fillId="0" borderId="42" xfId="6589" applyFont="1" applyFill="1" applyBorder="1" applyAlignment="1" applyProtection="1">
      <alignment horizontal="center" wrapText="1"/>
      <protection locked="0"/>
    </xf>
    <xf numFmtId="0" fontId="87" fillId="0" borderId="61" xfId="6589" applyFont="1" applyFill="1" applyBorder="1" applyAlignment="1" applyProtection="1">
      <alignment horizontal="center" wrapText="1"/>
      <protection locked="0"/>
    </xf>
    <xf numFmtId="0" fontId="89" fillId="0" borderId="118" xfId="6589" applyFont="1" applyFill="1" applyBorder="1" applyAlignment="1">
      <alignment horizontal="center" vertical="center" wrapText="1"/>
    </xf>
    <xf numFmtId="0" fontId="68" fillId="0" borderId="114" xfId="2858" applyFont="1" applyFill="1" applyBorder="1" applyAlignment="1">
      <alignment horizontal="center" vertical="center" wrapText="1"/>
    </xf>
    <xf numFmtId="167" fontId="68" fillId="0" borderId="36" xfId="2858" applyNumberFormat="1" applyFont="1" applyFill="1" applyBorder="1" applyAlignment="1">
      <alignment horizontal="center" vertical="center"/>
    </xf>
    <xf numFmtId="167" fontId="68" fillId="0" borderId="101" xfId="2858" applyNumberFormat="1" applyFont="1" applyFill="1" applyBorder="1" applyAlignment="1">
      <alignment horizontal="center" vertical="center"/>
    </xf>
    <xf numFmtId="0" fontId="68" fillId="0" borderId="50" xfId="2858" applyFont="1" applyFill="1" applyBorder="1"/>
    <xf numFmtId="0" fontId="68" fillId="0" borderId="19" xfId="2858" applyFont="1" applyFill="1" applyBorder="1"/>
    <xf numFmtId="42" fontId="68" fillId="0" borderId="68" xfId="2858" applyNumberFormat="1" applyFont="1" applyFill="1" applyBorder="1" applyAlignment="1">
      <alignment horizontal="center" vertical="center"/>
    </xf>
    <xf numFmtId="42" fontId="68" fillId="0" borderId="21" xfId="2858" applyNumberFormat="1" applyFont="1" applyFill="1" applyBorder="1" applyAlignment="1">
      <alignment horizontal="center" vertical="center"/>
    </xf>
    <xf numFmtId="0" fontId="68" fillId="0" borderId="66" xfId="2858" applyFont="1" applyFill="1" applyBorder="1"/>
    <xf numFmtId="0" fontId="87" fillId="0" borderId="0" xfId="6589" applyFont="1" applyFill="1" applyAlignment="1">
      <alignment horizontal="center" vertical="center"/>
    </xf>
    <xf numFmtId="0" fontId="87" fillId="0" borderId="62" xfId="6589" applyFont="1" applyFill="1" applyBorder="1" applyAlignment="1">
      <alignment horizontal="center" vertical="center" wrapText="1"/>
    </xf>
    <xf numFmtId="0" fontId="87" fillId="0" borderId="27" xfId="6589" applyFont="1" applyFill="1" applyBorder="1" applyAlignment="1">
      <alignment horizontal="center" vertical="center" wrapText="1"/>
    </xf>
    <xf numFmtId="0" fontId="87" fillId="0" borderId="73" xfId="6589" applyFont="1" applyFill="1" applyBorder="1" applyAlignment="1">
      <alignment horizontal="center" vertical="center" wrapText="1"/>
    </xf>
    <xf numFmtId="0" fontId="87" fillId="0" borderId="53" xfId="6589" applyFont="1" applyFill="1" applyBorder="1" applyAlignment="1">
      <alignment horizontal="center" vertical="center" wrapText="1"/>
    </xf>
    <xf numFmtId="0" fontId="87" fillId="0" borderId="63" xfId="6589" applyFont="1" applyFill="1" applyBorder="1" applyAlignment="1">
      <alignment horizontal="center" vertical="center" wrapText="1"/>
    </xf>
    <xf numFmtId="0" fontId="87" fillId="0" borderId="69" xfId="6589" applyFont="1" applyFill="1" applyBorder="1" applyAlignment="1">
      <alignment horizontal="center" vertical="center" wrapText="1"/>
    </xf>
    <xf numFmtId="0" fontId="87" fillId="0" borderId="33" xfId="6589" applyFont="1" applyFill="1" applyBorder="1" applyAlignment="1">
      <alignment horizontal="center" vertical="center" wrapText="1"/>
    </xf>
    <xf numFmtId="0" fontId="87" fillId="0" borderId="60" xfId="6589" applyFont="1" applyFill="1" applyBorder="1" applyAlignment="1">
      <alignment horizontal="center" vertical="center" wrapText="1"/>
    </xf>
    <xf numFmtId="0" fontId="87" fillId="0" borderId="71" xfId="6589" applyFont="1" applyFill="1" applyBorder="1" applyAlignment="1">
      <alignment horizontal="center" vertical="center" wrapText="1"/>
    </xf>
    <xf numFmtId="0" fontId="65" fillId="0" borderId="62" xfId="2858" applyFont="1" applyFill="1" applyBorder="1" applyAlignment="1">
      <alignment horizontal="center" vertical="center"/>
    </xf>
    <xf numFmtId="0" fontId="65" fillId="0" borderId="63" xfId="2858" applyFont="1" applyFill="1" applyBorder="1" applyAlignment="1">
      <alignment horizontal="center" vertical="center"/>
    </xf>
    <xf numFmtId="0" fontId="65" fillId="0" borderId="69" xfId="2858" applyFont="1" applyFill="1" applyBorder="1" applyAlignment="1">
      <alignment horizontal="center" vertical="center"/>
    </xf>
    <xf numFmtId="0" fontId="65" fillId="0" borderId="20" xfId="2858" applyFont="1" applyFill="1" applyBorder="1" applyAlignment="1">
      <alignment horizontal="center" vertical="center"/>
    </xf>
    <xf numFmtId="0" fontId="65" fillId="0" borderId="60" xfId="2858" applyFont="1" applyFill="1" applyBorder="1" applyAlignment="1">
      <alignment horizontal="center" vertical="center"/>
    </xf>
    <xf numFmtId="0" fontId="65" fillId="0" borderId="71" xfId="2858" applyFont="1" applyFill="1" applyBorder="1" applyAlignment="1">
      <alignment horizontal="center" vertical="center"/>
    </xf>
    <xf numFmtId="0" fontId="65" fillId="0" borderId="62" xfId="2858" applyFont="1" applyFill="1" applyBorder="1" applyAlignment="1">
      <alignment horizontal="center" vertical="center" wrapText="1"/>
    </xf>
    <xf numFmtId="0" fontId="65" fillId="0" borderId="63" xfId="2858" applyFont="1" applyFill="1" applyBorder="1" applyAlignment="1">
      <alignment horizontal="center" vertical="center" wrapText="1"/>
    </xf>
    <xf numFmtId="0" fontId="65" fillId="0" borderId="69" xfId="2858" applyFont="1" applyFill="1" applyBorder="1" applyAlignment="1">
      <alignment horizontal="center" vertical="center" wrapText="1"/>
    </xf>
    <xf numFmtId="0" fontId="65" fillId="0" borderId="20" xfId="2858" applyFont="1" applyFill="1" applyBorder="1" applyAlignment="1">
      <alignment horizontal="center" vertical="center" wrapText="1"/>
    </xf>
    <xf numFmtId="0" fontId="65" fillId="0" borderId="60" xfId="2858" applyFont="1" applyFill="1" applyBorder="1" applyAlignment="1">
      <alignment horizontal="center" vertical="center" wrapText="1"/>
    </xf>
    <xf numFmtId="0" fontId="65" fillId="0" borderId="71" xfId="2858" applyFont="1" applyFill="1" applyBorder="1" applyAlignment="1">
      <alignment horizontal="center" vertical="center" wrapText="1"/>
    </xf>
    <xf numFmtId="0" fontId="65" fillId="0" borderId="10" xfId="2858" applyNumberFormat="1" applyFont="1" applyFill="1" applyBorder="1" applyAlignment="1" applyProtection="1">
      <alignment horizontal="center" wrapText="1"/>
      <protection locked="0"/>
    </xf>
    <xf numFmtId="0" fontId="65" fillId="0" borderId="40" xfId="2858" applyNumberFormat="1" applyFont="1" applyFill="1" applyBorder="1" applyAlignment="1" applyProtection="1">
      <alignment horizontal="center" wrapText="1"/>
      <protection locked="0"/>
    </xf>
    <xf numFmtId="0" fontId="65" fillId="0" borderId="43" xfId="2858" applyNumberFormat="1" applyFont="1" applyFill="1" applyBorder="1" applyAlignment="1" applyProtection="1">
      <alignment horizontal="center" wrapText="1"/>
      <protection locked="0"/>
    </xf>
    <xf numFmtId="0" fontId="65" fillId="0" borderId="35" xfId="2858" applyFont="1" applyFill="1" applyBorder="1" applyAlignment="1">
      <alignment horizontal="center" wrapText="1"/>
    </xf>
    <xf numFmtId="0" fontId="65" fillId="0" borderId="74" xfId="2858" applyFont="1" applyFill="1" applyBorder="1" applyAlignment="1">
      <alignment horizontal="center" wrapText="1"/>
    </xf>
    <xf numFmtId="0" fontId="65" fillId="0" borderId="72" xfId="2858" applyFont="1" applyFill="1" applyBorder="1" applyAlignment="1">
      <alignment horizontal="center" wrapText="1"/>
    </xf>
    <xf numFmtId="0" fontId="87" fillId="0" borderId="36" xfId="6590" applyFont="1" applyFill="1" applyBorder="1" applyAlignment="1" applyProtection="1">
      <alignment horizontal="center" wrapText="1"/>
      <protection locked="0"/>
    </xf>
    <xf numFmtId="0" fontId="87" fillId="0" borderId="22" xfId="6590" applyFont="1" applyFill="1" applyBorder="1" applyAlignment="1" applyProtection="1">
      <alignment horizontal="center" wrapText="1"/>
      <protection locked="0"/>
    </xf>
    <xf numFmtId="0" fontId="87" fillId="0" borderId="49" xfId="6590" applyFont="1" applyFill="1" applyBorder="1" applyAlignment="1" applyProtection="1">
      <alignment horizontal="center" wrapText="1"/>
      <protection locked="0"/>
    </xf>
    <xf numFmtId="0" fontId="87" fillId="0" borderId="37" xfId="6589" applyFont="1" applyFill="1" applyBorder="1" applyAlignment="1">
      <alignment horizontal="center" wrapText="1"/>
    </xf>
    <xf numFmtId="0" fontId="87" fillId="0" borderId="27" xfId="6589" applyFont="1" applyFill="1" applyBorder="1" applyAlignment="1">
      <alignment horizontal="center" wrapText="1"/>
    </xf>
    <xf numFmtId="0" fontId="87" fillId="0" borderId="73" xfId="6589" applyFont="1" applyFill="1" applyBorder="1" applyAlignment="1">
      <alignment horizontal="center" wrapText="1"/>
    </xf>
    <xf numFmtId="0" fontId="87" fillId="0" borderId="39" xfId="6590" applyFont="1" applyFill="1" applyBorder="1" applyAlignment="1" applyProtection="1">
      <alignment horizontal="center" wrapText="1"/>
      <protection locked="0"/>
    </xf>
    <xf numFmtId="0" fontId="87" fillId="0" borderId="42" xfId="6590" applyFont="1" applyFill="1" applyBorder="1" applyAlignment="1" applyProtection="1">
      <alignment horizontal="center" wrapText="1"/>
      <protection locked="0"/>
    </xf>
    <xf numFmtId="0" fontId="87" fillId="0" borderId="61" xfId="6590" applyFont="1" applyFill="1" applyBorder="1" applyAlignment="1" applyProtection="1">
      <alignment horizontal="center" wrapText="1"/>
      <protection locked="0"/>
    </xf>
    <xf numFmtId="0" fontId="87" fillId="0" borderId="10" xfId="6590" applyFont="1" applyFill="1" applyBorder="1" applyAlignment="1" applyProtection="1">
      <alignment horizontal="center" wrapText="1"/>
      <protection locked="0"/>
    </xf>
    <xf numFmtId="0" fontId="87" fillId="0" borderId="40" xfId="6590" applyFont="1" applyFill="1" applyBorder="1" applyAlignment="1" applyProtection="1">
      <alignment horizontal="center" wrapText="1"/>
      <protection locked="0"/>
    </xf>
    <xf numFmtId="0" fontId="87" fillId="0" borderId="43" xfId="6590" applyFont="1" applyFill="1" applyBorder="1" applyAlignment="1" applyProtection="1">
      <alignment horizontal="center" wrapText="1"/>
      <protection locked="0"/>
    </xf>
    <xf numFmtId="0" fontId="87" fillId="0" borderId="35" xfId="6589" applyFont="1" applyFill="1" applyBorder="1" applyAlignment="1">
      <alignment horizontal="center" wrapText="1"/>
    </xf>
    <xf numFmtId="0" fontId="87" fillId="0" borderId="74" xfId="6589" applyFont="1" applyFill="1" applyBorder="1" applyAlignment="1">
      <alignment horizontal="center" wrapText="1"/>
    </xf>
    <xf numFmtId="0" fontId="87" fillId="0" borderId="36" xfId="6589" applyFont="1" applyFill="1" applyBorder="1" applyAlignment="1">
      <alignment horizontal="center" wrapText="1"/>
    </xf>
    <xf numFmtId="0" fontId="87" fillId="0" borderId="22" xfId="6589" applyFont="1" applyFill="1" applyBorder="1" applyAlignment="1">
      <alignment horizontal="center" wrapText="1"/>
    </xf>
    <xf numFmtId="0" fontId="87" fillId="0" borderId="49" xfId="6589" applyFont="1" applyFill="1" applyBorder="1" applyAlignment="1">
      <alignment horizontal="center" wrapText="1"/>
    </xf>
    <xf numFmtId="0" fontId="65" fillId="0" borderId="10" xfId="2858" applyFont="1" applyFill="1" applyBorder="1" applyAlignment="1">
      <alignment horizontal="center" wrapText="1"/>
    </xf>
    <xf numFmtId="0" fontId="65" fillId="0" borderId="40" xfId="2858" applyFont="1" applyFill="1" applyBorder="1" applyAlignment="1">
      <alignment horizontal="center" wrapText="1"/>
    </xf>
    <xf numFmtId="0" fontId="87" fillId="0" borderId="10" xfId="6589" applyFont="1" applyFill="1" applyBorder="1" applyAlignment="1">
      <alignment horizontal="center" wrapText="1"/>
    </xf>
    <xf numFmtId="0" fontId="87" fillId="0" borderId="40" xfId="6589" applyFont="1" applyFill="1" applyBorder="1" applyAlignment="1">
      <alignment horizontal="center" wrapText="1"/>
    </xf>
    <xf numFmtId="0" fontId="87" fillId="0" borderId="43" xfId="6589" applyFont="1" applyFill="1" applyBorder="1" applyAlignment="1">
      <alignment horizontal="center" wrapText="1"/>
    </xf>
    <xf numFmtId="14" fontId="87" fillId="0" borderId="0" xfId="6592" applyNumberFormat="1" applyFont="1" applyFill="1" applyBorder="1" applyAlignment="1">
      <alignment horizontal="center"/>
    </xf>
    <xf numFmtId="14" fontId="87" fillId="0" borderId="58" xfId="6592" applyNumberFormat="1" applyFont="1" applyFill="1" applyBorder="1" applyAlignment="1" applyProtection="1">
      <alignment horizontal="center" wrapText="1"/>
      <protection locked="0"/>
    </xf>
    <xf numFmtId="14" fontId="87" fillId="0" borderId="47" xfId="6592" applyNumberFormat="1" applyFont="1" applyFill="1" applyBorder="1" applyAlignment="1" applyProtection="1">
      <alignment horizontal="center" wrapText="1"/>
      <protection locked="0"/>
    </xf>
    <xf numFmtId="14" fontId="68" fillId="0" borderId="10" xfId="2858" applyNumberFormat="1" applyFont="1" applyFill="1" applyBorder="1" applyAlignment="1">
      <alignment horizontal="center" vertical="center" wrapText="1"/>
    </xf>
    <xf numFmtId="14" fontId="68" fillId="0" borderId="54" xfId="2858" applyNumberFormat="1" applyFont="1" applyFill="1" applyBorder="1" applyAlignment="1">
      <alignment horizontal="center" vertical="center" wrapText="1"/>
    </xf>
    <xf numFmtId="0" fontId="68" fillId="0" borderId="50" xfId="2858" applyFont="1" applyFill="1" applyBorder="1" applyAlignment="1">
      <alignment horizontal="center" vertical="center" wrapText="1"/>
    </xf>
    <xf numFmtId="0" fontId="68" fillId="0" borderId="19" xfId="2858" applyFont="1" applyFill="1" applyBorder="1" applyAlignment="1">
      <alignment horizontal="center" vertical="center" wrapText="1"/>
    </xf>
    <xf numFmtId="42" fontId="68" fillId="0" borderId="39" xfId="2858" applyNumberFormat="1" applyFont="1" applyFill="1" applyBorder="1" applyAlignment="1">
      <alignment horizontal="center" vertical="center" wrapText="1"/>
    </xf>
    <xf numFmtId="42" fontId="68" fillId="0" borderId="38" xfId="2858" applyNumberFormat="1" applyFont="1" applyFill="1" applyBorder="1" applyAlignment="1">
      <alignment horizontal="center" vertical="center" wrapText="1"/>
    </xf>
    <xf numFmtId="42" fontId="68" fillId="0" borderId="33" xfId="2858" applyNumberFormat="1" applyFont="1" applyFill="1" applyBorder="1" applyAlignment="1">
      <alignment horizontal="center" vertical="center" wrapText="1"/>
    </xf>
    <xf numFmtId="42" fontId="68" fillId="0" borderId="71" xfId="2858" applyNumberFormat="1" applyFont="1" applyFill="1" applyBorder="1" applyAlignment="1">
      <alignment horizontal="center" vertical="center" wrapText="1"/>
    </xf>
    <xf numFmtId="0" fontId="68" fillId="0" borderId="97" xfId="2858" applyFont="1" applyFill="1" applyBorder="1" applyAlignment="1">
      <alignment horizontal="center" vertical="center" wrapText="1"/>
    </xf>
    <xf numFmtId="0" fontId="68" fillId="0" borderId="93" xfId="2858" applyFont="1" applyFill="1" applyBorder="1" applyAlignment="1">
      <alignment horizontal="center" vertical="center" wrapText="1"/>
    </xf>
    <xf numFmtId="0" fontId="68" fillId="0" borderId="85" xfId="2858" applyFont="1" applyFill="1" applyBorder="1" applyAlignment="1">
      <alignment horizontal="center" vertical="center" wrapText="1"/>
    </xf>
    <xf numFmtId="14" fontId="68" fillId="0" borderId="66" xfId="2858" applyNumberFormat="1" applyFont="1" applyFill="1" applyBorder="1" applyAlignment="1">
      <alignment horizontal="center" vertical="center" wrapText="1"/>
    </xf>
    <xf numFmtId="14" fontId="68" fillId="0" borderId="52" xfId="2858" applyNumberFormat="1" applyFont="1" applyFill="1" applyBorder="1" applyAlignment="1">
      <alignment horizontal="center" vertical="center" wrapText="1"/>
    </xf>
    <xf numFmtId="14" fontId="68" fillId="0" borderId="19" xfId="2858" applyNumberFormat="1" applyFont="1" applyFill="1" applyBorder="1" applyAlignment="1">
      <alignment horizontal="center" vertical="center" wrapText="1"/>
    </xf>
    <xf numFmtId="42" fontId="68" fillId="0" borderId="53" xfId="2858" applyNumberFormat="1" applyFont="1" applyFill="1" applyBorder="1" applyAlignment="1">
      <alignment horizontal="center" vertical="center" wrapText="1"/>
    </xf>
    <xf numFmtId="42" fontId="68" fillId="0" borderId="69" xfId="2858" applyNumberFormat="1" applyFont="1" applyFill="1" applyBorder="1" applyAlignment="1">
      <alignment horizontal="center" vertical="center" wrapText="1"/>
    </xf>
    <xf numFmtId="42" fontId="68" fillId="0" borderId="42" xfId="2858" applyNumberFormat="1" applyFont="1" applyFill="1" applyBorder="1" applyAlignment="1">
      <alignment horizontal="center" vertical="center" wrapText="1"/>
    </xf>
    <xf numFmtId="42" fontId="68" fillId="0" borderId="29" xfId="2858" applyNumberFormat="1" applyFont="1" applyFill="1" applyBorder="1" applyAlignment="1">
      <alignment horizontal="center" vertical="center" wrapText="1"/>
    </xf>
    <xf numFmtId="0" fontId="68" fillId="0" borderId="67" xfId="2858" applyFont="1" applyFill="1" applyBorder="1" applyAlignment="1">
      <alignment horizontal="center" vertical="center" wrapText="1"/>
    </xf>
    <xf numFmtId="42" fontId="68" fillId="0" borderId="68" xfId="2858" applyNumberFormat="1" applyFont="1" applyFill="1" applyBorder="1" applyAlignment="1">
      <alignment horizontal="center" vertical="center" wrapText="1"/>
    </xf>
    <xf numFmtId="42" fontId="68" fillId="0" borderId="22" xfId="2858" applyNumberFormat="1" applyFont="1" applyFill="1" applyBorder="1" applyAlignment="1">
      <alignment horizontal="center" vertical="center" wrapText="1"/>
    </xf>
    <xf numFmtId="42" fontId="68" fillId="0" borderId="21" xfId="2858" applyNumberFormat="1" applyFont="1" applyFill="1" applyBorder="1" applyAlignment="1">
      <alignment horizontal="center" vertical="center" wrapText="1"/>
    </xf>
    <xf numFmtId="0" fontId="68" fillId="0" borderId="66" xfId="2858" applyFont="1" applyFill="1" applyBorder="1" applyAlignment="1">
      <alignment horizontal="left" vertical="center" wrapText="1"/>
    </xf>
    <xf numFmtId="0" fontId="68" fillId="0" borderId="52" xfId="2858" applyFont="1" applyFill="1" applyBorder="1" applyAlignment="1">
      <alignment horizontal="left" vertical="center" wrapText="1"/>
    </xf>
    <xf numFmtId="0" fontId="68" fillId="0" borderId="19" xfId="2858" applyFont="1" applyFill="1" applyBorder="1" applyAlignment="1">
      <alignment horizontal="left" vertical="center" wrapText="1"/>
    </xf>
    <xf numFmtId="0" fontId="65" fillId="0" borderId="0" xfId="2858" applyFont="1" applyFill="1" applyAlignment="1">
      <alignment horizontal="center" wrapText="1"/>
    </xf>
    <xf numFmtId="0" fontId="65" fillId="0" borderId="50" xfId="2858" applyFont="1" applyFill="1" applyBorder="1" applyAlignment="1">
      <alignment horizontal="center" wrapText="1"/>
    </xf>
    <xf numFmtId="0" fontId="68" fillId="0" borderId="0" xfId="2858" applyFont="1" applyFill="1" applyAlignment="1">
      <alignment horizontal="center" wrapText="1"/>
    </xf>
    <xf numFmtId="0" fontId="65" fillId="0" borderId="91" xfId="2858" applyFont="1" applyFill="1" applyBorder="1" applyAlignment="1">
      <alignment horizontal="center" wrapText="1"/>
    </xf>
    <xf numFmtId="0" fontId="65" fillId="0" borderId="93" xfId="2858" applyFont="1" applyFill="1" applyBorder="1" applyAlignment="1">
      <alignment horizontal="center" wrapText="1"/>
    </xf>
    <xf numFmtId="0" fontId="65" fillId="0" borderId="92" xfId="2858" applyFont="1" applyFill="1" applyBorder="1" applyAlignment="1">
      <alignment horizontal="center" wrapText="1"/>
    </xf>
    <xf numFmtId="0" fontId="65" fillId="0" borderId="88" xfId="2858" applyFont="1" applyFill="1" applyBorder="1" applyAlignment="1">
      <alignment horizontal="center" wrapText="1"/>
    </xf>
    <xf numFmtId="0" fontId="65" fillId="0" borderId="89" xfId="2858" applyFont="1" applyFill="1" applyBorder="1" applyAlignment="1">
      <alignment horizontal="center" wrapText="1"/>
    </xf>
    <xf numFmtId="0" fontId="65" fillId="0" borderId="90" xfId="2858" applyFont="1" applyFill="1" applyBorder="1" applyAlignment="1">
      <alignment horizontal="center" wrapText="1"/>
    </xf>
    <xf numFmtId="0" fontId="65" fillId="0" borderId="94" xfId="2858" applyFont="1" applyFill="1" applyBorder="1" applyAlignment="1">
      <alignment horizontal="center" wrapText="1"/>
    </xf>
    <xf numFmtId="0" fontId="65" fillId="0" borderId="24" xfId="2858" applyFont="1" applyFill="1" applyBorder="1" applyAlignment="1">
      <alignment horizontal="center" wrapText="1"/>
    </xf>
    <xf numFmtId="0" fontId="65" fillId="0" borderId="47" xfId="2858" applyFont="1" applyFill="1" applyBorder="1" applyAlignment="1">
      <alignment horizontal="center" wrapText="1"/>
    </xf>
    <xf numFmtId="0" fontId="65" fillId="0" borderId="56" xfId="2858" applyFont="1" applyFill="1" applyBorder="1" applyAlignment="1">
      <alignment horizontal="center" wrapText="1"/>
    </xf>
    <xf numFmtId="0" fontId="65" fillId="0" borderId="25" xfId="2858" applyFont="1" applyFill="1" applyBorder="1" applyAlignment="1">
      <alignment horizontal="center" wrapText="1"/>
    </xf>
    <xf numFmtId="0" fontId="65" fillId="0" borderId="55" xfId="2858" applyFont="1" applyFill="1" applyBorder="1" applyAlignment="1">
      <alignment horizontal="center" wrapText="1"/>
    </xf>
    <xf numFmtId="42" fontId="68" fillId="0" borderId="31" xfId="2858" applyNumberFormat="1" applyFont="1" applyFill="1" applyBorder="1" applyAlignment="1">
      <alignment vertical="center" wrapText="1"/>
    </xf>
    <xf numFmtId="42" fontId="68" fillId="0" borderId="59" xfId="2858" applyNumberFormat="1" applyFont="1" applyFill="1" applyBorder="1" applyAlignment="1">
      <alignment vertical="center" wrapText="1"/>
    </xf>
    <xf numFmtId="0" fontId="68" fillId="0" borderId="39" xfId="2858" applyFont="1" applyFill="1" applyBorder="1" applyAlignment="1">
      <alignment vertical="center" wrapText="1"/>
    </xf>
    <xf numFmtId="0" fontId="68" fillId="0" borderId="38" xfId="2858" applyFont="1" applyFill="1" applyBorder="1" applyAlignment="1">
      <alignment vertical="center" wrapText="1"/>
    </xf>
    <xf numFmtId="0" fontId="65" fillId="0" borderId="36" xfId="2858" applyFont="1" applyFill="1" applyBorder="1" applyAlignment="1">
      <alignment horizontal="center" wrapText="1"/>
    </xf>
    <xf numFmtId="0" fontId="65" fillId="0" borderId="69" xfId="2858" applyFont="1" applyFill="1" applyBorder="1" applyAlignment="1">
      <alignment horizontal="center" wrapText="1"/>
    </xf>
    <xf numFmtId="0" fontId="65" fillId="0" borderId="70" xfId="2858" applyFont="1" applyFill="1" applyBorder="1" applyAlignment="1">
      <alignment horizontal="center" wrapText="1"/>
    </xf>
    <xf numFmtId="0" fontId="65" fillId="0" borderId="66" xfId="2858" applyFont="1" applyFill="1" applyBorder="1" applyAlignment="1">
      <alignment horizontal="center" wrapText="1"/>
    </xf>
    <xf numFmtId="0" fontId="65" fillId="0" borderId="52" xfId="2858" applyFont="1" applyFill="1" applyBorder="1" applyAlignment="1">
      <alignment horizontal="center" wrapText="1"/>
    </xf>
    <xf numFmtId="0" fontId="65" fillId="0" borderId="48" xfId="2858" applyFont="1" applyFill="1" applyBorder="1" applyAlignment="1">
      <alignment horizontal="center" wrapText="1"/>
    </xf>
    <xf numFmtId="0" fontId="65" fillId="0" borderId="63" xfId="2858" applyFont="1" applyFill="1" applyBorder="1" applyAlignment="1">
      <alignment horizontal="center" wrapText="1"/>
    </xf>
    <xf numFmtId="0" fontId="65" fillId="0" borderId="87" xfId="2858" applyFont="1" applyFill="1" applyBorder="1" applyAlignment="1">
      <alignment horizontal="center" wrapText="1"/>
    </xf>
    <xf numFmtId="44" fontId="68" fillId="0" borderId="61" xfId="2858" applyNumberFormat="1" applyFont="1" applyFill="1" applyBorder="1" applyAlignment="1">
      <alignment horizontal="center" vertical="center" wrapText="1"/>
    </xf>
    <xf numFmtId="44" fontId="68" fillId="0" borderId="70" xfId="2858" applyNumberFormat="1" applyFont="1" applyFill="1" applyBorder="1" applyAlignment="1">
      <alignment horizontal="center" vertical="center" wrapText="1"/>
    </xf>
    <xf numFmtId="0" fontId="68" fillId="0" borderId="84" xfId="2858" applyFont="1" applyFill="1" applyBorder="1" applyAlignment="1">
      <alignment horizontal="center" vertical="center" wrapText="1"/>
    </xf>
    <xf numFmtId="0" fontId="68" fillId="0" borderId="121" xfId="2858" applyFont="1" applyFill="1" applyBorder="1" applyAlignment="1">
      <alignment horizontal="center" vertical="center" wrapText="1"/>
    </xf>
    <xf numFmtId="44" fontId="68" fillId="0" borderId="32" xfId="2858" applyNumberFormat="1" applyFont="1" applyFill="1" applyBorder="1" applyAlignment="1">
      <alignment horizontal="center" vertical="center" wrapText="1"/>
    </xf>
    <xf numFmtId="44" fontId="68" fillId="0" borderId="26" xfId="2858" applyNumberFormat="1" applyFont="1" applyFill="1" applyBorder="1" applyAlignment="1">
      <alignment horizontal="center" vertical="center" wrapText="1"/>
    </xf>
    <xf numFmtId="14" fontId="68" fillId="0" borderId="35" xfId="2858" applyNumberFormat="1" applyFont="1" applyFill="1" applyBorder="1" applyAlignment="1">
      <alignment horizontal="center" vertical="center"/>
    </xf>
    <xf numFmtId="14" fontId="68" fillId="0" borderId="74" xfId="2858" applyNumberFormat="1" applyFont="1" applyFill="1" applyBorder="1" applyAlignment="1">
      <alignment horizontal="center" vertical="center"/>
    </xf>
    <xf numFmtId="14" fontId="68" fillId="0" borderId="72" xfId="2858" applyNumberFormat="1" applyFont="1" applyFill="1" applyBorder="1" applyAlignment="1">
      <alignment horizontal="center" vertical="center"/>
    </xf>
    <xf numFmtId="0" fontId="68" fillId="0" borderId="10" xfId="2858" applyFont="1" applyFill="1" applyBorder="1" applyAlignment="1">
      <alignment horizontal="center" vertical="center"/>
    </xf>
    <xf numFmtId="0" fontId="68" fillId="0" borderId="40" xfId="2858" applyFont="1" applyFill="1" applyBorder="1" applyAlignment="1">
      <alignment horizontal="center" vertical="center"/>
    </xf>
    <xf numFmtId="0" fontId="68" fillId="0" borderId="43" xfId="2858" applyFont="1" applyFill="1" applyBorder="1" applyAlignment="1">
      <alignment horizontal="center" vertical="center"/>
    </xf>
    <xf numFmtId="0" fontId="68" fillId="0" borderId="43" xfId="2858" applyFont="1" applyFill="1" applyBorder="1" applyAlignment="1">
      <alignment horizontal="left" vertical="center" wrapText="1"/>
    </xf>
    <xf numFmtId="169" fontId="68" fillId="0" borderId="10" xfId="3983" applyNumberFormat="1" applyFont="1" applyFill="1" applyBorder="1" applyAlignment="1">
      <alignment horizontal="center" vertical="center"/>
    </xf>
    <xf numFmtId="169" fontId="68" fillId="0" borderId="40" xfId="3983" applyNumberFormat="1" applyFont="1" applyFill="1" applyBorder="1" applyAlignment="1">
      <alignment horizontal="center" vertical="center"/>
    </xf>
    <xf numFmtId="169" fontId="68" fillId="0" borderId="43" xfId="3983" applyNumberFormat="1" applyFont="1" applyFill="1" applyBorder="1" applyAlignment="1">
      <alignment horizontal="center" vertical="center"/>
    </xf>
    <xf numFmtId="169" fontId="68" fillId="0" borderId="36" xfId="3983" applyNumberFormat="1" applyFont="1" applyFill="1" applyBorder="1" applyAlignment="1">
      <alignment horizontal="center" vertical="center"/>
    </xf>
    <xf numFmtId="169" fontId="68" fillId="0" borderId="22" xfId="3983" applyNumberFormat="1" applyFont="1" applyFill="1" applyBorder="1" applyAlignment="1">
      <alignment horizontal="center" vertical="center"/>
    </xf>
    <xf numFmtId="169" fontId="68" fillId="0" borderId="49" xfId="3983" applyNumberFormat="1" applyFont="1" applyFill="1" applyBorder="1" applyAlignment="1">
      <alignment horizontal="center" vertical="center"/>
    </xf>
    <xf numFmtId="14" fontId="68" fillId="0" borderId="14" xfId="2858" applyNumberFormat="1" applyFont="1" applyFill="1" applyBorder="1" applyAlignment="1">
      <alignment horizontal="center" vertical="center"/>
    </xf>
    <xf numFmtId="0" fontId="0" fillId="0" borderId="24" xfId="0" applyFill="1" applyBorder="1"/>
    <xf numFmtId="0" fontId="68" fillId="0" borderId="10" xfId="2858" applyFont="1" applyFill="1" applyBorder="1" applyAlignment="1">
      <alignment horizontal="left" vertical="center"/>
    </xf>
    <xf numFmtId="0" fontId="68" fillId="0" borderId="43" xfId="2858" applyFont="1" applyFill="1" applyBorder="1" applyAlignment="1">
      <alignment horizontal="left" vertical="center"/>
    </xf>
    <xf numFmtId="165" fontId="68" fillId="0" borderId="10" xfId="2858" applyNumberFormat="1" applyFont="1" applyFill="1" applyBorder="1" applyAlignment="1">
      <alignment horizontal="center" vertical="center"/>
    </xf>
    <xf numFmtId="165" fontId="68" fillId="0" borderId="43" xfId="2858" applyNumberFormat="1" applyFont="1" applyFill="1" applyBorder="1" applyAlignment="1">
      <alignment horizontal="center" vertical="center"/>
    </xf>
    <xf numFmtId="0" fontId="68" fillId="0" borderId="49" xfId="2858" applyFont="1" applyFill="1" applyBorder="1" applyAlignment="1">
      <alignment horizontal="center" vertical="center"/>
    </xf>
    <xf numFmtId="0" fontId="68" fillId="0" borderId="50" xfId="2858" applyFont="1" applyFill="1" applyBorder="1" applyAlignment="1">
      <alignment horizontal="center" vertical="center"/>
    </xf>
    <xf numFmtId="0" fontId="68" fillId="0" borderId="52" xfId="2858" applyFont="1" applyFill="1" applyBorder="1" applyAlignment="1">
      <alignment horizontal="center" vertical="center"/>
    </xf>
    <xf numFmtId="0" fontId="68" fillId="0" borderId="19" xfId="2858" applyFont="1" applyFill="1" applyBorder="1" applyAlignment="1">
      <alignment horizontal="center" vertical="center"/>
    </xf>
    <xf numFmtId="0" fontId="91" fillId="0" borderId="36" xfId="2858" applyFont="1" applyFill="1" applyBorder="1" applyAlignment="1">
      <alignment horizontal="center" vertical="center"/>
    </xf>
    <xf numFmtId="0" fontId="91" fillId="0" borderId="49" xfId="2858" applyFont="1" applyFill="1" applyBorder="1" applyAlignment="1">
      <alignment horizontal="center" vertical="center"/>
    </xf>
    <xf numFmtId="0" fontId="91" fillId="0" borderId="21" xfId="2858" applyFont="1" applyFill="1" applyBorder="1" applyAlignment="1">
      <alignment horizontal="center" vertical="center"/>
    </xf>
    <xf numFmtId="0" fontId="68" fillId="0" borderId="0" xfId="2858" applyFont="1" applyFill="1" applyAlignment="1">
      <alignment horizontal="left" vertical="top" wrapText="1"/>
    </xf>
    <xf numFmtId="169" fontId="68" fillId="0" borderId="35" xfId="3983" applyNumberFormat="1" applyFont="1" applyFill="1" applyBorder="1" applyAlignment="1">
      <alignment horizontal="center" vertical="center"/>
    </xf>
    <xf numFmtId="169" fontId="68" fillId="0" borderId="74" xfId="3983" applyNumberFormat="1" applyFont="1" applyFill="1" applyBorder="1" applyAlignment="1">
      <alignment horizontal="center" vertical="center"/>
    </xf>
    <xf numFmtId="0" fontId="68" fillId="0" borderId="15" xfId="2858" applyFont="1" applyFill="1" applyBorder="1" applyAlignment="1">
      <alignment horizontal="left" vertical="center"/>
    </xf>
    <xf numFmtId="165" fontId="68" fillId="0" borderId="15" xfId="2858" applyNumberFormat="1" applyFont="1" applyFill="1" applyBorder="1" applyAlignment="1">
      <alignment horizontal="center" vertical="center"/>
    </xf>
    <xf numFmtId="0" fontId="68" fillId="0" borderId="16" xfId="2858" applyFont="1" applyFill="1" applyBorder="1" applyAlignment="1">
      <alignment horizontal="center" vertical="center"/>
    </xf>
    <xf numFmtId="0" fontId="91" fillId="0" borderId="16" xfId="2858" applyFont="1" applyFill="1" applyBorder="1" applyAlignment="1">
      <alignment horizontal="center" vertical="center"/>
    </xf>
    <xf numFmtId="169" fontId="68" fillId="0" borderId="32" xfId="3983" applyNumberFormat="1" applyFont="1" applyFill="1" applyBorder="1" applyAlignment="1">
      <alignment horizontal="center" vertical="center"/>
    </xf>
    <xf numFmtId="14" fontId="68" fillId="0" borderId="18" xfId="2858" applyNumberFormat="1" applyFont="1" applyFill="1" applyBorder="1" applyAlignment="1">
      <alignment horizontal="center" vertical="center"/>
    </xf>
    <xf numFmtId="0" fontId="0" fillId="0" borderId="18" xfId="0" applyFill="1" applyBorder="1"/>
    <xf numFmtId="14" fontId="68" fillId="0" borderId="23" xfId="2858" applyNumberFormat="1" applyFont="1" applyFill="1" applyBorder="1" applyAlignment="1">
      <alignment horizontal="center" vertical="center"/>
    </xf>
    <xf numFmtId="0" fontId="68" fillId="0" borderId="54" xfId="2858" applyFont="1" applyFill="1" applyBorder="1" applyAlignment="1">
      <alignment horizontal="left" vertical="center"/>
    </xf>
    <xf numFmtId="165" fontId="68" fillId="0" borderId="39" xfId="2858" applyNumberFormat="1" applyFont="1" applyFill="1" applyBorder="1" applyAlignment="1">
      <alignment horizontal="center" vertical="center"/>
    </xf>
    <xf numFmtId="165" fontId="68" fillId="0" borderId="35" xfId="2858" applyNumberFormat="1" applyFont="1" applyFill="1" applyBorder="1" applyAlignment="1">
      <alignment horizontal="center" vertical="center"/>
    </xf>
    <xf numFmtId="165" fontId="68" fillId="0" borderId="33" xfId="2858" applyNumberFormat="1" applyFont="1" applyFill="1" applyBorder="1" applyAlignment="1">
      <alignment horizontal="center" vertical="center"/>
    </xf>
    <xf numFmtId="165" fontId="68" fillId="0" borderId="23" xfId="2858" applyNumberFormat="1" applyFont="1" applyFill="1" applyBorder="1" applyAlignment="1">
      <alignment horizontal="center" vertical="center"/>
    </xf>
    <xf numFmtId="14" fontId="68" fillId="0" borderId="40" xfId="2858" applyNumberFormat="1" applyFont="1" applyFill="1" applyBorder="1" applyAlignment="1">
      <alignment horizontal="center" vertical="center"/>
    </xf>
    <xf numFmtId="0" fontId="68" fillId="0" borderId="40" xfId="2858" applyFont="1" applyFill="1" applyBorder="1" applyAlignment="1">
      <alignment horizontal="left" vertical="center"/>
    </xf>
    <xf numFmtId="0" fontId="0" fillId="0" borderId="51" xfId="0" applyFill="1" applyBorder="1"/>
    <xf numFmtId="0" fontId="0" fillId="0" borderId="42" xfId="0" applyFill="1" applyBorder="1"/>
    <xf numFmtId="0" fontId="0" fillId="0" borderId="0" xfId="0" applyFill="1" applyBorder="1"/>
    <xf numFmtId="0" fontId="0" fillId="0" borderId="33" xfId="0" applyFill="1" applyBorder="1"/>
    <xf numFmtId="0" fontId="0" fillId="0" borderId="60" xfId="0" applyFill="1" applyBorder="1"/>
    <xf numFmtId="0" fontId="0" fillId="0" borderId="14" xfId="0" applyFill="1" applyBorder="1"/>
    <xf numFmtId="0" fontId="68" fillId="0" borderId="0" xfId="2858" applyNumberFormat="1" applyFont="1" applyFill="1" applyAlignment="1">
      <alignment horizontal="left" wrapText="1"/>
    </xf>
    <xf numFmtId="0" fontId="65" fillId="0" borderId="30" xfId="2858" applyFont="1" applyFill="1" applyBorder="1" applyAlignment="1">
      <alignment horizontal="center"/>
    </xf>
    <xf numFmtId="0" fontId="65" fillId="0" borderId="28" xfId="2858" applyFont="1" applyFill="1" applyBorder="1" applyAlignment="1">
      <alignment horizontal="center"/>
    </xf>
    <xf numFmtId="0" fontId="65" fillId="0" borderId="25" xfId="3982" applyNumberFormat="1" applyFont="1" applyFill="1" applyBorder="1" applyAlignment="1" applyProtection="1">
      <alignment horizontal="center" wrapText="1"/>
      <protection locked="0"/>
    </xf>
    <xf numFmtId="0" fontId="65" fillId="0" borderId="0" xfId="3981" applyFont="1" applyFill="1" applyAlignment="1">
      <alignment horizontal="center"/>
    </xf>
    <xf numFmtId="0" fontId="65" fillId="0" borderId="58" xfId="2858" applyFont="1" applyFill="1" applyBorder="1" applyAlignment="1">
      <alignment horizontal="center"/>
    </xf>
    <xf numFmtId="0" fontId="65" fillId="0" borderId="59" xfId="2858" applyFont="1" applyFill="1" applyBorder="1" applyAlignment="1">
      <alignment horizontal="center"/>
    </xf>
    <xf numFmtId="0" fontId="65" fillId="0" borderId="67" xfId="3981" applyFont="1" applyFill="1" applyBorder="1" applyAlignment="1">
      <alignment horizontal="center"/>
    </xf>
    <xf numFmtId="0" fontId="65" fillId="0" borderId="43" xfId="3981" applyFont="1" applyFill="1" applyBorder="1" applyAlignment="1">
      <alignment horizontal="center"/>
    </xf>
    <xf numFmtId="0" fontId="65" fillId="0" borderId="34" xfId="3981" applyFont="1" applyFill="1" applyBorder="1" applyAlignment="1">
      <alignment horizontal="center"/>
    </xf>
    <xf numFmtId="0" fontId="65" fillId="0" borderId="56" xfId="3981" applyFont="1" applyFill="1" applyBorder="1" applyAlignment="1">
      <alignment horizontal="center"/>
    </xf>
    <xf numFmtId="0" fontId="65" fillId="0" borderId="34" xfId="3981" applyFont="1" applyFill="1" applyBorder="1" applyAlignment="1">
      <alignment horizontal="center" wrapText="1"/>
    </xf>
    <xf numFmtId="0" fontId="65" fillId="0" borderId="30" xfId="3981" applyFont="1" applyFill="1" applyBorder="1" applyAlignment="1">
      <alignment horizontal="center" wrapText="1"/>
    </xf>
    <xf numFmtId="0" fontId="65" fillId="0" borderId="34" xfId="3981" applyFont="1" applyFill="1" applyBorder="1" applyAlignment="1" applyProtection="1">
      <alignment horizontal="center" wrapText="1"/>
      <protection locked="0"/>
    </xf>
    <xf numFmtId="0" fontId="65" fillId="0" borderId="56" xfId="3981" applyFont="1" applyFill="1" applyBorder="1" applyAlignment="1" applyProtection="1">
      <alignment horizontal="center" wrapText="1"/>
      <protection locked="0"/>
    </xf>
    <xf numFmtId="0" fontId="68" fillId="0" borderId="66" xfId="2858" applyFont="1" applyFill="1" applyBorder="1" applyAlignment="1">
      <alignment horizontal="center" vertical="center"/>
    </xf>
    <xf numFmtId="14" fontId="68" fillId="0" borderId="67" xfId="2858" applyNumberFormat="1" applyFont="1" applyFill="1" applyBorder="1" applyAlignment="1">
      <alignment horizontal="center" vertical="center"/>
    </xf>
    <xf numFmtId="0" fontId="68" fillId="0" borderId="46" xfId="2858" applyFont="1" applyFill="1" applyBorder="1" applyAlignment="1">
      <alignment horizontal="left" wrapText="1"/>
    </xf>
    <xf numFmtId="0" fontId="68" fillId="0" borderId="47" xfId="2858" applyFont="1" applyFill="1" applyBorder="1" applyAlignment="1">
      <alignment horizontal="left" wrapText="1"/>
    </xf>
    <xf numFmtId="165" fontId="68" fillId="0" borderId="32" xfId="2858" applyNumberFormat="1" applyFont="1" applyFill="1" applyBorder="1" applyAlignment="1">
      <alignment horizontal="center"/>
    </xf>
    <xf numFmtId="165" fontId="68" fillId="0" borderId="18" xfId="2858" applyNumberFormat="1" applyFont="1" applyFill="1" applyBorder="1" applyAlignment="1">
      <alignment horizontal="center"/>
    </xf>
    <xf numFmtId="0" fontId="68" fillId="0" borderId="35" xfId="2858" applyFont="1" applyFill="1" applyBorder="1" applyAlignment="1">
      <alignment horizontal="center" vertical="center"/>
    </xf>
    <xf numFmtId="0" fontId="68" fillId="0" borderId="74" xfId="2858" applyFont="1" applyFill="1" applyBorder="1" applyAlignment="1">
      <alignment horizontal="center" vertical="center"/>
    </xf>
    <xf numFmtId="0" fontId="68" fillId="0" borderId="23" xfId="2858" applyFont="1" applyFill="1" applyBorder="1" applyAlignment="1">
      <alignment horizontal="center" vertical="center"/>
    </xf>
    <xf numFmtId="0" fontId="68" fillId="0" borderId="66" xfId="2858" applyNumberFormat="1" applyFont="1" applyFill="1" applyBorder="1" applyAlignment="1">
      <alignment horizontal="center" vertical="center"/>
    </xf>
    <xf numFmtId="0" fontId="68" fillId="0" borderId="19" xfId="2858" applyNumberFormat="1" applyFont="1" applyFill="1" applyBorder="1" applyAlignment="1">
      <alignment horizontal="center" vertical="center"/>
    </xf>
    <xf numFmtId="14" fontId="68" fillId="0" borderId="67" xfId="3981" applyNumberFormat="1" applyFont="1" applyFill="1" applyBorder="1" applyAlignment="1">
      <alignment horizontal="center" vertical="center"/>
    </xf>
    <xf numFmtId="14" fontId="68" fillId="0" borderId="54" xfId="3981" applyNumberFormat="1" applyFont="1" applyFill="1" applyBorder="1" applyAlignment="1">
      <alignment horizontal="center" vertical="center"/>
    </xf>
    <xf numFmtId="0" fontId="68" fillId="0" borderId="67" xfId="3981" applyFont="1" applyFill="1" applyBorder="1" applyAlignment="1">
      <alignment vertical="center"/>
    </xf>
    <xf numFmtId="0" fontId="68" fillId="0" borderId="54" xfId="3981" applyFont="1" applyFill="1" applyBorder="1" applyAlignment="1">
      <alignment vertical="center"/>
    </xf>
    <xf numFmtId="0" fontId="68" fillId="0" borderId="67" xfId="3981" applyFont="1" applyFill="1" applyBorder="1" applyAlignment="1">
      <alignment horizontal="center" vertical="center"/>
    </xf>
    <xf numFmtId="0" fontId="68" fillId="0" borderId="54" xfId="3981" applyFont="1" applyFill="1" applyBorder="1" applyAlignment="1">
      <alignment horizontal="center" vertical="center"/>
    </xf>
    <xf numFmtId="0" fontId="68" fillId="0" borderId="53" xfId="3981" applyFont="1" applyFill="1" applyBorder="1" applyAlignment="1">
      <alignment horizontal="left" vertical="center" wrapText="1"/>
    </xf>
    <xf numFmtId="0" fontId="68" fillId="0" borderId="64" xfId="3981" applyFont="1" applyFill="1" applyBorder="1" applyAlignment="1">
      <alignment horizontal="left" vertical="center" wrapText="1"/>
    </xf>
    <xf numFmtId="0" fontId="68" fillId="0" borderId="33" xfId="3981" applyFont="1" applyFill="1" applyBorder="1" applyAlignment="1">
      <alignment horizontal="left" vertical="center" wrapText="1"/>
    </xf>
    <xf numFmtId="0" fontId="68" fillId="0" borderId="23" xfId="3981" applyFont="1" applyFill="1" applyBorder="1" applyAlignment="1">
      <alignment horizontal="left" vertical="center" wrapText="1"/>
    </xf>
    <xf numFmtId="42" fontId="68" fillId="0" borderId="67" xfId="3981" applyNumberFormat="1" applyFont="1" applyFill="1" applyBorder="1" applyAlignment="1">
      <alignment vertical="center"/>
    </xf>
    <xf numFmtId="42" fontId="68" fillId="0" borderId="54" xfId="3981" applyNumberFormat="1" applyFont="1" applyFill="1" applyBorder="1" applyAlignment="1">
      <alignment vertical="center"/>
    </xf>
    <xf numFmtId="0" fontId="68" fillId="0" borderId="53" xfId="3981" applyFont="1" applyFill="1" applyBorder="1" applyAlignment="1">
      <alignment horizontal="center" vertical="center"/>
    </xf>
    <xf numFmtId="0" fontId="68" fillId="0" borderId="33" xfId="3981" applyFont="1" applyFill="1" applyBorder="1" applyAlignment="1">
      <alignment horizontal="center" vertical="center"/>
    </xf>
    <xf numFmtId="0" fontId="68" fillId="0" borderId="67" xfId="3981" applyFont="1" applyFill="1" applyBorder="1" applyAlignment="1">
      <alignment horizontal="center" vertical="center" wrapText="1"/>
    </xf>
    <xf numFmtId="0" fontId="68" fillId="0" borderId="54" xfId="3981" applyFont="1" applyFill="1" applyBorder="1" applyAlignment="1">
      <alignment horizontal="center" vertical="center" wrapText="1"/>
    </xf>
    <xf numFmtId="0" fontId="68" fillId="0" borderId="69" xfId="3981" applyFont="1" applyFill="1" applyBorder="1" applyAlignment="1">
      <alignment horizontal="center" vertical="center"/>
    </xf>
    <xf numFmtId="0" fontId="68" fillId="0" borderId="71" xfId="3981" applyFont="1" applyFill="1" applyBorder="1" applyAlignment="1">
      <alignment horizontal="center" vertical="center"/>
    </xf>
    <xf numFmtId="14" fontId="68" fillId="0" borderId="37" xfId="3981" applyNumberFormat="1" applyFont="1" applyFill="1" applyBorder="1" applyAlignment="1">
      <alignment horizontal="center" vertical="center"/>
    </xf>
    <xf numFmtId="14" fontId="68" fillId="0" borderId="51" xfId="3981" applyNumberFormat="1" applyFont="1" applyFill="1" applyBorder="1" applyAlignment="1">
      <alignment horizontal="center" vertical="center"/>
    </xf>
    <xf numFmtId="14" fontId="68" fillId="0" borderId="38" xfId="3981" applyNumberFormat="1" applyFont="1" applyFill="1" applyBorder="1" applyAlignment="1">
      <alignment horizontal="center" vertical="center"/>
    </xf>
    <xf numFmtId="14" fontId="68" fillId="0" borderId="73" xfId="3981" applyNumberFormat="1" applyFont="1" applyFill="1" applyBorder="1" applyAlignment="1">
      <alignment horizontal="center" vertical="center"/>
    </xf>
    <xf numFmtId="14" fontId="68" fillId="0" borderId="87" xfId="3981" applyNumberFormat="1" applyFont="1" applyFill="1" applyBorder="1" applyAlignment="1">
      <alignment horizontal="center" vertical="center"/>
    </xf>
    <xf numFmtId="14" fontId="68" fillId="0" borderId="70" xfId="3981" applyNumberFormat="1" applyFont="1" applyFill="1" applyBorder="1" applyAlignment="1">
      <alignment horizontal="center" vertical="center"/>
    </xf>
    <xf numFmtId="0" fontId="68" fillId="0" borderId="34" xfId="3981" applyFont="1" applyFill="1" applyBorder="1" applyAlignment="1">
      <alignment vertical="center" wrapText="1"/>
    </xf>
    <xf numFmtId="0" fontId="68" fillId="0" borderId="56" xfId="3981" applyFont="1" applyFill="1" applyBorder="1" applyAlignment="1">
      <alignment vertical="center" wrapText="1"/>
    </xf>
    <xf numFmtId="44" fontId="65" fillId="0" borderId="86" xfId="2858" applyNumberFormat="1" applyFont="1" applyFill="1" applyBorder="1"/>
    <xf numFmtId="0" fontId="65" fillId="0" borderId="11" xfId="2858" applyFont="1" applyFill="1" applyBorder="1" applyAlignment="1">
      <alignment horizontal="center"/>
    </xf>
    <xf numFmtId="0" fontId="65" fillId="0" borderId="12" xfId="2858" applyFont="1" applyFill="1" applyBorder="1" applyAlignment="1">
      <alignment horizontal="center"/>
    </xf>
    <xf numFmtId="0" fontId="65" fillId="0" borderId="13" xfId="2858" applyFont="1" applyFill="1" applyBorder="1" applyAlignment="1">
      <alignment horizontal="center"/>
    </xf>
    <xf numFmtId="166" fontId="68" fillId="0" borderId="50" xfId="2858" applyNumberFormat="1" applyFont="1" applyFill="1" applyBorder="1" applyAlignment="1">
      <alignment horizontal="center" vertical="center"/>
    </xf>
    <xf numFmtId="166" fontId="68" fillId="0" borderId="52" xfId="2858" applyNumberFormat="1" applyFont="1" applyFill="1" applyBorder="1" applyAlignment="1">
      <alignment horizontal="center" vertical="center"/>
    </xf>
    <xf numFmtId="166" fontId="68" fillId="0" borderId="19" xfId="2858" applyNumberFormat="1" applyFont="1" applyFill="1" applyBorder="1" applyAlignment="1">
      <alignment horizontal="center" vertical="center"/>
    </xf>
    <xf numFmtId="0" fontId="91" fillId="0" borderId="22" xfId="2858" applyFont="1" applyFill="1" applyBorder="1" applyAlignment="1">
      <alignment horizontal="center" vertical="center"/>
    </xf>
    <xf numFmtId="0" fontId="68" fillId="0" borderId="37" xfId="2858" applyFont="1" applyFill="1" applyBorder="1" applyAlignment="1">
      <alignment horizontal="left" vertical="center" wrapText="1"/>
    </xf>
    <xf numFmtId="0" fontId="68" fillId="0" borderId="35" xfId="2858" applyFont="1" applyFill="1" applyBorder="1" applyAlignment="1">
      <alignment horizontal="left" vertical="center" wrapText="1"/>
    </xf>
    <xf numFmtId="0" fontId="68" fillId="0" borderId="27" xfId="2858" applyFont="1" applyFill="1" applyBorder="1" applyAlignment="1">
      <alignment horizontal="left" vertical="center" wrapText="1"/>
    </xf>
    <xf numFmtId="0" fontId="68" fillId="0" borderId="74" xfId="2858" applyFont="1" applyFill="1" applyBorder="1" applyAlignment="1">
      <alignment horizontal="left" vertical="center" wrapText="1"/>
    </xf>
    <xf numFmtId="0" fontId="68" fillId="0" borderId="20" xfId="2858" applyFont="1" applyFill="1" applyBorder="1" applyAlignment="1">
      <alignment horizontal="left" vertical="center" wrapText="1"/>
    </xf>
    <xf numFmtId="0" fontId="68" fillId="0" borderId="23" xfId="2858" applyFont="1" applyFill="1" applyBorder="1" applyAlignment="1">
      <alignment horizontal="left" vertical="center" wrapText="1"/>
    </xf>
    <xf numFmtId="165" fontId="68" fillId="0" borderId="40" xfId="2858" applyNumberFormat="1" applyFont="1" applyFill="1" applyBorder="1" applyAlignment="1">
      <alignment horizontal="center" vertical="center"/>
    </xf>
    <xf numFmtId="165" fontId="68" fillId="0" borderId="54" xfId="2858" applyNumberFormat="1" applyFont="1" applyFill="1" applyBorder="1" applyAlignment="1">
      <alignment horizontal="center" vertical="center"/>
    </xf>
    <xf numFmtId="0" fontId="91" fillId="0" borderId="36" xfId="2858" applyNumberFormat="1" applyFont="1" applyFill="1" applyBorder="1" applyAlignment="1">
      <alignment horizontal="center" vertical="center"/>
    </xf>
    <xf numFmtId="0" fontId="91" fillId="0" borderId="22" xfId="2858" applyNumberFormat="1" applyFont="1" applyFill="1" applyBorder="1" applyAlignment="1">
      <alignment horizontal="center" vertical="center"/>
    </xf>
    <xf numFmtId="0" fontId="91" fillId="0" borderId="21" xfId="2858" applyNumberFormat="1" applyFont="1" applyFill="1" applyBorder="1" applyAlignment="1">
      <alignment horizontal="center" vertical="center"/>
    </xf>
    <xf numFmtId="14" fontId="65" fillId="0" borderId="88" xfId="3981" applyNumberFormat="1" applyFont="1" applyFill="1" applyBorder="1" applyAlignment="1">
      <alignment horizontal="center" vertical="center" wrapText="1"/>
    </xf>
    <xf numFmtId="14" fontId="65" fillId="0" borderId="90" xfId="3981" applyNumberFormat="1" applyFont="1" applyFill="1" applyBorder="1" applyAlignment="1">
      <alignment horizontal="center" vertical="center" wrapText="1"/>
    </xf>
    <xf numFmtId="14" fontId="65" fillId="0" borderId="89" xfId="3981" applyNumberFormat="1" applyFont="1" applyFill="1" applyBorder="1" applyAlignment="1">
      <alignment horizontal="center" vertical="center"/>
    </xf>
    <xf numFmtId="169" fontId="68" fillId="0" borderId="23" xfId="3983" applyNumberFormat="1" applyFont="1" applyFill="1" applyBorder="1" applyAlignment="1">
      <alignment horizontal="center" vertical="center"/>
    </xf>
    <xf numFmtId="169" fontId="68" fillId="0" borderId="36" xfId="3983" applyNumberFormat="1" applyFont="1" applyFill="1" applyBorder="1" applyAlignment="1">
      <alignment horizontal="center"/>
    </xf>
    <xf numFmtId="169" fontId="68" fillId="0" borderId="21" xfId="3983" applyNumberFormat="1" applyFont="1" applyFill="1" applyBorder="1" applyAlignment="1">
      <alignment horizontal="center"/>
    </xf>
    <xf numFmtId="0" fontId="0" fillId="0" borderId="35" xfId="0" applyFill="1" applyBorder="1"/>
    <xf numFmtId="0" fontId="68" fillId="0" borderId="53" xfId="2858" applyFont="1" applyFill="1" applyBorder="1" applyAlignment="1">
      <alignment horizontal="left" vertical="center"/>
    </xf>
    <xf numFmtId="0" fontId="68" fillId="0" borderId="42" xfId="2858" applyFont="1" applyFill="1" applyBorder="1" applyAlignment="1">
      <alignment horizontal="left" vertical="center"/>
    </xf>
    <xf numFmtId="0" fontId="68" fillId="0" borderId="33" xfId="2858" applyFont="1" applyFill="1" applyBorder="1" applyAlignment="1">
      <alignment horizontal="left" vertical="center"/>
    </xf>
    <xf numFmtId="0" fontId="68" fillId="0" borderId="31" xfId="2858" applyFont="1" applyFill="1" applyBorder="1" applyAlignment="1">
      <alignment horizontal="center" vertical="center"/>
    </xf>
    <xf numFmtId="0" fontId="68" fillId="0" borderId="47" xfId="2858" applyFont="1" applyFill="1" applyBorder="1" applyAlignment="1">
      <alignment horizontal="center" vertical="center"/>
    </xf>
    <xf numFmtId="0" fontId="68" fillId="0" borderId="31" xfId="2858" applyFont="1" applyFill="1" applyBorder="1" applyAlignment="1">
      <alignment horizontal="center"/>
    </xf>
    <xf numFmtId="0" fontId="68" fillId="0" borderId="59" xfId="2858" applyFont="1" applyFill="1" applyBorder="1" applyAlignment="1">
      <alignment horizontal="center"/>
    </xf>
    <xf numFmtId="0" fontId="68" fillId="0" borderId="32" xfId="2858" applyFont="1" applyFill="1" applyBorder="1" applyAlignment="1">
      <alignment horizontal="center" vertical="center"/>
    </xf>
    <xf numFmtId="0" fontId="0" fillId="0" borderId="41" xfId="0" applyFill="1" applyBorder="1"/>
    <xf numFmtId="165" fontId="68" fillId="0" borderId="12" xfId="2858" applyNumberFormat="1" applyFont="1" applyFill="1" applyBorder="1"/>
    <xf numFmtId="165" fontId="68" fillId="0" borderId="15" xfId="2858" applyNumberFormat="1" applyFont="1" applyFill="1" applyBorder="1"/>
    <xf numFmtId="0" fontId="68" fillId="0" borderId="43" xfId="2858" applyFont="1" applyFill="1" applyBorder="1" applyAlignment="1">
      <alignment horizontal="center" vertical="center" wrapText="1"/>
    </xf>
    <xf numFmtId="42" fontId="68" fillId="0" borderId="43" xfId="2858" applyNumberFormat="1" applyFont="1" applyFill="1" applyBorder="1" applyAlignment="1">
      <alignment horizontal="center" vertical="center"/>
    </xf>
    <xf numFmtId="0" fontId="89" fillId="0" borderId="10" xfId="6595" applyFont="1" applyFill="1" applyBorder="1" applyAlignment="1">
      <alignment horizontal="center" vertical="center" wrapText="1"/>
    </xf>
    <xf numFmtId="0" fontId="89" fillId="0" borderId="40" xfId="6595" applyFont="1" applyFill="1" applyBorder="1" applyAlignment="1">
      <alignment horizontal="center" vertical="center" wrapText="1"/>
    </xf>
    <xf numFmtId="0" fontId="89" fillId="0" borderId="43" xfId="6595" applyFont="1" applyFill="1" applyBorder="1" applyAlignment="1">
      <alignment horizontal="center" vertical="center" wrapText="1"/>
    </xf>
    <xf numFmtId="165" fontId="68" fillId="0" borderId="51" xfId="2858" applyNumberFormat="1" applyFont="1" applyFill="1" applyBorder="1" applyAlignment="1">
      <alignment horizontal="center" vertical="center"/>
    </xf>
    <xf numFmtId="165" fontId="68" fillId="0" borderId="0" xfId="2858" applyNumberFormat="1" applyFont="1" applyFill="1" applyBorder="1" applyAlignment="1">
      <alignment horizontal="center" vertical="center"/>
    </xf>
    <xf numFmtId="165" fontId="68" fillId="0" borderId="87" xfId="2858" applyNumberFormat="1" applyFont="1" applyFill="1" applyBorder="1" applyAlignment="1">
      <alignment horizontal="center" vertical="center"/>
    </xf>
    <xf numFmtId="166" fontId="68" fillId="0" borderId="16" xfId="2858" applyNumberFormat="1" applyFont="1" applyFill="1" applyBorder="1" applyAlignment="1">
      <alignment horizontal="center" vertical="center"/>
    </xf>
    <xf numFmtId="0" fontId="90" fillId="0" borderId="15" xfId="6595" applyFont="1" applyFill="1" applyBorder="1" applyAlignment="1">
      <alignment horizontal="center" vertical="center" wrapText="1"/>
    </xf>
    <xf numFmtId="14" fontId="68" fillId="0" borderId="51" xfId="2858" applyNumberFormat="1" applyFont="1" applyFill="1" applyBorder="1" applyAlignment="1">
      <alignment horizontal="center" vertical="center"/>
    </xf>
    <xf numFmtId="14" fontId="68" fillId="0" borderId="0" xfId="2858" applyNumberFormat="1" applyFont="1" applyFill="1" applyBorder="1" applyAlignment="1">
      <alignment horizontal="center" vertical="center"/>
    </xf>
    <xf numFmtId="14" fontId="68" fillId="0" borderId="87" xfId="2858" applyNumberFormat="1" applyFont="1" applyFill="1" applyBorder="1" applyAlignment="1">
      <alignment horizontal="center" vertical="center"/>
    </xf>
    <xf numFmtId="0" fontId="90" fillId="0" borderId="10" xfId="6595" applyFont="1" applyFill="1" applyBorder="1" applyAlignment="1">
      <alignment horizontal="center" vertical="center" wrapText="1"/>
    </xf>
    <xf numFmtId="0" fontId="90" fillId="0" borderId="40" xfId="6595" applyFont="1" applyFill="1" applyBorder="1" applyAlignment="1">
      <alignment horizontal="center" vertical="center" wrapText="1"/>
    </xf>
    <xf numFmtId="0" fontId="90" fillId="0" borderId="43" xfId="6595" applyFont="1" applyFill="1" applyBorder="1" applyAlignment="1">
      <alignment horizontal="center" vertical="center" wrapText="1"/>
    </xf>
    <xf numFmtId="166" fontId="68" fillId="0" borderId="10" xfId="2858" applyNumberFormat="1" applyFont="1" applyFill="1" applyBorder="1" applyAlignment="1">
      <alignment horizontal="center" vertical="center"/>
    </xf>
    <xf numFmtId="166" fontId="68" fillId="0" borderId="40" xfId="2858" applyNumberFormat="1" applyFont="1" applyFill="1" applyBorder="1" applyAlignment="1">
      <alignment horizontal="center" vertical="center"/>
    </xf>
    <xf numFmtId="166" fontId="68" fillId="0" borderId="43" xfId="2858" applyNumberFormat="1" applyFont="1" applyFill="1" applyBorder="1" applyAlignment="1">
      <alignment horizontal="center" vertical="center"/>
    </xf>
    <xf numFmtId="0" fontId="68" fillId="0" borderId="10" xfId="2858" applyNumberFormat="1" applyFont="1" applyFill="1" applyBorder="1" applyAlignment="1">
      <alignment horizontal="center" vertical="center"/>
    </xf>
    <xf numFmtId="0" fontId="68" fillId="0" borderId="40" xfId="2858" applyNumberFormat="1" applyFont="1" applyFill="1" applyBorder="1" applyAlignment="1">
      <alignment horizontal="center" vertical="center"/>
    </xf>
    <xf numFmtId="0" fontId="68" fillId="0" borderId="43" xfId="2858" applyNumberFormat="1" applyFont="1" applyFill="1" applyBorder="1" applyAlignment="1">
      <alignment horizontal="center" vertical="center"/>
    </xf>
    <xf numFmtId="14" fontId="68" fillId="0" borderId="43" xfId="2858" applyNumberFormat="1" applyFont="1" applyFill="1" applyBorder="1" applyAlignment="1">
      <alignment horizontal="center" vertical="center"/>
    </xf>
    <xf numFmtId="14" fontId="87" fillId="0" borderId="0" xfId="6594" applyNumberFormat="1" applyFont="1" applyFill="1" applyBorder="1" applyAlignment="1">
      <alignment horizontal="center"/>
    </xf>
    <xf numFmtId="0" fontId="65" fillId="0" borderId="52" xfId="2858" applyNumberFormat="1" applyFont="1" applyFill="1" applyBorder="1" applyAlignment="1" applyProtection="1">
      <alignment horizontal="center" wrapText="1"/>
      <protection locked="0"/>
    </xf>
    <xf numFmtId="0" fontId="65" fillId="0" borderId="42" xfId="2858" applyFont="1" applyFill="1" applyBorder="1" applyAlignment="1">
      <alignment horizontal="center" wrapText="1"/>
    </xf>
    <xf numFmtId="0" fontId="87" fillId="0" borderId="67" xfId="6595" applyFont="1" applyFill="1" applyBorder="1" applyAlignment="1">
      <alignment horizontal="center"/>
    </xf>
    <xf numFmtId="0" fontId="87" fillId="0" borderId="40" xfId="6595" applyFont="1" applyFill="1" applyBorder="1" applyAlignment="1">
      <alignment horizontal="center"/>
    </xf>
    <xf numFmtId="0" fontId="65" fillId="0" borderId="54" xfId="2858" applyFont="1" applyFill="1" applyBorder="1" applyAlignment="1">
      <alignment horizontal="center" wrapText="1"/>
    </xf>
    <xf numFmtId="0" fontId="87" fillId="0" borderId="53" xfId="6595" applyFont="1" applyFill="1" applyBorder="1" applyAlignment="1">
      <alignment horizontal="center" wrapText="1"/>
    </xf>
    <xf numFmtId="0" fontId="87" fillId="0" borderId="64" xfId="6595" applyFont="1" applyFill="1" applyBorder="1" applyAlignment="1">
      <alignment horizontal="center" wrapText="1"/>
    </xf>
    <xf numFmtId="0" fontId="87" fillId="0" borderId="33" xfId="6595" applyFont="1" applyFill="1" applyBorder="1" applyAlignment="1">
      <alignment horizontal="center" wrapText="1"/>
    </xf>
    <xf numFmtId="0" fontId="87" fillId="0" borderId="23" xfId="6595" applyFont="1" applyFill="1" applyBorder="1" applyAlignment="1">
      <alignment horizontal="center" wrapText="1"/>
    </xf>
    <xf numFmtId="0" fontId="65" fillId="0" borderId="67" xfId="2858" applyFont="1" applyFill="1" applyBorder="1" applyAlignment="1">
      <alignment horizontal="center"/>
    </xf>
    <xf numFmtId="0" fontId="65" fillId="0" borderId="54" xfId="2858" applyFont="1" applyFill="1" applyBorder="1" applyAlignment="1">
      <alignment horizontal="center"/>
    </xf>
    <xf numFmtId="0" fontId="65" fillId="0" borderId="32" xfId="2858" applyFont="1" applyFill="1" applyBorder="1" applyAlignment="1">
      <alignment horizontal="center"/>
    </xf>
    <xf numFmtId="0" fontId="65" fillId="0" borderId="18" xfId="2858" applyFont="1" applyFill="1" applyBorder="1" applyAlignment="1">
      <alignment horizontal="center"/>
    </xf>
    <xf numFmtId="0" fontId="68" fillId="0" borderId="0" xfId="0" applyFont="1" applyFill="1" applyAlignment="1">
      <alignment horizontal="left" vertical="top" wrapText="1"/>
    </xf>
    <xf numFmtId="0" fontId="89" fillId="0" borderId="32" xfId="3944" applyFont="1" applyFill="1" applyBorder="1" applyAlignment="1">
      <alignment horizontal="center"/>
    </xf>
    <xf numFmtId="0" fontId="89" fillId="0" borderId="18" xfId="3944" applyFont="1" applyFill="1" applyBorder="1" applyAlignment="1">
      <alignment horizontal="center"/>
    </xf>
    <xf numFmtId="0" fontId="89" fillId="0" borderId="15" xfId="3947" applyFont="1" applyFill="1" applyBorder="1" applyAlignment="1">
      <alignment horizontal="center"/>
    </xf>
    <xf numFmtId="0" fontId="89" fillId="0" borderId="33" xfId="3944" applyFont="1" applyFill="1" applyBorder="1" applyAlignment="1">
      <alignment horizontal="center"/>
    </xf>
    <xf numFmtId="0" fontId="89" fillId="0" borderId="60" xfId="3944" applyFont="1" applyFill="1" applyBorder="1" applyAlignment="1">
      <alignment horizontal="center"/>
    </xf>
    <xf numFmtId="0" fontId="89" fillId="0" borderId="23" xfId="3944" applyFont="1" applyFill="1" applyBorder="1" applyAlignment="1">
      <alignment horizontal="center"/>
    </xf>
    <xf numFmtId="0" fontId="89" fillId="0" borderId="41" xfId="3944" applyFont="1" applyFill="1" applyBorder="1" applyAlignment="1">
      <alignment horizontal="center"/>
    </xf>
    <xf numFmtId="42" fontId="89" fillId="0" borderId="32" xfId="2660" applyNumberFormat="1" applyFont="1" applyFill="1" applyBorder="1" applyAlignment="1">
      <alignment horizontal="center" vertical="center"/>
    </xf>
    <xf numFmtId="42" fontId="89" fillId="0" borderId="18" xfId="2660" applyNumberFormat="1" applyFont="1" applyFill="1" applyBorder="1" applyAlignment="1">
      <alignment horizontal="center" vertical="center"/>
    </xf>
    <xf numFmtId="0" fontId="89" fillId="0" borderId="54" xfId="3947" applyFont="1" applyFill="1" applyBorder="1" applyAlignment="1">
      <alignment horizontal="center"/>
    </xf>
    <xf numFmtId="14" fontId="68" fillId="0" borderId="0" xfId="2858" applyNumberFormat="1" applyFont="1" applyFill="1" applyBorder="1" applyAlignment="1">
      <alignment horizontal="left"/>
    </xf>
    <xf numFmtId="14" fontId="87" fillId="0" borderId="0" xfId="3944" applyNumberFormat="1" applyFont="1" applyFill="1" applyBorder="1" applyAlignment="1">
      <alignment horizontal="center"/>
    </xf>
    <xf numFmtId="0" fontId="65" fillId="0" borderId="31" xfId="2858" applyFont="1" applyFill="1" applyBorder="1" applyAlignment="1">
      <alignment horizontal="center" wrapText="1"/>
    </xf>
    <xf numFmtId="0" fontId="89" fillId="0" borderId="41" xfId="3947" applyFont="1" applyFill="1" applyBorder="1" applyAlignment="1">
      <alignment horizontal="center"/>
    </xf>
    <xf numFmtId="0" fontId="89" fillId="0" borderId="18" xfId="3947" applyFont="1" applyFill="1" applyBorder="1" applyAlignment="1">
      <alignment horizontal="center"/>
    </xf>
    <xf numFmtId="0" fontId="87" fillId="0" borderId="57" xfId="3944" applyFont="1" applyFill="1" applyBorder="1" applyAlignment="1" applyProtection="1">
      <alignment horizontal="center" wrapText="1"/>
      <protection locked="0"/>
    </xf>
    <xf numFmtId="0" fontId="87" fillId="0" borderId="56" xfId="3944" applyFont="1" applyFill="1" applyBorder="1" applyAlignment="1" applyProtection="1">
      <alignment horizontal="center" wrapText="1"/>
      <protection locked="0"/>
    </xf>
    <xf numFmtId="0" fontId="87" fillId="0" borderId="34" xfId="3944" applyFont="1" applyFill="1" applyBorder="1" applyAlignment="1" applyProtection="1">
      <alignment horizontal="center" wrapText="1"/>
      <protection locked="0"/>
    </xf>
    <xf numFmtId="0" fontId="89" fillId="0" borderId="60" xfId="3945" applyFont="1" applyFill="1" applyBorder="1" applyAlignment="1">
      <alignment horizontal="center"/>
    </xf>
    <xf numFmtId="0" fontId="89" fillId="0" borderId="23" xfId="3945" applyFont="1" applyFill="1" applyBorder="1" applyAlignment="1">
      <alignment horizontal="center"/>
    </xf>
    <xf numFmtId="165" fontId="89" fillId="0" borderId="31" xfId="2660" applyNumberFormat="1" applyFont="1" applyFill="1" applyBorder="1" applyAlignment="1">
      <alignment horizontal="center"/>
    </xf>
    <xf numFmtId="165" fontId="89" fillId="0" borderId="47" xfId="2660" applyNumberFormat="1" applyFont="1" applyFill="1" applyBorder="1" applyAlignment="1">
      <alignment horizontal="center"/>
    </xf>
    <xf numFmtId="0" fontId="89" fillId="0" borderId="41" xfId="3945" applyFont="1" applyFill="1" applyBorder="1" applyAlignment="1">
      <alignment horizontal="center"/>
    </xf>
    <xf numFmtId="0" fontId="89" fillId="0" borderId="18" xfId="3945" applyFont="1" applyFill="1" applyBorder="1" applyAlignment="1">
      <alignment horizontal="center"/>
    </xf>
    <xf numFmtId="0" fontId="89" fillId="0" borderId="15" xfId="3945" applyFont="1" applyFill="1" applyBorder="1" applyAlignment="1">
      <alignment horizontal="center"/>
    </xf>
    <xf numFmtId="0" fontId="89" fillId="0" borderId="32" xfId="3947" applyFont="1" applyFill="1" applyBorder="1" applyAlignment="1">
      <alignment horizontal="center"/>
    </xf>
    <xf numFmtId="0" fontId="89" fillId="0" borderId="34" xfId="3944" applyFont="1" applyFill="1" applyBorder="1" applyAlignment="1">
      <alignment horizontal="center"/>
    </xf>
    <xf numFmtId="0" fontId="89" fillId="0" borderId="57" xfId="3944" applyFont="1" applyFill="1" applyBorder="1" applyAlignment="1">
      <alignment horizontal="center"/>
    </xf>
    <xf numFmtId="0" fontId="89" fillId="0" borderId="56" xfId="3944" applyFont="1" applyFill="1" applyBorder="1" applyAlignment="1">
      <alignment horizontal="center"/>
    </xf>
    <xf numFmtId="42" fontId="89" fillId="0" borderId="34" xfId="2660" applyNumberFormat="1" applyFont="1" applyFill="1" applyBorder="1" applyAlignment="1">
      <alignment horizontal="center" vertical="center"/>
    </xf>
    <xf numFmtId="42" fontId="89" fillId="0" borderId="56" xfId="2660" applyNumberFormat="1" applyFont="1" applyFill="1" applyBorder="1" applyAlignment="1">
      <alignment horizontal="center" vertical="center"/>
    </xf>
    <xf numFmtId="0" fontId="68" fillId="0" borderId="0" xfId="0" applyFont="1" applyFill="1" applyAlignment="1">
      <alignment wrapText="1"/>
    </xf>
    <xf numFmtId="0" fontId="68" fillId="0" borderId="0" xfId="0" applyFont="1" applyFill="1" applyAlignment="1"/>
    <xf numFmtId="0" fontId="68" fillId="0" borderId="0" xfId="0" applyFont="1" applyFill="1"/>
    <xf numFmtId="14" fontId="68" fillId="0" borderId="50" xfId="2858" applyNumberFormat="1" applyFont="1" applyFill="1" applyBorder="1" applyAlignment="1">
      <alignment horizontal="center" vertical="center"/>
    </xf>
    <xf numFmtId="14" fontId="68" fillId="0" borderId="52" xfId="2858" applyNumberFormat="1" applyFont="1" applyFill="1" applyBorder="1" applyAlignment="1">
      <alignment horizontal="center" vertical="center"/>
    </xf>
    <xf numFmtId="14" fontId="68" fillId="0" borderId="48" xfId="2858" applyNumberFormat="1" applyFont="1" applyFill="1" applyBorder="1" applyAlignment="1">
      <alignment horizontal="center" vertical="center"/>
    </xf>
    <xf numFmtId="42" fontId="68" fillId="0" borderId="36" xfId="2858" applyNumberFormat="1" applyFont="1" applyFill="1" applyBorder="1" applyAlignment="1">
      <alignment horizontal="center" vertical="center"/>
    </xf>
    <xf numFmtId="42" fontId="68" fillId="0" borderId="22" xfId="2858" applyNumberFormat="1" applyFont="1" applyFill="1" applyBorder="1" applyAlignment="1">
      <alignment horizontal="center" vertical="center"/>
    </xf>
    <xf numFmtId="42" fontId="68" fillId="0" borderId="49" xfId="2858" applyNumberFormat="1" applyFont="1" applyFill="1" applyBorder="1" applyAlignment="1">
      <alignment horizontal="center" vertical="center"/>
    </xf>
    <xf numFmtId="42" fontId="68" fillId="0" borderId="50" xfId="2858" applyNumberFormat="1" applyFont="1" applyFill="1" applyBorder="1" applyAlignment="1">
      <alignment horizontal="center" vertical="center"/>
    </xf>
    <xf numFmtId="42" fontId="68" fillId="0" borderId="52" xfId="2858" applyNumberFormat="1" applyFont="1" applyFill="1" applyBorder="1" applyAlignment="1">
      <alignment horizontal="center" vertical="center"/>
    </xf>
    <xf numFmtId="42" fontId="68" fillId="0" borderId="48" xfId="2858" applyNumberFormat="1" applyFont="1" applyFill="1" applyBorder="1" applyAlignment="1">
      <alignment horizontal="center" vertical="center"/>
    </xf>
    <xf numFmtId="0" fontId="68" fillId="0" borderId="36" xfId="2858" applyFont="1" applyFill="1" applyBorder="1" applyAlignment="1">
      <alignment horizontal="left" vertical="center" wrapText="1"/>
    </xf>
    <xf numFmtId="0" fontId="68" fillId="0" borderId="22" xfId="2858" applyFont="1" applyFill="1" applyBorder="1" applyAlignment="1">
      <alignment horizontal="left" vertical="center" wrapText="1"/>
    </xf>
    <xf numFmtId="0" fontId="68" fillId="0" borderId="49" xfId="2858" applyFont="1" applyFill="1" applyBorder="1" applyAlignment="1">
      <alignment horizontal="left" vertical="center" wrapText="1"/>
    </xf>
    <xf numFmtId="14" fontId="68" fillId="0" borderId="19" xfId="2858" applyNumberFormat="1" applyFont="1" applyFill="1" applyBorder="1" applyAlignment="1">
      <alignment horizontal="center" vertical="center"/>
    </xf>
    <xf numFmtId="42" fontId="68" fillId="0" borderId="19" xfId="2858" applyNumberFormat="1" applyFont="1" applyFill="1" applyBorder="1" applyAlignment="1">
      <alignment horizontal="center" vertical="center"/>
    </xf>
    <xf numFmtId="0" fontId="68" fillId="0" borderId="21" xfId="2858" applyFont="1" applyFill="1" applyBorder="1" applyAlignment="1">
      <alignment horizontal="left" vertical="center" wrapText="1"/>
    </xf>
    <xf numFmtId="42" fontId="68" fillId="0" borderId="50" xfId="2858" applyNumberFormat="1" applyFont="1" applyFill="1" applyBorder="1" applyAlignment="1">
      <alignment horizontal="center" vertical="center" wrapText="1"/>
    </xf>
    <xf numFmtId="42" fontId="68" fillId="0" borderId="52" xfId="2858" applyNumberFormat="1" applyFont="1" applyFill="1" applyBorder="1" applyAlignment="1">
      <alignment horizontal="center" vertical="center" wrapText="1"/>
    </xf>
    <xf numFmtId="42" fontId="68" fillId="0" borderId="19" xfId="2858" applyNumberFormat="1" applyFont="1" applyFill="1" applyBorder="1" applyAlignment="1">
      <alignment horizontal="center" vertical="center" wrapText="1"/>
    </xf>
    <xf numFmtId="0" fontId="68" fillId="0" borderId="36" xfId="2858" applyFont="1" applyFill="1" applyBorder="1" applyAlignment="1">
      <alignment horizontal="left" vertical="center"/>
    </xf>
    <xf numFmtId="0" fontId="68" fillId="0" borderId="22" xfId="2858" applyFont="1" applyFill="1" applyBorder="1" applyAlignment="1">
      <alignment horizontal="left" vertical="center"/>
    </xf>
    <xf numFmtId="0" fontId="68" fillId="0" borderId="21" xfId="2858" applyFont="1" applyFill="1" applyBorder="1" applyAlignment="1">
      <alignment horizontal="left" vertical="center"/>
    </xf>
    <xf numFmtId="14" fontId="68" fillId="0" borderId="66" xfId="2858" applyNumberFormat="1" applyFont="1" applyFill="1" applyBorder="1" applyAlignment="1">
      <alignment horizontal="center" vertical="center"/>
    </xf>
    <xf numFmtId="42" fontId="68" fillId="0" borderId="68" xfId="2858" applyNumberFormat="1" applyFont="1" applyFill="1" applyBorder="1" applyAlignment="1">
      <alignment vertical="center"/>
    </xf>
    <xf numFmtId="42" fontId="68" fillId="0" borderId="21" xfId="2858" applyNumberFormat="1" applyFont="1" applyFill="1" applyBorder="1" applyAlignment="1">
      <alignment vertical="center"/>
    </xf>
    <xf numFmtId="166" fontId="89" fillId="0" borderId="66" xfId="2660" applyNumberFormat="1" applyFont="1" applyFill="1" applyBorder="1" applyAlignment="1">
      <alignment vertical="center"/>
    </xf>
    <xf numFmtId="166" fontId="89" fillId="0" borderId="19" xfId="2660" applyNumberFormat="1" applyFont="1" applyFill="1" applyBorder="1" applyAlignment="1">
      <alignment vertical="center"/>
    </xf>
    <xf numFmtId="0" fontId="68" fillId="0" borderId="68" xfId="2858" applyFont="1" applyFill="1" applyBorder="1" applyAlignment="1">
      <alignment horizontal="left" vertical="center"/>
    </xf>
    <xf numFmtId="165" fontId="113" fillId="0" borderId="36" xfId="0" applyNumberFormat="1" applyFont="1" applyFill="1" applyBorder="1" applyAlignment="1">
      <alignment horizontal="center" vertical="center"/>
    </xf>
    <xf numFmtId="165" fontId="113" fillId="0" borderId="22" xfId="0" applyNumberFormat="1" applyFont="1" applyFill="1" applyBorder="1" applyAlignment="1">
      <alignment horizontal="center" vertical="center"/>
    </xf>
    <xf numFmtId="165" fontId="113" fillId="0" borderId="21" xfId="0" applyNumberFormat="1" applyFont="1" applyFill="1" applyBorder="1" applyAlignment="1">
      <alignment horizontal="center" vertical="center"/>
    </xf>
    <xf numFmtId="166" fontId="68" fillId="0" borderId="50" xfId="2660" applyNumberFormat="1" applyFont="1" applyFill="1" applyBorder="1" applyAlignment="1">
      <alignment horizontal="center" vertical="center"/>
    </xf>
    <xf numFmtId="166" fontId="68" fillId="0" borderId="19" xfId="2660" applyNumberFormat="1" applyFont="1" applyFill="1" applyBorder="1" applyAlignment="1">
      <alignment horizontal="center" vertical="center"/>
    </xf>
    <xf numFmtId="42" fontId="68" fillId="0" borderId="36" xfId="2858" applyNumberFormat="1" applyFont="1" applyFill="1" applyBorder="1" applyAlignment="1">
      <alignment vertical="center"/>
    </xf>
    <xf numFmtId="166" fontId="89" fillId="0" borderId="50" xfId="2660" applyNumberFormat="1" applyFont="1" applyFill="1" applyBorder="1" applyAlignment="1">
      <alignment vertical="center"/>
    </xf>
    <xf numFmtId="0" fontId="68" fillId="0" borderId="36" xfId="2858" applyFont="1" applyFill="1" applyBorder="1" applyAlignment="1">
      <alignment vertical="center"/>
    </xf>
    <xf numFmtId="0" fontId="68" fillId="0" borderId="21" xfId="2858" applyFont="1" applyFill="1" applyBorder="1" applyAlignment="1">
      <alignment vertical="center"/>
    </xf>
    <xf numFmtId="164" fontId="65" fillId="0" borderId="53" xfId="2858" applyNumberFormat="1" applyFont="1" applyFill="1" applyBorder="1" applyAlignment="1">
      <alignment horizontal="center" wrapText="1"/>
    </xf>
    <xf numFmtId="164" fontId="65" fillId="0" borderId="61" xfId="2858" applyNumberFormat="1" applyFont="1" applyFill="1" applyBorder="1" applyAlignment="1">
      <alignment horizontal="center" wrapText="1"/>
    </xf>
    <xf numFmtId="0" fontId="65" fillId="0" borderId="68" xfId="2858" applyFont="1" applyFill="1" applyBorder="1" applyAlignment="1">
      <alignment horizontal="center" wrapText="1"/>
    </xf>
    <xf numFmtId="0" fontId="65" fillId="0" borderId="62" xfId="2858" applyFont="1" applyFill="1" applyBorder="1" applyAlignment="1">
      <alignment horizontal="center" wrapText="1"/>
    </xf>
    <xf numFmtId="0" fontId="65" fillId="0" borderId="44" xfId="2858" applyFont="1" applyFill="1" applyBorder="1" applyAlignment="1">
      <alignment horizontal="center" wrapText="1"/>
    </xf>
    <xf numFmtId="0" fontId="65" fillId="0" borderId="45" xfId="2858" applyFont="1" applyFill="1" applyBorder="1" applyAlignment="1">
      <alignment horizontal="center" wrapText="1"/>
    </xf>
    <xf numFmtId="0" fontId="65" fillId="0" borderId="65" xfId="2858" applyFont="1" applyFill="1" applyBorder="1" applyAlignment="1">
      <alignment horizontal="center" wrapText="1"/>
    </xf>
    <xf numFmtId="14" fontId="65" fillId="0" borderId="0" xfId="6577" applyNumberFormat="1" applyFont="1" applyFill="1" applyBorder="1" applyAlignment="1">
      <alignment horizontal="center" vertical="center" wrapText="1"/>
    </xf>
  </cellXfs>
  <cellStyles count="6597">
    <cellStyle name="20% - Accent1" xfId="1" builtinId="30" customBuiltin="1"/>
    <cellStyle name="20% - Accent1 10" xfId="2"/>
    <cellStyle name="20% - Accent1 10 2" xfId="3"/>
    <cellStyle name="20% - Accent1 10 2 2" xfId="4034"/>
    <cellStyle name="20% - Accent1 10 3" xfId="4035"/>
    <cellStyle name="20% - Accent1 10_draft transactions report_052009_rvsd" xfId="4"/>
    <cellStyle name="20% - Accent1 100" xfId="5"/>
    <cellStyle name="20% - Accent1 100 2" xfId="4036"/>
    <cellStyle name="20% - Accent1 101" xfId="6"/>
    <cellStyle name="20% - Accent1 101 2" xfId="4037"/>
    <cellStyle name="20% - Accent1 102" xfId="7"/>
    <cellStyle name="20% - Accent1 102 2" xfId="4038"/>
    <cellStyle name="20% - Accent1 103" xfId="8"/>
    <cellStyle name="20% - Accent1 103 2" xfId="4039"/>
    <cellStyle name="20% - Accent1 104" xfId="9"/>
    <cellStyle name="20% - Accent1 104 2" xfId="4040"/>
    <cellStyle name="20% - Accent1 105" xfId="10"/>
    <cellStyle name="20% - Accent1 105 2" xfId="4041"/>
    <cellStyle name="20% - Accent1 106" xfId="11"/>
    <cellStyle name="20% - Accent1 106 2" xfId="4042"/>
    <cellStyle name="20% - Accent1 107" xfId="12"/>
    <cellStyle name="20% - Accent1 107 2" xfId="4043"/>
    <cellStyle name="20% - Accent1 108" xfId="13"/>
    <cellStyle name="20% - Accent1 108 2" xfId="4044"/>
    <cellStyle name="20% - Accent1 109" xfId="14"/>
    <cellStyle name="20% - Accent1 109 2" xfId="4045"/>
    <cellStyle name="20% - Accent1 11" xfId="15"/>
    <cellStyle name="20% - Accent1 11 2" xfId="16"/>
    <cellStyle name="20% - Accent1 11 2 2" xfId="4046"/>
    <cellStyle name="20% - Accent1 11 3" xfId="4047"/>
    <cellStyle name="20% - Accent1 11_draft transactions report_052009_rvsd" xfId="17"/>
    <cellStyle name="20% - Accent1 110" xfId="18"/>
    <cellStyle name="20% - Accent1 110 2" xfId="4048"/>
    <cellStyle name="20% - Accent1 111" xfId="19"/>
    <cellStyle name="20% - Accent1 111 2" xfId="4049"/>
    <cellStyle name="20% - Accent1 112" xfId="20"/>
    <cellStyle name="20% - Accent1 112 2" xfId="4050"/>
    <cellStyle name="20% - Accent1 113" xfId="21"/>
    <cellStyle name="20% - Accent1 113 2" xfId="4051"/>
    <cellStyle name="20% - Accent1 114" xfId="22"/>
    <cellStyle name="20% - Accent1 114 2" xfId="4052"/>
    <cellStyle name="20% - Accent1 115" xfId="23"/>
    <cellStyle name="20% - Accent1 115 2" xfId="4053"/>
    <cellStyle name="20% - Accent1 116" xfId="24"/>
    <cellStyle name="20% - Accent1 116 2" xfId="4054"/>
    <cellStyle name="20% - Accent1 117" xfId="25"/>
    <cellStyle name="20% - Accent1 117 2" xfId="4055"/>
    <cellStyle name="20% - Accent1 118" xfId="26"/>
    <cellStyle name="20% - Accent1 118 2" xfId="4056"/>
    <cellStyle name="20% - Accent1 119" xfId="3108"/>
    <cellStyle name="20% - Accent1 119 2" xfId="4057"/>
    <cellStyle name="20% - Accent1 12" xfId="27"/>
    <cellStyle name="20% - Accent1 12 2" xfId="28"/>
    <cellStyle name="20% - Accent1 12 2 2" xfId="4058"/>
    <cellStyle name="20% - Accent1 12 3" xfId="4059"/>
    <cellStyle name="20% - Accent1 12_draft transactions report_052009_rvsd" xfId="29"/>
    <cellStyle name="20% - Accent1 120" xfId="3132"/>
    <cellStyle name="20% - Accent1 120 2" xfId="4060"/>
    <cellStyle name="20% - Accent1 121" xfId="3145"/>
    <cellStyle name="20% - Accent1 121 2" xfId="4061"/>
    <cellStyle name="20% - Accent1 122" xfId="3148"/>
    <cellStyle name="20% - Accent1 123" xfId="3176"/>
    <cellStyle name="20% - Accent1 124" xfId="3231"/>
    <cellStyle name="20% - Accent1 125" xfId="3273"/>
    <cellStyle name="20% - Accent1 126" xfId="3315"/>
    <cellStyle name="20% - Accent1 127" xfId="3357"/>
    <cellStyle name="20% - Accent1 127 2" xfId="4062"/>
    <cellStyle name="20% - Accent1 128" xfId="3381"/>
    <cellStyle name="20% - Accent1 128 2" xfId="4063"/>
    <cellStyle name="20% - Accent1 129" xfId="3394"/>
    <cellStyle name="20% - Accent1 129 2" xfId="4064"/>
    <cellStyle name="20% - Accent1 13" xfId="30"/>
    <cellStyle name="20% - Accent1 13 2" xfId="31"/>
    <cellStyle name="20% - Accent1 13 2 2" xfId="4065"/>
    <cellStyle name="20% - Accent1 13 3" xfId="4066"/>
    <cellStyle name="20% - Accent1 13_draft transactions report_052009_rvsd" xfId="32"/>
    <cellStyle name="20% - Accent1 130" xfId="3396"/>
    <cellStyle name="20% - Accent1 130 2" xfId="4067"/>
    <cellStyle name="20% - Accent1 131" xfId="3420"/>
    <cellStyle name="20% - Accent1 131 2" xfId="4068"/>
    <cellStyle name="20% - Accent1 132" xfId="3433"/>
    <cellStyle name="20% - Accent1 132 2" xfId="4069"/>
    <cellStyle name="20% - Accent1 133" xfId="3446"/>
    <cellStyle name="20% - Accent1 133 2" xfId="4070"/>
    <cellStyle name="20% - Accent1 134" xfId="3459"/>
    <cellStyle name="20% - Accent1 134 2" xfId="4071"/>
    <cellStyle name="20% - Accent1 135" xfId="3462"/>
    <cellStyle name="20% - Accent1 136" xfId="3490"/>
    <cellStyle name="20% - Accent1 137" xfId="3545"/>
    <cellStyle name="20% - Accent1 138" xfId="3587"/>
    <cellStyle name="20% - Accent1 138 2" xfId="4072"/>
    <cellStyle name="20% - Accent1 139" xfId="3625"/>
    <cellStyle name="20% - Accent1 139 2" xfId="4073"/>
    <cellStyle name="20% - Accent1 14" xfId="33"/>
    <cellStyle name="20% - Accent1 14 2" xfId="34"/>
    <cellStyle name="20% - Accent1 14 2 2" xfId="4074"/>
    <cellStyle name="20% - Accent1 14 3" xfId="4075"/>
    <cellStyle name="20% - Accent1 14_draft transactions report_052009_rvsd" xfId="35"/>
    <cellStyle name="20% - Accent1 140" xfId="3638"/>
    <cellStyle name="20% - Accent1 140 2" xfId="4076"/>
    <cellStyle name="20% - Accent1 141" xfId="3651"/>
    <cellStyle name="20% - Accent1 141 2" xfId="4077"/>
    <cellStyle name="20% - Accent1 142" xfId="3664"/>
    <cellStyle name="20% - Accent1 142 2" xfId="4078"/>
    <cellStyle name="20% - Accent1 143" xfId="3677"/>
    <cellStyle name="20% - Accent1 143 2" xfId="4079"/>
    <cellStyle name="20% - Accent1 144" xfId="3690"/>
    <cellStyle name="20% - Accent1 144 2" xfId="4080"/>
    <cellStyle name="20% - Accent1 145" xfId="3703"/>
    <cellStyle name="20% - Accent1 145 2" xfId="4081"/>
    <cellStyle name="20% - Accent1 146" xfId="3717"/>
    <cellStyle name="20% - Accent1 146 2" xfId="4082"/>
    <cellStyle name="20% - Accent1 147" xfId="3611"/>
    <cellStyle name="20% - Accent1 148" xfId="3733"/>
    <cellStyle name="20% - Accent1 149" xfId="3788"/>
    <cellStyle name="20% - Accent1 15" xfId="36"/>
    <cellStyle name="20% - Accent1 15 2" xfId="37"/>
    <cellStyle name="20% - Accent1 15 2 2" xfId="4083"/>
    <cellStyle name="20% - Accent1 15 3" xfId="4084"/>
    <cellStyle name="20% - Accent1 15_draft transactions report_052009_rvsd" xfId="38"/>
    <cellStyle name="20% - Accent1 150" xfId="3830"/>
    <cellStyle name="20% - Accent1 151" xfId="3857"/>
    <cellStyle name="20% - Accent1 152" xfId="3985"/>
    <cellStyle name="20% - Accent1 153" xfId="4085"/>
    <cellStyle name="20% - Accent1 16" xfId="39"/>
    <cellStyle name="20% - Accent1 16 2" xfId="40"/>
    <cellStyle name="20% - Accent1 16 2 2" xfId="4086"/>
    <cellStyle name="20% - Accent1 16 3" xfId="4087"/>
    <cellStyle name="20% - Accent1 16_draft transactions report_052009_rvsd" xfId="41"/>
    <cellStyle name="20% - Accent1 17" xfId="42"/>
    <cellStyle name="20% - Accent1 17 2" xfId="43"/>
    <cellStyle name="20% - Accent1 17 2 2" xfId="4088"/>
    <cellStyle name="20% - Accent1 17 3" xfId="4089"/>
    <cellStyle name="20% - Accent1 17_draft transactions report_052009_rvsd" xfId="44"/>
    <cellStyle name="20% - Accent1 18" xfId="45"/>
    <cellStyle name="20% - Accent1 18 2" xfId="46"/>
    <cellStyle name="20% - Accent1 18 2 2" xfId="4090"/>
    <cellStyle name="20% - Accent1 18 3" xfId="4091"/>
    <cellStyle name="20% - Accent1 18_draft transactions report_052009_rvsd" xfId="47"/>
    <cellStyle name="20% - Accent1 19" xfId="48"/>
    <cellStyle name="20% - Accent1 19 2" xfId="49"/>
    <cellStyle name="20% - Accent1 19 2 2" xfId="4092"/>
    <cellStyle name="20% - Accent1 19 3" xfId="4093"/>
    <cellStyle name="20% - Accent1 19_draft transactions report_052009_rvsd" xfId="50"/>
    <cellStyle name="20% - Accent1 2" xfId="51"/>
    <cellStyle name="20% - Accent1 2 2" xfId="52"/>
    <cellStyle name="20% - Accent1 2 2 2" xfId="53"/>
    <cellStyle name="20% - Accent1 2 2 2 2" xfId="4094"/>
    <cellStyle name="20% - Accent1 2 2 3" xfId="4095"/>
    <cellStyle name="20% - Accent1 2 2_draft transactions report_052009_rvsd" xfId="54"/>
    <cellStyle name="20% - Accent1 2 3" xfId="55"/>
    <cellStyle name="20% - Accent1 2 3 2" xfId="4096"/>
    <cellStyle name="20% - Accent1 2 4" xfId="4097"/>
    <cellStyle name="20% - Accent1 2_draft transactions report_052009_rvsd" xfId="56"/>
    <cellStyle name="20% - Accent1 20" xfId="57"/>
    <cellStyle name="20% - Accent1 20 2" xfId="58"/>
    <cellStyle name="20% - Accent1 20 2 2" xfId="4098"/>
    <cellStyle name="20% - Accent1 20 3" xfId="4099"/>
    <cellStyle name="20% - Accent1 20_draft transactions report_052009_rvsd" xfId="59"/>
    <cellStyle name="20% - Accent1 21" xfId="60"/>
    <cellStyle name="20% - Accent1 21 2" xfId="61"/>
    <cellStyle name="20% - Accent1 21 2 2" xfId="4100"/>
    <cellStyle name="20% - Accent1 21 3" xfId="4101"/>
    <cellStyle name="20% - Accent1 21_draft transactions report_052009_rvsd" xfId="62"/>
    <cellStyle name="20% - Accent1 22" xfId="63"/>
    <cellStyle name="20% - Accent1 22 2" xfId="64"/>
    <cellStyle name="20% - Accent1 22 2 2" xfId="4102"/>
    <cellStyle name="20% - Accent1 22 3" xfId="4103"/>
    <cellStyle name="20% - Accent1 22_draft transactions report_052009_rvsd" xfId="65"/>
    <cellStyle name="20% - Accent1 23" xfId="66"/>
    <cellStyle name="20% - Accent1 23 2" xfId="67"/>
    <cellStyle name="20% - Accent1 23 2 2" xfId="4104"/>
    <cellStyle name="20% - Accent1 23 3" xfId="4105"/>
    <cellStyle name="20% - Accent1 23_draft transactions report_052009_rvsd" xfId="68"/>
    <cellStyle name="20% - Accent1 24" xfId="69"/>
    <cellStyle name="20% - Accent1 24 2" xfId="70"/>
    <cellStyle name="20% - Accent1 24 2 2" xfId="4106"/>
    <cellStyle name="20% - Accent1 24 3" xfId="4107"/>
    <cellStyle name="20% - Accent1 24_draft transactions report_052009_rvsd" xfId="71"/>
    <cellStyle name="20% - Accent1 25" xfId="72"/>
    <cellStyle name="20% - Accent1 25 2" xfId="73"/>
    <cellStyle name="20% - Accent1 25 2 2" xfId="4108"/>
    <cellStyle name="20% - Accent1 25 3" xfId="4109"/>
    <cellStyle name="20% - Accent1 25_draft transactions report_052009_rvsd" xfId="74"/>
    <cellStyle name="20% - Accent1 26" xfId="75"/>
    <cellStyle name="20% - Accent1 26 2" xfId="76"/>
    <cellStyle name="20% - Accent1 26 2 2" xfId="4110"/>
    <cellStyle name="20% - Accent1 26 3" xfId="4111"/>
    <cellStyle name="20% - Accent1 26_draft transactions report_052009_rvsd" xfId="77"/>
    <cellStyle name="20% - Accent1 27" xfId="78"/>
    <cellStyle name="20% - Accent1 27 2" xfId="79"/>
    <cellStyle name="20% - Accent1 27 2 2" xfId="4112"/>
    <cellStyle name="20% - Accent1 27 3" xfId="4113"/>
    <cellStyle name="20% - Accent1 27_draft transactions report_052009_rvsd" xfId="80"/>
    <cellStyle name="20% - Accent1 28" xfId="81"/>
    <cellStyle name="20% - Accent1 28 2" xfId="82"/>
    <cellStyle name="20% - Accent1 28 2 2" xfId="4114"/>
    <cellStyle name="20% - Accent1 28 3" xfId="4115"/>
    <cellStyle name="20% - Accent1 28_draft transactions report_052009_rvsd" xfId="83"/>
    <cellStyle name="20% - Accent1 29" xfId="84"/>
    <cellStyle name="20% - Accent1 29 2" xfId="85"/>
    <cellStyle name="20% - Accent1 29 2 2" xfId="4116"/>
    <cellStyle name="20% - Accent1 29 3" xfId="4117"/>
    <cellStyle name="20% - Accent1 29_draft transactions report_052009_rvsd" xfId="86"/>
    <cellStyle name="20% - Accent1 3" xfId="87"/>
    <cellStyle name="20% - Accent1 3 2" xfId="88"/>
    <cellStyle name="20% - Accent1 3 2 2" xfId="89"/>
    <cellStyle name="20% - Accent1 3 2 2 2" xfId="4118"/>
    <cellStyle name="20% - Accent1 3 2 3" xfId="4119"/>
    <cellStyle name="20% - Accent1 3 2_draft transactions report_052009_rvsd" xfId="90"/>
    <cellStyle name="20% - Accent1 3 3" xfId="91"/>
    <cellStyle name="20% - Accent1 3 3 2" xfId="4120"/>
    <cellStyle name="20% - Accent1 3 4" xfId="4121"/>
    <cellStyle name="20% - Accent1 3_draft transactions report_052009_rvsd" xfId="92"/>
    <cellStyle name="20% - Accent1 30" xfId="93"/>
    <cellStyle name="20% - Accent1 30 2" xfId="94"/>
    <cellStyle name="20% - Accent1 30 2 2" xfId="4122"/>
    <cellStyle name="20% - Accent1 30 3" xfId="4123"/>
    <cellStyle name="20% - Accent1 30_draft transactions report_052009_rvsd" xfId="95"/>
    <cellStyle name="20% - Accent1 31" xfId="96"/>
    <cellStyle name="20% - Accent1 31 2" xfId="97"/>
    <cellStyle name="20% - Accent1 31 2 2" xfId="4124"/>
    <cellStyle name="20% - Accent1 31 3" xfId="4125"/>
    <cellStyle name="20% - Accent1 31_draft transactions report_052009_rvsd" xfId="98"/>
    <cellStyle name="20% - Accent1 32" xfId="99"/>
    <cellStyle name="20% - Accent1 32 2" xfId="100"/>
    <cellStyle name="20% - Accent1 32 2 2" xfId="4126"/>
    <cellStyle name="20% - Accent1 32 3" xfId="4127"/>
    <cellStyle name="20% - Accent1 32_draft transactions report_052009_rvsd" xfId="101"/>
    <cellStyle name="20% - Accent1 33" xfId="102"/>
    <cellStyle name="20% - Accent1 33 2" xfId="4128"/>
    <cellStyle name="20% - Accent1 34" xfId="103"/>
    <cellStyle name="20% - Accent1 34 2" xfId="4129"/>
    <cellStyle name="20% - Accent1 35" xfId="104"/>
    <cellStyle name="20% - Accent1 35 2" xfId="4130"/>
    <cellStyle name="20% - Accent1 36" xfId="105"/>
    <cellStyle name="20% - Accent1 36 2" xfId="4131"/>
    <cellStyle name="20% - Accent1 37" xfId="106"/>
    <cellStyle name="20% - Accent1 37 2" xfId="4132"/>
    <cellStyle name="20% - Accent1 38" xfId="107"/>
    <cellStyle name="20% - Accent1 38 2" xfId="4133"/>
    <cellStyle name="20% - Accent1 39" xfId="108"/>
    <cellStyle name="20% - Accent1 39 2" xfId="4134"/>
    <cellStyle name="20% - Accent1 4" xfId="109"/>
    <cellStyle name="20% - Accent1 4 2" xfId="110"/>
    <cellStyle name="20% - Accent1 4 2 2" xfId="111"/>
    <cellStyle name="20% - Accent1 4 2 2 2" xfId="4135"/>
    <cellStyle name="20% - Accent1 4 2 3" xfId="4136"/>
    <cellStyle name="20% - Accent1 4 2_draft transactions report_052009_rvsd" xfId="112"/>
    <cellStyle name="20% - Accent1 4 3" xfId="113"/>
    <cellStyle name="20% - Accent1 4 3 2" xfId="4137"/>
    <cellStyle name="20% - Accent1 4 4" xfId="4138"/>
    <cellStyle name="20% - Accent1 4_draft transactions report_052009_rvsd" xfId="114"/>
    <cellStyle name="20% - Accent1 40" xfId="115"/>
    <cellStyle name="20% - Accent1 40 2" xfId="4139"/>
    <cellStyle name="20% - Accent1 41" xfId="116"/>
    <cellStyle name="20% - Accent1 41 2" xfId="4140"/>
    <cellStyle name="20% - Accent1 42" xfId="117"/>
    <cellStyle name="20% - Accent1 42 2" xfId="4141"/>
    <cellStyle name="20% - Accent1 43" xfId="118"/>
    <cellStyle name="20% - Accent1 43 2" xfId="4142"/>
    <cellStyle name="20% - Accent1 44" xfId="119"/>
    <cellStyle name="20% - Accent1 44 2" xfId="4143"/>
    <cellStyle name="20% - Accent1 45" xfId="120"/>
    <cellStyle name="20% - Accent1 45 2" xfId="4144"/>
    <cellStyle name="20% - Accent1 46" xfId="121"/>
    <cellStyle name="20% - Accent1 46 2" xfId="4145"/>
    <cellStyle name="20% - Accent1 47" xfId="122"/>
    <cellStyle name="20% - Accent1 47 2" xfId="4146"/>
    <cellStyle name="20% - Accent1 48" xfId="123"/>
    <cellStyle name="20% - Accent1 48 2" xfId="4147"/>
    <cellStyle name="20% - Accent1 49" xfId="124"/>
    <cellStyle name="20% - Accent1 49 2" xfId="4148"/>
    <cellStyle name="20% - Accent1 5" xfId="125"/>
    <cellStyle name="20% - Accent1 5 2" xfId="126"/>
    <cellStyle name="20% - Accent1 5 2 2" xfId="127"/>
    <cellStyle name="20% - Accent1 5 2 2 2" xfId="4149"/>
    <cellStyle name="20% - Accent1 5 2 3" xfId="4150"/>
    <cellStyle name="20% - Accent1 5 2_draft transactions report_052009_rvsd" xfId="128"/>
    <cellStyle name="20% - Accent1 5 3" xfId="129"/>
    <cellStyle name="20% - Accent1 5 3 2" xfId="4151"/>
    <cellStyle name="20% - Accent1 5 4" xfId="4152"/>
    <cellStyle name="20% - Accent1 5_draft transactions report_052009_rvsd" xfId="130"/>
    <cellStyle name="20% - Accent1 50" xfId="131"/>
    <cellStyle name="20% - Accent1 50 2" xfId="4153"/>
    <cellStyle name="20% - Accent1 51" xfId="132"/>
    <cellStyle name="20% - Accent1 51 2" xfId="4154"/>
    <cellStyle name="20% - Accent1 52" xfId="133"/>
    <cellStyle name="20% - Accent1 52 2" xfId="4155"/>
    <cellStyle name="20% - Accent1 53" xfId="134"/>
    <cellStyle name="20% - Accent1 53 2" xfId="4156"/>
    <cellStyle name="20% - Accent1 54" xfId="135"/>
    <cellStyle name="20% - Accent1 54 2" xfId="4157"/>
    <cellStyle name="20% - Accent1 55" xfId="136"/>
    <cellStyle name="20% - Accent1 55 2" xfId="4158"/>
    <cellStyle name="20% - Accent1 56" xfId="137"/>
    <cellStyle name="20% - Accent1 56 2" xfId="4159"/>
    <cellStyle name="20% - Accent1 57" xfId="138"/>
    <cellStyle name="20% - Accent1 57 2" xfId="4160"/>
    <cellStyle name="20% - Accent1 58" xfId="139"/>
    <cellStyle name="20% - Accent1 58 2" xfId="4161"/>
    <cellStyle name="20% - Accent1 59" xfId="140"/>
    <cellStyle name="20% - Accent1 59 2" xfId="4162"/>
    <cellStyle name="20% - Accent1 6" xfId="141"/>
    <cellStyle name="20% - Accent1 6 2" xfId="142"/>
    <cellStyle name="20% - Accent1 6 2 2" xfId="143"/>
    <cellStyle name="20% - Accent1 6 2 2 2" xfId="4163"/>
    <cellStyle name="20% - Accent1 6 2 3" xfId="4164"/>
    <cellStyle name="20% - Accent1 6 2_draft transactions report_052009_rvsd" xfId="144"/>
    <cellStyle name="20% - Accent1 6 3" xfId="145"/>
    <cellStyle name="20% - Accent1 6 3 2" xfId="4165"/>
    <cellStyle name="20% - Accent1 6 4" xfId="4166"/>
    <cellStyle name="20% - Accent1 6_draft transactions report_052009_rvsd" xfId="146"/>
    <cellStyle name="20% - Accent1 60" xfId="147"/>
    <cellStyle name="20% - Accent1 60 2" xfId="4167"/>
    <cellStyle name="20% - Accent1 61" xfId="148"/>
    <cellStyle name="20% - Accent1 61 2" xfId="4168"/>
    <cellStyle name="20% - Accent1 62" xfId="149"/>
    <cellStyle name="20% - Accent1 62 2" xfId="4169"/>
    <cellStyle name="20% - Accent1 63" xfId="150"/>
    <cellStyle name="20% - Accent1 63 2" xfId="4170"/>
    <cellStyle name="20% - Accent1 64" xfId="151"/>
    <cellStyle name="20% - Accent1 64 2" xfId="4171"/>
    <cellStyle name="20% - Accent1 65" xfId="152"/>
    <cellStyle name="20% - Accent1 65 2" xfId="4172"/>
    <cellStyle name="20% - Accent1 66" xfId="153"/>
    <cellStyle name="20% - Accent1 66 2" xfId="4173"/>
    <cellStyle name="20% - Accent1 67" xfId="154"/>
    <cellStyle name="20% - Accent1 67 2" xfId="4174"/>
    <cellStyle name="20% - Accent1 68" xfId="155"/>
    <cellStyle name="20% - Accent1 68 2" xfId="4175"/>
    <cellStyle name="20% - Accent1 69" xfId="156"/>
    <cellStyle name="20% - Accent1 69 2" xfId="4176"/>
    <cellStyle name="20% - Accent1 7" xfId="157"/>
    <cellStyle name="20% - Accent1 7 2" xfId="158"/>
    <cellStyle name="20% - Accent1 7 2 2" xfId="159"/>
    <cellStyle name="20% - Accent1 7 2 2 2" xfId="4177"/>
    <cellStyle name="20% - Accent1 7 2 3" xfId="4178"/>
    <cellStyle name="20% - Accent1 7 2_draft transactions report_052009_rvsd" xfId="160"/>
    <cellStyle name="20% - Accent1 7 3" xfId="161"/>
    <cellStyle name="20% - Accent1 7 3 2" xfId="4179"/>
    <cellStyle name="20% - Accent1 7 4" xfId="4180"/>
    <cellStyle name="20% - Accent1 7_draft transactions report_052009_rvsd" xfId="162"/>
    <cellStyle name="20% - Accent1 70" xfId="163"/>
    <cellStyle name="20% - Accent1 70 2" xfId="4181"/>
    <cellStyle name="20% - Accent1 71" xfId="164"/>
    <cellStyle name="20% - Accent1 71 2" xfId="4182"/>
    <cellStyle name="20% - Accent1 72" xfId="165"/>
    <cellStyle name="20% - Accent1 72 2" xfId="4183"/>
    <cellStyle name="20% - Accent1 73" xfId="166"/>
    <cellStyle name="20% - Accent1 73 2" xfId="4184"/>
    <cellStyle name="20% - Accent1 74" xfId="167"/>
    <cellStyle name="20% - Accent1 74 2" xfId="4185"/>
    <cellStyle name="20% - Accent1 75" xfId="168"/>
    <cellStyle name="20% - Accent1 75 2" xfId="4186"/>
    <cellStyle name="20% - Accent1 76" xfId="169"/>
    <cellStyle name="20% - Accent1 76 2" xfId="4187"/>
    <cellStyle name="20% - Accent1 77" xfId="170"/>
    <cellStyle name="20% - Accent1 77 2" xfId="4188"/>
    <cellStyle name="20% - Accent1 78" xfId="171"/>
    <cellStyle name="20% - Accent1 78 2" xfId="4189"/>
    <cellStyle name="20% - Accent1 79" xfId="172"/>
    <cellStyle name="20% - Accent1 79 2" xfId="4190"/>
    <cellStyle name="20% - Accent1 8" xfId="173"/>
    <cellStyle name="20% - Accent1 8 2" xfId="174"/>
    <cellStyle name="20% - Accent1 8 2 2" xfId="175"/>
    <cellStyle name="20% - Accent1 8 2 2 2" xfId="4191"/>
    <cellStyle name="20% - Accent1 8 2 3" xfId="4192"/>
    <cellStyle name="20% - Accent1 8 2_draft transactions report_052009_rvsd" xfId="176"/>
    <cellStyle name="20% - Accent1 8 3" xfId="177"/>
    <cellStyle name="20% - Accent1 8 3 2" xfId="4193"/>
    <cellStyle name="20% - Accent1 8 4" xfId="4194"/>
    <cellStyle name="20% - Accent1 8_draft transactions report_052009_rvsd" xfId="178"/>
    <cellStyle name="20% - Accent1 80" xfId="179"/>
    <cellStyle name="20% - Accent1 80 2" xfId="4195"/>
    <cellStyle name="20% - Accent1 81" xfId="180"/>
    <cellStyle name="20% - Accent1 81 2" xfId="4196"/>
    <cellStyle name="20% - Accent1 82" xfId="181"/>
    <cellStyle name="20% - Accent1 82 2" xfId="4197"/>
    <cellStyle name="20% - Accent1 83" xfId="182"/>
    <cellStyle name="20% - Accent1 83 2" xfId="4198"/>
    <cellStyle name="20% - Accent1 84" xfId="183"/>
    <cellStyle name="20% - Accent1 84 2" xfId="4199"/>
    <cellStyle name="20% - Accent1 85" xfId="184"/>
    <cellStyle name="20% - Accent1 85 2" xfId="4200"/>
    <cellStyle name="20% - Accent1 86" xfId="185"/>
    <cellStyle name="20% - Accent1 86 2" xfId="4201"/>
    <cellStyle name="20% - Accent1 87" xfId="186"/>
    <cellStyle name="20% - Accent1 87 2" xfId="4202"/>
    <cellStyle name="20% - Accent1 88" xfId="187"/>
    <cellStyle name="20% - Accent1 88 2" xfId="4203"/>
    <cellStyle name="20% - Accent1 89" xfId="188"/>
    <cellStyle name="20% - Accent1 89 2" xfId="4204"/>
    <cellStyle name="20% - Accent1 9" xfId="189"/>
    <cellStyle name="20% - Accent1 9 2" xfId="190"/>
    <cellStyle name="20% - Accent1 9 2 2" xfId="191"/>
    <cellStyle name="20% - Accent1 9 2 2 2" xfId="4205"/>
    <cellStyle name="20% - Accent1 9 2 3" xfId="4206"/>
    <cellStyle name="20% - Accent1 9 2_draft transactions report_052009_rvsd" xfId="192"/>
    <cellStyle name="20% - Accent1 9 3" xfId="193"/>
    <cellStyle name="20% - Accent1 9 3 2" xfId="4207"/>
    <cellStyle name="20% - Accent1 9 4" xfId="4208"/>
    <cellStyle name="20% - Accent1 9_draft transactions report_052009_rvsd" xfId="194"/>
    <cellStyle name="20% - Accent1 90" xfId="195"/>
    <cellStyle name="20% - Accent1 90 2" xfId="4209"/>
    <cellStyle name="20% - Accent1 91" xfId="196"/>
    <cellStyle name="20% - Accent1 91 2" xfId="4210"/>
    <cellStyle name="20% - Accent1 92" xfId="197"/>
    <cellStyle name="20% - Accent1 92 2" xfId="4211"/>
    <cellStyle name="20% - Accent1 93" xfId="198"/>
    <cellStyle name="20% - Accent1 93 2" xfId="4212"/>
    <cellStyle name="20% - Accent1 94" xfId="199"/>
    <cellStyle name="20% - Accent1 94 2" xfId="4213"/>
    <cellStyle name="20% - Accent1 95" xfId="200"/>
    <cellStyle name="20% - Accent1 95 2" xfId="4214"/>
    <cellStyle name="20% - Accent1 96" xfId="201"/>
    <cellStyle name="20% - Accent1 96 2" xfId="4215"/>
    <cellStyle name="20% - Accent1 97" xfId="202"/>
    <cellStyle name="20% - Accent1 97 2" xfId="4216"/>
    <cellStyle name="20% - Accent1 98" xfId="203"/>
    <cellStyle name="20% - Accent1 98 2" xfId="4217"/>
    <cellStyle name="20% - Accent1 99" xfId="204"/>
    <cellStyle name="20% - Accent1 99 2" xfId="4218"/>
    <cellStyle name="20% - Accent2" xfId="205" builtinId="34" customBuiltin="1"/>
    <cellStyle name="20% - Accent2 10" xfId="206"/>
    <cellStyle name="20% - Accent2 10 2" xfId="207"/>
    <cellStyle name="20% - Accent2 10 2 2" xfId="4219"/>
    <cellStyle name="20% - Accent2 10 3" xfId="4220"/>
    <cellStyle name="20% - Accent2 10_draft transactions report_052009_rvsd" xfId="208"/>
    <cellStyle name="20% - Accent2 100" xfId="209"/>
    <cellStyle name="20% - Accent2 100 2" xfId="4221"/>
    <cellStyle name="20% - Accent2 101" xfId="210"/>
    <cellStyle name="20% - Accent2 101 2" xfId="4222"/>
    <cellStyle name="20% - Accent2 102" xfId="211"/>
    <cellStyle name="20% - Accent2 102 2" xfId="4223"/>
    <cellStyle name="20% - Accent2 103" xfId="212"/>
    <cellStyle name="20% - Accent2 103 2" xfId="4224"/>
    <cellStyle name="20% - Accent2 104" xfId="213"/>
    <cellStyle name="20% - Accent2 104 2" xfId="4225"/>
    <cellStyle name="20% - Accent2 105" xfId="214"/>
    <cellStyle name="20% - Accent2 105 2" xfId="4226"/>
    <cellStyle name="20% - Accent2 106" xfId="215"/>
    <cellStyle name="20% - Accent2 106 2" xfId="4227"/>
    <cellStyle name="20% - Accent2 107" xfId="216"/>
    <cellStyle name="20% - Accent2 107 2" xfId="4228"/>
    <cellStyle name="20% - Accent2 108" xfId="217"/>
    <cellStyle name="20% - Accent2 108 2" xfId="4229"/>
    <cellStyle name="20% - Accent2 109" xfId="218"/>
    <cellStyle name="20% - Accent2 109 2" xfId="4230"/>
    <cellStyle name="20% - Accent2 11" xfId="219"/>
    <cellStyle name="20% - Accent2 11 2" xfId="220"/>
    <cellStyle name="20% - Accent2 11 2 2" xfId="4231"/>
    <cellStyle name="20% - Accent2 11 3" xfId="4232"/>
    <cellStyle name="20% - Accent2 11_draft transactions report_052009_rvsd" xfId="221"/>
    <cellStyle name="20% - Accent2 110" xfId="222"/>
    <cellStyle name="20% - Accent2 110 2" xfId="4233"/>
    <cellStyle name="20% - Accent2 111" xfId="223"/>
    <cellStyle name="20% - Accent2 111 2" xfId="4234"/>
    <cellStyle name="20% - Accent2 112" xfId="224"/>
    <cellStyle name="20% - Accent2 112 2" xfId="4235"/>
    <cellStyle name="20% - Accent2 113" xfId="225"/>
    <cellStyle name="20% - Accent2 113 2" xfId="4236"/>
    <cellStyle name="20% - Accent2 114" xfId="226"/>
    <cellStyle name="20% - Accent2 114 2" xfId="4237"/>
    <cellStyle name="20% - Accent2 115" xfId="227"/>
    <cellStyle name="20% - Accent2 115 2" xfId="4238"/>
    <cellStyle name="20% - Accent2 116" xfId="228"/>
    <cellStyle name="20% - Accent2 116 2" xfId="4239"/>
    <cellStyle name="20% - Accent2 117" xfId="229"/>
    <cellStyle name="20% - Accent2 117 2" xfId="4240"/>
    <cellStyle name="20% - Accent2 118" xfId="230"/>
    <cellStyle name="20% - Accent2 118 2" xfId="4241"/>
    <cellStyle name="20% - Accent2 119" xfId="3109"/>
    <cellStyle name="20% - Accent2 119 2" xfId="4242"/>
    <cellStyle name="20% - Accent2 12" xfId="231"/>
    <cellStyle name="20% - Accent2 12 2" xfId="232"/>
    <cellStyle name="20% - Accent2 12 2 2" xfId="4243"/>
    <cellStyle name="20% - Accent2 12 3" xfId="4244"/>
    <cellStyle name="20% - Accent2 12_draft transactions report_052009_rvsd" xfId="233"/>
    <cellStyle name="20% - Accent2 120" xfId="3131"/>
    <cellStyle name="20% - Accent2 120 2" xfId="4245"/>
    <cellStyle name="20% - Accent2 121" xfId="3144"/>
    <cellStyle name="20% - Accent2 121 2" xfId="4246"/>
    <cellStyle name="20% - Accent2 122" xfId="3149"/>
    <cellStyle name="20% - Accent2 123" xfId="3175"/>
    <cellStyle name="20% - Accent2 124" xfId="3147"/>
    <cellStyle name="20% - Accent2 125" xfId="3232"/>
    <cellStyle name="20% - Accent2 126" xfId="3274"/>
    <cellStyle name="20% - Accent2 127" xfId="3358"/>
    <cellStyle name="20% - Accent2 127 2" xfId="4247"/>
    <cellStyle name="20% - Accent2 128" xfId="3380"/>
    <cellStyle name="20% - Accent2 128 2" xfId="4248"/>
    <cellStyle name="20% - Accent2 129" xfId="3393"/>
    <cellStyle name="20% - Accent2 129 2" xfId="4249"/>
    <cellStyle name="20% - Accent2 13" xfId="234"/>
    <cellStyle name="20% - Accent2 13 2" xfId="235"/>
    <cellStyle name="20% - Accent2 13 2 2" xfId="4250"/>
    <cellStyle name="20% - Accent2 13 3" xfId="4251"/>
    <cellStyle name="20% - Accent2 13_draft transactions report_052009_rvsd" xfId="236"/>
    <cellStyle name="20% - Accent2 130" xfId="3397"/>
    <cellStyle name="20% - Accent2 130 2" xfId="4252"/>
    <cellStyle name="20% - Accent2 131" xfId="3419"/>
    <cellStyle name="20% - Accent2 131 2" xfId="4253"/>
    <cellStyle name="20% - Accent2 132" xfId="3432"/>
    <cellStyle name="20% - Accent2 132 2" xfId="4254"/>
    <cellStyle name="20% - Accent2 133" xfId="3445"/>
    <cellStyle name="20% - Accent2 133 2" xfId="4255"/>
    <cellStyle name="20% - Accent2 134" xfId="3458"/>
    <cellStyle name="20% - Accent2 134 2" xfId="4256"/>
    <cellStyle name="20% - Accent2 135" xfId="3463"/>
    <cellStyle name="20% - Accent2 136" xfId="3489"/>
    <cellStyle name="20% - Accent2 137" xfId="3461"/>
    <cellStyle name="20% - Accent2 138" xfId="3588"/>
    <cellStyle name="20% - Accent2 138 2" xfId="4257"/>
    <cellStyle name="20% - Accent2 139" xfId="3624"/>
    <cellStyle name="20% - Accent2 139 2" xfId="4258"/>
    <cellStyle name="20% - Accent2 14" xfId="237"/>
    <cellStyle name="20% - Accent2 14 2" xfId="238"/>
    <cellStyle name="20% - Accent2 14 2 2" xfId="4259"/>
    <cellStyle name="20% - Accent2 14 3" xfId="4260"/>
    <cellStyle name="20% - Accent2 14_draft transactions report_052009_rvsd" xfId="239"/>
    <cellStyle name="20% - Accent2 140" xfId="3637"/>
    <cellStyle name="20% - Accent2 140 2" xfId="4261"/>
    <cellStyle name="20% - Accent2 141" xfId="3650"/>
    <cellStyle name="20% - Accent2 141 2" xfId="4262"/>
    <cellStyle name="20% - Accent2 142" xfId="3663"/>
    <cellStyle name="20% - Accent2 142 2" xfId="4263"/>
    <cellStyle name="20% - Accent2 143" xfId="3676"/>
    <cellStyle name="20% - Accent2 143 2" xfId="4264"/>
    <cellStyle name="20% - Accent2 144" xfId="3689"/>
    <cellStyle name="20% - Accent2 144 2" xfId="4265"/>
    <cellStyle name="20% - Accent2 145" xfId="3702"/>
    <cellStyle name="20% - Accent2 145 2" xfId="4266"/>
    <cellStyle name="20% - Accent2 146" xfId="3716"/>
    <cellStyle name="20% - Accent2 146 2" xfId="4267"/>
    <cellStyle name="20% - Accent2 147" xfId="3610"/>
    <cellStyle name="20% - Accent2 148" xfId="3732"/>
    <cellStyle name="20% - Accent2 149" xfId="3612"/>
    <cellStyle name="20% - Accent2 15" xfId="240"/>
    <cellStyle name="20% - Accent2 15 2" xfId="241"/>
    <cellStyle name="20% - Accent2 15 2 2" xfId="4268"/>
    <cellStyle name="20% - Accent2 15 3" xfId="4269"/>
    <cellStyle name="20% - Accent2 15_draft transactions report_052009_rvsd" xfId="242"/>
    <cellStyle name="20% - Accent2 150" xfId="3831"/>
    <cellStyle name="20% - Accent2 151" xfId="3873"/>
    <cellStyle name="20% - Accent2 152" xfId="3986"/>
    <cellStyle name="20% - Accent2 153" xfId="4270"/>
    <cellStyle name="20% - Accent2 16" xfId="243"/>
    <cellStyle name="20% - Accent2 16 2" xfId="244"/>
    <cellStyle name="20% - Accent2 16 2 2" xfId="4271"/>
    <cellStyle name="20% - Accent2 16 3" xfId="4272"/>
    <cellStyle name="20% - Accent2 16_draft transactions report_052009_rvsd" xfId="245"/>
    <cellStyle name="20% - Accent2 17" xfId="246"/>
    <cellStyle name="20% - Accent2 17 2" xfId="247"/>
    <cellStyle name="20% - Accent2 17 2 2" xfId="4273"/>
    <cellStyle name="20% - Accent2 17 3" xfId="4274"/>
    <cellStyle name="20% - Accent2 17_draft transactions report_052009_rvsd" xfId="248"/>
    <cellStyle name="20% - Accent2 18" xfId="249"/>
    <cellStyle name="20% - Accent2 18 2" xfId="250"/>
    <cellStyle name="20% - Accent2 18 2 2" xfId="4275"/>
    <cellStyle name="20% - Accent2 18 3" xfId="4276"/>
    <cellStyle name="20% - Accent2 18_draft transactions report_052009_rvsd" xfId="251"/>
    <cellStyle name="20% - Accent2 19" xfId="252"/>
    <cellStyle name="20% - Accent2 19 2" xfId="253"/>
    <cellStyle name="20% - Accent2 19 2 2" xfId="4277"/>
    <cellStyle name="20% - Accent2 19 3" xfId="4278"/>
    <cellStyle name="20% - Accent2 19_draft transactions report_052009_rvsd" xfId="254"/>
    <cellStyle name="20% - Accent2 2" xfId="255"/>
    <cellStyle name="20% - Accent2 2 2" xfId="256"/>
    <cellStyle name="20% - Accent2 2 2 2" xfId="257"/>
    <cellStyle name="20% - Accent2 2 2 2 2" xfId="4279"/>
    <cellStyle name="20% - Accent2 2 2 3" xfId="4280"/>
    <cellStyle name="20% - Accent2 2 2_draft transactions report_052009_rvsd" xfId="258"/>
    <cellStyle name="20% - Accent2 2 3" xfId="259"/>
    <cellStyle name="20% - Accent2 2 3 2" xfId="4281"/>
    <cellStyle name="20% - Accent2 2 4" xfId="4282"/>
    <cellStyle name="20% - Accent2 2_draft transactions report_052009_rvsd" xfId="260"/>
    <cellStyle name="20% - Accent2 20" xfId="261"/>
    <cellStyle name="20% - Accent2 20 2" xfId="262"/>
    <cellStyle name="20% - Accent2 20 2 2" xfId="4283"/>
    <cellStyle name="20% - Accent2 20 3" xfId="4284"/>
    <cellStyle name="20% - Accent2 20_draft transactions report_052009_rvsd" xfId="263"/>
    <cellStyle name="20% - Accent2 21" xfId="264"/>
    <cellStyle name="20% - Accent2 21 2" xfId="265"/>
    <cellStyle name="20% - Accent2 21 2 2" xfId="4285"/>
    <cellStyle name="20% - Accent2 21 3" xfId="4286"/>
    <cellStyle name="20% - Accent2 21_draft transactions report_052009_rvsd" xfId="266"/>
    <cellStyle name="20% - Accent2 22" xfId="267"/>
    <cellStyle name="20% - Accent2 22 2" xfId="268"/>
    <cellStyle name="20% - Accent2 22 2 2" xfId="4287"/>
    <cellStyle name="20% - Accent2 22 3" xfId="4288"/>
    <cellStyle name="20% - Accent2 22_draft transactions report_052009_rvsd" xfId="269"/>
    <cellStyle name="20% - Accent2 23" xfId="270"/>
    <cellStyle name="20% - Accent2 23 2" xfId="271"/>
    <cellStyle name="20% - Accent2 23 2 2" xfId="4289"/>
    <cellStyle name="20% - Accent2 23 3" xfId="4290"/>
    <cellStyle name="20% - Accent2 23_draft transactions report_052009_rvsd" xfId="272"/>
    <cellStyle name="20% - Accent2 24" xfId="273"/>
    <cellStyle name="20% - Accent2 24 2" xfId="274"/>
    <cellStyle name="20% - Accent2 24 2 2" xfId="4291"/>
    <cellStyle name="20% - Accent2 24 3" xfId="4292"/>
    <cellStyle name="20% - Accent2 24_draft transactions report_052009_rvsd" xfId="275"/>
    <cellStyle name="20% - Accent2 25" xfId="276"/>
    <cellStyle name="20% - Accent2 25 2" xfId="277"/>
    <cellStyle name="20% - Accent2 25 2 2" xfId="4293"/>
    <cellStyle name="20% - Accent2 25 3" xfId="4294"/>
    <cellStyle name="20% - Accent2 25_draft transactions report_052009_rvsd" xfId="278"/>
    <cellStyle name="20% - Accent2 26" xfId="279"/>
    <cellStyle name="20% - Accent2 26 2" xfId="280"/>
    <cellStyle name="20% - Accent2 26 2 2" xfId="4295"/>
    <cellStyle name="20% - Accent2 26 3" xfId="4296"/>
    <cellStyle name="20% - Accent2 26_draft transactions report_052009_rvsd" xfId="281"/>
    <cellStyle name="20% - Accent2 27" xfId="282"/>
    <cellStyle name="20% - Accent2 27 2" xfId="283"/>
    <cellStyle name="20% - Accent2 27 2 2" xfId="4297"/>
    <cellStyle name="20% - Accent2 27 3" xfId="4298"/>
    <cellStyle name="20% - Accent2 27_draft transactions report_052009_rvsd" xfId="284"/>
    <cellStyle name="20% - Accent2 28" xfId="285"/>
    <cellStyle name="20% - Accent2 28 2" xfId="286"/>
    <cellStyle name="20% - Accent2 28 2 2" xfId="4299"/>
    <cellStyle name="20% - Accent2 28 3" xfId="4300"/>
    <cellStyle name="20% - Accent2 28_draft transactions report_052009_rvsd" xfId="287"/>
    <cellStyle name="20% - Accent2 29" xfId="288"/>
    <cellStyle name="20% - Accent2 29 2" xfId="289"/>
    <cellStyle name="20% - Accent2 29 2 2" xfId="4301"/>
    <cellStyle name="20% - Accent2 29 3" xfId="4302"/>
    <cellStyle name="20% - Accent2 29_draft transactions report_052009_rvsd" xfId="290"/>
    <cellStyle name="20% - Accent2 3" xfId="291"/>
    <cellStyle name="20% - Accent2 3 2" xfId="292"/>
    <cellStyle name="20% - Accent2 3 2 2" xfId="293"/>
    <cellStyle name="20% - Accent2 3 2 2 2" xfId="4303"/>
    <cellStyle name="20% - Accent2 3 2 3" xfId="4304"/>
    <cellStyle name="20% - Accent2 3 2_draft transactions report_052009_rvsd" xfId="294"/>
    <cellStyle name="20% - Accent2 3 3" xfId="295"/>
    <cellStyle name="20% - Accent2 3 3 2" xfId="4305"/>
    <cellStyle name="20% - Accent2 3 4" xfId="4306"/>
    <cellStyle name="20% - Accent2 3_draft transactions report_052009_rvsd" xfId="296"/>
    <cellStyle name="20% - Accent2 30" xfId="297"/>
    <cellStyle name="20% - Accent2 30 2" xfId="298"/>
    <cellStyle name="20% - Accent2 30 2 2" xfId="4307"/>
    <cellStyle name="20% - Accent2 30 3" xfId="4308"/>
    <cellStyle name="20% - Accent2 30_draft transactions report_052009_rvsd" xfId="299"/>
    <cellStyle name="20% - Accent2 31" xfId="300"/>
    <cellStyle name="20% - Accent2 31 2" xfId="301"/>
    <cellStyle name="20% - Accent2 31 2 2" xfId="4309"/>
    <cellStyle name="20% - Accent2 31 3" xfId="4310"/>
    <cellStyle name="20% - Accent2 31_draft transactions report_052009_rvsd" xfId="302"/>
    <cellStyle name="20% - Accent2 32" xfId="303"/>
    <cellStyle name="20% - Accent2 32 2" xfId="304"/>
    <cellStyle name="20% - Accent2 32 2 2" xfId="4311"/>
    <cellStyle name="20% - Accent2 32 3" xfId="4312"/>
    <cellStyle name="20% - Accent2 32_draft transactions report_052009_rvsd" xfId="305"/>
    <cellStyle name="20% - Accent2 33" xfId="306"/>
    <cellStyle name="20% - Accent2 33 2" xfId="4313"/>
    <cellStyle name="20% - Accent2 34" xfId="307"/>
    <cellStyle name="20% - Accent2 34 2" xfId="4314"/>
    <cellStyle name="20% - Accent2 35" xfId="308"/>
    <cellStyle name="20% - Accent2 35 2" xfId="4315"/>
    <cellStyle name="20% - Accent2 36" xfId="309"/>
    <cellStyle name="20% - Accent2 36 2" xfId="4316"/>
    <cellStyle name="20% - Accent2 37" xfId="310"/>
    <cellStyle name="20% - Accent2 37 2" xfId="4317"/>
    <cellStyle name="20% - Accent2 38" xfId="311"/>
    <cellStyle name="20% - Accent2 38 2" xfId="4318"/>
    <cellStyle name="20% - Accent2 39" xfId="312"/>
    <cellStyle name="20% - Accent2 39 2" xfId="4319"/>
    <cellStyle name="20% - Accent2 4" xfId="313"/>
    <cellStyle name="20% - Accent2 4 2" xfId="314"/>
    <cellStyle name="20% - Accent2 4 2 2" xfId="315"/>
    <cellStyle name="20% - Accent2 4 2 2 2" xfId="4320"/>
    <cellStyle name="20% - Accent2 4 2 3" xfId="4321"/>
    <cellStyle name="20% - Accent2 4 2_draft transactions report_052009_rvsd" xfId="316"/>
    <cellStyle name="20% - Accent2 4 3" xfId="317"/>
    <cellStyle name="20% - Accent2 4 3 2" xfId="4322"/>
    <cellStyle name="20% - Accent2 4 4" xfId="4323"/>
    <cellStyle name="20% - Accent2 4_draft transactions report_052009_rvsd" xfId="318"/>
    <cellStyle name="20% - Accent2 40" xfId="319"/>
    <cellStyle name="20% - Accent2 40 2" xfId="4324"/>
    <cellStyle name="20% - Accent2 41" xfId="320"/>
    <cellStyle name="20% - Accent2 41 2" xfId="4325"/>
    <cellStyle name="20% - Accent2 42" xfId="321"/>
    <cellStyle name="20% - Accent2 42 2" xfId="4326"/>
    <cellStyle name="20% - Accent2 43" xfId="322"/>
    <cellStyle name="20% - Accent2 43 2" xfId="4327"/>
    <cellStyle name="20% - Accent2 44" xfId="323"/>
    <cellStyle name="20% - Accent2 44 2" xfId="4328"/>
    <cellStyle name="20% - Accent2 45" xfId="324"/>
    <cellStyle name="20% - Accent2 45 2" xfId="4329"/>
    <cellStyle name="20% - Accent2 46" xfId="325"/>
    <cellStyle name="20% - Accent2 46 2" xfId="4330"/>
    <cellStyle name="20% - Accent2 47" xfId="326"/>
    <cellStyle name="20% - Accent2 47 2" xfId="4331"/>
    <cellStyle name="20% - Accent2 48" xfId="327"/>
    <cellStyle name="20% - Accent2 48 2" xfId="4332"/>
    <cellStyle name="20% - Accent2 49" xfId="328"/>
    <cellStyle name="20% - Accent2 49 2" xfId="4333"/>
    <cellStyle name="20% - Accent2 5" xfId="329"/>
    <cellStyle name="20% - Accent2 5 2" xfId="330"/>
    <cellStyle name="20% - Accent2 5 2 2" xfId="331"/>
    <cellStyle name="20% - Accent2 5 2 2 2" xfId="4334"/>
    <cellStyle name="20% - Accent2 5 2 3" xfId="4335"/>
    <cellStyle name="20% - Accent2 5 2_draft transactions report_052009_rvsd" xfId="332"/>
    <cellStyle name="20% - Accent2 5 3" xfId="333"/>
    <cellStyle name="20% - Accent2 5 3 2" xfId="4336"/>
    <cellStyle name="20% - Accent2 5 4" xfId="4337"/>
    <cellStyle name="20% - Accent2 5_draft transactions report_052009_rvsd" xfId="334"/>
    <cellStyle name="20% - Accent2 50" xfId="335"/>
    <cellStyle name="20% - Accent2 50 2" xfId="4338"/>
    <cellStyle name="20% - Accent2 51" xfId="336"/>
    <cellStyle name="20% - Accent2 51 2" xfId="4339"/>
    <cellStyle name="20% - Accent2 52" xfId="337"/>
    <cellStyle name="20% - Accent2 52 2" xfId="4340"/>
    <cellStyle name="20% - Accent2 53" xfId="338"/>
    <cellStyle name="20% - Accent2 53 2" xfId="4341"/>
    <cellStyle name="20% - Accent2 54" xfId="339"/>
    <cellStyle name="20% - Accent2 54 2" xfId="4342"/>
    <cellStyle name="20% - Accent2 55" xfId="340"/>
    <cellStyle name="20% - Accent2 55 2" xfId="4343"/>
    <cellStyle name="20% - Accent2 56" xfId="341"/>
    <cellStyle name="20% - Accent2 56 2" xfId="4344"/>
    <cellStyle name="20% - Accent2 57" xfId="342"/>
    <cellStyle name="20% - Accent2 57 2" xfId="4345"/>
    <cellStyle name="20% - Accent2 58" xfId="343"/>
    <cellStyle name="20% - Accent2 58 2" xfId="4346"/>
    <cellStyle name="20% - Accent2 59" xfId="344"/>
    <cellStyle name="20% - Accent2 59 2" xfId="4347"/>
    <cellStyle name="20% - Accent2 6" xfId="345"/>
    <cellStyle name="20% - Accent2 6 2" xfId="346"/>
    <cellStyle name="20% - Accent2 6 2 2" xfId="347"/>
    <cellStyle name="20% - Accent2 6 2 2 2" xfId="4348"/>
    <cellStyle name="20% - Accent2 6 2 3" xfId="4349"/>
    <cellStyle name="20% - Accent2 6 2_draft transactions report_052009_rvsd" xfId="348"/>
    <cellStyle name="20% - Accent2 6 3" xfId="349"/>
    <cellStyle name="20% - Accent2 6 3 2" xfId="4350"/>
    <cellStyle name="20% - Accent2 6 4" xfId="4351"/>
    <cellStyle name="20% - Accent2 6_draft transactions report_052009_rvsd" xfId="350"/>
    <cellStyle name="20% - Accent2 60" xfId="351"/>
    <cellStyle name="20% - Accent2 60 2" xfId="4352"/>
    <cellStyle name="20% - Accent2 61" xfId="352"/>
    <cellStyle name="20% - Accent2 61 2" xfId="4353"/>
    <cellStyle name="20% - Accent2 62" xfId="353"/>
    <cellStyle name="20% - Accent2 62 2" xfId="4354"/>
    <cellStyle name="20% - Accent2 63" xfId="354"/>
    <cellStyle name="20% - Accent2 63 2" xfId="4355"/>
    <cellStyle name="20% - Accent2 64" xfId="355"/>
    <cellStyle name="20% - Accent2 64 2" xfId="4356"/>
    <cellStyle name="20% - Accent2 65" xfId="356"/>
    <cellStyle name="20% - Accent2 65 2" xfId="4357"/>
    <cellStyle name="20% - Accent2 66" xfId="357"/>
    <cellStyle name="20% - Accent2 66 2" xfId="4358"/>
    <cellStyle name="20% - Accent2 67" xfId="358"/>
    <cellStyle name="20% - Accent2 67 2" xfId="4359"/>
    <cellStyle name="20% - Accent2 68" xfId="359"/>
    <cellStyle name="20% - Accent2 68 2" xfId="4360"/>
    <cellStyle name="20% - Accent2 69" xfId="360"/>
    <cellStyle name="20% - Accent2 69 2" xfId="4361"/>
    <cellStyle name="20% - Accent2 7" xfId="361"/>
    <cellStyle name="20% - Accent2 7 2" xfId="362"/>
    <cellStyle name="20% - Accent2 7 2 2" xfId="363"/>
    <cellStyle name="20% - Accent2 7 2 2 2" xfId="4362"/>
    <cellStyle name="20% - Accent2 7 2 3" xfId="4363"/>
    <cellStyle name="20% - Accent2 7 2_draft transactions report_052009_rvsd" xfId="364"/>
    <cellStyle name="20% - Accent2 7 3" xfId="365"/>
    <cellStyle name="20% - Accent2 7 3 2" xfId="4364"/>
    <cellStyle name="20% - Accent2 7 4" xfId="4365"/>
    <cellStyle name="20% - Accent2 7_draft transactions report_052009_rvsd" xfId="366"/>
    <cellStyle name="20% - Accent2 70" xfId="367"/>
    <cellStyle name="20% - Accent2 70 2" xfId="4366"/>
    <cellStyle name="20% - Accent2 71" xfId="368"/>
    <cellStyle name="20% - Accent2 71 2" xfId="4367"/>
    <cellStyle name="20% - Accent2 72" xfId="369"/>
    <cellStyle name="20% - Accent2 72 2" xfId="4368"/>
    <cellStyle name="20% - Accent2 73" xfId="370"/>
    <cellStyle name="20% - Accent2 73 2" xfId="4369"/>
    <cellStyle name="20% - Accent2 74" xfId="371"/>
    <cellStyle name="20% - Accent2 74 2" xfId="4370"/>
    <cellStyle name="20% - Accent2 75" xfId="372"/>
    <cellStyle name="20% - Accent2 75 2" xfId="4371"/>
    <cellStyle name="20% - Accent2 76" xfId="373"/>
    <cellStyle name="20% - Accent2 76 2" xfId="4372"/>
    <cellStyle name="20% - Accent2 77" xfId="374"/>
    <cellStyle name="20% - Accent2 77 2" xfId="4373"/>
    <cellStyle name="20% - Accent2 78" xfId="375"/>
    <cellStyle name="20% - Accent2 78 2" xfId="4374"/>
    <cellStyle name="20% - Accent2 79" xfId="376"/>
    <cellStyle name="20% - Accent2 79 2" xfId="4375"/>
    <cellStyle name="20% - Accent2 8" xfId="377"/>
    <cellStyle name="20% - Accent2 8 2" xfId="378"/>
    <cellStyle name="20% - Accent2 8 2 2" xfId="379"/>
    <cellStyle name="20% - Accent2 8 2 2 2" xfId="4376"/>
    <cellStyle name="20% - Accent2 8 2 3" xfId="4377"/>
    <cellStyle name="20% - Accent2 8 2_draft transactions report_052009_rvsd" xfId="380"/>
    <cellStyle name="20% - Accent2 8 3" xfId="381"/>
    <cellStyle name="20% - Accent2 8 3 2" xfId="4378"/>
    <cellStyle name="20% - Accent2 8 4" xfId="4379"/>
    <cellStyle name="20% - Accent2 8_draft transactions report_052009_rvsd" xfId="382"/>
    <cellStyle name="20% - Accent2 80" xfId="383"/>
    <cellStyle name="20% - Accent2 80 2" xfId="4380"/>
    <cellStyle name="20% - Accent2 81" xfId="384"/>
    <cellStyle name="20% - Accent2 81 2" xfId="4381"/>
    <cellStyle name="20% - Accent2 82" xfId="385"/>
    <cellStyle name="20% - Accent2 82 2" xfId="4382"/>
    <cellStyle name="20% - Accent2 83" xfId="386"/>
    <cellStyle name="20% - Accent2 83 2" xfId="4383"/>
    <cellStyle name="20% - Accent2 84" xfId="387"/>
    <cellStyle name="20% - Accent2 84 2" xfId="4384"/>
    <cellStyle name="20% - Accent2 85" xfId="388"/>
    <cellStyle name="20% - Accent2 85 2" xfId="4385"/>
    <cellStyle name="20% - Accent2 86" xfId="389"/>
    <cellStyle name="20% - Accent2 86 2" xfId="4386"/>
    <cellStyle name="20% - Accent2 87" xfId="390"/>
    <cellStyle name="20% - Accent2 87 2" xfId="4387"/>
    <cellStyle name="20% - Accent2 88" xfId="391"/>
    <cellStyle name="20% - Accent2 88 2" xfId="4388"/>
    <cellStyle name="20% - Accent2 89" xfId="392"/>
    <cellStyle name="20% - Accent2 89 2" xfId="4389"/>
    <cellStyle name="20% - Accent2 9" xfId="393"/>
    <cellStyle name="20% - Accent2 9 2" xfId="394"/>
    <cellStyle name="20% - Accent2 9 2 2" xfId="395"/>
    <cellStyle name="20% - Accent2 9 2 2 2" xfId="4390"/>
    <cellStyle name="20% - Accent2 9 2 3" xfId="4391"/>
    <cellStyle name="20% - Accent2 9 2_draft transactions report_052009_rvsd" xfId="396"/>
    <cellStyle name="20% - Accent2 9 3" xfId="397"/>
    <cellStyle name="20% - Accent2 9 3 2" xfId="4392"/>
    <cellStyle name="20% - Accent2 9 4" xfId="4393"/>
    <cellStyle name="20% - Accent2 9_draft transactions report_052009_rvsd" xfId="398"/>
    <cellStyle name="20% - Accent2 90" xfId="399"/>
    <cellStyle name="20% - Accent2 90 2" xfId="4394"/>
    <cellStyle name="20% - Accent2 91" xfId="400"/>
    <cellStyle name="20% - Accent2 91 2" xfId="4395"/>
    <cellStyle name="20% - Accent2 92" xfId="401"/>
    <cellStyle name="20% - Accent2 92 2" xfId="4396"/>
    <cellStyle name="20% - Accent2 93" xfId="402"/>
    <cellStyle name="20% - Accent2 93 2" xfId="4397"/>
    <cellStyle name="20% - Accent2 94" xfId="403"/>
    <cellStyle name="20% - Accent2 94 2" xfId="4398"/>
    <cellStyle name="20% - Accent2 95" xfId="404"/>
    <cellStyle name="20% - Accent2 95 2" xfId="4399"/>
    <cellStyle name="20% - Accent2 96" xfId="405"/>
    <cellStyle name="20% - Accent2 96 2" xfId="4400"/>
    <cellStyle name="20% - Accent2 97" xfId="406"/>
    <cellStyle name="20% - Accent2 97 2" xfId="4401"/>
    <cellStyle name="20% - Accent2 98" xfId="407"/>
    <cellStyle name="20% - Accent2 98 2" xfId="4402"/>
    <cellStyle name="20% - Accent2 99" xfId="408"/>
    <cellStyle name="20% - Accent2 99 2" xfId="4403"/>
    <cellStyle name="20% - Accent3" xfId="409" builtinId="38" customBuiltin="1"/>
    <cellStyle name="20% - Accent3 10" xfId="410"/>
    <cellStyle name="20% - Accent3 10 2" xfId="411"/>
    <cellStyle name="20% - Accent3 10 2 2" xfId="4404"/>
    <cellStyle name="20% - Accent3 10 3" xfId="4405"/>
    <cellStyle name="20% - Accent3 10_draft transactions report_052009_rvsd" xfId="412"/>
    <cellStyle name="20% - Accent3 100" xfId="413"/>
    <cellStyle name="20% - Accent3 100 2" xfId="4406"/>
    <cellStyle name="20% - Accent3 101" xfId="414"/>
    <cellStyle name="20% - Accent3 101 2" xfId="4407"/>
    <cellStyle name="20% - Accent3 102" xfId="415"/>
    <cellStyle name="20% - Accent3 102 2" xfId="4408"/>
    <cellStyle name="20% - Accent3 103" xfId="416"/>
    <cellStyle name="20% - Accent3 103 2" xfId="4409"/>
    <cellStyle name="20% - Accent3 104" xfId="417"/>
    <cellStyle name="20% - Accent3 104 2" xfId="4410"/>
    <cellStyle name="20% - Accent3 105" xfId="418"/>
    <cellStyle name="20% - Accent3 105 2" xfId="4411"/>
    <cellStyle name="20% - Accent3 106" xfId="419"/>
    <cellStyle name="20% - Accent3 106 2" xfId="4412"/>
    <cellStyle name="20% - Accent3 107" xfId="420"/>
    <cellStyle name="20% - Accent3 107 2" xfId="4413"/>
    <cellStyle name="20% - Accent3 108" xfId="421"/>
    <cellStyle name="20% - Accent3 108 2" xfId="4414"/>
    <cellStyle name="20% - Accent3 109" xfId="422"/>
    <cellStyle name="20% - Accent3 109 2" xfId="4415"/>
    <cellStyle name="20% - Accent3 11" xfId="423"/>
    <cellStyle name="20% - Accent3 11 2" xfId="424"/>
    <cellStyle name="20% - Accent3 11 2 2" xfId="4416"/>
    <cellStyle name="20% - Accent3 11 3" xfId="4417"/>
    <cellStyle name="20% - Accent3 11_draft transactions report_052009_rvsd" xfId="425"/>
    <cellStyle name="20% - Accent3 110" xfId="426"/>
    <cellStyle name="20% - Accent3 110 2" xfId="4418"/>
    <cellStyle name="20% - Accent3 111" xfId="427"/>
    <cellStyle name="20% - Accent3 111 2" xfId="4419"/>
    <cellStyle name="20% - Accent3 112" xfId="428"/>
    <cellStyle name="20% - Accent3 112 2" xfId="4420"/>
    <cellStyle name="20% - Accent3 113" xfId="429"/>
    <cellStyle name="20% - Accent3 113 2" xfId="4421"/>
    <cellStyle name="20% - Accent3 114" xfId="430"/>
    <cellStyle name="20% - Accent3 114 2" xfId="4422"/>
    <cellStyle name="20% - Accent3 115" xfId="431"/>
    <cellStyle name="20% - Accent3 115 2" xfId="4423"/>
    <cellStyle name="20% - Accent3 116" xfId="432"/>
    <cellStyle name="20% - Accent3 116 2" xfId="4424"/>
    <cellStyle name="20% - Accent3 117" xfId="433"/>
    <cellStyle name="20% - Accent3 117 2" xfId="4425"/>
    <cellStyle name="20% - Accent3 118" xfId="434"/>
    <cellStyle name="20% - Accent3 118 2" xfId="4426"/>
    <cellStyle name="20% - Accent3 119" xfId="3110"/>
    <cellStyle name="20% - Accent3 119 2" xfId="4427"/>
    <cellStyle name="20% - Accent3 12" xfId="435"/>
    <cellStyle name="20% - Accent3 12 2" xfId="436"/>
    <cellStyle name="20% - Accent3 12 2 2" xfId="4428"/>
    <cellStyle name="20% - Accent3 12 3" xfId="4429"/>
    <cellStyle name="20% - Accent3 12_draft transactions report_052009_rvsd" xfId="437"/>
    <cellStyle name="20% - Accent3 120" xfId="3130"/>
    <cellStyle name="20% - Accent3 120 2" xfId="4430"/>
    <cellStyle name="20% - Accent3 121" xfId="3143"/>
    <cellStyle name="20% - Accent3 121 2" xfId="4431"/>
    <cellStyle name="20% - Accent3 122" xfId="3150"/>
    <cellStyle name="20% - Accent3 123" xfId="3192"/>
    <cellStyle name="20% - Accent3 124" xfId="3226"/>
    <cellStyle name="20% - Accent3 125" xfId="3268"/>
    <cellStyle name="20% - Accent3 126" xfId="3310"/>
    <cellStyle name="20% - Accent3 127" xfId="3359"/>
    <cellStyle name="20% - Accent3 127 2" xfId="4432"/>
    <cellStyle name="20% - Accent3 128" xfId="3379"/>
    <cellStyle name="20% - Accent3 128 2" xfId="4433"/>
    <cellStyle name="20% - Accent3 129" xfId="3392"/>
    <cellStyle name="20% - Accent3 129 2" xfId="4434"/>
    <cellStyle name="20% - Accent3 13" xfId="438"/>
    <cellStyle name="20% - Accent3 13 2" xfId="439"/>
    <cellStyle name="20% - Accent3 13 2 2" xfId="4435"/>
    <cellStyle name="20% - Accent3 13 3" xfId="4436"/>
    <cellStyle name="20% - Accent3 13_draft transactions report_052009_rvsd" xfId="440"/>
    <cellStyle name="20% - Accent3 130" xfId="3398"/>
    <cellStyle name="20% - Accent3 130 2" xfId="4437"/>
    <cellStyle name="20% - Accent3 131" xfId="3418"/>
    <cellStyle name="20% - Accent3 131 2" xfId="4438"/>
    <cellStyle name="20% - Accent3 132" xfId="3431"/>
    <cellStyle name="20% - Accent3 132 2" xfId="4439"/>
    <cellStyle name="20% - Accent3 133" xfId="3444"/>
    <cellStyle name="20% - Accent3 133 2" xfId="4440"/>
    <cellStyle name="20% - Accent3 134" xfId="3457"/>
    <cellStyle name="20% - Accent3 134 2" xfId="4441"/>
    <cellStyle name="20% - Accent3 135" xfId="3464"/>
    <cellStyle name="20% - Accent3 136" xfId="3506"/>
    <cellStyle name="20% - Accent3 137" xfId="3540"/>
    <cellStyle name="20% - Accent3 138" xfId="3589"/>
    <cellStyle name="20% - Accent3 138 2" xfId="4442"/>
    <cellStyle name="20% - Accent3 139" xfId="3623"/>
    <cellStyle name="20% - Accent3 139 2" xfId="4443"/>
    <cellStyle name="20% - Accent3 14" xfId="441"/>
    <cellStyle name="20% - Accent3 14 2" xfId="442"/>
    <cellStyle name="20% - Accent3 14 2 2" xfId="4444"/>
    <cellStyle name="20% - Accent3 14 3" xfId="4445"/>
    <cellStyle name="20% - Accent3 14_draft transactions report_052009_rvsd" xfId="443"/>
    <cellStyle name="20% - Accent3 140" xfId="3636"/>
    <cellStyle name="20% - Accent3 140 2" xfId="4446"/>
    <cellStyle name="20% - Accent3 141" xfId="3649"/>
    <cellStyle name="20% - Accent3 141 2" xfId="4447"/>
    <cellStyle name="20% - Accent3 142" xfId="3662"/>
    <cellStyle name="20% - Accent3 142 2" xfId="4448"/>
    <cellStyle name="20% - Accent3 143" xfId="3675"/>
    <cellStyle name="20% - Accent3 143 2" xfId="4449"/>
    <cellStyle name="20% - Accent3 144" xfId="3688"/>
    <cellStyle name="20% - Accent3 144 2" xfId="4450"/>
    <cellStyle name="20% - Accent3 145" xfId="3701"/>
    <cellStyle name="20% - Accent3 145 2" xfId="4451"/>
    <cellStyle name="20% - Accent3 146" xfId="3715"/>
    <cellStyle name="20% - Accent3 146 2" xfId="4452"/>
    <cellStyle name="20% - Accent3 147" xfId="3609"/>
    <cellStyle name="20% - Accent3 148" xfId="3749"/>
    <cellStyle name="20% - Accent3 149" xfId="3783"/>
    <cellStyle name="20% - Accent3 15" xfId="444"/>
    <cellStyle name="20% - Accent3 15 2" xfId="445"/>
    <cellStyle name="20% - Accent3 15 2 2" xfId="4453"/>
    <cellStyle name="20% - Accent3 15 3" xfId="4454"/>
    <cellStyle name="20% - Accent3 15_draft transactions report_052009_rvsd" xfId="446"/>
    <cellStyle name="20% - Accent3 150" xfId="3832"/>
    <cellStyle name="20% - Accent3 151" xfId="3874"/>
    <cellStyle name="20% - Accent3 152" xfId="3987"/>
    <cellStyle name="20% - Accent3 153" xfId="4455"/>
    <cellStyle name="20% - Accent3 16" xfId="447"/>
    <cellStyle name="20% - Accent3 16 2" xfId="448"/>
    <cellStyle name="20% - Accent3 16 2 2" xfId="4456"/>
    <cellStyle name="20% - Accent3 16 3" xfId="4457"/>
    <cellStyle name="20% - Accent3 16_draft transactions report_052009_rvsd" xfId="449"/>
    <cellStyle name="20% - Accent3 17" xfId="450"/>
    <cellStyle name="20% - Accent3 17 2" xfId="451"/>
    <cellStyle name="20% - Accent3 17 2 2" xfId="4458"/>
    <cellStyle name="20% - Accent3 17 3" xfId="4459"/>
    <cellStyle name="20% - Accent3 17_draft transactions report_052009_rvsd" xfId="452"/>
    <cellStyle name="20% - Accent3 18" xfId="453"/>
    <cellStyle name="20% - Accent3 18 2" xfId="454"/>
    <cellStyle name="20% - Accent3 18 2 2" xfId="4460"/>
    <cellStyle name="20% - Accent3 18 3" xfId="4461"/>
    <cellStyle name="20% - Accent3 18_draft transactions report_052009_rvsd" xfId="455"/>
    <cellStyle name="20% - Accent3 19" xfId="456"/>
    <cellStyle name="20% - Accent3 19 2" xfId="457"/>
    <cellStyle name="20% - Accent3 19 2 2" xfId="4462"/>
    <cellStyle name="20% - Accent3 19 3" xfId="4463"/>
    <cellStyle name="20% - Accent3 19_draft transactions report_052009_rvsd" xfId="458"/>
    <cellStyle name="20% - Accent3 2" xfId="459"/>
    <cellStyle name="20% - Accent3 2 2" xfId="460"/>
    <cellStyle name="20% - Accent3 2 2 2" xfId="461"/>
    <cellStyle name="20% - Accent3 2 2 2 2" xfId="4464"/>
    <cellStyle name="20% - Accent3 2 2 3" xfId="4465"/>
    <cellStyle name="20% - Accent3 2 2_draft transactions report_052009_rvsd" xfId="462"/>
    <cellStyle name="20% - Accent3 2 3" xfId="463"/>
    <cellStyle name="20% - Accent3 2 3 2" xfId="4466"/>
    <cellStyle name="20% - Accent3 2 4" xfId="4467"/>
    <cellStyle name="20% - Accent3 2_draft transactions report_052009_rvsd" xfId="464"/>
    <cellStyle name="20% - Accent3 20" xfId="465"/>
    <cellStyle name="20% - Accent3 20 2" xfId="466"/>
    <cellStyle name="20% - Accent3 20 2 2" xfId="4468"/>
    <cellStyle name="20% - Accent3 20 3" xfId="4469"/>
    <cellStyle name="20% - Accent3 20_draft transactions report_052009_rvsd" xfId="467"/>
    <cellStyle name="20% - Accent3 21" xfId="468"/>
    <cellStyle name="20% - Accent3 21 2" xfId="469"/>
    <cellStyle name="20% - Accent3 21 2 2" xfId="4470"/>
    <cellStyle name="20% - Accent3 21 3" xfId="4471"/>
    <cellStyle name="20% - Accent3 21_draft transactions report_052009_rvsd" xfId="470"/>
    <cellStyle name="20% - Accent3 22" xfId="471"/>
    <cellStyle name="20% - Accent3 22 2" xfId="472"/>
    <cellStyle name="20% - Accent3 22 2 2" xfId="4472"/>
    <cellStyle name="20% - Accent3 22 3" xfId="4473"/>
    <cellStyle name="20% - Accent3 22_draft transactions report_052009_rvsd" xfId="473"/>
    <cellStyle name="20% - Accent3 23" xfId="474"/>
    <cellStyle name="20% - Accent3 23 2" xfId="475"/>
    <cellStyle name="20% - Accent3 23 2 2" xfId="4474"/>
    <cellStyle name="20% - Accent3 23 3" xfId="4475"/>
    <cellStyle name="20% - Accent3 23_draft transactions report_052009_rvsd" xfId="476"/>
    <cellStyle name="20% - Accent3 24" xfId="477"/>
    <cellStyle name="20% - Accent3 24 2" xfId="478"/>
    <cellStyle name="20% - Accent3 24 2 2" xfId="4476"/>
    <cellStyle name="20% - Accent3 24 3" xfId="4477"/>
    <cellStyle name="20% - Accent3 24_draft transactions report_052009_rvsd" xfId="479"/>
    <cellStyle name="20% - Accent3 25" xfId="480"/>
    <cellStyle name="20% - Accent3 25 2" xfId="481"/>
    <cellStyle name="20% - Accent3 25 2 2" xfId="4478"/>
    <cellStyle name="20% - Accent3 25 3" xfId="4479"/>
    <cellStyle name="20% - Accent3 25_draft transactions report_052009_rvsd" xfId="482"/>
    <cellStyle name="20% - Accent3 26" xfId="483"/>
    <cellStyle name="20% - Accent3 26 2" xfId="484"/>
    <cellStyle name="20% - Accent3 26 2 2" xfId="4480"/>
    <cellStyle name="20% - Accent3 26 3" xfId="4481"/>
    <cellStyle name="20% - Accent3 26_draft transactions report_052009_rvsd" xfId="485"/>
    <cellStyle name="20% - Accent3 27" xfId="486"/>
    <cellStyle name="20% - Accent3 27 2" xfId="487"/>
    <cellStyle name="20% - Accent3 27 2 2" xfId="4482"/>
    <cellStyle name="20% - Accent3 27 3" xfId="4483"/>
    <cellStyle name="20% - Accent3 27_draft transactions report_052009_rvsd" xfId="488"/>
    <cellStyle name="20% - Accent3 28" xfId="489"/>
    <cellStyle name="20% - Accent3 28 2" xfId="490"/>
    <cellStyle name="20% - Accent3 28 2 2" xfId="4484"/>
    <cellStyle name="20% - Accent3 28 3" xfId="4485"/>
    <cellStyle name="20% - Accent3 28_draft transactions report_052009_rvsd" xfId="491"/>
    <cellStyle name="20% - Accent3 29" xfId="492"/>
    <cellStyle name="20% - Accent3 29 2" xfId="493"/>
    <cellStyle name="20% - Accent3 29 2 2" xfId="4486"/>
    <cellStyle name="20% - Accent3 29 3" xfId="4487"/>
    <cellStyle name="20% - Accent3 29_draft transactions report_052009_rvsd" xfId="494"/>
    <cellStyle name="20% - Accent3 3" xfId="495"/>
    <cellStyle name="20% - Accent3 3 2" xfId="496"/>
    <cellStyle name="20% - Accent3 3 2 2" xfId="497"/>
    <cellStyle name="20% - Accent3 3 2 2 2" xfId="4488"/>
    <cellStyle name="20% - Accent3 3 2 3" xfId="4489"/>
    <cellStyle name="20% - Accent3 3 2_draft transactions report_052009_rvsd" xfId="498"/>
    <cellStyle name="20% - Accent3 3 3" xfId="499"/>
    <cellStyle name="20% - Accent3 3 3 2" xfId="4490"/>
    <cellStyle name="20% - Accent3 3 4" xfId="4491"/>
    <cellStyle name="20% - Accent3 3_draft transactions report_052009_rvsd" xfId="500"/>
    <cellStyle name="20% - Accent3 30" xfId="501"/>
    <cellStyle name="20% - Accent3 30 2" xfId="502"/>
    <cellStyle name="20% - Accent3 30 2 2" xfId="4492"/>
    <cellStyle name="20% - Accent3 30 3" xfId="4493"/>
    <cellStyle name="20% - Accent3 30_draft transactions report_052009_rvsd" xfId="503"/>
    <cellStyle name="20% - Accent3 31" xfId="504"/>
    <cellStyle name="20% - Accent3 31 2" xfId="505"/>
    <cellStyle name="20% - Accent3 31 2 2" xfId="4494"/>
    <cellStyle name="20% - Accent3 31 3" xfId="4495"/>
    <cellStyle name="20% - Accent3 31_draft transactions report_052009_rvsd" xfId="506"/>
    <cellStyle name="20% - Accent3 32" xfId="507"/>
    <cellStyle name="20% - Accent3 32 2" xfId="508"/>
    <cellStyle name="20% - Accent3 32 2 2" xfId="4496"/>
    <cellStyle name="20% - Accent3 32 3" xfId="4497"/>
    <cellStyle name="20% - Accent3 32_draft transactions report_052009_rvsd" xfId="509"/>
    <cellStyle name="20% - Accent3 33" xfId="510"/>
    <cellStyle name="20% - Accent3 33 2" xfId="4498"/>
    <cellStyle name="20% - Accent3 34" xfId="511"/>
    <cellStyle name="20% - Accent3 34 2" xfId="4499"/>
    <cellStyle name="20% - Accent3 35" xfId="512"/>
    <cellStyle name="20% - Accent3 35 2" xfId="4500"/>
    <cellStyle name="20% - Accent3 36" xfId="513"/>
    <cellStyle name="20% - Accent3 36 2" xfId="4501"/>
    <cellStyle name="20% - Accent3 37" xfId="514"/>
    <cellStyle name="20% - Accent3 37 2" xfId="4502"/>
    <cellStyle name="20% - Accent3 38" xfId="515"/>
    <cellStyle name="20% - Accent3 38 2" xfId="4503"/>
    <cellStyle name="20% - Accent3 39" xfId="516"/>
    <cellStyle name="20% - Accent3 39 2" xfId="4504"/>
    <cellStyle name="20% - Accent3 4" xfId="517"/>
    <cellStyle name="20% - Accent3 4 2" xfId="518"/>
    <cellStyle name="20% - Accent3 4 2 2" xfId="519"/>
    <cellStyle name="20% - Accent3 4 2 2 2" xfId="4505"/>
    <cellStyle name="20% - Accent3 4 2 3" xfId="4506"/>
    <cellStyle name="20% - Accent3 4 2_draft transactions report_052009_rvsd" xfId="520"/>
    <cellStyle name="20% - Accent3 4 3" xfId="521"/>
    <cellStyle name="20% - Accent3 4 3 2" xfId="4507"/>
    <cellStyle name="20% - Accent3 4 4" xfId="4508"/>
    <cellStyle name="20% - Accent3 4_draft transactions report_052009_rvsd" xfId="522"/>
    <cellStyle name="20% - Accent3 40" xfId="523"/>
    <cellStyle name="20% - Accent3 40 2" xfId="4509"/>
    <cellStyle name="20% - Accent3 41" xfId="524"/>
    <cellStyle name="20% - Accent3 41 2" xfId="4510"/>
    <cellStyle name="20% - Accent3 42" xfId="525"/>
    <cellStyle name="20% - Accent3 42 2" xfId="4511"/>
    <cellStyle name="20% - Accent3 43" xfId="526"/>
    <cellStyle name="20% - Accent3 43 2" xfId="4512"/>
    <cellStyle name="20% - Accent3 44" xfId="527"/>
    <cellStyle name="20% - Accent3 44 2" xfId="4513"/>
    <cellStyle name="20% - Accent3 45" xfId="528"/>
    <cellStyle name="20% - Accent3 45 2" xfId="4514"/>
    <cellStyle name="20% - Accent3 46" xfId="529"/>
    <cellStyle name="20% - Accent3 46 2" xfId="4515"/>
    <cellStyle name="20% - Accent3 47" xfId="530"/>
    <cellStyle name="20% - Accent3 47 2" xfId="4516"/>
    <cellStyle name="20% - Accent3 48" xfId="531"/>
    <cellStyle name="20% - Accent3 48 2" xfId="4517"/>
    <cellStyle name="20% - Accent3 49" xfId="532"/>
    <cellStyle name="20% - Accent3 49 2" xfId="4518"/>
    <cellStyle name="20% - Accent3 5" xfId="533"/>
    <cellStyle name="20% - Accent3 5 2" xfId="534"/>
    <cellStyle name="20% - Accent3 5 2 2" xfId="535"/>
    <cellStyle name="20% - Accent3 5 2 2 2" xfId="4519"/>
    <cellStyle name="20% - Accent3 5 2 3" xfId="4520"/>
    <cellStyle name="20% - Accent3 5 2_draft transactions report_052009_rvsd" xfId="536"/>
    <cellStyle name="20% - Accent3 5 3" xfId="537"/>
    <cellStyle name="20% - Accent3 5 3 2" xfId="4521"/>
    <cellStyle name="20% - Accent3 5 4" xfId="4522"/>
    <cellStyle name="20% - Accent3 5_draft transactions report_052009_rvsd" xfId="538"/>
    <cellStyle name="20% - Accent3 50" xfId="539"/>
    <cellStyle name="20% - Accent3 50 2" xfId="4523"/>
    <cellStyle name="20% - Accent3 51" xfId="540"/>
    <cellStyle name="20% - Accent3 51 2" xfId="4524"/>
    <cellStyle name="20% - Accent3 52" xfId="541"/>
    <cellStyle name="20% - Accent3 52 2" xfId="4525"/>
    <cellStyle name="20% - Accent3 53" xfId="542"/>
    <cellStyle name="20% - Accent3 53 2" xfId="4526"/>
    <cellStyle name="20% - Accent3 54" xfId="543"/>
    <cellStyle name="20% - Accent3 54 2" xfId="4527"/>
    <cellStyle name="20% - Accent3 55" xfId="544"/>
    <cellStyle name="20% - Accent3 55 2" xfId="4528"/>
    <cellStyle name="20% - Accent3 56" xfId="545"/>
    <cellStyle name="20% - Accent3 56 2" xfId="4529"/>
    <cellStyle name="20% - Accent3 57" xfId="546"/>
    <cellStyle name="20% - Accent3 57 2" xfId="4530"/>
    <cellStyle name="20% - Accent3 58" xfId="547"/>
    <cellStyle name="20% - Accent3 58 2" xfId="4531"/>
    <cellStyle name="20% - Accent3 59" xfId="548"/>
    <cellStyle name="20% - Accent3 59 2" xfId="4532"/>
    <cellStyle name="20% - Accent3 6" xfId="549"/>
    <cellStyle name="20% - Accent3 6 2" xfId="550"/>
    <cellStyle name="20% - Accent3 6 2 2" xfId="551"/>
    <cellStyle name="20% - Accent3 6 2 2 2" xfId="4533"/>
    <cellStyle name="20% - Accent3 6 2 3" xfId="4534"/>
    <cellStyle name="20% - Accent3 6 2_draft transactions report_052009_rvsd" xfId="552"/>
    <cellStyle name="20% - Accent3 6 3" xfId="553"/>
    <cellStyle name="20% - Accent3 6 3 2" xfId="4535"/>
    <cellStyle name="20% - Accent3 6 4" xfId="4536"/>
    <cellStyle name="20% - Accent3 6_draft transactions report_052009_rvsd" xfId="554"/>
    <cellStyle name="20% - Accent3 60" xfId="555"/>
    <cellStyle name="20% - Accent3 60 2" xfId="4537"/>
    <cellStyle name="20% - Accent3 61" xfId="556"/>
    <cellStyle name="20% - Accent3 61 2" xfId="4538"/>
    <cellStyle name="20% - Accent3 62" xfId="557"/>
    <cellStyle name="20% - Accent3 62 2" xfId="4539"/>
    <cellStyle name="20% - Accent3 63" xfId="558"/>
    <cellStyle name="20% - Accent3 63 2" xfId="4540"/>
    <cellStyle name="20% - Accent3 64" xfId="559"/>
    <cellStyle name="20% - Accent3 64 2" xfId="4541"/>
    <cellStyle name="20% - Accent3 65" xfId="560"/>
    <cellStyle name="20% - Accent3 65 2" xfId="4542"/>
    <cellStyle name="20% - Accent3 66" xfId="561"/>
    <cellStyle name="20% - Accent3 66 2" xfId="4543"/>
    <cellStyle name="20% - Accent3 67" xfId="562"/>
    <cellStyle name="20% - Accent3 67 2" xfId="4544"/>
    <cellStyle name="20% - Accent3 68" xfId="563"/>
    <cellStyle name="20% - Accent3 68 2" xfId="4545"/>
    <cellStyle name="20% - Accent3 69" xfId="564"/>
    <cellStyle name="20% - Accent3 69 2" xfId="4546"/>
    <cellStyle name="20% - Accent3 7" xfId="565"/>
    <cellStyle name="20% - Accent3 7 2" xfId="566"/>
    <cellStyle name="20% - Accent3 7 2 2" xfId="567"/>
    <cellStyle name="20% - Accent3 7 2 2 2" xfId="4547"/>
    <cellStyle name="20% - Accent3 7 2 3" xfId="4548"/>
    <cellStyle name="20% - Accent3 7 2_draft transactions report_052009_rvsd" xfId="568"/>
    <cellStyle name="20% - Accent3 7 3" xfId="569"/>
    <cellStyle name="20% - Accent3 7 3 2" xfId="4549"/>
    <cellStyle name="20% - Accent3 7 4" xfId="4550"/>
    <cellStyle name="20% - Accent3 7_draft transactions report_052009_rvsd" xfId="570"/>
    <cellStyle name="20% - Accent3 70" xfId="571"/>
    <cellStyle name="20% - Accent3 70 2" xfId="4551"/>
    <cellStyle name="20% - Accent3 71" xfId="572"/>
    <cellStyle name="20% - Accent3 71 2" xfId="4552"/>
    <cellStyle name="20% - Accent3 72" xfId="573"/>
    <cellStyle name="20% - Accent3 72 2" xfId="4553"/>
    <cellStyle name="20% - Accent3 73" xfId="574"/>
    <cellStyle name="20% - Accent3 73 2" xfId="4554"/>
    <cellStyle name="20% - Accent3 74" xfId="575"/>
    <cellStyle name="20% - Accent3 74 2" xfId="4555"/>
    <cellStyle name="20% - Accent3 75" xfId="576"/>
    <cellStyle name="20% - Accent3 75 2" xfId="4556"/>
    <cellStyle name="20% - Accent3 76" xfId="577"/>
    <cellStyle name="20% - Accent3 76 2" xfId="4557"/>
    <cellStyle name="20% - Accent3 77" xfId="578"/>
    <cellStyle name="20% - Accent3 77 2" xfId="4558"/>
    <cellStyle name="20% - Accent3 78" xfId="579"/>
    <cellStyle name="20% - Accent3 78 2" xfId="4559"/>
    <cellStyle name="20% - Accent3 79" xfId="580"/>
    <cellStyle name="20% - Accent3 79 2" xfId="4560"/>
    <cellStyle name="20% - Accent3 8" xfId="581"/>
    <cellStyle name="20% - Accent3 8 2" xfId="582"/>
    <cellStyle name="20% - Accent3 8 2 2" xfId="583"/>
    <cellStyle name="20% - Accent3 8 2 2 2" xfId="4561"/>
    <cellStyle name="20% - Accent3 8 2 3" xfId="4562"/>
    <cellStyle name="20% - Accent3 8 2_draft transactions report_052009_rvsd" xfId="584"/>
    <cellStyle name="20% - Accent3 8 3" xfId="585"/>
    <cellStyle name="20% - Accent3 8 3 2" xfId="4563"/>
    <cellStyle name="20% - Accent3 8 4" xfId="4564"/>
    <cellStyle name="20% - Accent3 8_draft transactions report_052009_rvsd" xfId="586"/>
    <cellStyle name="20% - Accent3 80" xfId="587"/>
    <cellStyle name="20% - Accent3 80 2" xfId="4565"/>
    <cellStyle name="20% - Accent3 81" xfId="588"/>
    <cellStyle name="20% - Accent3 81 2" xfId="4566"/>
    <cellStyle name="20% - Accent3 82" xfId="589"/>
    <cellStyle name="20% - Accent3 82 2" xfId="4567"/>
    <cellStyle name="20% - Accent3 83" xfId="590"/>
    <cellStyle name="20% - Accent3 83 2" xfId="4568"/>
    <cellStyle name="20% - Accent3 84" xfId="591"/>
    <cellStyle name="20% - Accent3 84 2" xfId="4569"/>
    <cellStyle name="20% - Accent3 85" xfId="592"/>
    <cellStyle name="20% - Accent3 85 2" xfId="4570"/>
    <cellStyle name="20% - Accent3 86" xfId="593"/>
    <cellStyle name="20% - Accent3 86 2" xfId="4571"/>
    <cellStyle name="20% - Accent3 87" xfId="594"/>
    <cellStyle name="20% - Accent3 87 2" xfId="4572"/>
    <cellStyle name="20% - Accent3 88" xfId="595"/>
    <cellStyle name="20% - Accent3 88 2" xfId="4573"/>
    <cellStyle name="20% - Accent3 89" xfId="596"/>
    <cellStyle name="20% - Accent3 89 2" xfId="4574"/>
    <cellStyle name="20% - Accent3 9" xfId="597"/>
    <cellStyle name="20% - Accent3 9 2" xfId="598"/>
    <cellStyle name="20% - Accent3 9 2 2" xfId="599"/>
    <cellStyle name="20% - Accent3 9 2 2 2" xfId="4575"/>
    <cellStyle name="20% - Accent3 9 2 3" xfId="4576"/>
    <cellStyle name="20% - Accent3 9 2_draft transactions report_052009_rvsd" xfId="600"/>
    <cellStyle name="20% - Accent3 9 3" xfId="601"/>
    <cellStyle name="20% - Accent3 9 3 2" xfId="4577"/>
    <cellStyle name="20% - Accent3 9 4" xfId="4578"/>
    <cellStyle name="20% - Accent3 9_draft transactions report_052009_rvsd" xfId="602"/>
    <cellStyle name="20% - Accent3 90" xfId="603"/>
    <cellStyle name="20% - Accent3 90 2" xfId="4579"/>
    <cellStyle name="20% - Accent3 91" xfId="604"/>
    <cellStyle name="20% - Accent3 91 2" xfId="4580"/>
    <cellStyle name="20% - Accent3 92" xfId="605"/>
    <cellStyle name="20% - Accent3 92 2" xfId="4581"/>
    <cellStyle name="20% - Accent3 93" xfId="606"/>
    <cellStyle name="20% - Accent3 93 2" xfId="4582"/>
    <cellStyle name="20% - Accent3 94" xfId="607"/>
    <cellStyle name="20% - Accent3 94 2" xfId="4583"/>
    <cellStyle name="20% - Accent3 95" xfId="608"/>
    <cellStyle name="20% - Accent3 95 2" xfId="4584"/>
    <cellStyle name="20% - Accent3 96" xfId="609"/>
    <cellStyle name="20% - Accent3 96 2" xfId="4585"/>
    <cellStyle name="20% - Accent3 97" xfId="610"/>
    <cellStyle name="20% - Accent3 97 2" xfId="4586"/>
    <cellStyle name="20% - Accent3 98" xfId="611"/>
    <cellStyle name="20% - Accent3 98 2" xfId="4587"/>
    <cellStyle name="20% - Accent3 99" xfId="612"/>
    <cellStyle name="20% - Accent3 99 2" xfId="4588"/>
    <cellStyle name="20% - Accent4" xfId="613" builtinId="42" customBuiltin="1"/>
    <cellStyle name="20% - Accent4 10" xfId="614"/>
    <cellStyle name="20% - Accent4 10 2" xfId="615"/>
    <cellStyle name="20% - Accent4 10 2 2" xfId="4589"/>
    <cellStyle name="20% - Accent4 10 3" xfId="4590"/>
    <cellStyle name="20% - Accent4 10_draft transactions report_052009_rvsd" xfId="616"/>
    <cellStyle name="20% - Accent4 100" xfId="617"/>
    <cellStyle name="20% - Accent4 100 2" xfId="4591"/>
    <cellStyle name="20% - Accent4 101" xfId="618"/>
    <cellStyle name="20% - Accent4 101 2" xfId="4592"/>
    <cellStyle name="20% - Accent4 102" xfId="619"/>
    <cellStyle name="20% - Accent4 102 2" xfId="4593"/>
    <cellStyle name="20% - Accent4 103" xfId="620"/>
    <cellStyle name="20% - Accent4 103 2" xfId="4594"/>
    <cellStyle name="20% - Accent4 104" xfId="621"/>
    <cellStyle name="20% - Accent4 104 2" xfId="4595"/>
    <cellStyle name="20% - Accent4 105" xfId="622"/>
    <cellStyle name="20% - Accent4 105 2" xfId="4596"/>
    <cellStyle name="20% - Accent4 106" xfId="623"/>
    <cellStyle name="20% - Accent4 106 2" xfId="4597"/>
    <cellStyle name="20% - Accent4 107" xfId="624"/>
    <cellStyle name="20% - Accent4 107 2" xfId="4598"/>
    <cellStyle name="20% - Accent4 108" xfId="625"/>
    <cellStyle name="20% - Accent4 108 2" xfId="4599"/>
    <cellStyle name="20% - Accent4 109" xfId="626"/>
    <cellStyle name="20% - Accent4 109 2" xfId="4600"/>
    <cellStyle name="20% - Accent4 11" xfId="627"/>
    <cellStyle name="20% - Accent4 11 2" xfId="628"/>
    <cellStyle name="20% - Accent4 11 2 2" xfId="4601"/>
    <cellStyle name="20% - Accent4 11 3" xfId="4602"/>
    <cellStyle name="20% - Accent4 11_draft transactions report_052009_rvsd" xfId="629"/>
    <cellStyle name="20% - Accent4 110" xfId="630"/>
    <cellStyle name="20% - Accent4 110 2" xfId="4603"/>
    <cellStyle name="20% - Accent4 111" xfId="631"/>
    <cellStyle name="20% - Accent4 111 2" xfId="4604"/>
    <cellStyle name="20% - Accent4 112" xfId="632"/>
    <cellStyle name="20% - Accent4 112 2" xfId="4605"/>
    <cellStyle name="20% - Accent4 113" xfId="633"/>
    <cellStyle name="20% - Accent4 113 2" xfId="4606"/>
    <cellStyle name="20% - Accent4 114" xfId="634"/>
    <cellStyle name="20% - Accent4 114 2" xfId="4607"/>
    <cellStyle name="20% - Accent4 115" xfId="635"/>
    <cellStyle name="20% - Accent4 115 2" xfId="4608"/>
    <cellStyle name="20% - Accent4 116" xfId="636"/>
    <cellStyle name="20% - Accent4 116 2" xfId="4609"/>
    <cellStyle name="20% - Accent4 117" xfId="637"/>
    <cellStyle name="20% - Accent4 117 2" xfId="4610"/>
    <cellStyle name="20% - Accent4 118" xfId="638"/>
    <cellStyle name="20% - Accent4 118 2" xfId="4611"/>
    <cellStyle name="20% - Accent4 119" xfId="3111"/>
    <cellStyle name="20% - Accent4 119 2" xfId="4612"/>
    <cellStyle name="20% - Accent4 12" xfId="639"/>
    <cellStyle name="20% - Accent4 12 2" xfId="640"/>
    <cellStyle name="20% - Accent4 12 2 2" xfId="4613"/>
    <cellStyle name="20% - Accent4 12 3" xfId="4614"/>
    <cellStyle name="20% - Accent4 12_draft transactions report_052009_rvsd" xfId="641"/>
    <cellStyle name="20% - Accent4 120" xfId="3128"/>
    <cellStyle name="20% - Accent4 120 2" xfId="4615"/>
    <cellStyle name="20% - Accent4 121" xfId="3141"/>
    <cellStyle name="20% - Accent4 121 2" xfId="4616"/>
    <cellStyle name="20% - Accent4 122" xfId="3151"/>
    <cellStyle name="20% - Accent4 123" xfId="3193"/>
    <cellStyle name="20% - Accent4 124" xfId="3225"/>
    <cellStyle name="20% - Accent4 125" xfId="3267"/>
    <cellStyle name="20% - Accent4 126" xfId="3309"/>
    <cellStyle name="20% - Accent4 127" xfId="3360"/>
    <cellStyle name="20% - Accent4 127 2" xfId="4617"/>
    <cellStyle name="20% - Accent4 128" xfId="3377"/>
    <cellStyle name="20% - Accent4 128 2" xfId="4618"/>
    <cellStyle name="20% - Accent4 129" xfId="3390"/>
    <cellStyle name="20% - Accent4 129 2" xfId="4619"/>
    <cellStyle name="20% - Accent4 13" xfId="642"/>
    <cellStyle name="20% - Accent4 13 2" xfId="643"/>
    <cellStyle name="20% - Accent4 13 2 2" xfId="4620"/>
    <cellStyle name="20% - Accent4 13 3" xfId="4621"/>
    <cellStyle name="20% - Accent4 13_draft transactions report_052009_rvsd" xfId="644"/>
    <cellStyle name="20% - Accent4 130" xfId="3399"/>
    <cellStyle name="20% - Accent4 130 2" xfId="4622"/>
    <cellStyle name="20% - Accent4 131" xfId="3416"/>
    <cellStyle name="20% - Accent4 131 2" xfId="4623"/>
    <cellStyle name="20% - Accent4 132" xfId="3429"/>
    <cellStyle name="20% - Accent4 132 2" xfId="4624"/>
    <cellStyle name="20% - Accent4 133" xfId="3442"/>
    <cellStyle name="20% - Accent4 133 2" xfId="4625"/>
    <cellStyle name="20% - Accent4 134" xfId="3455"/>
    <cellStyle name="20% - Accent4 134 2" xfId="4626"/>
    <cellStyle name="20% - Accent4 135" xfId="3465"/>
    <cellStyle name="20% - Accent4 136" xfId="3507"/>
    <cellStyle name="20% - Accent4 137" xfId="3539"/>
    <cellStyle name="20% - Accent4 138" xfId="3590"/>
    <cellStyle name="20% - Accent4 138 2" xfId="4627"/>
    <cellStyle name="20% - Accent4 139" xfId="3621"/>
    <cellStyle name="20% - Accent4 139 2" xfId="4628"/>
    <cellStyle name="20% - Accent4 14" xfId="645"/>
    <cellStyle name="20% - Accent4 14 2" xfId="646"/>
    <cellStyle name="20% - Accent4 14 2 2" xfId="4629"/>
    <cellStyle name="20% - Accent4 14 3" xfId="4630"/>
    <cellStyle name="20% - Accent4 14_draft transactions report_052009_rvsd" xfId="647"/>
    <cellStyle name="20% - Accent4 140" xfId="3634"/>
    <cellStyle name="20% - Accent4 140 2" xfId="4631"/>
    <cellStyle name="20% - Accent4 141" xfId="3647"/>
    <cellStyle name="20% - Accent4 141 2" xfId="4632"/>
    <cellStyle name="20% - Accent4 142" xfId="3660"/>
    <cellStyle name="20% - Accent4 142 2" xfId="4633"/>
    <cellStyle name="20% - Accent4 143" xfId="3673"/>
    <cellStyle name="20% - Accent4 143 2" xfId="4634"/>
    <cellStyle name="20% - Accent4 144" xfId="3686"/>
    <cellStyle name="20% - Accent4 144 2" xfId="4635"/>
    <cellStyle name="20% - Accent4 145" xfId="3699"/>
    <cellStyle name="20% - Accent4 145 2" xfId="4636"/>
    <cellStyle name="20% - Accent4 146" xfId="3713"/>
    <cellStyle name="20% - Accent4 146 2" xfId="4637"/>
    <cellStyle name="20% - Accent4 147" xfId="3608"/>
    <cellStyle name="20% - Accent4 148" xfId="3750"/>
    <cellStyle name="20% - Accent4 149" xfId="3782"/>
    <cellStyle name="20% - Accent4 15" xfId="648"/>
    <cellStyle name="20% - Accent4 15 2" xfId="649"/>
    <cellStyle name="20% - Accent4 15 2 2" xfId="4638"/>
    <cellStyle name="20% - Accent4 15 3" xfId="4639"/>
    <cellStyle name="20% - Accent4 15_draft transactions report_052009_rvsd" xfId="650"/>
    <cellStyle name="20% - Accent4 150" xfId="3833"/>
    <cellStyle name="20% - Accent4 151" xfId="3875"/>
    <cellStyle name="20% - Accent4 152" xfId="3988"/>
    <cellStyle name="20% - Accent4 153" xfId="4640"/>
    <cellStyle name="20% - Accent4 16" xfId="651"/>
    <cellStyle name="20% - Accent4 16 2" xfId="652"/>
    <cellStyle name="20% - Accent4 16 2 2" xfId="4641"/>
    <cellStyle name="20% - Accent4 16 3" xfId="4642"/>
    <cellStyle name="20% - Accent4 16_draft transactions report_052009_rvsd" xfId="653"/>
    <cellStyle name="20% - Accent4 17" xfId="654"/>
    <cellStyle name="20% - Accent4 17 2" xfId="655"/>
    <cellStyle name="20% - Accent4 17 2 2" xfId="4643"/>
    <cellStyle name="20% - Accent4 17 3" xfId="4644"/>
    <cellStyle name="20% - Accent4 17_draft transactions report_052009_rvsd" xfId="656"/>
    <cellStyle name="20% - Accent4 18" xfId="657"/>
    <cellStyle name="20% - Accent4 18 2" xfId="658"/>
    <cellStyle name="20% - Accent4 18 2 2" xfId="4645"/>
    <cellStyle name="20% - Accent4 18 3" xfId="4646"/>
    <cellStyle name="20% - Accent4 18_draft transactions report_052009_rvsd" xfId="659"/>
    <cellStyle name="20% - Accent4 19" xfId="660"/>
    <cellStyle name="20% - Accent4 19 2" xfId="661"/>
    <cellStyle name="20% - Accent4 19 2 2" xfId="4647"/>
    <cellStyle name="20% - Accent4 19 3" xfId="4648"/>
    <cellStyle name="20% - Accent4 19_draft transactions report_052009_rvsd" xfId="662"/>
    <cellStyle name="20% - Accent4 2" xfId="663"/>
    <cellStyle name="20% - Accent4 2 2" xfId="664"/>
    <cellStyle name="20% - Accent4 2 2 2" xfId="665"/>
    <cellStyle name="20% - Accent4 2 2 2 2" xfId="4649"/>
    <cellStyle name="20% - Accent4 2 2 3" xfId="4650"/>
    <cellStyle name="20% - Accent4 2 2_draft transactions report_052009_rvsd" xfId="666"/>
    <cellStyle name="20% - Accent4 2 3" xfId="667"/>
    <cellStyle name="20% - Accent4 2 3 2" xfId="4651"/>
    <cellStyle name="20% - Accent4 2 4" xfId="4652"/>
    <cellStyle name="20% - Accent4 2_draft transactions report_052009_rvsd" xfId="668"/>
    <cellStyle name="20% - Accent4 20" xfId="669"/>
    <cellStyle name="20% - Accent4 20 2" xfId="670"/>
    <cellStyle name="20% - Accent4 20 2 2" xfId="4653"/>
    <cellStyle name="20% - Accent4 20 3" xfId="4654"/>
    <cellStyle name="20% - Accent4 20_draft transactions report_052009_rvsd" xfId="671"/>
    <cellStyle name="20% - Accent4 21" xfId="672"/>
    <cellStyle name="20% - Accent4 21 2" xfId="673"/>
    <cellStyle name="20% - Accent4 21 2 2" xfId="4655"/>
    <cellStyle name="20% - Accent4 21 3" xfId="4656"/>
    <cellStyle name="20% - Accent4 21_draft transactions report_052009_rvsd" xfId="674"/>
    <cellStyle name="20% - Accent4 22" xfId="675"/>
    <cellStyle name="20% - Accent4 22 2" xfId="676"/>
    <cellStyle name="20% - Accent4 22 2 2" xfId="4657"/>
    <cellStyle name="20% - Accent4 22 3" xfId="4658"/>
    <cellStyle name="20% - Accent4 22_draft transactions report_052009_rvsd" xfId="677"/>
    <cellStyle name="20% - Accent4 23" xfId="678"/>
    <cellStyle name="20% - Accent4 23 2" xfId="679"/>
    <cellStyle name="20% - Accent4 23 2 2" xfId="4659"/>
    <cellStyle name="20% - Accent4 23 3" xfId="4660"/>
    <cellStyle name="20% - Accent4 23_draft transactions report_052009_rvsd" xfId="680"/>
    <cellStyle name="20% - Accent4 24" xfId="681"/>
    <cellStyle name="20% - Accent4 24 2" xfId="682"/>
    <cellStyle name="20% - Accent4 24 2 2" xfId="4661"/>
    <cellStyle name="20% - Accent4 24 3" xfId="4662"/>
    <cellStyle name="20% - Accent4 24_draft transactions report_052009_rvsd" xfId="683"/>
    <cellStyle name="20% - Accent4 25" xfId="684"/>
    <cellStyle name="20% - Accent4 25 2" xfId="685"/>
    <cellStyle name="20% - Accent4 25 2 2" xfId="4663"/>
    <cellStyle name="20% - Accent4 25 3" xfId="4664"/>
    <cellStyle name="20% - Accent4 25_draft transactions report_052009_rvsd" xfId="686"/>
    <cellStyle name="20% - Accent4 26" xfId="687"/>
    <cellStyle name="20% - Accent4 26 2" xfId="688"/>
    <cellStyle name="20% - Accent4 26 2 2" xfId="4665"/>
    <cellStyle name="20% - Accent4 26 3" xfId="4666"/>
    <cellStyle name="20% - Accent4 26_draft transactions report_052009_rvsd" xfId="689"/>
    <cellStyle name="20% - Accent4 27" xfId="690"/>
    <cellStyle name="20% - Accent4 27 2" xfId="691"/>
    <cellStyle name="20% - Accent4 27 2 2" xfId="4667"/>
    <cellStyle name="20% - Accent4 27 3" xfId="4668"/>
    <cellStyle name="20% - Accent4 27_draft transactions report_052009_rvsd" xfId="692"/>
    <cellStyle name="20% - Accent4 28" xfId="693"/>
    <cellStyle name="20% - Accent4 28 2" xfId="694"/>
    <cellStyle name="20% - Accent4 28 2 2" xfId="4669"/>
    <cellStyle name="20% - Accent4 28 3" xfId="4670"/>
    <cellStyle name="20% - Accent4 28_draft transactions report_052009_rvsd" xfId="695"/>
    <cellStyle name="20% - Accent4 29" xfId="696"/>
    <cellStyle name="20% - Accent4 29 2" xfId="697"/>
    <cellStyle name="20% - Accent4 29 2 2" xfId="4671"/>
    <cellStyle name="20% - Accent4 29 3" xfId="4672"/>
    <cellStyle name="20% - Accent4 29_draft transactions report_052009_rvsd" xfId="698"/>
    <cellStyle name="20% - Accent4 3" xfId="699"/>
    <cellStyle name="20% - Accent4 3 2" xfId="700"/>
    <cellStyle name="20% - Accent4 3 2 2" xfId="701"/>
    <cellStyle name="20% - Accent4 3 2 2 2" xfId="4673"/>
    <cellStyle name="20% - Accent4 3 2 3" xfId="4674"/>
    <cellStyle name="20% - Accent4 3 2_draft transactions report_052009_rvsd" xfId="702"/>
    <cellStyle name="20% - Accent4 3 3" xfId="703"/>
    <cellStyle name="20% - Accent4 3 3 2" xfId="4675"/>
    <cellStyle name="20% - Accent4 3 4" xfId="4676"/>
    <cellStyle name="20% - Accent4 3_draft transactions report_052009_rvsd" xfId="704"/>
    <cellStyle name="20% - Accent4 30" xfId="705"/>
    <cellStyle name="20% - Accent4 30 2" xfId="706"/>
    <cellStyle name="20% - Accent4 30 2 2" xfId="4677"/>
    <cellStyle name="20% - Accent4 30 3" xfId="4678"/>
    <cellStyle name="20% - Accent4 30_draft transactions report_052009_rvsd" xfId="707"/>
    <cellStyle name="20% - Accent4 31" xfId="708"/>
    <cellStyle name="20% - Accent4 31 2" xfId="709"/>
    <cellStyle name="20% - Accent4 31 2 2" xfId="4679"/>
    <cellStyle name="20% - Accent4 31 3" xfId="4680"/>
    <cellStyle name="20% - Accent4 31_draft transactions report_052009_rvsd" xfId="710"/>
    <cellStyle name="20% - Accent4 32" xfId="711"/>
    <cellStyle name="20% - Accent4 32 2" xfId="712"/>
    <cellStyle name="20% - Accent4 32 2 2" xfId="4681"/>
    <cellStyle name="20% - Accent4 32 3" xfId="4682"/>
    <cellStyle name="20% - Accent4 32_draft transactions report_052009_rvsd" xfId="713"/>
    <cellStyle name="20% - Accent4 33" xfId="714"/>
    <cellStyle name="20% - Accent4 33 2" xfId="4683"/>
    <cellStyle name="20% - Accent4 34" xfId="715"/>
    <cellStyle name="20% - Accent4 34 2" xfId="4684"/>
    <cellStyle name="20% - Accent4 35" xfId="716"/>
    <cellStyle name="20% - Accent4 35 2" xfId="4685"/>
    <cellStyle name="20% - Accent4 36" xfId="717"/>
    <cellStyle name="20% - Accent4 36 2" xfId="4686"/>
    <cellStyle name="20% - Accent4 37" xfId="718"/>
    <cellStyle name="20% - Accent4 37 2" xfId="4687"/>
    <cellStyle name="20% - Accent4 38" xfId="719"/>
    <cellStyle name="20% - Accent4 38 2" xfId="4688"/>
    <cellStyle name="20% - Accent4 39" xfId="720"/>
    <cellStyle name="20% - Accent4 39 2" xfId="4689"/>
    <cellStyle name="20% - Accent4 4" xfId="721"/>
    <cellStyle name="20% - Accent4 4 2" xfId="722"/>
    <cellStyle name="20% - Accent4 4 2 2" xfId="723"/>
    <cellStyle name="20% - Accent4 4 2 2 2" xfId="4690"/>
    <cellStyle name="20% - Accent4 4 2 3" xfId="4691"/>
    <cellStyle name="20% - Accent4 4 2_draft transactions report_052009_rvsd" xfId="724"/>
    <cellStyle name="20% - Accent4 4 3" xfId="725"/>
    <cellStyle name="20% - Accent4 4 3 2" xfId="4692"/>
    <cellStyle name="20% - Accent4 4 4" xfId="4693"/>
    <cellStyle name="20% - Accent4 4_draft transactions report_052009_rvsd" xfId="726"/>
    <cellStyle name="20% - Accent4 40" xfId="727"/>
    <cellStyle name="20% - Accent4 40 2" xfId="4694"/>
    <cellStyle name="20% - Accent4 41" xfId="728"/>
    <cellStyle name="20% - Accent4 41 2" xfId="4695"/>
    <cellStyle name="20% - Accent4 42" xfId="729"/>
    <cellStyle name="20% - Accent4 42 2" xfId="4696"/>
    <cellStyle name="20% - Accent4 43" xfId="730"/>
    <cellStyle name="20% - Accent4 43 2" xfId="4697"/>
    <cellStyle name="20% - Accent4 44" xfId="731"/>
    <cellStyle name="20% - Accent4 44 2" xfId="4698"/>
    <cellStyle name="20% - Accent4 45" xfId="732"/>
    <cellStyle name="20% - Accent4 45 2" xfId="4699"/>
    <cellStyle name="20% - Accent4 46" xfId="733"/>
    <cellStyle name="20% - Accent4 46 2" xfId="4700"/>
    <cellStyle name="20% - Accent4 47" xfId="734"/>
    <cellStyle name="20% - Accent4 47 2" xfId="4701"/>
    <cellStyle name="20% - Accent4 48" xfId="735"/>
    <cellStyle name="20% - Accent4 48 2" xfId="4702"/>
    <cellStyle name="20% - Accent4 49" xfId="736"/>
    <cellStyle name="20% - Accent4 49 2" xfId="4703"/>
    <cellStyle name="20% - Accent4 5" xfId="737"/>
    <cellStyle name="20% - Accent4 5 2" xfId="738"/>
    <cellStyle name="20% - Accent4 5 2 2" xfId="739"/>
    <cellStyle name="20% - Accent4 5 2 2 2" xfId="4704"/>
    <cellStyle name="20% - Accent4 5 2 3" xfId="4705"/>
    <cellStyle name="20% - Accent4 5 2_draft transactions report_052009_rvsd" xfId="740"/>
    <cellStyle name="20% - Accent4 5 3" xfId="741"/>
    <cellStyle name="20% - Accent4 5 3 2" xfId="4706"/>
    <cellStyle name="20% - Accent4 5 4" xfId="4707"/>
    <cellStyle name="20% - Accent4 5_draft transactions report_052009_rvsd" xfId="742"/>
    <cellStyle name="20% - Accent4 50" xfId="743"/>
    <cellStyle name="20% - Accent4 50 2" xfId="4708"/>
    <cellStyle name="20% - Accent4 51" xfId="744"/>
    <cellStyle name="20% - Accent4 51 2" xfId="4709"/>
    <cellStyle name="20% - Accent4 52" xfId="745"/>
    <cellStyle name="20% - Accent4 52 2" xfId="4710"/>
    <cellStyle name="20% - Accent4 53" xfId="746"/>
    <cellStyle name="20% - Accent4 53 2" xfId="4711"/>
    <cellStyle name="20% - Accent4 54" xfId="747"/>
    <cellStyle name="20% - Accent4 54 2" xfId="4712"/>
    <cellStyle name="20% - Accent4 55" xfId="748"/>
    <cellStyle name="20% - Accent4 55 2" xfId="4713"/>
    <cellStyle name="20% - Accent4 56" xfId="749"/>
    <cellStyle name="20% - Accent4 56 2" xfId="4714"/>
    <cellStyle name="20% - Accent4 57" xfId="750"/>
    <cellStyle name="20% - Accent4 57 2" xfId="4715"/>
    <cellStyle name="20% - Accent4 58" xfId="751"/>
    <cellStyle name="20% - Accent4 58 2" xfId="4716"/>
    <cellStyle name="20% - Accent4 59" xfId="752"/>
    <cellStyle name="20% - Accent4 59 2" xfId="4717"/>
    <cellStyle name="20% - Accent4 6" xfId="753"/>
    <cellStyle name="20% - Accent4 6 2" xfId="754"/>
    <cellStyle name="20% - Accent4 6 2 2" xfId="755"/>
    <cellStyle name="20% - Accent4 6 2 2 2" xfId="4718"/>
    <cellStyle name="20% - Accent4 6 2 3" xfId="4719"/>
    <cellStyle name="20% - Accent4 6 2_draft transactions report_052009_rvsd" xfId="756"/>
    <cellStyle name="20% - Accent4 6 3" xfId="757"/>
    <cellStyle name="20% - Accent4 6 3 2" xfId="4720"/>
    <cellStyle name="20% - Accent4 6 4" xfId="4721"/>
    <cellStyle name="20% - Accent4 6_draft transactions report_052009_rvsd" xfId="758"/>
    <cellStyle name="20% - Accent4 60" xfId="759"/>
    <cellStyle name="20% - Accent4 60 2" xfId="4722"/>
    <cellStyle name="20% - Accent4 61" xfId="760"/>
    <cellStyle name="20% - Accent4 61 2" xfId="4723"/>
    <cellStyle name="20% - Accent4 62" xfId="761"/>
    <cellStyle name="20% - Accent4 62 2" xfId="4724"/>
    <cellStyle name="20% - Accent4 63" xfId="762"/>
    <cellStyle name="20% - Accent4 63 2" xfId="4725"/>
    <cellStyle name="20% - Accent4 64" xfId="763"/>
    <cellStyle name="20% - Accent4 64 2" xfId="4726"/>
    <cellStyle name="20% - Accent4 65" xfId="764"/>
    <cellStyle name="20% - Accent4 65 2" xfId="4727"/>
    <cellStyle name="20% - Accent4 66" xfId="765"/>
    <cellStyle name="20% - Accent4 66 2" xfId="4728"/>
    <cellStyle name="20% - Accent4 67" xfId="766"/>
    <cellStyle name="20% - Accent4 67 2" xfId="4729"/>
    <cellStyle name="20% - Accent4 68" xfId="767"/>
    <cellStyle name="20% - Accent4 68 2" xfId="4730"/>
    <cellStyle name="20% - Accent4 69" xfId="768"/>
    <cellStyle name="20% - Accent4 69 2" xfId="4731"/>
    <cellStyle name="20% - Accent4 7" xfId="769"/>
    <cellStyle name="20% - Accent4 7 2" xfId="770"/>
    <cellStyle name="20% - Accent4 7 2 2" xfId="771"/>
    <cellStyle name="20% - Accent4 7 2 2 2" xfId="4732"/>
    <cellStyle name="20% - Accent4 7 2 3" xfId="4733"/>
    <cellStyle name="20% - Accent4 7 2_draft transactions report_052009_rvsd" xfId="772"/>
    <cellStyle name="20% - Accent4 7 3" xfId="773"/>
    <cellStyle name="20% - Accent4 7 3 2" xfId="4734"/>
    <cellStyle name="20% - Accent4 7 4" xfId="4735"/>
    <cellStyle name="20% - Accent4 7_draft transactions report_052009_rvsd" xfId="774"/>
    <cellStyle name="20% - Accent4 70" xfId="775"/>
    <cellStyle name="20% - Accent4 70 2" xfId="4736"/>
    <cellStyle name="20% - Accent4 71" xfId="776"/>
    <cellStyle name="20% - Accent4 71 2" xfId="4737"/>
    <cellStyle name="20% - Accent4 72" xfId="777"/>
    <cellStyle name="20% - Accent4 72 2" xfId="4738"/>
    <cellStyle name="20% - Accent4 73" xfId="778"/>
    <cellStyle name="20% - Accent4 73 2" xfId="4739"/>
    <cellStyle name="20% - Accent4 74" xfId="779"/>
    <cellStyle name="20% - Accent4 74 2" xfId="4740"/>
    <cellStyle name="20% - Accent4 75" xfId="780"/>
    <cellStyle name="20% - Accent4 75 2" xfId="4741"/>
    <cellStyle name="20% - Accent4 76" xfId="781"/>
    <cellStyle name="20% - Accent4 76 2" xfId="4742"/>
    <cellStyle name="20% - Accent4 77" xfId="782"/>
    <cellStyle name="20% - Accent4 77 2" xfId="4743"/>
    <cellStyle name="20% - Accent4 78" xfId="783"/>
    <cellStyle name="20% - Accent4 78 2" xfId="4744"/>
    <cellStyle name="20% - Accent4 79" xfId="784"/>
    <cellStyle name="20% - Accent4 79 2" xfId="4745"/>
    <cellStyle name="20% - Accent4 8" xfId="785"/>
    <cellStyle name="20% - Accent4 8 2" xfId="786"/>
    <cellStyle name="20% - Accent4 8 2 2" xfId="787"/>
    <cellStyle name="20% - Accent4 8 2 2 2" xfId="4746"/>
    <cellStyle name="20% - Accent4 8 2 3" xfId="4747"/>
    <cellStyle name="20% - Accent4 8 2_draft transactions report_052009_rvsd" xfId="788"/>
    <cellStyle name="20% - Accent4 8 3" xfId="789"/>
    <cellStyle name="20% - Accent4 8 3 2" xfId="4748"/>
    <cellStyle name="20% - Accent4 8 4" xfId="4749"/>
    <cellStyle name="20% - Accent4 8_draft transactions report_052009_rvsd" xfId="790"/>
    <cellStyle name="20% - Accent4 80" xfId="791"/>
    <cellStyle name="20% - Accent4 80 2" xfId="4750"/>
    <cellStyle name="20% - Accent4 81" xfId="792"/>
    <cellStyle name="20% - Accent4 81 2" xfId="4751"/>
    <cellStyle name="20% - Accent4 82" xfId="793"/>
    <cellStyle name="20% - Accent4 82 2" xfId="4752"/>
    <cellStyle name="20% - Accent4 83" xfId="794"/>
    <cellStyle name="20% - Accent4 83 2" xfId="4753"/>
    <cellStyle name="20% - Accent4 84" xfId="795"/>
    <cellStyle name="20% - Accent4 84 2" xfId="4754"/>
    <cellStyle name="20% - Accent4 85" xfId="796"/>
    <cellStyle name="20% - Accent4 85 2" xfId="4755"/>
    <cellStyle name="20% - Accent4 86" xfId="797"/>
    <cellStyle name="20% - Accent4 86 2" xfId="4756"/>
    <cellStyle name="20% - Accent4 87" xfId="798"/>
    <cellStyle name="20% - Accent4 87 2" xfId="4757"/>
    <cellStyle name="20% - Accent4 88" xfId="799"/>
    <cellStyle name="20% - Accent4 88 2" xfId="4758"/>
    <cellStyle name="20% - Accent4 89" xfId="800"/>
    <cellStyle name="20% - Accent4 89 2" xfId="4759"/>
    <cellStyle name="20% - Accent4 9" xfId="801"/>
    <cellStyle name="20% - Accent4 9 2" xfId="802"/>
    <cellStyle name="20% - Accent4 9 2 2" xfId="803"/>
    <cellStyle name="20% - Accent4 9 2 2 2" xfId="4760"/>
    <cellStyle name="20% - Accent4 9 2 3" xfId="4761"/>
    <cellStyle name="20% - Accent4 9 2_draft transactions report_052009_rvsd" xfId="804"/>
    <cellStyle name="20% - Accent4 9 3" xfId="805"/>
    <cellStyle name="20% - Accent4 9 3 2" xfId="4762"/>
    <cellStyle name="20% - Accent4 9 4" xfId="4763"/>
    <cellStyle name="20% - Accent4 9_draft transactions report_052009_rvsd" xfId="806"/>
    <cellStyle name="20% - Accent4 90" xfId="807"/>
    <cellStyle name="20% - Accent4 90 2" xfId="4764"/>
    <cellStyle name="20% - Accent4 91" xfId="808"/>
    <cellStyle name="20% - Accent4 91 2" xfId="4765"/>
    <cellStyle name="20% - Accent4 92" xfId="809"/>
    <cellStyle name="20% - Accent4 92 2" xfId="4766"/>
    <cellStyle name="20% - Accent4 93" xfId="810"/>
    <cellStyle name="20% - Accent4 93 2" xfId="4767"/>
    <cellStyle name="20% - Accent4 94" xfId="811"/>
    <cellStyle name="20% - Accent4 94 2" xfId="4768"/>
    <cellStyle name="20% - Accent4 95" xfId="812"/>
    <cellStyle name="20% - Accent4 95 2" xfId="4769"/>
    <cellStyle name="20% - Accent4 96" xfId="813"/>
    <cellStyle name="20% - Accent4 96 2" xfId="4770"/>
    <cellStyle name="20% - Accent4 97" xfId="814"/>
    <cellStyle name="20% - Accent4 97 2" xfId="4771"/>
    <cellStyle name="20% - Accent4 98" xfId="815"/>
    <cellStyle name="20% - Accent4 98 2" xfId="4772"/>
    <cellStyle name="20% - Accent4 99" xfId="816"/>
    <cellStyle name="20% - Accent4 99 2" xfId="4773"/>
    <cellStyle name="20% - Accent5" xfId="817" builtinId="46" customBuiltin="1"/>
    <cellStyle name="20% - Accent5 10" xfId="818"/>
    <cellStyle name="20% - Accent5 10 2" xfId="819"/>
    <cellStyle name="20% - Accent5 10 2 2" xfId="4774"/>
    <cellStyle name="20% - Accent5 10 3" xfId="4775"/>
    <cellStyle name="20% - Accent5 10_draft transactions report_052009_rvsd" xfId="820"/>
    <cellStyle name="20% - Accent5 100" xfId="821"/>
    <cellStyle name="20% - Accent5 100 2" xfId="4776"/>
    <cellStyle name="20% - Accent5 101" xfId="822"/>
    <cellStyle name="20% - Accent5 101 2" xfId="4777"/>
    <cellStyle name="20% - Accent5 102" xfId="823"/>
    <cellStyle name="20% - Accent5 102 2" xfId="4778"/>
    <cellStyle name="20% - Accent5 103" xfId="824"/>
    <cellStyle name="20% - Accent5 103 2" xfId="4779"/>
    <cellStyle name="20% - Accent5 104" xfId="825"/>
    <cellStyle name="20% - Accent5 104 2" xfId="4780"/>
    <cellStyle name="20% - Accent5 105" xfId="826"/>
    <cellStyle name="20% - Accent5 105 2" xfId="4781"/>
    <cellStyle name="20% - Accent5 106" xfId="827"/>
    <cellStyle name="20% - Accent5 106 2" xfId="4782"/>
    <cellStyle name="20% - Accent5 107" xfId="828"/>
    <cellStyle name="20% - Accent5 107 2" xfId="4783"/>
    <cellStyle name="20% - Accent5 108" xfId="829"/>
    <cellStyle name="20% - Accent5 108 2" xfId="4784"/>
    <cellStyle name="20% - Accent5 109" xfId="830"/>
    <cellStyle name="20% - Accent5 109 2" xfId="4785"/>
    <cellStyle name="20% - Accent5 11" xfId="831"/>
    <cellStyle name="20% - Accent5 11 2" xfId="832"/>
    <cellStyle name="20% - Accent5 11 2 2" xfId="4786"/>
    <cellStyle name="20% - Accent5 11 3" xfId="4787"/>
    <cellStyle name="20% - Accent5 11_draft transactions report_052009_rvsd" xfId="833"/>
    <cellStyle name="20% - Accent5 110" xfId="834"/>
    <cellStyle name="20% - Accent5 110 2" xfId="4788"/>
    <cellStyle name="20% - Accent5 111" xfId="835"/>
    <cellStyle name="20% - Accent5 111 2" xfId="4789"/>
    <cellStyle name="20% - Accent5 112" xfId="836"/>
    <cellStyle name="20% - Accent5 112 2" xfId="4790"/>
    <cellStyle name="20% - Accent5 113" xfId="837"/>
    <cellStyle name="20% - Accent5 113 2" xfId="4791"/>
    <cellStyle name="20% - Accent5 114" xfId="838"/>
    <cellStyle name="20% - Accent5 114 2" xfId="4792"/>
    <cellStyle name="20% - Accent5 115" xfId="839"/>
    <cellStyle name="20% - Accent5 115 2" xfId="4793"/>
    <cellStyle name="20% - Accent5 116" xfId="840"/>
    <cellStyle name="20% - Accent5 116 2" xfId="4794"/>
    <cellStyle name="20% - Accent5 117" xfId="841"/>
    <cellStyle name="20% - Accent5 117 2" xfId="4795"/>
    <cellStyle name="20% - Accent5 118" xfId="842"/>
    <cellStyle name="20% - Accent5 118 2" xfId="4796"/>
    <cellStyle name="20% - Accent5 119" xfId="3112"/>
    <cellStyle name="20% - Accent5 119 2" xfId="4797"/>
    <cellStyle name="20% - Accent5 12" xfId="843"/>
    <cellStyle name="20% - Accent5 12 2" xfId="844"/>
    <cellStyle name="20% - Accent5 12 2 2" xfId="4798"/>
    <cellStyle name="20% - Accent5 12 3" xfId="4799"/>
    <cellStyle name="20% - Accent5 12_draft transactions report_052009_rvsd" xfId="845"/>
    <cellStyle name="20% - Accent5 120" xfId="3127"/>
    <cellStyle name="20% - Accent5 120 2" xfId="4800"/>
    <cellStyle name="20% - Accent5 121" xfId="3140"/>
    <cellStyle name="20% - Accent5 121 2" xfId="4801"/>
    <cellStyle name="20% - Accent5 122" xfId="3152"/>
    <cellStyle name="20% - Accent5 123" xfId="3194"/>
    <cellStyle name="20% - Accent5 124" xfId="3218"/>
    <cellStyle name="20% - Accent5 125" xfId="3260"/>
    <cellStyle name="20% - Accent5 126" xfId="3302"/>
    <cellStyle name="20% - Accent5 127" xfId="3361"/>
    <cellStyle name="20% - Accent5 127 2" xfId="4802"/>
    <cellStyle name="20% - Accent5 128" xfId="3376"/>
    <cellStyle name="20% - Accent5 128 2" xfId="4803"/>
    <cellStyle name="20% - Accent5 129" xfId="3389"/>
    <cellStyle name="20% - Accent5 129 2" xfId="4804"/>
    <cellStyle name="20% - Accent5 13" xfId="846"/>
    <cellStyle name="20% - Accent5 13 2" xfId="847"/>
    <cellStyle name="20% - Accent5 13 2 2" xfId="4805"/>
    <cellStyle name="20% - Accent5 13 3" xfId="4806"/>
    <cellStyle name="20% - Accent5 13_draft transactions report_052009_rvsd" xfId="848"/>
    <cellStyle name="20% - Accent5 130" xfId="3400"/>
    <cellStyle name="20% - Accent5 130 2" xfId="4807"/>
    <cellStyle name="20% - Accent5 131" xfId="3415"/>
    <cellStyle name="20% - Accent5 131 2" xfId="4808"/>
    <cellStyle name="20% - Accent5 132" xfId="3428"/>
    <cellStyle name="20% - Accent5 132 2" xfId="4809"/>
    <cellStyle name="20% - Accent5 133" xfId="3441"/>
    <cellStyle name="20% - Accent5 133 2" xfId="4810"/>
    <cellStyle name="20% - Accent5 134" xfId="3454"/>
    <cellStyle name="20% - Accent5 134 2" xfId="4811"/>
    <cellStyle name="20% - Accent5 135" xfId="3466"/>
    <cellStyle name="20% - Accent5 136" xfId="3508"/>
    <cellStyle name="20% - Accent5 137" xfId="3532"/>
    <cellStyle name="20% - Accent5 138" xfId="3591"/>
    <cellStyle name="20% - Accent5 138 2" xfId="4812"/>
    <cellStyle name="20% - Accent5 139" xfId="3620"/>
    <cellStyle name="20% - Accent5 139 2" xfId="4813"/>
    <cellStyle name="20% - Accent5 14" xfId="849"/>
    <cellStyle name="20% - Accent5 14 2" xfId="850"/>
    <cellStyle name="20% - Accent5 14 2 2" xfId="4814"/>
    <cellStyle name="20% - Accent5 14 3" xfId="4815"/>
    <cellStyle name="20% - Accent5 14_draft transactions report_052009_rvsd" xfId="851"/>
    <cellStyle name="20% - Accent5 140" xfId="3633"/>
    <cellStyle name="20% - Accent5 140 2" xfId="4816"/>
    <cellStyle name="20% - Accent5 141" xfId="3646"/>
    <cellStyle name="20% - Accent5 141 2" xfId="4817"/>
    <cellStyle name="20% - Accent5 142" xfId="3659"/>
    <cellStyle name="20% - Accent5 142 2" xfId="4818"/>
    <cellStyle name="20% - Accent5 143" xfId="3672"/>
    <cellStyle name="20% - Accent5 143 2" xfId="4819"/>
    <cellStyle name="20% - Accent5 144" xfId="3685"/>
    <cellStyle name="20% - Accent5 144 2" xfId="4820"/>
    <cellStyle name="20% - Accent5 145" xfId="3698"/>
    <cellStyle name="20% - Accent5 145 2" xfId="4821"/>
    <cellStyle name="20% - Accent5 146" xfId="3712"/>
    <cellStyle name="20% - Accent5 146 2" xfId="4822"/>
    <cellStyle name="20% - Accent5 147" xfId="3607"/>
    <cellStyle name="20% - Accent5 148" xfId="3751"/>
    <cellStyle name="20% - Accent5 149" xfId="3775"/>
    <cellStyle name="20% - Accent5 15" xfId="852"/>
    <cellStyle name="20% - Accent5 15 2" xfId="853"/>
    <cellStyle name="20% - Accent5 15 2 2" xfId="4823"/>
    <cellStyle name="20% - Accent5 15 3" xfId="4824"/>
    <cellStyle name="20% - Accent5 15_draft transactions report_052009_rvsd" xfId="854"/>
    <cellStyle name="20% - Accent5 150" xfId="3834"/>
    <cellStyle name="20% - Accent5 151" xfId="3876"/>
    <cellStyle name="20% - Accent5 152" xfId="3989"/>
    <cellStyle name="20% - Accent5 153" xfId="4825"/>
    <cellStyle name="20% - Accent5 16" xfId="855"/>
    <cellStyle name="20% - Accent5 16 2" xfId="856"/>
    <cellStyle name="20% - Accent5 16 2 2" xfId="4826"/>
    <cellStyle name="20% - Accent5 16 3" xfId="4827"/>
    <cellStyle name="20% - Accent5 16_draft transactions report_052009_rvsd" xfId="857"/>
    <cellStyle name="20% - Accent5 17" xfId="858"/>
    <cellStyle name="20% - Accent5 17 2" xfId="859"/>
    <cellStyle name="20% - Accent5 17 2 2" xfId="4828"/>
    <cellStyle name="20% - Accent5 17 3" xfId="4829"/>
    <cellStyle name="20% - Accent5 17_draft transactions report_052009_rvsd" xfId="860"/>
    <cellStyle name="20% - Accent5 18" xfId="861"/>
    <cellStyle name="20% - Accent5 18 2" xfId="862"/>
    <cellStyle name="20% - Accent5 18 2 2" xfId="4830"/>
    <cellStyle name="20% - Accent5 18 3" xfId="4831"/>
    <cellStyle name="20% - Accent5 18_draft transactions report_052009_rvsd" xfId="863"/>
    <cellStyle name="20% - Accent5 19" xfId="864"/>
    <cellStyle name="20% - Accent5 19 2" xfId="865"/>
    <cellStyle name="20% - Accent5 19 2 2" xfId="4832"/>
    <cellStyle name="20% - Accent5 19 3" xfId="4833"/>
    <cellStyle name="20% - Accent5 19_draft transactions report_052009_rvsd" xfId="866"/>
    <cellStyle name="20% - Accent5 2" xfId="867"/>
    <cellStyle name="20% - Accent5 2 2" xfId="868"/>
    <cellStyle name="20% - Accent5 2 2 2" xfId="869"/>
    <cellStyle name="20% - Accent5 2 2 2 2" xfId="4834"/>
    <cellStyle name="20% - Accent5 2 2 3" xfId="4835"/>
    <cellStyle name="20% - Accent5 2 2_draft transactions report_052009_rvsd" xfId="870"/>
    <cellStyle name="20% - Accent5 2 3" xfId="871"/>
    <cellStyle name="20% - Accent5 2 3 2" xfId="4836"/>
    <cellStyle name="20% - Accent5 2 4" xfId="4837"/>
    <cellStyle name="20% - Accent5 2_draft transactions report_052009_rvsd" xfId="872"/>
    <cellStyle name="20% - Accent5 20" xfId="873"/>
    <cellStyle name="20% - Accent5 20 2" xfId="874"/>
    <cellStyle name="20% - Accent5 20 2 2" xfId="4838"/>
    <cellStyle name="20% - Accent5 20 3" xfId="4839"/>
    <cellStyle name="20% - Accent5 20_draft transactions report_052009_rvsd" xfId="875"/>
    <cellStyle name="20% - Accent5 21" xfId="876"/>
    <cellStyle name="20% - Accent5 21 2" xfId="877"/>
    <cellStyle name="20% - Accent5 21 2 2" xfId="4840"/>
    <cellStyle name="20% - Accent5 21 3" xfId="4841"/>
    <cellStyle name="20% - Accent5 21_draft transactions report_052009_rvsd" xfId="878"/>
    <cellStyle name="20% - Accent5 22" xfId="879"/>
    <cellStyle name="20% - Accent5 22 2" xfId="880"/>
    <cellStyle name="20% - Accent5 22 2 2" xfId="4842"/>
    <cellStyle name="20% - Accent5 22 3" xfId="4843"/>
    <cellStyle name="20% - Accent5 22_draft transactions report_052009_rvsd" xfId="881"/>
    <cellStyle name="20% - Accent5 23" xfId="882"/>
    <cellStyle name="20% - Accent5 23 2" xfId="883"/>
    <cellStyle name="20% - Accent5 23 2 2" xfId="4844"/>
    <cellStyle name="20% - Accent5 23 3" xfId="4845"/>
    <cellStyle name="20% - Accent5 23_draft transactions report_052009_rvsd" xfId="884"/>
    <cellStyle name="20% - Accent5 24" xfId="885"/>
    <cellStyle name="20% - Accent5 24 2" xfId="886"/>
    <cellStyle name="20% - Accent5 24 2 2" xfId="4846"/>
    <cellStyle name="20% - Accent5 24 3" xfId="4847"/>
    <cellStyle name="20% - Accent5 24_draft transactions report_052009_rvsd" xfId="887"/>
    <cellStyle name="20% - Accent5 25" xfId="888"/>
    <cellStyle name="20% - Accent5 25 2" xfId="889"/>
    <cellStyle name="20% - Accent5 25 2 2" xfId="4848"/>
    <cellStyle name="20% - Accent5 25 3" xfId="4849"/>
    <cellStyle name="20% - Accent5 25_draft transactions report_052009_rvsd" xfId="890"/>
    <cellStyle name="20% - Accent5 26" xfId="891"/>
    <cellStyle name="20% - Accent5 26 2" xfId="892"/>
    <cellStyle name="20% - Accent5 26 2 2" xfId="4850"/>
    <cellStyle name="20% - Accent5 26 3" xfId="4851"/>
    <cellStyle name="20% - Accent5 26_draft transactions report_052009_rvsd" xfId="893"/>
    <cellStyle name="20% - Accent5 27" xfId="894"/>
    <cellStyle name="20% - Accent5 27 2" xfId="895"/>
    <cellStyle name="20% - Accent5 27 2 2" xfId="4852"/>
    <cellStyle name="20% - Accent5 27 3" xfId="4853"/>
    <cellStyle name="20% - Accent5 27_draft transactions report_052009_rvsd" xfId="896"/>
    <cellStyle name="20% - Accent5 28" xfId="897"/>
    <cellStyle name="20% - Accent5 28 2" xfId="898"/>
    <cellStyle name="20% - Accent5 28 2 2" xfId="4854"/>
    <cellStyle name="20% - Accent5 28 3" xfId="4855"/>
    <cellStyle name="20% - Accent5 28_draft transactions report_052009_rvsd" xfId="899"/>
    <cellStyle name="20% - Accent5 29" xfId="900"/>
    <cellStyle name="20% - Accent5 29 2" xfId="901"/>
    <cellStyle name="20% - Accent5 29 2 2" xfId="4856"/>
    <cellStyle name="20% - Accent5 29 3" xfId="4857"/>
    <cellStyle name="20% - Accent5 29_draft transactions report_052009_rvsd" xfId="902"/>
    <cellStyle name="20% - Accent5 3" xfId="903"/>
    <cellStyle name="20% - Accent5 3 2" xfId="904"/>
    <cellStyle name="20% - Accent5 3 2 2" xfId="905"/>
    <cellStyle name="20% - Accent5 3 2 2 2" xfId="4858"/>
    <cellStyle name="20% - Accent5 3 2 3" xfId="4859"/>
    <cellStyle name="20% - Accent5 3 2_draft transactions report_052009_rvsd" xfId="906"/>
    <cellStyle name="20% - Accent5 3 3" xfId="907"/>
    <cellStyle name="20% - Accent5 3 3 2" xfId="4860"/>
    <cellStyle name="20% - Accent5 3 4" xfId="4861"/>
    <cellStyle name="20% - Accent5 3_draft transactions report_052009_rvsd" xfId="908"/>
    <cellStyle name="20% - Accent5 30" xfId="909"/>
    <cellStyle name="20% - Accent5 30 2" xfId="910"/>
    <cellStyle name="20% - Accent5 30 2 2" xfId="4862"/>
    <cellStyle name="20% - Accent5 30 3" xfId="4863"/>
    <cellStyle name="20% - Accent5 30_draft transactions report_052009_rvsd" xfId="911"/>
    <cellStyle name="20% - Accent5 31" xfId="912"/>
    <cellStyle name="20% - Accent5 31 2" xfId="913"/>
    <cellStyle name="20% - Accent5 31 2 2" xfId="4864"/>
    <cellStyle name="20% - Accent5 31 3" xfId="4865"/>
    <cellStyle name="20% - Accent5 31_draft transactions report_052009_rvsd" xfId="914"/>
    <cellStyle name="20% - Accent5 32" xfId="915"/>
    <cellStyle name="20% - Accent5 32 2" xfId="916"/>
    <cellStyle name="20% - Accent5 32 2 2" xfId="4866"/>
    <cellStyle name="20% - Accent5 32 3" xfId="4867"/>
    <cellStyle name="20% - Accent5 32_draft transactions report_052009_rvsd" xfId="917"/>
    <cellStyle name="20% - Accent5 33" xfId="918"/>
    <cellStyle name="20% - Accent5 33 2" xfId="4868"/>
    <cellStyle name="20% - Accent5 34" xfId="919"/>
    <cellStyle name="20% - Accent5 34 2" xfId="4869"/>
    <cellStyle name="20% - Accent5 35" xfId="920"/>
    <cellStyle name="20% - Accent5 35 2" xfId="4870"/>
    <cellStyle name="20% - Accent5 36" xfId="921"/>
    <cellStyle name="20% - Accent5 36 2" xfId="4871"/>
    <cellStyle name="20% - Accent5 37" xfId="922"/>
    <cellStyle name="20% - Accent5 37 2" xfId="4872"/>
    <cellStyle name="20% - Accent5 38" xfId="923"/>
    <cellStyle name="20% - Accent5 38 2" xfId="4873"/>
    <cellStyle name="20% - Accent5 39" xfId="924"/>
    <cellStyle name="20% - Accent5 39 2" xfId="4874"/>
    <cellStyle name="20% - Accent5 4" xfId="925"/>
    <cellStyle name="20% - Accent5 4 2" xfId="926"/>
    <cellStyle name="20% - Accent5 4 2 2" xfId="927"/>
    <cellStyle name="20% - Accent5 4 2 2 2" xfId="4875"/>
    <cellStyle name="20% - Accent5 4 2 3" xfId="4876"/>
    <cellStyle name="20% - Accent5 4 2_draft transactions report_052009_rvsd" xfId="928"/>
    <cellStyle name="20% - Accent5 4 3" xfId="929"/>
    <cellStyle name="20% - Accent5 4 3 2" xfId="4877"/>
    <cellStyle name="20% - Accent5 4 4" xfId="4878"/>
    <cellStyle name="20% - Accent5 4_draft transactions report_052009_rvsd" xfId="930"/>
    <cellStyle name="20% - Accent5 40" xfId="931"/>
    <cellStyle name="20% - Accent5 40 2" xfId="4879"/>
    <cellStyle name="20% - Accent5 41" xfId="932"/>
    <cellStyle name="20% - Accent5 41 2" xfId="4880"/>
    <cellStyle name="20% - Accent5 42" xfId="933"/>
    <cellStyle name="20% - Accent5 42 2" xfId="4881"/>
    <cellStyle name="20% - Accent5 43" xfId="934"/>
    <cellStyle name="20% - Accent5 43 2" xfId="4882"/>
    <cellStyle name="20% - Accent5 44" xfId="935"/>
    <cellStyle name="20% - Accent5 44 2" xfId="4883"/>
    <cellStyle name="20% - Accent5 45" xfId="936"/>
    <cellStyle name="20% - Accent5 45 2" xfId="4884"/>
    <cellStyle name="20% - Accent5 46" xfId="937"/>
    <cellStyle name="20% - Accent5 46 2" xfId="4885"/>
    <cellStyle name="20% - Accent5 47" xfId="938"/>
    <cellStyle name="20% - Accent5 47 2" xfId="4886"/>
    <cellStyle name="20% - Accent5 48" xfId="939"/>
    <cellStyle name="20% - Accent5 48 2" xfId="4887"/>
    <cellStyle name="20% - Accent5 49" xfId="940"/>
    <cellStyle name="20% - Accent5 49 2" xfId="4888"/>
    <cellStyle name="20% - Accent5 5" xfId="941"/>
    <cellStyle name="20% - Accent5 5 2" xfId="942"/>
    <cellStyle name="20% - Accent5 5 2 2" xfId="943"/>
    <cellStyle name="20% - Accent5 5 2 2 2" xfId="4889"/>
    <cellStyle name="20% - Accent5 5 2 3" xfId="4890"/>
    <cellStyle name="20% - Accent5 5 2_draft transactions report_052009_rvsd" xfId="944"/>
    <cellStyle name="20% - Accent5 5 3" xfId="945"/>
    <cellStyle name="20% - Accent5 5 3 2" xfId="4891"/>
    <cellStyle name="20% - Accent5 5 4" xfId="4892"/>
    <cellStyle name="20% - Accent5 5_draft transactions report_052009_rvsd" xfId="946"/>
    <cellStyle name="20% - Accent5 50" xfId="947"/>
    <cellStyle name="20% - Accent5 50 2" xfId="4893"/>
    <cellStyle name="20% - Accent5 51" xfId="948"/>
    <cellStyle name="20% - Accent5 51 2" xfId="4894"/>
    <cellStyle name="20% - Accent5 52" xfId="949"/>
    <cellStyle name="20% - Accent5 52 2" xfId="4895"/>
    <cellStyle name="20% - Accent5 53" xfId="950"/>
    <cellStyle name="20% - Accent5 53 2" xfId="4896"/>
    <cellStyle name="20% - Accent5 54" xfId="951"/>
    <cellStyle name="20% - Accent5 54 2" xfId="4897"/>
    <cellStyle name="20% - Accent5 55" xfId="952"/>
    <cellStyle name="20% - Accent5 55 2" xfId="4898"/>
    <cellStyle name="20% - Accent5 56" xfId="953"/>
    <cellStyle name="20% - Accent5 56 2" xfId="4899"/>
    <cellStyle name="20% - Accent5 57" xfId="954"/>
    <cellStyle name="20% - Accent5 57 2" xfId="4900"/>
    <cellStyle name="20% - Accent5 58" xfId="955"/>
    <cellStyle name="20% - Accent5 58 2" xfId="4901"/>
    <cellStyle name="20% - Accent5 59" xfId="956"/>
    <cellStyle name="20% - Accent5 59 2" xfId="4902"/>
    <cellStyle name="20% - Accent5 6" xfId="957"/>
    <cellStyle name="20% - Accent5 6 2" xfId="958"/>
    <cellStyle name="20% - Accent5 6 2 2" xfId="959"/>
    <cellStyle name="20% - Accent5 6 2 2 2" xfId="4903"/>
    <cellStyle name="20% - Accent5 6 2 3" xfId="4904"/>
    <cellStyle name="20% - Accent5 6 2_draft transactions report_052009_rvsd" xfId="960"/>
    <cellStyle name="20% - Accent5 6 3" xfId="961"/>
    <cellStyle name="20% - Accent5 6 3 2" xfId="4905"/>
    <cellStyle name="20% - Accent5 6 4" xfId="4906"/>
    <cellStyle name="20% - Accent5 6_draft transactions report_052009_rvsd" xfId="962"/>
    <cellStyle name="20% - Accent5 60" xfId="963"/>
    <cellStyle name="20% - Accent5 60 2" xfId="4907"/>
    <cellStyle name="20% - Accent5 61" xfId="964"/>
    <cellStyle name="20% - Accent5 61 2" xfId="4908"/>
    <cellStyle name="20% - Accent5 62" xfId="965"/>
    <cellStyle name="20% - Accent5 62 2" xfId="4909"/>
    <cellStyle name="20% - Accent5 63" xfId="966"/>
    <cellStyle name="20% - Accent5 63 2" xfId="4910"/>
    <cellStyle name="20% - Accent5 64" xfId="967"/>
    <cellStyle name="20% - Accent5 64 2" xfId="4911"/>
    <cellStyle name="20% - Accent5 65" xfId="968"/>
    <cellStyle name="20% - Accent5 65 2" xfId="4912"/>
    <cellStyle name="20% - Accent5 66" xfId="969"/>
    <cellStyle name="20% - Accent5 66 2" xfId="4913"/>
    <cellStyle name="20% - Accent5 67" xfId="970"/>
    <cellStyle name="20% - Accent5 67 2" xfId="4914"/>
    <cellStyle name="20% - Accent5 68" xfId="971"/>
    <cellStyle name="20% - Accent5 68 2" xfId="4915"/>
    <cellStyle name="20% - Accent5 69" xfId="972"/>
    <cellStyle name="20% - Accent5 69 2" xfId="4916"/>
    <cellStyle name="20% - Accent5 7" xfId="973"/>
    <cellStyle name="20% - Accent5 7 2" xfId="974"/>
    <cellStyle name="20% - Accent5 7 2 2" xfId="975"/>
    <cellStyle name="20% - Accent5 7 2 2 2" xfId="4917"/>
    <cellStyle name="20% - Accent5 7 2 3" xfId="4918"/>
    <cellStyle name="20% - Accent5 7 2_draft transactions report_052009_rvsd" xfId="976"/>
    <cellStyle name="20% - Accent5 7 3" xfId="977"/>
    <cellStyle name="20% - Accent5 7 3 2" xfId="4919"/>
    <cellStyle name="20% - Accent5 7 4" xfId="4920"/>
    <cellStyle name="20% - Accent5 7_draft transactions report_052009_rvsd" xfId="978"/>
    <cellStyle name="20% - Accent5 70" xfId="979"/>
    <cellStyle name="20% - Accent5 70 2" xfId="4921"/>
    <cellStyle name="20% - Accent5 71" xfId="980"/>
    <cellStyle name="20% - Accent5 71 2" xfId="4922"/>
    <cellStyle name="20% - Accent5 72" xfId="981"/>
    <cellStyle name="20% - Accent5 72 2" xfId="4923"/>
    <cellStyle name="20% - Accent5 73" xfId="982"/>
    <cellStyle name="20% - Accent5 73 2" xfId="4924"/>
    <cellStyle name="20% - Accent5 74" xfId="983"/>
    <cellStyle name="20% - Accent5 74 2" xfId="4925"/>
    <cellStyle name="20% - Accent5 75" xfId="984"/>
    <cellStyle name="20% - Accent5 75 2" xfId="4926"/>
    <cellStyle name="20% - Accent5 76" xfId="985"/>
    <cellStyle name="20% - Accent5 76 2" xfId="4927"/>
    <cellStyle name="20% - Accent5 77" xfId="986"/>
    <cellStyle name="20% - Accent5 77 2" xfId="4928"/>
    <cellStyle name="20% - Accent5 78" xfId="987"/>
    <cellStyle name="20% - Accent5 78 2" xfId="4929"/>
    <cellStyle name="20% - Accent5 79" xfId="988"/>
    <cellStyle name="20% - Accent5 79 2" xfId="4930"/>
    <cellStyle name="20% - Accent5 8" xfId="989"/>
    <cellStyle name="20% - Accent5 8 2" xfId="990"/>
    <cellStyle name="20% - Accent5 8 2 2" xfId="991"/>
    <cellStyle name="20% - Accent5 8 2 2 2" xfId="4931"/>
    <cellStyle name="20% - Accent5 8 2 3" xfId="4932"/>
    <cellStyle name="20% - Accent5 8 2_draft transactions report_052009_rvsd" xfId="992"/>
    <cellStyle name="20% - Accent5 8 3" xfId="993"/>
    <cellStyle name="20% - Accent5 8 3 2" xfId="4933"/>
    <cellStyle name="20% - Accent5 8 4" xfId="4934"/>
    <cellStyle name="20% - Accent5 8_draft transactions report_052009_rvsd" xfId="994"/>
    <cellStyle name="20% - Accent5 80" xfId="995"/>
    <cellStyle name="20% - Accent5 80 2" xfId="4935"/>
    <cellStyle name="20% - Accent5 81" xfId="996"/>
    <cellStyle name="20% - Accent5 81 2" xfId="4936"/>
    <cellStyle name="20% - Accent5 82" xfId="997"/>
    <cellStyle name="20% - Accent5 82 2" xfId="4937"/>
    <cellStyle name="20% - Accent5 83" xfId="998"/>
    <cellStyle name="20% - Accent5 83 2" xfId="4938"/>
    <cellStyle name="20% - Accent5 84" xfId="999"/>
    <cellStyle name="20% - Accent5 84 2" xfId="4939"/>
    <cellStyle name="20% - Accent5 85" xfId="1000"/>
    <cellStyle name="20% - Accent5 85 2" xfId="4940"/>
    <cellStyle name="20% - Accent5 86" xfId="1001"/>
    <cellStyle name="20% - Accent5 86 2" xfId="4941"/>
    <cellStyle name="20% - Accent5 87" xfId="1002"/>
    <cellStyle name="20% - Accent5 87 2" xfId="4942"/>
    <cellStyle name="20% - Accent5 88" xfId="1003"/>
    <cellStyle name="20% - Accent5 88 2" xfId="4943"/>
    <cellStyle name="20% - Accent5 89" xfId="1004"/>
    <cellStyle name="20% - Accent5 89 2" xfId="4944"/>
    <cellStyle name="20% - Accent5 9" xfId="1005"/>
    <cellStyle name="20% - Accent5 9 2" xfId="1006"/>
    <cellStyle name="20% - Accent5 9 2 2" xfId="1007"/>
    <cellStyle name="20% - Accent5 9 2 2 2" xfId="4945"/>
    <cellStyle name="20% - Accent5 9 2 3" xfId="4946"/>
    <cellStyle name="20% - Accent5 9 2_draft transactions report_052009_rvsd" xfId="1008"/>
    <cellStyle name="20% - Accent5 9 3" xfId="1009"/>
    <cellStyle name="20% - Accent5 9 3 2" xfId="4947"/>
    <cellStyle name="20% - Accent5 9 4" xfId="4948"/>
    <cellStyle name="20% - Accent5 9_draft transactions report_052009_rvsd" xfId="1010"/>
    <cellStyle name="20% - Accent5 90" xfId="1011"/>
    <cellStyle name="20% - Accent5 90 2" xfId="4949"/>
    <cellStyle name="20% - Accent5 91" xfId="1012"/>
    <cellStyle name="20% - Accent5 91 2" xfId="4950"/>
    <cellStyle name="20% - Accent5 92" xfId="1013"/>
    <cellStyle name="20% - Accent5 92 2" xfId="4951"/>
    <cellStyle name="20% - Accent5 93" xfId="1014"/>
    <cellStyle name="20% - Accent5 93 2" xfId="4952"/>
    <cellStyle name="20% - Accent5 94" xfId="1015"/>
    <cellStyle name="20% - Accent5 94 2" xfId="4953"/>
    <cellStyle name="20% - Accent5 95" xfId="1016"/>
    <cellStyle name="20% - Accent5 95 2" xfId="4954"/>
    <cellStyle name="20% - Accent5 96" xfId="1017"/>
    <cellStyle name="20% - Accent5 96 2" xfId="4955"/>
    <cellStyle name="20% - Accent5 97" xfId="1018"/>
    <cellStyle name="20% - Accent5 97 2" xfId="4956"/>
    <cellStyle name="20% - Accent5 98" xfId="1019"/>
    <cellStyle name="20% - Accent5 98 2" xfId="4957"/>
    <cellStyle name="20% - Accent5 99" xfId="1020"/>
    <cellStyle name="20% - Accent5 99 2" xfId="4958"/>
    <cellStyle name="20% - Accent6" xfId="1021" builtinId="50" customBuiltin="1"/>
    <cellStyle name="20% - Accent6 10" xfId="1022"/>
    <cellStyle name="20% - Accent6 10 2" xfId="1023"/>
    <cellStyle name="20% - Accent6 10 2 2" xfId="4959"/>
    <cellStyle name="20% - Accent6 10 3" xfId="4960"/>
    <cellStyle name="20% - Accent6 10_draft transactions report_052009_rvsd" xfId="1024"/>
    <cellStyle name="20% - Accent6 100" xfId="1025"/>
    <cellStyle name="20% - Accent6 100 2" xfId="4961"/>
    <cellStyle name="20% - Accent6 101" xfId="1026"/>
    <cellStyle name="20% - Accent6 101 2" xfId="4962"/>
    <cellStyle name="20% - Accent6 102" xfId="1027"/>
    <cellStyle name="20% - Accent6 102 2" xfId="4963"/>
    <cellStyle name="20% - Accent6 103" xfId="1028"/>
    <cellStyle name="20% - Accent6 103 2" xfId="4964"/>
    <cellStyle name="20% - Accent6 104" xfId="1029"/>
    <cellStyle name="20% - Accent6 104 2" xfId="4965"/>
    <cellStyle name="20% - Accent6 105" xfId="1030"/>
    <cellStyle name="20% - Accent6 105 2" xfId="4966"/>
    <cellStyle name="20% - Accent6 106" xfId="1031"/>
    <cellStyle name="20% - Accent6 106 2" xfId="4967"/>
    <cellStyle name="20% - Accent6 107" xfId="1032"/>
    <cellStyle name="20% - Accent6 107 2" xfId="4968"/>
    <cellStyle name="20% - Accent6 108" xfId="1033"/>
    <cellStyle name="20% - Accent6 108 2" xfId="4969"/>
    <cellStyle name="20% - Accent6 109" xfId="1034"/>
    <cellStyle name="20% - Accent6 109 2" xfId="4970"/>
    <cellStyle name="20% - Accent6 11" xfId="1035"/>
    <cellStyle name="20% - Accent6 11 2" xfId="1036"/>
    <cellStyle name="20% - Accent6 11 2 2" xfId="4971"/>
    <cellStyle name="20% - Accent6 11 3" xfId="4972"/>
    <cellStyle name="20% - Accent6 11_draft transactions report_052009_rvsd" xfId="1037"/>
    <cellStyle name="20% - Accent6 110" xfId="1038"/>
    <cellStyle name="20% - Accent6 110 2" xfId="4973"/>
    <cellStyle name="20% - Accent6 111" xfId="1039"/>
    <cellStyle name="20% - Accent6 111 2" xfId="4974"/>
    <cellStyle name="20% - Accent6 112" xfId="1040"/>
    <cellStyle name="20% - Accent6 112 2" xfId="4975"/>
    <cellStyle name="20% - Accent6 113" xfId="1041"/>
    <cellStyle name="20% - Accent6 113 2" xfId="4976"/>
    <cellStyle name="20% - Accent6 114" xfId="1042"/>
    <cellStyle name="20% - Accent6 114 2" xfId="4977"/>
    <cellStyle name="20% - Accent6 115" xfId="1043"/>
    <cellStyle name="20% - Accent6 115 2" xfId="4978"/>
    <cellStyle name="20% - Accent6 116" xfId="1044"/>
    <cellStyle name="20% - Accent6 116 2" xfId="4979"/>
    <cellStyle name="20% - Accent6 117" xfId="1045"/>
    <cellStyle name="20% - Accent6 117 2" xfId="4980"/>
    <cellStyle name="20% - Accent6 118" xfId="1046"/>
    <cellStyle name="20% - Accent6 118 2" xfId="4981"/>
    <cellStyle name="20% - Accent6 119" xfId="3113"/>
    <cellStyle name="20% - Accent6 119 2" xfId="4982"/>
    <cellStyle name="20% - Accent6 12" xfId="1047"/>
    <cellStyle name="20% - Accent6 12 2" xfId="1048"/>
    <cellStyle name="20% - Accent6 12 2 2" xfId="4983"/>
    <cellStyle name="20% - Accent6 12 3" xfId="4984"/>
    <cellStyle name="20% - Accent6 12_draft transactions report_052009_rvsd" xfId="1049"/>
    <cellStyle name="20% - Accent6 120" xfId="3126"/>
    <cellStyle name="20% - Accent6 120 2" xfId="4985"/>
    <cellStyle name="20% - Accent6 121" xfId="3139"/>
    <cellStyle name="20% - Accent6 121 2" xfId="4986"/>
    <cellStyle name="20% - Accent6 122" xfId="3153"/>
    <cellStyle name="20% - Accent6 123" xfId="3195"/>
    <cellStyle name="20% - Accent6 124" xfId="3217"/>
    <cellStyle name="20% - Accent6 125" xfId="3259"/>
    <cellStyle name="20% - Accent6 126" xfId="3301"/>
    <cellStyle name="20% - Accent6 127" xfId="3362"/>
    <cellStyle name="20% - Accent6 127 2" xfId="4987"/>
    <cellStyle name="20% - Accent6 128" xfId="3375"/>
    <cellStyle name="20% - Accent6 128 2" xfId="4988"/>
    <cellStyle name="20% - Accent6 129" xfId="3388"/>
    <cellStyle name="20% - Accent6 129 2" xfId="4989"/>
    <cellStyle name="20% - Accent6 13" xfId="1050"/>
    <cellStyle name="20% - Accent6 13 2" xfId="1051"/>
    <cellStyle name="20% - Accent6 13 2 2" xfId="4990"/>
    <cellStyle name="20% - Accent6 13 3" xfId="4991"/>
    <cellStyle name="20% - Accent6 13_draft transactions report_052009_rvsd" xfId="1052"/>
    <cellStyle name="20% - Accent6 130" xfId="3401"/>
    <cellStyle name="20% - Accent6 130 2" xfId="4992"/>
    <cellStyle name="20% - Accent6 131" xfId="3414"/>
    <cellStyle name="20% - Accent6 131 2" xfId="4993"/>
    <cellStyle name="20% - Accent6 132" xfId="3427"/>
    <cellStyle name="20% - Accent6 132 2" xfId="4994"/>
    <cellStyle name="20% - Accent6 133" xfId="3440"/>
    <cellStyle name="20% - Accent6 133 2" xfId="4995"/>
    <cellStyle name="20% - Accent6 134" xfId="3453"/>
    <cellStyle name="20% - Accent6 134 2" xfId="4996"/>
    <cellStyle name="20% - Accent6 135" xfId="3467"/>
    <cellStyle name="20% - Accent6 136" xfId="3509"/>
    <cellStyle name="20% - Accent6 137" xfId="3531"/>
    <cellStyle name="20% - Accent6 138" xfId="3592"/>
    <cellStyle name="20% - Accent6 138 2" xfId="4997"/>
    <cellStyle name="20% - Accent6 139" xfId="3619"/>
    <cellStyle name="20% - Accent6 139 2" xfId="4998"/>
    <cellStyle name="20% - Accent6 14" xfId="1053"/>
    <cellStyle name="20% - Accent6 14 2" xfId="1054"/>
    <cellStyle name="20% - Accent6 14 2 2" xfId="4999"/>
    <cellStyle name="20% - Accent6 14 3" xfId="5000"/>
    <cellStyle name="20% - Accent6 14_draft transactions report_052009_rvsd" xfId="1055"/>
    <cellStyle name="20% - Accent6 140" xfId="3632"/>
    <cellStyle name="20% - Accent6 140 2" xfId="5001"/>
    <cellStyle name="20% - Accent6 141" xfId="3645"/>
    <cellStyle name="20% - Accent6 141 2" xfId="5002"/>
    <cellStyle name="20% - Accent6 142" xfId="3658"/>
    <cellStyle name="20% - Accent6 142 2" xfId="5003"/>
    <cellStyle name="20% - Accent6 143" xfId="3671"/>
    <cellStyle name="20% - Accent6 143 2" xfId="5004"/>
    <cellStyle name="20% - Accent6 144" xfId="3684"/>
    <cellStyle name="20% - Accent6 144 2" xfId="5005"/>
    <cellStyle name="20% - Accent6 145" xfId="3697"/>
    <cellStyle name="20% - Accent6 145 2" xfId="5006"/>
    <cellStyle name="20% - Accent6 146" xfId="3711"/>
    <cellStyle name="20% - Accent6 146 2" xfId="5007"/>
    <cellStyle name="20% - Accent6 147" xfId="3606"/>
    <cellStyle name="20% - Accent6 148" xfId="3752"/>
    <cellStyle name="20% - Accent6 149" xfId="3774"/>
    <cellStyle name="20% - Accent6 15" xfId="1056"/>
    <cellStyle name="20% - Accent6 15 2" xfId="1057"/>
    <cellStyle name="20% - Accent6 15 2 2" xfId="5008"/>
    <cellStyle name="20% - Accent6 15 3" xfId="5009"/>
    <cellStyle name="20% - Accent6 15_draft transactions report_052009_rvsd" xfId="1058"/>
    <cellStyle name="20% - Accent6 150" xfId="3835"/>
    <cellStyle name="20% - Accent6 151" xfId="3877"/>
    <cellStyle name="20% - Accent6 152" xfId="3990"/>
    <cellStyle name="20% - Accent6 153" xfId="5010"/>
    <cellStyle name="20% - Accent6 16" xfId="1059"/>
    <cellStyle name="20% - Accent6 16 2" xfId="1060"/>
    <cellStyle name="20% - Accent6 16 2 2" xfId="5011"/>
    <cellStyle name="20% - Accent6 16 3" xfId="5012"/>
    <cellStyle name="20% - Accent6 16_draft transactions report_052009_rvsd" xfId="1061"/>
    <cellStyle name="20% - Accent6 17" xfId="1062"/>
    <cellStyle name="20% - Accent6 17 2" xfId="1063"/>
    <cellStyle name="20% - Accent6 17 2 2" xfId="5013"/>
    <cellStyle name="20% - Accent6 17 3" xfId="5014"/>
    <cellStyle name="20% - Accent6 17_draft transactions report_052009_rvsd" xfId="1064"/>
    <cellStyle name="20% - Accent6 18" xfId="1065"/>
    <cellStyle name="20% - Accent6 18 2" xfId="1066"/>
    <cellStyle name="20% - Accent6 18 2 2" xfId="5015"/>
    <cellStyle name="20% - Accent6 18 3" xfId="5016"/>
    <cellStyle name="20% - Accent6 18_draft transactions report_052009_rvsd" xfId="1067"/>
    <cellStyle name="20% - Accent6 19" xfId="1068"/>
    <cellStyle name="20% - Accent6 19 2" xfId="1069"/>
    <cellStyle name="20% - Accent6 19 2 2" xfId="5017"/>
    <cellStyle name="20% - Accent6 19 3" xfId="5018"/>
    <cellStyle name="20% - Accent6 19_draft transactions report_052009_rvsd" xfId="1070"/>
    <cellStyle name="20% - Accent6 2" xfId="1071"/>
    <cellStyle name="20% - Accent6 2 2" xfId="1072"/>
    <cellStyle name="20% - Accent6 2 2 2" xfId="1073"/>
    <cellStyle name="20% - Accent6 2 2 2 2" xfId="5019"/>
    <cellStyle name="20% - Accent6 2 2 3" xfId="5020"/>
    <cellStyle name="20% - Accent6 2 2_draft transactions report_052009_rvsd" xfId="1074"/>
    <cellStyle name="20% - Accent6 2 3" xfId="1075"/>
    <cellStyle name="20% - Accent6 2 3 2" xfId="5021"/>
    <cellStyle name="20% - Accent6 2 4" xfId="5022"/>
    <cellStyle name="20% - Accent6 2_draft transactions report_052009_rvsd" xfId="1076"/>
    <cellStyle name="20% - Accent6 20" xfId="1077"/>
    <cellStyle name="20% - Accent6 20 2" xfId="1078"/>
    <cellStyle name="20% - Accent6 20 2 2" xfId="5023"/>
    <cellStyle name="20% - Accent6 20 3" xfId="5024"/>
    <cellStyle name="20% - Accent6 20_draft transactions report_052009_rvsd" xfId="1079"/>
    <cellStyle name="20% - Accent6 21" xfId="1080"/>
    <cellStyle name="20% - Accent6 21 2" xfId="1081"/>
    <cellStyle name="20% - Accent6 21 2 2" xfId="5025"/>
    <cellStyle name="20% - Accent6 21 3" xfId="5026"/>
    <cellStyle name="20% - Accent6 21_draft transactions report_052009_rvsd" xfId="1082"/>
    <cellStyle name="20% - Accent6 22" xfId="1083"/>
    <cellStyle name="20% - Accent6 22 2" xfId="1084"/>
    <cellStyle name="20% - Accent6 22 2 2" xfId="5027"/>
    <cellStyle name="20% - Accent6 22 3" xfId="5028"/>
    <cellStyle name="20% - Accent6 22_draft transactions report_052009_rvsd" xfId="1085"/>
    <cellStyle name="20% - Accent6 23" xfId="1086"/>
    <cellStyle name="20% - Accent6 23 2" xfId="1087"/>
    <cellStyle name="20% - Accent6 23 2 2" xfId="5029"/>
    <cellStyle name="20% - Accent6 23 3" xfId="5030"/>
    <cellStyle name="20% - Accent6 23_draft transactions report_052009_rvsd" xfId="1088"/>
    <cellStyle name="20% - Accent6 24" xfId="1089"/>
    <cellStyle name="20% - Accent6 24 2" xfId="1090"/>
    <cellStyle name="20% - Accent6 24 2 2" xfId="5031"/>
    <cellStyle name="20% - Accent6 24 3" xfId="5032"/>
    <cellStyle name="20% - Accent6 24_draft transactions report_052009_rvsd" xfId="1091"/>
    <cellStyle name="20% - Accent6 25" xfId="1092"/>
    <cellStyle name="20% - Accent6 25 2" xfId="1093"/>
    <cellStyle name="20% - Accent6 25 2 2" xfId="5033"/>
    <cellStyle name="20% - Accent6 25 3" xfId="5034"/>
    <cellStyle name="20% - Accent6 25_draft transactions report_052009_rvsd" xfId="1094"/>
    <cellStyle name="20% - Accent6 26" xfId="1095"/>
    <cellStyle name="20% - Accent6 26 2" xfId="1096"/>
    <cellStyle name="20% - Accent6 26 2 2" xfId="5035"/>
    <cellStyle name="20% - Accent6 26 3" xfId="5036"/>
    <cellStyle name="20% - Accent6 26_draft transactions report_052009_rvsd" xfId="1097"/>
    <cellStyle name="20% - Accent6 27" xfId="1098"/>
    <cellStyle name="20% - Accent6 27 2" xfId="1099"/>
    <cellStyle name="20% - Accent6 27 2 2" xfId="5037"/>
    <cellStyle name="20% - Accent6 27 3" xfId="5038"/>
    <cellStyle name="20% - Accent6 27_draft transactions report_052009_rvsd" xfId="1100"/>
    <cellStyle name="20% - Accent6 28" xfId="1101"/>
    <cellStyle name="20% - Accent6 28 2" xfId="1102"/>
    <cellStyle name="20% - Accent6 28 2 2" xfId="5039"/>
    <cellStyle name="20% - Accent6 28 3" xfId="5040"/>
    <cellStyle name="20% - Accent6 28_draft transactions report_052009_rvsd" xfId="1103"/>
    <cellStyle name="20% - Accent6 29" xfId="1104"/>
    <cellStyle name="20% - Accent6 29 2" xfId="1105"/>
    <cellStyle name="20% - Accent6 29 2 2" xfId="5041"/>
    <cellStyle name="20% - Accent6 29 3" xfId="5042"/>
    <cellStyle name="20% - Accent6 29_draft transactions report_052009_rvsd" xfId="1106"/>
    <cellStyle name="20% - Accent6 3" xfId="1107"/>
    <cellStyle name="20% - Accent6 3 2" xfId="1108"/>
    <cellStyle name="20% - Accent6 3 2 2" xfId="1109"/>
    <cellStyle name="20% - Accent6 3 2 2 2" xfId="5043"/>
    <cellStyle name="20% - Accent6 3 2 3" xfId="5044"/>
    <cellStyle name="20% - Accent6 3 2_draft transactions report_052009_rvsd" xfId="1110"/>
    <cellStyle name="20% - Accent6 3 3" xfId="1111"/>
    <cellStyle name="20% - Accent6 3 3 2" xfId="5045"/>
    <cellStyle name="20% - Accent6 3 4" xfId="5046"/>
    <cellStyle name="20% - Accent6 3_draft transactions report_052009_rvsd" xfId="1112"/>
    <cellStyle name="20% - Accent6 30" xfId="1113"/>
    <cellStyle name="20% - Accent6 30 2" xfId="1114"/>
    <cellStyle name="20% - Accent6 30 2 2" xfId="5047"/>
    <cellStyle name="20% - Accent6 30 3" xfId="5048"/>
    <cellStyle name="20% - Accent6 30_draft transactions report_052009_rvsd" xfId="1115"/>
    <cellStyle name="20% - Accent6 31" xfId="1116"/>
    <cellStyle name="20% - Accent6 31 2" xfId="1117"/>
    <cellStyle name="20% - Accent6 31 2 2" xfId="5049"/>
    <cellStyle name="20% - Accent6 31 3" xfId="5050"/>
    <cellStyle name="20% - Accent6 31_draft transactions report_052009_rvsd" xfId="1118"/>
    <cellStyle name="20% - Accent6 32" xfId="1119"/>
    <cellStyle name="20% - Accent6 32 2" xfId="1120"/>
    <cellStyle name="20% - Accent6 32 2 2" xfId="5051"/>
    <cellStyle name="20% - Accent6 32 3" xfId="5052"/>
    <cellStyle name="20% - Accent6 32_draft transactions report_052009_rvsd" xfId="1121"/>
    <cellStyle name="20% - Accent6 33" xfId="1122"/>
    <cellStyle name="20% - Accent6 33 2" xfId="5053"/>
    <cellStyle name="20% - Accent6 34" xfId="1123"/>
    <cellStyle name="20% - Accent6 34 2" xfId="5054"/>
    <cellStyle name="20% - Accent6 35" xfId="1124"/>
    <cellStyle name="20% - Accent6 35 2" xfId="5055"/>
    <cellStyle name="20% - Accent6 36" xfId="1125"/>
    <cellStyle name="20% - Accent6 36 2" xfId="5056"/>
    <cellStyle name="20% - Accent6 37" xfId="1126"/>
    <cellStyle name="20% - Accent6 37 2" xfId="5057"/>
    <cellStyle name="20% - Accent6 38" xfId="1127"/>
    <cellStyle name="20% - Accent6 38 2" xfId="5058"/>
    <cellStyle name="20% - Accent6 39" xfId="1128"/>
    <cellStyle name="20% - Accent6 39 2" xfId="5059"/>
    <cellStyle name="20% - Accent6 4" xfId="1129"/>
    <cellStyle name="20% - Accent6 4 2" xfId="1130"/>
    <cellStyle name="20% - Accent6 4 2 2" xfId="1131"/>
    <cellStyle name="20% - Accent6 4 2 2 2" xfId="5060"/>
    <cellStyle name="20% - Accent6 4 2 3" xfId="5061"/>
    <cellStyle name="20% - Accent6 4 2_draft transactions report_052009_rvsd" xfId="1132"/>
    <cellStyle name="20% - Accent6 4 3" xfId="1133"/>
    <cellStyle name="20% - Accent6 4 3 2" xfId="5062"/>
    <cellStyle name="20% - Accent6 4 4" xfId="5063"/>
    <cellStyle name="20% - Accent6 4_draft transactions report_052009_rvsd" xfId="1134"/>
    <cellStyle name="20% - Accent6 40" xfId="1135"/>
    <cellStyle name="20% - Accent6 40 2" xfId="5064"/>
    <cellStyle name="20% - Accent6 41" xfId="1136"/>
    <cellStyle name="20% - Accent6 41 2" xfId="5065"/>
    <cellStyle name="20% - Accent6 42" xfId="1137"/>
    <cellStyle name="20% - Accent6 42 2" xfId="5066"/>
    <cellStyle name="20% - Accent6 43" xfId="1138"/>
    <cellStyle name="20% - Accent6 43 2" xfId="5067"/>
    <cellStyle name="20% - Accent6 44" xfId="1139"/>
    <cellStyle name="20% - Accent6 44 2" xfId="5068"/>
    <cellStyle name="20% - Accent6 45" xfId="1140"/>
    <cellStyle name="20% - Accent6 45 2" xfId="5069"/>
    <cellStyle name="20% - Accent6 46" xfId="1141"/>
    <cellStyle name="20% - Accent6 46 2" xfId="5070"/>
    <cellStyle name="20% - Accent6 47" xfId="1142"/>
    <cellStyle name="20% - Accent6 47 2" xfId="5071"/>
    <cellStyle name="20% - Accent6 48" xfId="1143"/>
    <cellStyle name="20% - Accent6 48 2" xfId="5072"/>
    <cellStyle name="20% - Accent6 49" xfId="1144"/>
    <cellStyle name="20% - Accent6 49 2" xfId="5073"/>
    <cellStyle name="20% - Accent6 5" xfId="1145"/>
    <cellStyle name="20% - Accent6 5 2" xfId="1146"/>
    <cellStyle name="20% - Accent6 5 2 2" xfId="1147"/>
    <cellStyle name="20% - Accent6 5 2 2 2" xfId="5074"/>
    <cellStyle name="20% - Accent6 5 2 3" xfId="5075"/>
    <cellStyle name="20% - Accent6 5 2_draft transactions report_052009_rvsd" xfId="1148"/>
    <cellStyle name="20% - Accent6 5 3" xfId="1149"/>
    <cellStyle name="20% - Accent6 5 3 2" xfId="5076"/>
    <cellStyle name="20% - Accent6 5 4" xfId="5077"/>
    <cellStyle name="20% - Accent6 5_draft transactions report_052009_rvsd" xfId="1150"/>
    <cellStyle name="20% - Accent6 50" xfId="1151"/>
    <cellStyle name="20% - Accent6 50 2" xfId="5078"/>
    <cellStyle name="20% - Accent6 51" xfId="1152"/>
    <cellStyle name="20% - Accent6 51 2" xfId="5079"/>
    <cellStyle name="20% - Accent6 52" xfId="1153"/>
    <cellStyle name="20% - Accent6 52 2" xfId="5080"/>
    <cellStyle name="20% - Accent6 53" xfId="1154"/>
    <cellStyle name="20% - Accent6 53 2" xfId="5081"/>
    <cellStyle name="20% - Accent6 54" xfId="1155"/>
    <cellStyle name="20% - Accent6 54 2" xfId="5082"/>
    <cellStyle name="20% - Accent6 55" xfId="1156"/>
    <cellStyle name="20% - Accent6 55 2" xfId="5083"/>
    <cellStyle name="20% - Accent6 56" xfId="1157"/>
    <cellStyle name="20% - Accent6 56 2" xfId="5084"/>
    <cellStyle name="20% - Accent6 57" xfId="1158"/>
    <cellStyle name="20% - Accent6 57 2" xfId="5085"/>
    <cellStyle name="20% - Accent6 58" xfId="1159"/>
    <cellStyle name="20% - Accent6 58 2" xfId="5086"/>
    <cellStyle name="20% - Accent6 59" xfId="1160"/>
    <cellStyle name="20% - Accent6 59 2" xfId="5087"/>
    <cellStyle name="20% - Accent6 6" xfId="1161"/>
    <cellStyle name="20% - Accent6 6 2" xfId="1162"/>
    <cellStyle name="20% - Accent6 6 2 2" xfId="1163"/>
    <cellStyle name="20% - Accent6 6 2 2 2" xfId="5088"/>
    <cellStyle name="20% - Accent6 6 2 3" xfId="5089"/>
    <cellStyle name="20% - Accent6 6 2_draft transactions report_052009_rvsd" xfId="1164"/>
    <cellStyle name="20% - Accent6 6 3" xfId="1165"/>
    <cellStyle name="20% - Accent6 6 3 2" xfId="5090"/>
    <cellStyle name="20% - Accent6 6 4" xfId="5091"/>
    <cellStyle name="20% - Accent6 6_draft transactions report_052009_rvsd" xfId="1166"/>
    <cellStyle name="20% - Accent6 60" xfId="1167"/>
    <cellStyle name="20% - Accent6 60 2" xfId="5092"/>
    <cellStyle name="20% - Accent6 61" xfId="1168"/>
    <cellStyle name="20% - Accent6 61 2" xfId="5093"/>
    <cellStyle name="20% - Accent6 62" xfId="1169"/>
    <cellStyle name="20% - Accent6 62 2" xfId="5094"/>
    <cellStyle name="20% - Accent6 63" xfId="1170"/>
    <cellStyle name="20% - Accent6 63 2" xfId="5095"/>
    <cellStyle name="20% - Accent6 64" xfId="1171"/>
    <cellStyle name="20% - Accent6 64 2" xfId="5096"/>
    <cellStyle name="20% - Accent6 65" xfId="1172"/>
    <cellStyle name="20% - Accent6 65 2" xfId="5097"/>
    <cellStyle name="20% - Accent6 66" xfId="1173"/>
    <cellStyle name="20% - Accent6 66 2" xfId="5098"/>
    <cellStyle name="20% - Accent6 67" xfId="1174"/>
    <cellStyle name="20% - Accent6 67 2" xfId="5099"/>
    <cellStyle name="20% - Accent6 68" xfId="1175"/>
    <cellStyle name="20% - Accent6 68 2" xfId="5100"/>
    <cellStyle name="20% - Accent6 69" xfId="1176"/>
    <cellStyle name="20% - Accent6 69 2" xfId="5101"/>
    <cellStyle name="20% - Accent6 7" xfId="1177"/>
    <cellStyle name="20% - Accent6 7 2" xfId="1178"/>
    <cellStyle name="20% - Accent6 7 2 2" xfId="1179"/>
    <cellStyle name="20% - Accent6 7 2 2 2" xfId="5102"/>
    <cellStyle name="20% - Accent6 7 2 3" xfId="5103"/>
    <cellStyle name="20% - Accent6 7 2_draft transactions report_052009_rvsd" xfId="1180"/>
    <cellStyle name="20% - Accent6 7 3" xfId="1181"/>
    <cellStyle name="20% - Accent6 7 3 2" xfId="5104"/>
    <cellStyle name="20% - Accent6 7 4" xfId="5105"/>
    <cellStyle name="20% - Accent6 7_draft transactions report_052009_rvsd" xfId="1182"/>
    <cellStyle name="20% - Accent6 70" xfId="1183"/>
    <cellStyle name="20% - Accent6 70 2" xfId="5106"/>
    <cellStyle name="20% - Accent6 71" xfId="1184"/>
    <cellStyle name="20% - Accent6 71 2" xfId="5107"/>
    <cellStyle name="20% - Accent6 72" xfId="1185"/>
    <cellStyle name="20% - Accent6 72 2" xfId="5108"/>
    <cellStyle name="20% - Accent6 73" xfId="1186"/>
    <cellStyle name="20% - Accent6 73 2" xfId="5109"/>
    <cellStyle name="20% - Accent6 74" xfId="1187"/>
    <cellStyle name="20% - Accent6 74 2" xfId="5110"/>
    <cellStyle name="20% - Accent6 75" xfId="1188"/>
    <cellStyle name="20% - Accent6 75 2" xfId="5111"/>
    <cellStyle name="20% - Accent6 76" xfId="1189"/>
    <cellStyle name="20% - Accent6 76 2" xfId="5112"/>
    <cellStyle name="20% - Accent6 77" xfId="1190"/>
    <cellStyle name="20% - Accent6 77 2" xfId="5113"/>
    <cellStyle name="20% - Accent6 78" xfId="1191"/>
    <cellStyle name="20% - Accent6 78 2" xfId="5114"/>
    <cellStyle name="20% - Accent6 79" xfId="1192"/>
    <cellStyle name="20% - Accent6 79 2" xfId="5115"/>
    <cellStyle name="20% - Accent6 8" xfId="1193"/>
    <cellStyle name="20% - Accent6 8 2" xfId="1194"/>
    <cellStyle name="20% - Accent6 8 2 2" xfId="1195"/>
    <cellStyle name="20% - Accent6 8 2 2 2" xfId="5116"/>
    <cellStyle name="20% - Accent6 8 2 3" xfId="5117"/>
    <cellStyle name="20% - Accent6 8 2_draft transactions report_052009_rvsd" xfId="1196"/>
    <cellStyle name="20% - Accent6 8 3" xfId="1197"/>
    <cellStyle name="20% - Accent6 8 3 2" xfId="5118"/>
    <cellStyle name="20% - Accent6 8 4" xfId="5119"/>
    <cellStyle name="20% - Accent6 8_draft transactions report_052009_rvsd" xfId="1198"/>
    <cellStyle name="20% - Accent6 80" xfId="1199"/>
    <cellStyle name="20% - Accent6 80 2" xfId="5120"/>
    <cellStyle name="20% - Accent6 81" xfId="1200"/>
    <cellStyle name="20% - Accent6 81 2" xfId="5121"/>
    <cellStyle name="20% - Accent6 82" xfId="1201"/>
    <cellStyle name="20% - Accent6 82 2" xfId="5122"/>
    <cellStyle name="20% - Accent6 83" xfId="1202"/>
    <cellStyle name="20% - Accent6 83 2" xfId="5123"/>
    <cellStyle name="20% - Accent6 84" xfId="1203"/>
    <cellStyle name="20% - Accent6 84 2" xfId="5124"/>
    <cellStyle name="20% - Accent6 85" xfId="1204"/>
    <cellStyle name="20% - Accent6 85 2" xfId="5125"/>
    <cellStyle name="20% - Accent6 86" xfId="1205"/>
    <cellStyle name="20% - Accent6 86 2" xfId="5126"/>
    <cellStyle name="20% - Accent6 87" xfId="1206"/>
    <cellStyle name="20% - Accent6 87 2" xfId="5127"/>
    <cellStyle name="20% - Accent6 88" xfId="1207"/>
    <cellStyle name="20% - Accent6 88 2" xfId="5128"/>
    <cellStyle name="20% - Accent6 89" xfId="1208"/>
    <cellStyle name="20% - Accent6 89 2" xfId="5129"/>
    <cellStyle name="20% - Accent6 9" xfId="1209"/>
    <cellStyle name="20% - Accent6 9 2" xfId="1210"/>
    <cellStyle name="20% - Accent6 9 2 2" xfId="1211"/>
    <cellStyle name="20% - Accent6 9 2 2 2" xfId="5130"/>
    <cellStyle name="20% - Accent6 9 2 3" xfId="5131"/>
    <cellStyle name="20% - Accent6 9 2_draft transactions report_052009_rvsd" xfId="1212"/>
    <cellStyle name="20% - Accent6 9 3" xfId="1213"/>
    <cellStyle name="20% - Accent6 9 3 2" xfId="5132"/>
    <cellStyle name="20% - Accent6 9 4" xfId="5133"/>
    <cellStyle name="20% - Accent6 9_draft transactions report_052009_rvsd" xfId="1214"/>
    <cellStyle name="20% - Accent6 90" xfId="1215"/>
    <cellStyle name="20% - Accent6 90 2" xfId="5134"/>
    <cellStyle name="20% - Accent6 91" xfId="1216"/>
    <cellStyle name="20% - Accent6 91 2" xfId="5135"/>
    <cellStyle name="20% - Accent6 92" xfId="1217"/>
    <cellStyle name="20% - Accent6 92 2" xfId="5136"/>
    <cellStyle name="20% - Accent6 93" xfId="1218"/>
    <cellStyle name="20% - Accent6 93 2" xfId="5137"/>
    <cellStyle name="20% - Accent6 94" xfId="1219"/>
    <cellStyle name="20% - Accent6 94 2" xfId="5138"/>
    <cellStyle name="20% - Accent6 95" xfId="1220"/>
    <cellStyle name="20% - Accent6 95 2" xfId="5139"/>
    <cellStyle name="20% - Accent6 96" xfId="1221"/>
    <cellStyle name="20% - Accent6 96 2" xfId="5140"/>
    <cellStyle name="20% - Accent6 97" xfId="1222"/>
    <cellStyle name="20% - Accent6 97 2" xfId="5141"/>
    <cellStyle name="20% - Accent6 98" xfId="1223"/>
    <cellStyle name="20% - Accent6 98 2" xfId="5142"/>
    <cellStyle name="20% - Accent6 99" xfId="1224"/>
    <cellStyle name="20% - Accent6 99 2" xfId="5143"/>
    <cellStyle name="40% - Accent1" xfId="1225" builtinId="31" customBuiltin="1"/>
    <cellStyle name="40% - Accent1 10" xfId="1226"/>
    <cellStyle name="40% - Accent1 10 2" xfId="1227"/>
    <cellStyle name="40% - Accent1 10 2 2" xfId="5144"/>
    <cellStyle name="40% - Accent1 10 3" xfId="5145"/>
    <cellStyle name="40% - Accent1 10_draft transactions report_052009_rvsd" xfId="1228"/>
    <cellStyle name="40% - Accent1 100" xfId="1229"/>
    <cellStyle name="40% - Accent1 100 2" xfId="5146"/>
    <cellStyle name="40% - Accent1 101" xfId="1230"/>
    <cellStyle name="40% - Accent1 101 2" xfId="5147"/>
    <cellStyle name="40% - Accent1 102" xfId="1231"/>
    <cellStyle name="40% - Accent1 102 2" xfId="5148"/>
    <cellStyle name="40% - Accent1 103" xfId="1232"/>
    <cellStyle name="40% - Accent1 103 2" xfId="5149"/>
    <cellStyle name="40% - Accent1 104" xfId="1233"/>
    <cellStyle name="40% - Accent1 104 2" xfId="5150"/>
    <cellStyle name="40% - Accent1 105" xfId="1234"/>
    <cellStyle name="40% - Accent1 105 2" xfId="5151"/>
    <cellStyle name="40% - Accent1 106" xfId="1235"/>
    <cellStyle name="40% - Accent1 106 2" xfId="5152"/>
    <cellStyle name="40% - Accent1 107" xfId="1236"/>
    <cellStyle name="40% - Accent1 107 2" xfId="5153"/>
    <cellStyle name="40% - Accent1 108" xfId="1237"/>
    <cellStyle name="40% - Accent1 108 2" xfId="5154"/>
    <cellStyle name="40% - Accent1 109" xfId="1238"/>
    <cellStyle name="40% - Accent1 109 2" xfId="5155"/>
    <cellStyle name="40% - Accent1 11" xfId="1239"/>
    <cellStyle name="40% - Accent1 11 2" xfId="1240"/>
    <cellStyle name="40% - Accent1 11 2 2" xfId="5156"/>
    <cellStyle name="40% - Accent1 11 3" xfId="5157"/>
    <cellStyle name="40% - Accent1 11_draft transactions report_052009_rvsd" xfId="1241"/>
    <cellStyle name="40% - Accent1 110" xfId="1242"/>
    <cellStyle name="40% - Accent1 110 2" xfId="5158"/>
    <cellStyle name="40% - Accent1 111" xfId="1243"/>
    <cellStyle name="40% - Accent1 111 2" xfId="5159"/>
    <cellStyle name="40% - Accent1 112" xfId="1244"/>
    <cellStyle name="40% - Accent1 112 2" xfId="5160"/>
    <cellStyle name="40% - Accent1 113" xfId="1245"/>
    <cellStyle name="40% - Accent1 113 2" xfId="5161"/>
    <cellStyle name="40% - Accent1 114" xfId="1246"/>
    <cellStyle name="40% - Accent1 114 2" xfId="5162"/>
    <cellStyle name="40% - Accent1 115" xfId="1247"/>
    <cellStyle name="40% - Accent1 115 2" xfId="5163"/>
    <cellStyle name="40% - Accent1 116" xfId="1248"/>
    <cellStyle name="40% - Accent1 116 2" xfId="5164"/>
    <cellStyle name="40% - Accent1 117" xfId="1249"/>
    <cellStyle name="40% - Accent1 117 2" xfId="5165"/>
    <cellStyle name="40% - Accent1 118" xfId="1250"/>
    <cellStyle name="40% - Accent1 118 2" xfId="5166"/>
    <cellStyle name="40% - Accent1 119" xfId="3114"/>
    <cellStyle name="40% - Accent1 119 2" xfId="5167"/>
    <cellStyle name="40% - Accent1 12" xfId="1251"/>
    <cellStyle name="40% - Accent1 12 2" xfId="1252"/>
    <cellStyle name="40% - Accent1 12 2 2" xfId="5168"/>
    <cellStyle name="40% - Accent1 12 3" xfId="5169"/>
    <cellStyle name="40% - Accent1 12_draft transactions report_052009_rvsd" xfId="1253"/>
    <cellStyle name="40% - Accent1 120" xfId="3125"/>
    <cellStyle name="40% - Accent1 120 2" xfId="5170"/>
    <cellStyle name="40% - Accent1 121" xfId="3138"/>
    <cellStyle name="40% - Accent1 121 2" xfId="5171"/>
    <cellStyle name="40% - Accent1 122" xfId="3154"/>
    <cellStyle name="40% - Accent1 123" xfId="3196"/>
    <cellStyle name="40% - Accent1 124" xfId="3238"/>
    <cellStyle name="40% - Accent1 125" xfId="3280"/>
    <cellStyle name="40% - Accent1 126" xfId="3321"/>
    <cellStyle name="40% - Accent1 127" xfId="3363"/>
    <cellStyle name="40% - Accent1 127 2" xfId="5172"/>
    <cellStyle name="40% - Accent1 128" xfId="3374"/>
    <cellStyle name="40% - Accent1 128 2" xfId="5173"/>
    <cellStyle name="40% - Accent1 129" xfId="3387"/>
    <cellStyle name="40% - Accent1 129 2" xfId="5174"/>
    <cellStyle name="40% - Accent1 13" xfId="1254"/>
    <cellStyle name="40% - Accent1 13 2" xfId="1255"/>
    <cellStyle name="40% - Accent1 13 2 2" xfId="5175"/>
    <cellStyle name="40% - Accent1 13 3" xfId="5176"/>
    <cellStyle name="40% - Accent1 13_draft transactions report_052009_rvsd" xfId="1256"/>
    <cellStyle name="40% - Accent1 130" xfId="3402"/>
    <cellStyle name="40% - Accent1 130 2" xfId="5177"/>
    <cellStyle name="40% - Accent1 131" xfId="3413"/>
    <cellStyle name="40% - Accent1 131 2" xfId="5178"/>
    <cellStyle name="40% - Accent1 132" xfId="3426"/>
    <cellStyle name="40% - Accent1 132 2" xfId="5179"/>
    <cellStyle name="40% - Accent1 133" xfId="3439"/>
    <cellStyle name="40% - Accent1 133 2" xfId="5180"/>
    <cellStyle name="40% - Accent1 134" xfId="3452"/>
    <cellStyle name="40% - Accent1 134 2" xfId="5181"/>
    <cellStyle name="40% - Accent1 135" xfId="3468"/>
    <cellStyle name="40% - Accent1 136" xfId="3510"/>
    <cellStyle name="40% - Accent1 137" xfId="3551"/>
    <cellStyle name="40% - Accent1 138" xfId="3593"/>
    <cellStyle name="40% - Accent1 138 2" xfId="5182"/>
    <cellStyle name="40% - Accent1 139" xfId="3618"/>
    <cellStyle name="40% - Accent1 139 2" xfId="5183"/>
    <cellStyle name="40% - Accent1 14" xfId="1257"/>
    <cellStyle name="40% - Accent1 14 2" xfId="1258"/>
    <cellStyle name="40% - Accent1 14 2 2" xfId="5184"/>
    <cellStyle name="40% - Accent1 14 3" xfId="5185"/>
    <cellStyle name="40% - Accent1 14_draft transactions report_052009_rvsd" xfId="1259"/>
    <cellStyle name="40% - Accent1 140" xfId="3631"/>
    <cellStyle name="40% - Accent1 140 2" xfId="5186"/>
    <cellStyle name="40% - Accent1 141" xfId="3644"/>
    <cellStyle name="40% - Accent1 141 2" xfId="5187"/>
    <cellStyle name="40% - Accent1 142" xfId="3657"/>
    <cellStyle name="40% - Accent1 142 2" xfId="5188"/>
    <cellStyle name="40% - Accent1 143" xfId="3670"/>
    <cellStyle name="40% - Accent1 143 2" xfId="5189"/>
    <cellStyle name="40% - Accent1 144" xfId="3683"/>
    <cellStyle name="40% - Accent1 144 2" xfId="5190"/>
    <cellStyle name="40% - Accent1 145" xfId="3696"/>
    <cellStyle name="40% - Accent1 145 2" xfId="5191"/>
    <cellStyle name="40% - Accent1 146" xfId="3710"/>
    <cellStyle name="40% - Accent1 146 2" xfId="5192"/>
    <cellStyle name="40% - Accent1 147" xfId="3605"/>
    <cellStyle name="40% - Accent1 148" xfId="3753"/>
    <cellStyle name="40% - Accent1 149" xfId="3794"/>
    <cellStyle name="40% - Accent1 15" xfId="1260"/>
    <cellStyle name="40% - Accent1 15 2" xfId="1261"/>
    <cellStyle name="40% - Accent1 15 2 2" xfId="5193"/>
    <cellStyle name="40% - Accent1 15 3" xfId="5194"/>
    <cellStyle name="40% - Accent1 15_draft transactions report_052009_rvsd" xfId="1262"/>
    <cellStyle name="40% - Accent1 150" xfId="3836"/>
    <cellStyle name="40% - Accent1 151" xfId="3878"/>
    <cellStyle name="40% - Accent1 152" xfId="3991"/>
    <cellStyle name="40% - Accent1 153" xfId="5195"/>
    <cellStyle name="40% - Accent1 16" xfId="1263"/>
    <cellStyle name="40% - Accent1 16 2" xfId="1264"/>
    <cellStyle name="40% - Accent1 16 2 2" xfId="5196"/>
    <cellStyle name="40% - Accent1 16 3" xfId="5197"/>
    <cellStyle name="40% - Accent1 16_draft transactions report_052009_rvsd" xfId="1265"/>
    <cellStyle name="40% - Accent1 17" xfId="1266"/>
    <cellStyle name="40% - Accent1 17 2" xfId="1267"/>
    <cellStyle name="40% - Accent1 17 2 2" xfId="5198"/>
    <cellStyle name="40% - Accent1 17 3" xfId="5199"/>
    <cellStyle name="40% - Accent1 17_draft transactions report_052009_rvsd" xfId="1268"/>
    <cellStyle name="40% - Accent1 18" xfId="1269"/>
    <cellStyle name="40% - Accent1 18 2" xfId="1270"/>
    <cellStyle name="40% - Accent1 18 2 2" xfId="5200"/>
    <cellStyle name="40% - Accent1 18 3" xfId="5201"/>
    <cellStyle name="40% - Accent1 18_draft transactions report_052009_rvsd" xfId="1271"/>
    <cellStyle name="40% - Accent1 19" xfId="1272"/>
    <cellStyle name="40% - Accent1 19 2" xfId="1273"/>
    <cellStyle name="40% - Accent1 19 2 2" xfId="5202"/>
    <cellStyle name="40% - Accent1 19 3" xfId="5203"/>
    <cellStyle name="40% - Accent1 19_draft transactions report_052009_rvsd" xfId="1274"/>
    <cellStyle name="40% - Accent1 2" xfId="1275"/>
    <cellStyle name="40% - Accent1 2 2" xfId="1276"/>
    <cellStyle name="40% - Accent1 2 2 2" xfId="1277"/>
    <cellStyle name="40% - Accent1 2 2 2 2" xfId="5204"/>
    <cellStyle name="40% - Accent1 2 2 3" xfId="5205"/>
    <cellStyle name="40% - Accent1 2 2_draft transactions report_052009_rvsd" xfId="1278"/>
    <cellStyle name="40% - Accent1 2 3" xfId="1279"/>
    <cellStyle name="40% - Accent1 2 3 2" xfId="5206"/>
    <cellStyle name="40% - Accent1 2 4" xfId="5207"/>
    <cellStyle name="40% - Accent1 2_draft transactions report_052009_rvsd" xfId="1280"/>
    <cellStyle name="40% - Accent1 20" xfId="1281"/>
    <cellStyle name="40% - Accent1 20 2" xfId="1282"/>
    <cellStyle name="40% - Accent1 20 2 2" xfId="5208"/>
    <cellStyle name="40% - Accent1 20 3" xfId="5209"/>
    <cellStyle name="40% - Accent1 20_draft transactions report_052009_rvsd" xfId="1283"/>
    <cellStyle name="40% - Accent1 21" xfId="1284"/>
    <cellStyle name="40% - Accent1 21 2" xfId="1285"/>
    <cellStyle name="40% - Accent1 21 2 2" xfId="5210"/>
    <cellStyle name="40% - Accent1 21 3" xfId="5211"/>
    <cellStyle name="40% - Accent1 21_draft transactions report_052009_rvsd" xfId="1286"/>
    <cellStyle name="40% - Accent1 22" xfId="1287"/>
    <cellStyle name="40% - Accent1 22 2" xfId="1288"/>
    <cellStyle name="40% - Accent1 22 2 2" xfId="5212"/>
    <cellStyle name="40% - Accent1 22 3" xfId="5213"/>
    <cellStyle name="40% - Accent1 22_draft transactions report_052009_rvsd" xfId="1289"/>
    <cellStyle name="40% - Accent1 23" xfId="1290"/>
    <cellStyle name="40% - Accent1 23 2" xfId="1291"/>
    <cellStyle name="40% - Accent1 23 2 2" xfId="5214"/>
    <cellStyle name="40% - Accent1 23 3" xfId="5215"/>
    <cellStyle name="40% - Accent1 23_draft transactions report_052009_rvsd" xfId="1292"/>
    <cellStyle name="40% - Accent1 24" xfId="1293"/>
    <cellStyle name="40% - Accent1 24 2" xfId="1294"/>
    <cellStyle name="40% - Accent1 24 2 2" xfId="5216"/>
    <cellStyle name="40% - Accent1 24 3" xfId="5217"/>
    <cellStyle name="40% - Accent1 24_draft transactions report_052009_rvsd" xfId="1295"/>
    <cellStyle name="40% - Accent1 25" xfId="1296"/>
    <cellStyle name="40% - Accent1 25 2" xfId="1297"/>
    <cellStyle name="40% - Accent1 25 2 2" xfId="5218"/>
    <cellStyle name="40% - Accent1 25 3" xfId="5219"/>
    <cellStyle name="40% - Accent1 25_draft transactions report_052009_rvsd" xfId="1298"/>
    <cellStyle name="40% - Accent1 26" xfId="1299"/>
    <cellStyle name="40% - Accent1 26 2" xfId="1300"/>
    <cellStyle name="40% - Accent1 26 2 2" xfId="5220"/>
    <cellStyle name="40% - Accent1 26 3" xfId="5221"/>
    <cellStyle name="40% - Accent1 26_draft transactions report_052009_rvsd" xfId="1301"/>
    <cellStyle name="40% - Accent1 27" xfId="1302"/>
    <cellStyle name="40% - Accent1 27 2" xfId="1303"/>
    <cellStyle name="40% - Accent1 27 2 2" xfId="5222"/>
    <cellStyle name="40% - Accent1 27 3" xfId="5223"/>
    <cellStyle name="40% - Accent1 27_draft transactions report_052009_rvsd" xfId="1304"/>
    <cellStyle name="40% - Accent1 28" xfId="1305"/>
    <cellStyle name="40% - Accent1 28 2" xfId="1306"/>
    <cellStyle name="40% - Accent1 28 2 2" xfId="5224"/>
    <cellStyle name="40% - Accent1 28 3" xfId="5225"/>
    <cellStyle name="40% - Accent1 28_draft transactions report_052009_rvsd" xfId="1307"/>
    <cellStyle name="40% - Accent1 29" xfId="1308"/>
    <cellStyle name="40% - Accent1 29 2" xfId="1309"/>
    <cellStyle name="40% - Accent1 29 2 2" xfId="5226"/>
    <cellStyle name="40% - Accent1 29 3" xfId="5227"/>
    <cellStyle name="40% - Accent1 29_draft transactions report_052009_rvsd" xfId="1310"/>
    <cellStyle name="40% - Accent1 3" xfId="1311"/>
    <cellStyle name="40% - Accent1 3 2" xfId="1312"/>
    <cellStyle name="40% - Accent1 3 2 2" xfId="1313"/>
    <cellStyle name="40% - Accent1 3 2 2 2" xfId="5228"/>
    <cellStyle name="40% - Accent1 3 2 3" xfId="5229"/>
    <cellStyle name="40% - Accent1 3 2_draft transactions report_052009_rvsd" xfId="1314"/>
    <cellStyle name="40% - Accent1 3 3" xfId="1315"/>
    <cellStyle name="40% - Accent1 3 3 2" xfId="5230"/>
    <cellStyle name="40% - Accent1 3 4" xfId="5231"/>
    <cellStyle name="40% - Accent1 3_draft transactions report_052009_rvsd" xfId="1316"/>
    <cellStyle name="40% - Accent1 30" xfId="1317"/>
    <cellStyle name="40% - Accent1 30 2" xfId="1318"/>
    <cellStyle name="40% - Accent1 30 2 2" xfId="5232"/>
    <cellStyle name="40% - Accent1 30 3" xfId="5233"/>
    <cellStyle name="40% - Accent1 30_draft transactions report_052009_rvsd" xfId="1319"/>
    <cellStyle name="40% - Accent1 31" xfId="1320"/>
    <cellStyle name="40% - Accent1 31 2" xfId="1321"/>
    <cellStyle name="40% - Accent1 31 2 2" xfId="5234"/>
    <cellStyle name="40% - Accent1 31 3" xfId="5235"/>
    <cellStyle name="40% - Accent1 31_draft transactions report_052009_rvsd" xfId="1322"/>
    <cellStyle name="40% - Accent1 32" xfId="1323"/>
    <cellStyle name="40% - Accent1 32 2" xfId="1324"/>
    <cellStyle name="40% - Accent1 32 2 2" xfId="5236"/>
    <cellStyle name="40% - Accent1 32 3" xfId="5237"/>
    <cellStyle name="40% - Accent1 32_draft transactions report_052009_rvsd" xfId="1325"/>
    <cellStyle name="40% - Accent1 33" xfId="1326"/>
    <cellStyle name="40% - Accent1 33 2" xfId="5238"/>
    <cellStyle name="40% - Accent1 34" xfId="1327"/>
    <cellStyle name="40% - Accent1 34 2" xfId="5239"/>
    <cellStyle name="40% - Accent1 35" xfId="1328"/>
    <cellStyle name="40% - Accent1 35 2" xfId="5240"/>
    <cellStyle name="40% - Accent1 36" xfId="1329"/>
    <cellStyle name="40% - Accent1 36 2" xfId="5241"/>
    <cellStyle name="40% - Accent1 37" xfId="1330"/>
    <cellStyle name="40% - Accent1 37 2" xfId="5242"/>
    <cellStyle name="40% - Accent1 38" xfId="1331"/>
    <cellStyle name="40% - Accent1 38 2" xfId="5243"/>
    <cellStyle name="40% - Accent1 39" xfId="1332"/>
    <cellStyle name="40% - Accent1 39 2" xfId="5244"/>
    <cellStyle name="40% - Accent1 4" xfId="1333"/>
    <cellStyle name="40% - Accent1 4 2" xfId="1334"/>
    <cellStyle name="40% - Accent1 4 2 2" xfId="1335"/>
    <cellStyle name="40% - Accent1 4 2 2 2" xfId="5245"/>
    <cellStyle name="40% - Accent1 4 2 3" xfId="5246"/>
    <cellStyle name="40% - Accent1 4 2_draft transactions report_052009_rvsd" xfId="1336"/>
    <cellStyle name="40% - Accent1 4 3" xfId="1337"/>
    <cellStyle name="40% - Accent1 4 3 2" xfId="5247"/>
    <cellStyle name="40% - Accent1 4 4" xfId="5248"/>
    <cellStyle name="40% - Accent1 4_draft transactions report_052009_rvsd" xfId="1338"/>
    <cellStyle name="40% - Accent1 40" xfId="1339"/>
    <cellStyle name="40% - Accent1 40 2" xfId="5249"/>
    <cellStyle name="40% - Accent1 41" xfId="1340"/>
    <cellStyle name="40% - Accent1 41 2" xfId="5250"/>
    <cellStyle name="40% - Accent1 42" xfId="1341"/>
    <cellStyle name="40% - Accent1 42 2" xfId="5251"/>
    <cellStyle name="40% - Accent1 43" xfId="1342"/>
    <cellStyle name="40% - Accent1 43 2" xfId="5252"/>
    <cellStyle name="40% - Accent1 44" xfId="1343"/>
    <cellStyle name="40% - Accent1 44 2" xfId="5253"/>
    <cellStyle name="40% - Accent1 45" xfId="1344"/>
    <cellStyle name="40% - Accent1 45 2" xfId="5254"/>
    <cellStyle name="40% - Accent1 46" xfId="1345"/>
    <cellStyle name="40% - Accent1 46 2" xfId="5255"/>
    <cellStyle name="40% - Accent1 47" xfId="1346"/>
    <cellStyle name="40% - Accent1 47 2" xfId="5256"/>
    <cellStyle name="40% - Accent1 48" xfId="1347"/>
    <cellStyle name="40% - Accent1 48 2" xfId="5257"/>
    <cellStyle name="40% - Accent1 49" xfId="1348"/>
    <cellStyle name="40% - Accent1 49 2" xfId="5258"/>
    <cellStyle name="40% - Accent1 5" xfId="1349"/>
    <cellStyle name="40% - Accent1 5 2" xfId="1350"/>
    <cellStyle name="40% - Accent1 5 2 2" xfId="1351"/>
    <cellStyle name="40% - Accent1 5 2 2 2" xfId="5259"/>
    <cellStyle name="40% - Accent1 5 2 3" xfId="5260"/>
    <cellStyle name="40% - Accent1 5 2_draft transactions report_052009_rvsd" xfId="1352"/>
    <cellStyle name="40% - Accent1 5 3" xfId="1353"/>
    <cellStyle name="40% - Accent1 5 3 2" xfId="5261"/>
    <cellStyle name="40% - Accent1 5 4" xfId="5262"/>
    <cellStyle name="40% - Accent1 5_draft transactions report_052009_rvsd" xfId="1354"/>
    <cellStyle name="40% - Accent1 50" xfId="1355"/>
    <cellStyle name="40% - Accent1 50 2" xfId="5263"/>
    <cellStyle name="40% - Accent1 51" xfId="1356"/>
    <cellStyle name="40% - Accent1 51 2" xfId="5264"/>
    <cellStyle name="40% - Accent1 52" xfId="1357"/>
    <cellStyle name="40% - Accent1 52 2" xfId="5265"/>
    <cellStyle name="40% - Accent1 53" xfId="1358"/>
    <cellStyle name="40% - Accent1 53 2" xfId="5266"/>
    <cellStyle name="40% - Accent1 54" xfId="1359"/>
    <cellStyle name="40% - Accent1 54 2" xfId="5267"/>
    <cellStyle name="40% - Accent1 55" xfId="1360"/>
    <cellStyle name="40% - Accent1 55 2" xfId="5268"/>
    <cellStyle name="40% - Accent1 56" xfId="1361"/>
    <cellStyle name="40% - Accent1 56 2" xfId="5269"/>
    <cellStyle name="40% - Accent1 57" xfId="1362"/>
    <cellStyle name="40% - Accent1 57 2" xfId="5270"/>
    <cellStyle name="40% - Accent1 58" xfId="1363"/>
    <cellStyle name="40% - Accent1 58 2" xfId="5271"/>
    <cellStyle name="40% - Accent1 59" xfId="1364"/>
    <cellStyle name="40% - Accent1 59 2" xfId="5272"/>
    <cellStyle name="40% - Accent1 6" xfId="1365"/>
    <cellStyle name="40% - Accent1 6 2" xfId="1366"/>
    <cellStyle name="40% - Accent1 6 2 2" xfId="1367"/>
    <cellStyle name="40% - Accent1 6 2 2 2" xfId="5273"/>
    <cellStyle name="40% - Accent1 6 2 3" xfId="5274"/>
    <cellStyle name="40% - Accent1 6 2_draft transactions report_052009_rvsd" xfId="1368"/>
    <cellStyle name="40% - Accent1 6 3" xfId="1369"/>
    <cellStyle name="40% - Accent1 6 3 2" xfId="5275"/>
    <cellStyle name="40% - Accent1 6 4" xfId="5276"/>
    <cellStyle name="40% - Accent1 6_draft transactions report_052009_rvsd" xfId="1370"/>
    <cellStyle name="40% - Accent1 60" xfId="1371"/>
    <cellStyle name="40% - Accent1 60 2" xfId="5277"/>
    <cellStyle name="40% - Accent1 61" xfId="1372"/>
    <cellStyle name="40% - Accent1 61 2" xfId="5278"/>
    <cellStyle name="40% - Accent1 62" xfId="1373"/>
    <cellStyle name="40% - Accent1 62 2" xfId="5279"/>
    <cellStyle name="40% - Accent1 63" xfId="1374"/>
    <cellStyle name="40% - Accent1 63 2" xfId="5280"/>
    <cellStyle name="40% - Accent1 64" xfId="1375"/>
    <cellStyle name="40% - Accent1 64 2" xfId="5281"/>
    <cellStyle name="40% - Accent1 65" xfId="1376"/>
    <cellStyle name="40% - Accent1 65 2" xfId="5282"/>
    <cellStyle name="40% - Accent1 66" xfId="1377"/>
    <cellStyle name="40% - Accent1 66 2" xfId="5283"/>
    <cellStyle name="40% - Accent1 67" xfId="1378"/>
    <cellStyle name="40% - Accent1 67 2" xfId="5284"/>
    <cellStyle name="40% - Accent1 68" xfId="1379"/>
    <cellStyle name="40% - Accent1 68 2" xfId="5285"/>
    <cellStyle name="40% - Accent1 69" xfId="1380"/>
    <cellStyle name="40% - Accent1 69 2" xfId="5286"/>
    <cellStyle name="40% - Accent1 7" xfId="1381"/>
    <cellStyle name="40% - Accent1 7 2" xfId="1382"/>
    <cellStyle name="40% - Accent1 7 2 2" xfId="1383"/>
    <cellStyle name="40% - Accent1 7 2 2 2" xfId="5287"/>
    <cellStyle name="40% - Accent1 7 2 3" xfId="5288"/>
    <cellStyle name="40% - Accent1 7 2_draft transactions report_052009_rvsd" xfId="1384"/>
    <cellStyle name="40% - Accent1 7 3" xfId="1385"/>
    <cellStyle name="40% - Accent1 7 3 2" xfId="5289"/>
    <cellStyle name="40% - Accent1 7 4" xfId="5290"/>
    <cellStyle name="40% - Accent1 7_draft transactions report_052009_rvsd" xfId="1386"/>
    <cellStyle name="40% - Accent1 70" xfId="1387"/>
    <cellStyle name="40% - Accent1 70 2" xfId="5291"/>
    <cellStyle name="40% - Accent1 71" xfId="1388"/>
    <cellStyle name="40% - Accent1 71 2" xfId="5292"/>
    <cellStyle name="40% - Accent1 72" xfId="1389"/>
    <cellStyle name="40% - Accent1 72 2" xfId="5293"/>
    <cellStyle name="40% - Accent1 73" xfId="1390"/>
    <cellStyle name="40% - Accent1 73 2" xfId="5294"/>
    <cellStyle name="40% - Accent1 74" xfId="1391"/>
    <cellStyle name="40% - Accent1 74 2" xfId="5295"/>
    <cellStyle name="40% - Accent1 75" xfId="1392"/>
    <cellStyle name="40% - Accent1 75 2" xfId="5296"/>
    <cellStyle name="40% - Accent1 76" xfId="1393"/>
    <cellStyle name="40% - Accent1 76 2" xfId="5297"/>
    <cellStyle name="40% - Accent1 77" xfId="1394"/>
    <cellStyle name="40% - Accent1 77 2" xfId="5298"/>
    <cellStyle name="40% - Accent1 78" xfId="1395"/>
    <cellStyle name="40% - Accent1 78 2" xfId="5299"/>
    <cellStyle name="40% - Accent1 79" xfId="1396"/>
    <cellStyle name="40% - Accent1 79 2" xfId="5300"/>
    <cellStyle name="40% - Accent1 8" xfId="1397"/>
    <cellStyle name="40% - Accent1 8 2" xfId="1398"/>
    <cellStyle name="40% - Accent1 8 2 2" xfId="1399"/>
    <cellStyle name="40% - Accent1 8 2 2 2" xfId="5301"/>
    <cellStyle name="40% - Accent1 8 2 3" xfId="5302"/>
    <cellStyle name="40% - Accent1 8 2_draft transactions report_052009_rvsd" xfId="1400"/>
    <cellStyle name="40% - Accent1 8 3" xfId="1401"/>
    <cellStyle name="40% - Accent1 8 3 2" xfId="5303"/>
    <cellStyle name="40% - Accent1 8 4" xfId="5304"/>
    <cellStyle name="40% - Accent1 8_draft transactions report_052009_rvsd" xfId="1402"/>
    <cellStyle name="40% - Accent1 80" xfId="1403"/>
    <cellStyle name="40% - Accent1 80 2" xfId="5305"/>
    <cellStyle name="40% - Accent1 81" xfId="1404"/>
    <cellStyle name="40% - Accent1 81 2" xfId="5306"/>
    <cellStyle name="40% - Accent1 82" xfId="1405"/>
    <cellStyle name="40% - Accent1 82 2" xfId="5307"/>
    <cellStyle name="40% - Accent1 83" xfId="1406"/>
    <cellStyle name="40% - Accent1 83 2" xfId="5308"/>
    <cellStyle name="40% - Accent1 84" xfId="1407"/>
    <cellStyle name="40% - Accent1 84 2" xfId="5309"/>
    <cellStyle name="40% - Accent1 85" xfId="1408"/>
    <cellStyle name="40% - Accent1 85 2" xfId="5310"/>
    <cellStyle name="40% - Accent1 86" xfId="1409"/>
    <cellStyle name="40% - Accent1 86 2" xfId="5311"/>
    <cellStyle name="40% - Accent1 87" xfId="1410"/>
    <cellStyle name="40% - Accent1 87 2" xfId="5312"/>
    <cellStyle name="40% - Accent1 88" xfId="1411"/>
    <cellStyle name="40% - Accent1 88 2" xfId="5313"/>
    <cellStyle name="40% - Accent1 89" xfId="1412"/>
    <cellStyle name="40% - Accent1 89 2" xfId="5314"/>
    <cellStyle name="40% - Accent1 9" xfId="1413"/>
    <cellStyle name="40% - Accent1 9 2" xfId="1414"/>
    <cellStyle name="40% - Accent1 9 2 2" xfId="1415"/>
    <cellStyle name="40% - Accent1 9 2 2 2" xfId="5315"/>
    <cellStyle name="40% - Accent1 9 2 3" xfId="5316"/>
    <cellStyle name="40% - Accent1 9 2_draft transactions report_052009_rvsd" xfId="1416"/>
    <cellStyle name="40% - Accent1 9 3" xfId="1417"/>
    <cellStyle name="40% - Accent1 9 3 2" xfId="5317"/>
    <cellStyle name="40% - Accent1 9 4" xfId="5318"/>
    <cellStyle name="40% - Accent1 9_draft transactions report_052009_rvsd" xfId="1418"/>
    <cellStyle name="40% - Accent1 90" xfId="1419"/>
    <cellStyle name="40% - Accent1 90 2" xfId="5319"/>
    <cellStyle name="40% - Accent1 91" xfId="1420"/>
    <cellStyle name="40% - Accent1 91 2" xfId="5320"/>
    <cellStyle name="40% - Accent1 92" xfId="1421"/>
    <cellStyle name="40% - Accent1 92 2" xfId="5321"/>
    <cellStyle name="40% - Accent1 93" xfId="1422"/>
    <cellStyle name="40% - Accent1 93 2" xfId="5322"/>
    <cellStyle name="40% - Accent1 94" xfId="1423"/>
    <cellStyle name="40% - Accent1 94 2" xfId="5323"/>
    <cellStyle name="40% - Accent1 95" xfId="1424"/>
    <cellStyle name="40% - Accent1 95 2" xfId="5324"/>
    <cellStyle name="40% - Accent1 96" xfId="1425"/>
    <cellStyle name="40% - Accent1 96 2" xfId="5325"/>
    <cellStyle name="40% - Accent1 97" xfId="1426"/>
    <cellStyle name="40% - Accent1 97 2" xfId="5326"/>
    <cellStyle name="40% - Accent1 98" xfId="1427"/>
    <cellStyle name="40% - Accent1 98 2" xfId="5327"/>
    <cellStyle name="40% - Accent1 99" xfId="1428"/>
    <cellStyle name="40% - Accent1 99 2" xfId="5328"/>
    <cellStyle name="40% - Accent2" xfId="1429" builtinId="35" customBuiltin="1"/>
    <cellStyle name="40% - Accent2 10" xfId="1430"/>
    <cellStyle name="40% - Accent2 10 2" xfId="1431"/>
    <cellStyle name="40% - Accent2 10 2 2" xfId="5329"/>
    <cellStyle name="40% - Accent2 10 3" xfId="5330"/>
    <cellStyle name="40% - Accent2 10_draft transactions report_052009_rvsd" xfId="1432"/>
    <cellStyle name="40% - Accent2 100" xfId="1433"/>
    <cellStyle name="40% - Accent2 100 2" xfId="5331"/>
    <cellStyle name="40% - Accent2 101" xfId="1434"/>
    <cellStyle name="40% - Accent2 101 2" xfId="5332"/>
    <cellStyle name="40% - Accent2 102" xfId="1435"/>
    <cellStyle name="40% - Accent2 102 2" xfId="5333"/>
    <cellStyle name="40% - Accent2 103" xfId="1436"/>
    <cellStyle name="40% - Accent2 103 2" xfId="5334"/>
    <cellStyle name="40% - Accent2 104" xfId="1437"/>
    <cellStyle name="40% - Accent2 104 2" xfId="5335"/>
    <cellStyle name="40% - Accent2 105" xfId="1438"/>
    <cellStyle name="40% - Accent2 105 2" xfId="5336"/>
    <cellStyle name="40% - Accent2 106" xfId="1439"/>
    <cellStyle name="40% - Accent2 106 2" xfId="5337"/>
    <cellStyle name="40% - Accent2 107" xfId="1440"/>
    <cellStyle name="40% - Accent2 107 2" xfId="5338"/>
    <cellStyle name="40% - Accent2 108" xfId="1441"/>
    <cellStyle name="40% - Accent2 108 2" xfId="5339"/>
    <cellStyle name="40% - Accent2 109" xfId="1442"/>
    <cellStyle name="40% - Accent2 109 2" xfId="5340"/>
    <cellStyle name="40% - Accent2 11" xfId="1443"/>
    <cellStyle name="40% - Accent2 11 2" xfId="1444"/>
    <cellStyle name="40% - Accent2 11 2 2" xfId="5341"/>
    <cellStyle name="40% - Accent2 11 3" xfId="5342"/>
    <cellStyle name="40% - Accent2 11_draft transactions report_052009_rvsd" xfId="1445"/>
    <cellStyle name="40% - Accent2 110" xfId="1446"/>
    <cellStyle name="40% - Accent2 110 2" xfId="5343"/>
    <cellStyle name="40% - Accent2 111" xfId="1447"/>
    <cellStyle name="40% - Accent2 111 2" xfId="5344"/>
    <cellStyle name="40% - Accent2 112" xfId="1448"/>
    <cellStyle name="40% - Accent2 112 2" xfId="5345"/>
    <cellStyle name="40% - Accent2 113" xfId="1449"/>
    <cellStyle name="40% - Accent2 113 2" xfId="5346"/>
    <cellStyle name="40% - Accent2 114" xfId="1450"/>
    <cellStyle name="40% - Accent2 114 2" xfId="5347"/>
    <cellStyle name="40% - Accent2 115" xfId="1451"/>
    <cellStyle name="40% - Accent2 115 2" xfId="5348"/>
    <cellStyle name="40% - Accent2 116" xfId="1452"/>
    <cellStyle name="40% - Accent2 116 2" xfId="5349"/>
    <cellStyle name="40% - Accent2 117" xfId="1453"/>
    <cellStyle name="40% - Accent2 117 2" xfId="5350"/>
    <cellStyle name="40% - Accent2 118" xfId="1454"/>
    <cellStyle name="40% - Accent2 118 2" xfId="5351"/>
    <cellStyle name="40% - Accent2 119" xfId="3115"/>
    <cellStyle name="40% - Accent2 119 2" xfId="5352"/>
    <cellStyle name="40% - Accent2 12" xfId="1455"/>
    <cellStyle name="40% - Accent2 12 2" xfId="1456"/>
    <cellStyle name="40% - Accent2 12 2 2" xfId="5353"/>
    <cellStyle name="40% - Accent2 12 3" xfId="5354"/>
    <cellStyle name="40% - Accent2 12_draft transactions report_052009_rvsd" xfId="1457"/>
    <cellStyle name="40% - Accent2 120" xfId="3124"/>
    <cellStyle name="40% - Accent2 120 2" xfId="5355"/>
    <cellStyle name="40% - Accent2 121" xfId="3137"/>
    <cellStyle name="40% - Accent2 121 2" xfId="5356"/>
    <cellStyle name="40% - Accent2 122" xfId="3155"/>
    <cellStyle name="40% - Accent2 123" xfId="3197"/>
    <cellStyle name="40% - Accent2 124" xfId="3239"/>
    <cellStyle name="40% - Accent2 125" xfId="3281"/>
    <cellStyle name="40% - Accent2 126" xfId="3322"/>
    <cellStyle name="40% - Accent2 127" xfId="3364"/>
    <cellStyle name="40% - Accent2 127 2" xfId="5357"/>
    <cellStyle name="40% - Accent2 128" xfId="3373"/>
    <cellStyle name="40% - Accent2 128 2" xfId="5358"/>
    <cellStyle name="40% - Accent2 129" xfId="3386"/>
    <cellStyle name="40% - Accent2 129 2" xfId="5359"/>
    <cellStyle name="40% - Accent2 13" xfId="1458"/>
    <cellStyle name="40% - Accent2 13 2" xfId="1459"/>
    <cellStyle name="40% - Accent2 13 2 2" xfId="5360"/>
    <cellStyle name="40% - Accent2 13 3" xfId="5361"/>
    <cellStyle name="40% - Accent2 13_draft transactions report_052009_rvsd" xfId="1460"/>
    <cellStyle name="40% - Accent2 130" xfId="3403"/>
    <cellStyle name="40% - Accent2 130 2" xfId="5362"/>
    <cellStyle name="40% - Accent2 131" xfId="3412"/>
    <cellStyle name="40% - Accent2 131 2" xfId="5363"/>
    <cellStyle name="40% - Accent2 132" xfId="3425"/>
    <cellStyle name="40% - Accent2 132 2" xfId="5364"/>
    <cellStyle name="40% - Accent2 133" xfId="3438"/>
    <cellStyle name="40% - Accent2 133 2" xfId="5365"/>
    <cellStyle name="40% - Accent2 134" xfId="3451"/>
    <cellStyle name="40% - Accent2 134 2" xfId="5366"/>
    <cellStyle name="40% - Accent2 135" xfId="3469"/>
    <cellStyle name="40% - Accent2 136" xfId="3511"/>
    <cellStyle name="40% - Accent2 137" xfId="3552"/>
    <cellStyle name="40% - Accent2 138" xfId="3594"/>
    <cellStyle name="40% - Accent2 138 2" xfId="5367"/>
    <cellStyle name="40% - Accent2 139" xfId="3617"/>
    <cellStyle name="40% - Accent2 139 2" xfId="5368"/>
    <cellStyle name="40% - Accent2 14" xfId="1461"/>
    <cellStyle name="40% - Accent2 14 2" xfId="1462"/>
    <cellStyle name="40% - Accent2 14 2 2" xfId="5369"/>
    <cellStyle name="40% - Accent2 14 3" xfId="5370"/>
    <cellStyle name="40% - Accent2 14_draft transactions report_052009_rvsd" xfId="1463"/>
    <cellStyle name="40% - Accent2 140" xfId="3630"/>
    <cellStyle name="40% - Accent2 140 2" xfId="5371"/>
    <cellStyle name="40% - Accent2 141" xfId="3643"/>
    <cellStyle name="40% - Accent2 141 2" xfId="5372"/>
    <cellStyle name="40% - Accent2 142" xfId="3656"/>
    <cellStyle name="40% - Accent2 142 2" xfId="5373"/>
    <cellStyle name="40% - Accent2 143" xfId="3669"/>
    <cellStyle name="40% - Accent2 143 2" xfId="5374"/>
    <cellStyle name="40% - Accent2 144" xfId="3682"/>
    <cellStyle name="40% - Accent2 144 2" xfId="5375"/>
    <cellStyle name="40% - Accent2 145" xfId="3695"/>
    <cellStyle name="40% - Accent2 145 2" xfId="5376"/>
    <cellStyle name="40% - Accent2 146" xfId="3709"/>
    <cellStyle name="40% - Accent2 146 2" xfId="5377"/>
    <cellStyle name="40% - Accent2 147" xfId="3604"/>
    <cellStyle name="40% - Accent2 148" xfId="3754"/>
    <cellStyle name="40% - Accent2 149" xfId="3795"/>
    <cellStyle name="40% - Accent2 15" xfId="1464"/>
    <cellStyle name="40% - Accent2 15 2" xfId="1465"/>
    <cellStyle name="40% - Accent2 15 2 2" xfId="5378"/>
    <cellStyle name="40% - Accent2 15 3" xfId="5379"/>
    <cellStyle name="40% - Accent2 15_draft transactions report_052009_rvsd" xfId="1466"/>
    <cellStyle name="40% - Accent2 150" xfId="3837"/>
    <cellStyle name="40% - Accent2 151" xfId="3879"/>
    <cellStyle name="40% - Accent2 152" xfId="3992"/>
    <cellStyle name="40% - Accent2 153" xfId="5380"/>
    <cellStyle name="40% - Accent2 16" xfId="1467"/>
    <cellStyle name="40% - Accent2 16 2" xfId="1468"/>
    <cellStyle name="40% - Accent2 16 2 2" xfId="5381"/>
    <cellStyle name="40% - Accent2 16 3" xfId="5382"/>
    <cellStyle name="40% - Accent2 16_draft transactions report_052009_rvsd" xfId="1469"/>
    <cellStyle name="40% - Accent2 17" xfId="1470"/>
    <cellStyle name="40% - Accent2 17 2" xfId="1471"/>
    <cellStyle name="40% - Accent2 17 2 2" xfId="5383"/>
    <cellStyle name="40% - Accent2 17 3" xfId="5384"/>
    <cellStyle name="40% - Accent2 17_draft transactions report_052009_rvsd" xfId="1472"/>
    <cellStyle name="40% - Accent2 18" xfId="1473"/>
    <cellStyle name="40% - Accent2 18 2" xfId="1474"/>
    <cellStyle name="40% - Accent2 18 2 2" xfId="5385"/>
    <cellStyle name="40% - Accent2 18 3" xfId="5386"/>
    <cellStyle name="40% - Accent2 18_draft transactions report_052009_rvsd" xfId="1475"/>
    <cellStyle name="40% - Accent2 19" xfId="1476"/>
    <cellStyle name="40% - Accent2 19 2" xfId="1477"/>
    <cellStyle name="40% - Accent2 19 2 2" xfId="5387"/>
    <cellStyle name="40% - Accent2 19 3" xfId="5388"/>
    <cellStyle name="40% - Accent2 19_draft transactions report_052009_rvsd" xfId="1478"/>
    <cellStyle name="40% - Accent2 2" xfId="1479"/>
    <cellStyle name="40% - Accent2 2 2" xfId="1480"/>
    <cellStyle name="40% - Accent2 2 2 2" xfId="1481"/>
    <cellStyle name="40% - Accent2 2 2 2 2" xfId="5389"/>
    <cellStyle name="40% - Accent2 2 2 3" xfId="5390"/>
    <cellStyle name="40% - Accent2 2 2_draft transactions report_052009_rvsd" xfId="1482"/>
    <cellStyle name="40% - Accent2 2 3" xfId="1483"/>
    <cellStyle name="40% - Accent2 2 3 2" xfId="5391"/>
    <cellStyle name="40% - Accent2 2 4" xfId="5392"/>
    <cellStyle name="40% - Accent2 2_draft transactions report_052009_rvsd" xfId="1484"/>
    <cellStyle name="40% - Accent2 20" xfId="1485"/>
    <cellStyle name="40% - Accent2 20 2" xfId="1486"/>
    <cellStyle name="40% - Accent2 20 2 2" xfId="5393"/>
    <cellStyle name="40% - Accent2 20 3" xfId="5394"/>
    <cellStyle name="40% - Accent2 20_draft transactions report_052009_rvsd" xfId="1487"/>
    <cellStyle name="40% - Accent2 21" xfId="1488"/>
    <cellStyle name="40% - Accent2 21 2" xfId="1489"/>
    <cellStyle name="40% - Accent2 21 2 2" xfId="5395"/>
    <cellStyle name="40% - Accent2 21 3" xfId="5396"/>
    <cellStyle name="40% - Accent2 21_draft transactions report_052009_rvsd" xfId="1490"/>
    <cellStyle name="40% - Accent2 22" xfId="1491"/>
    <cellStyle name="40% - Accent2 22 2" xfId="1492"/>
    <cellStyle name="40% - Accent2 22 2 2" xfId="5397"/>
    <cellStyle name="40% - Accent2 22 3" xfId="5398"/>
    <cellStyle name="40% - Accent2 22_draft transactions report_052009_rvsd" xfId="1493"/>
    <cellStyle name="40% - Accent2 23" xfId="1494"/>
    <cellStyle name="40% - Accent2 23 2" xfId="1495"/>
    <cellStyle name="40% - Accent2 23 2 2" xfId="5399"/>
    <cellStyle name="40% - Accent2 23 3" xfId="5400"/>
    <cellStyle name="40% - Accent2 23_draft transactions report_052009_rvsd" xfId="1496"/>
    <cellStyle name="40% - Accent2 24" xfId="1497"/>
    <cellStyle name="40% - Accent2 24 2" xfId="1498"/>
    <cellStyle name="40% - Accent2 24 2 2" xfId="5401"/>
    <cellStyle name="40% - Accent2 24 3" xfId="5402"/>
    <cellStyle name="40% - Accent2 24_draft transactions report_052009_rvsd" xfId="1499"/>
    <cellStyle name="40% - Accent2 25" xfId="1500"/>
    <cellStyle name="40% - Accent2 25 2" xfId="1501"/>
    <cellStyle name="40% - Accent2 25 2 2" xfId="5403"/>
    <cellStyle name="40% - Accent2 25 3" xfId="5404"/>
    <cellStyle name="40% - Accent2 25_draft transactions report_052009_rvsd" xfId="1502"/>
    <cellStyle name="40% - Accent2 26" xfId="1503"/>
    <cellStyle name="40% - Accent2 26 2" xfId="1504"/>
    <cellStyle name="40% - Accent2 26 2 2" xfId="5405"/>
    <cellStyle name="40% - Accent2 26 3" xfId="5406"/>
    <cellStyle name="40% - Accent2 26_draft transactions report_052009_rvsd" xfId="1505"/>
    <cellStyle name="40% - Accent2 27" xfId="1506"/>
    <cellStyle name="40% - Accent2 27 2" xfId="1507"/>
    <cellStyle name="40% - Accent2 27 2 2" xfId="5407"/>
    <cellStyle name="40% - Accent2 27 3" xfId="5408"/>
    <cellStyle name="40% - Accent2 27_draft transactions report_052009_rvsd" xfId="1508"/>
    <cellStyle name="40% - Accent2 28" xfId="1509"/>
    <cellStyle name="40% - Accent2 28 2" xfId="1510"/>
    <cellStyle name="40% - Accent2 28 2 2" xfId="5409"/>
    <cellStyle name="40% - Accent2 28 3" xfId="5410"/>
    <cellStyle name="40% - Accent2 28_draft transactions report_052009_rvsd" xfId="1511"/>
    <cellStyle name="40% - Accent2 29" xfId="1512"/>
    <cellStyle name="40% - Accent2 29 2" xfId="1513"/>
    <cellStyle name="40% - Accent2 29 2 2" xfId="5411"/>
    <cellStyle name="40% - Accent2 29 3" xfId="5412"/>
    <cellStyle name="40% - Accent2 29_draft transactions report_052009_rvsd" xfId="1514"/>
    <cellStyle name="40% - Accent2 3" xfId="1515"/>
    <cellStyle name="40% - Accent2 3 2" xfId="1516"/>
    <cellStyle name="40% - Accent2 3 2 2" xfId="1517"/>
    <cellStyle name="40% - Accent2 3 2 2 2" xfId="5413"/>
    <cellStyle name="40% - Accent2 3 2 3" xfId="5414"/>
    <cellStyle name="40% - Accent2 3 2_draft transactions report_052009_rvsd" xfId="1518"/>
    <cellStyle name="40% - Accent2 3 3" xfId="1519"/>
    <cellStyle name="40% - Accent2 3 3 2" xfId="5415"/>
    <cellStyle name="40% - Accent2 3 4" xfId="5416"/>
    <cellStyle name="40% - Accent2 3_draft transactions report_052009_rvsd" xfId="1520"/>
    <cellStyle name="40% - Accent2 30" xfId="1521"/>
    <cellStyle name="40% - Accent2 30 2" xfId="1522"/>
    <cellStyle name="40% - Accent2 30 2 2" xfId="5417"/>
    <cellStyle name="40% - Accent2 30 3" xfId="5418"/>
    <cellStyle name="40% - Accent2 30_draft transactions report_052009_rvsd" xfId="1523"/>
    <cellStyle name="40% - Accent2 31" xfId="1524"/>
    <cellStyle name="40% - Accent2 31 2" xfId="1525"/>
    <cellStyle name="40% - Accent2 31 2 2" xfId="5419"/>
    <cellStyle name="40% - Accent2 31 3" xfId="5420"/>
    <cellStyle name="40% - Accent2 31_draft transactions report_052009_rvsd" xfId="1526"/>
    <cellStyle name="40% - Accent2 32" xfId="1527"/>
    <cellStyle name="40% - Accent2 32 2" xfId="1528"/>
    <cellStyle name="40% - Accent2 32 2 2" xfId="5421"/>
    <cellStyle name="40% - Accent2 32 3" xfId="5422"/>
    <cellStyle name="40% - Accent2 32_draft transactions report_052009_rvsd" xfId="1529"/>
    <cellStyle name="40% - Accent2 33" xfId="1530"/>
    <cellStyle name="40% - Accent2 33 2" xfId="5423"/>
    <cellStyle name="40% - Accent2 34" xfId="1531"/>
    <cellStyle name="40% - Accent2 34 2" xfId="5424"/>
    <cellStyle name="40% - Accent2 35" xfId="1532"/>
    <cellStyle name="40% - Accent2 35 2" xfId="5425"/>
    <cellStyle name="40% - Accent2 36" xfId="1533"/>
    <cellStyle name="40% - Accent2 36 2" xfId="5426"/>
    <cellStyle name="40% - Accent2 37" xfId="1534"/>
    <cellStyle name="40% - Accent2 37 2" xfId="5427"/>
    <cellStyle name="40% - Accent2 38" xfId="1535"/>
    <cellStyle name="40% - Accent2 38 2" xfId="5428"/>
    <cellStyle name="40% - Accent2 39" xfId="1536"/>
    <cellStyle name="40% - Accent2 39 2" xfId="5429"/>
    <cellStyle name="40% - Accent2 4" xfId="1537"/>
    <cellStyle name="40% - Accent2 4 2" xfId="1538"/>
    <cellStyle name="40% - Accent2 4 2 2" xfId="1539"/>
    <cellStyle name="40% - Accent2 4 2 2 2" xfId="5430"/>
    <cellStyle name="40% - Accent2 4 2 3" xfId="5431"/>
    <cellStyle name="40% - Accent2 4 2_draft transactions report_052009_rvsd" xfId="1540"/>
    <cellStyle name="40% - Accent2 4 3" xfId="1541"/>
    <cellStyle name="40% - Accent2 4 3 2" xfId="5432"/>
    <cellStyle name="40% - Accent2 4 4" xfId="5433"/>
    <cellStyle name="40% - Accent2 4_draft transactions report_052009_rvsd" xfId="1542"/>
    <cellStyle name="40% - Accent2 40" xfId="1543"/>
    <cellStyle name="40% - Accent2 40 2" xfId="5434"/>
    <cellStyle name="40% - Accent2 41" xfId="1544"/>
    <cellStyle name="40% - Accent2 41 2" xfId="5435"/>
    <cellStyle name="40% - Accent2 42" xfId="1545"/>
    <cellStyle name="40% - Accent2 42 2" xfId="5436"/>
    <cellStyle name="40% - Accent2 43" xfId="1546"/>
    <cellStyle name="40% - Accent2 43 2" xfId="5437"/>
    <cellStyle name="40% - Accent2 44" xfId="1547"/>
    <cellStyle name="40% - Accent2 44 2" xfId="5438"/>
    <cellStyle name="40% - Accent2 45" xfId="1548"/>
    <cellStyle name="40% - Accent2 45 2" xfId="5439"/>
    <cellStyle name="40% - Accent2 46" xfId="1549"/>
    <cellStyle name="40% - Accent2 46 2" xfId="5440"/>
    <cellStyle name="40% - Accent2 47" xfId="1550"/>
    <cellStyle name="40% - Accent2 47 2" xfId="5441"/>
    <cellStyle name="40% - Accent2 48" xfId="1551"/>
    <cellStyle name="40% - Accent2 48 2" xfId="5442"/>
    <cellStyle name="40% - Accent2 49" xfId="1552"/>
    <cellStyle name="40% - Accent2 49 2" xfId="5443"/>
    <cellStyle name="40% - Accent2 5" xfId="1553"/>
    <cellStyle name="40% - Accent2 5 2" xfId="1554"/>
    <cellStyle name="40% - Accent2 5 2 2" xfId="1555"/>
    <cellStyle name="40% - Accent2 5 2 2 2" xfId="5444"/>
    <cellStyle name="40% - Accent2 5 2 3" xfId="5445"/>
    <cellStyle name="40% - Accent2 5 2_draft transactions report_052009_rvsd" xfId="1556"/>
    <cellStyle name="40% - Accent2 5 3" xfId="1557"/>
    <cellStyle name="40% - Accent2 5 3 2" xfId="5446"/>
    <cellStyle name="40% - Accent2 5 4" xfId="5447"/>
    <cellStyle name="40% - Accent2 5_draft transactions report_052009_rvsd" xfId="1558"/>
    <cellStyle name="40% - Accent2 50" xfId="1559"/>
    <cellStyle name="40% - Accent2 50 2" xfId="5448"/>
    <cellStyle name="40% - Accent2 51" xfId="1560"/>
    <cellStyle name="40% - Accent2 51 2" xfId="5449"/>
    <cellStyle name="40% - Accent2 52" xfId="1561"/>
    <cellStyle name="40% - Accent2 52 2" xfId="5450"/>
    <cellStyle name="40% - Accent2 53" xfId="1562"/>
    <cellStyle name="40% - Accent2 53 2" xfId="5451"/>
    <cellStyle name="40% - Accent2 54" xfId="1563"/>
    <cellStyle name="40% - Accent2 54 2" xfId="5452"/>
    <cellStyle name="40% - Accent2 55" xfId="1564"/>
    <cellStyle name="40% - Accent2 55 2" xfId="5453"/>
    <cellStyle name="40% - Accent2 56" xfId="1565"/>
    <cellStyle name="40% - Accent2 56 2" xfId="5454"/>
    <cellStyle name="40% - Accent2 57" xfId="1566"/>
    <cellStyle name="40% - Accent2 57 2" xfId="5455"/>
    <cellStyle name="40% - Accent2 58" xfId="1567"/>
    <cellStyle name="40% - Accent2 58 2" xfId="5456"/>
    <cellStyle name="40% - Accent2 59" xfId="1568"/>
    <cellStyle name="40% - Accent2 59 2" xfId="5457"/>
    <cellStyle name="40% - Accent2 6" xfId="1569"/>
    <cellStyle name="40% - Accent2 6 2" xfId="1570"/>
    <cellStyle name="40% - Accent2 6 2 2" xfId="1571"/>
    <cellStyle name="40% - Accent2 6 2 2 2" xfId="5458"/>
    <cellStyle name="40% - Accent2 6 2 3" xfId="5459"/>
    <cellStyle name="40% - Accent2 6 2_draft transactions report_052009_rvsd" xfId="1572"/>
    <cellStyle name="40% - Accent2 6 3" xfId="1573"/>
    <cellStyle name="40% - Accent2 6 3 2" xfId="5460"/>
    <cellStyle name="40% - Accent2 6 4" xfId="5461"/>
    <cellStyle name="40% - Accent2 6_draft transactions report_052009_rvsd" xfId="1574"/>
    <cellStyle name="40% - Accent2 60" xfId="1575"/>
    <cellStyle name="40% - Accent2 60 2" xfId="5462"/>
    <cellStyle name="40% - Accent2 61" xfId="1576"/>
    <cellStyle name="40% - Accent2 61 2" xfId="5463"/>
    <cellStyle name="40% - Accent2 62" xfId="1577"/>
    <cellStyle name="40% - Accent2 62 2" xfId="5464"/>
    <cellStyle name="40% - Accent2 63" xfId="1578"/>
    <cellStyle name="40% - Accent2 63 2" xfId="5465"/>
    <cellStyle name="40% - Accent2 64" xfId="1579"/>
    <cellStyle name="40% - Accent2 64 2" xfId="5466"/>
    <cellStyle name="40% - Accent2 65" xfId="1580"/>
    <cellStyle name="40% - Accent2 65 2" xfId="5467"/>
    <cellStyle name="40% - Accent2 66" xfId="1581"/>
    <cellStyle name="40% - Accent2 66 2" xfId="5468"/>
    <cellStyle name="40% - Accent2 67" xfId="1582"/>
    <cellStyle name="40% - Accent2 67 2" xfId="5469"/>
    <cellStyle name="40% - Accent2 68" xfId="1583"/>
    <cellStyle name="40% - Accent2 68 2" xfId="5470"/>
    <cellStyle name="40% - Accent2 69" xfId="1584"/>
    <cellStyle name="40% - Accent2 69 2" xfId="5471"/>
    <cellStyle name="40% - Accent2 7" xfId="1585"/>
    <cellStyle name="40% - Accent2 7 2" xfId="1586"/>
    <cellStyle name="40% - Accent2 7 2 2" xfId="1587"/>
    <cellStyle name="40% - Accent2 7 2 2 2" xfId="5472"/>
    <cellStyle name="40% - Accent2 7 2 3" xfId="5473"/>
    <cellStyle name="40% - Accent2 7 2_draft transactions report_052009_rvsd" xfId="1588"/>
    <cellStyle name="40% - Accent2 7 3" xfId="1589"/>
    <cellStyle name="40% - Accent2 7 3 2" xfId="5474"/>
    <cellStyle name="40% - Accent2 7 4" xfId="5475"/>
    <cellStyle name="40% - Accent2 7_draft transactions report_052009_rvsd" xfId="1590"/>
    <cellStyle name="40% - Accent2 70" xfId="1591"/>
    <cellStyle name="40% - Accent2 70 2" xfId="5476"/>
    <cellStyle name="40% - Accent2 71" xfId="1592"/>
    <cellStyle name="40% - Accent2 71 2" xfId="5477"/>
    <cellStyle name="40% - Accent2 72" xfId="1593"/>
    <cellStyle name="40% - Accent2 72 2" xfId="5478"/>
    <cellStyle name="40% - Accent2 73" xfId="1594"/>
    <cellStyle name="40% - Accent2 73 2" xfId="5479"/>
    <cellStyle name="40% - Accent2 74" xfId="1595"/>
    <cellStyle name="40% - Accent2 74 2" xfId="5480"/>
    <cellStyle name="40% - Accent2 75" xfId="1596"/>
    <cellStyle name="40% - Accent2 75 2" xfId="5481"/>
    <cellStyle name="40% - Accent2 76" xfId="1597"/>
    <cellStyle name="40% - Accent2 76 2" xfId="5482"/>
    <cellStyle name="40% - Accent2 77" xfId="1598"/>
    <cellStyle name="40% - Accent2 77 2" xfId="5483"/>
    <cellStyle name="40% - Accent2 78" xfId="1599"/>
    <cellStyle name="40% - Accent2 78 2" xfId="5484"/>
    <cellStyle name="40% - Accent2 79" xfId="1600"/>
    <cellStyle name="40% - Accent2 79 2" xfId="5485"/>
    <cellStyle name="40% - Accent2 8" xfId="1601"/>
    <cellStyle name="40% - Accent2 8 2" xfId="1602"/>
    <cellStyle name="40% - Accent2 8 2 2" xfId="1603"/>
    <cellStyle name="40% - Accent2 8 2 2 2" xfId="5486"/>
    <cellStyle name="40% - Accent2 8 2 3" xfId="5487"/>
    <cellStyle name="40% - Accent2 8 2_draft transactions report_052009_rvsd" xfId="1604"/>
    <cellStyle name="40% - Accent2 8 3" xfId="1605"/>
    <cellStyle name="40% - Accent2 8 3 2" xfId="5488"/>
    <cellStyle name="40% - Accent2 8 4" xfId="5489"/>
    <cellStyle name="40% - Accent2 8_draft transactions report_052009_rvsd" xfId="1606"/>
    <cellStyle name="40% - Accent2 80" xfId="1607"/>
    <cellStyle name="40% - Accent2 80 2" xfId="5490"/>
    <cellStyle name="40% - Accent2 81" xfId="1608"/>
    <cellStyle name="40% - Accent2 81 2" xfId="5491"/>
    <cellStyle name="40% - Accent2 82" xfId="1609"/>
    <cellStyle name="40% - Accent2 82 2" xfId="5492"/>
    <cellStyle name="40% - Accent2 83" xfId="1610"/>
    <cellStyle name="40% - Accent2 83 2" xfId="5493"/>
    <cellStyle name="40% - Accent2 84" xfId="1611"/>
    <cellStyle name="40% - Accent2 84 2" xfId="5494"/>
    <cellStyle name="40% - Accent2 85" xfId="1612"/>
    <cellStyle name="40% - Accent2 85 2" xfId="5495"/>
    <cellStyle name="40% - Accent2 86" xfId="1613"/>
    <cellStyle name="40% - Accent2 86 2" xfId="5496"/>
    <cellStyle name="40% - Accent2 87" xfId="1614"/>
    <cellStyle name="40% - Accent2 87 2" xfId="5497"/>
    <cellStyle name="40% - Accent2 88" xfId="1615"/>
    <cellStyle name="40% - Accent2 88 2" xfId="5498"/>
    <cellStyle name="40% - Accent2 89" xfId="1616"/>
    <cellStyle name="40% - Accent2 89 2" xfId="5499"/>
    <cellStyle name="40% - Accent2 9" xfId="1617"/>
    <cellStyle name="40% - Accent2 9 2" xfId="1618"/>
    <cellStyle name="40% - Accent2 9 2 2" xfId="1619"/>
    <cellStyle name="40% - Accent2 9 2 2 2" xfId="5500"/>
    <cellStyle name="40% - Accent2 9 2 3" xfId="5501"/>
    <cellStyle name="40% - Accent2 9 2_draft transactions report_052009_rvsd" xfId="1620"/>
    <cellStyle name="40% - Accent2 9 3" xfId="1621"/>
    <cellStyle name="40% - Accent2 9 3 2" xfId="5502"/>
    <cellStyle name="40% - Accent2 9 4" xfId="5503"/>
    <cellStyle name="40% - Accent2 9_draft transactions report_052009_rvsd" xfId="1622"/>
    <cellStyle name="40% - Accent2 90" xfId="1623"/>
    <cellStyle name="40% - Accent2 90 2" xfId="5504"/>
    <cellStyle name="40% - Accent2 91" xfId="1624"/>
    <cellStyle name="40% - Accent2 91 2" xfId="5505"/>
    <cellStyle name="40% - Accent2 92" xfId="1625"/>
    <cellStyle name="40% - Accent2 92 2" xfId="5506"/>
    <cellStyle name="40% - Accent2 93" xfId="1626"/>
    <cellStyle name="40% - Accent2 93 2" xfId="5507"/>
    <cellStyle name="40% - Accent2 94" xfId="1627"/>
    <cellStyle name="40% - Accent2 94 2" xfId="5508"/>
    <cellStyle name="40% - Accent2 95" xfId="1628"/>
    <cellStyle name="40% - Accent2 95 2" xfId="5509"/>
    <cellStyle name="40% - Accent2 96" xfId="1629"/>
    <cellStyle name="40% - Accent2 96 2" xfId="5510"/>
    <cellStyle name="40% - Accent2 97" xfId="1630"/>
    <cellStyle name="40% - Accent2 97 2" xfId="5511"/>
    <cellStyle name="40% - Accent2 98" xfId="1631"/>
    <cellStyle name="40% - Accent2 98 2" xfId="5512"/>
    <cellStyle name="40% - Accent2 99" xfId="1632"/>
    <cellStyle name="40% - Accent2 99 2" xfId="5513"/>
    <cellStyle name="40% - Accent3" xfId="1633" builtinId="39" customBuiltin="1"/>
    <cellStyle name="40% - Accent3 10" xfId="1634"/>
    <cellStyle name="40% - Accent3 10 2" xfId="1635"/>
    <cellStyle name="40% - Accent3 10 2 2" xfId="5514"/>
    <cellStyle name="40% - Accent3 10 3" xfId="5515"/>
    <cellStyle name="40% - Accent3 10_draft transactions report_052009_rvsd" xfId="1636"/>
    <cellStyle name="40% - Accent3 100" xfId="1637"/>
    <cellStyle name="40% - Accent3 100 2" xfId="5516"/>
    <cellStyle name="40% - Accent3 101" xfId="1638"/>
    <cellStyle name="40% - Accent3 101 2" xfId="5517"/>
    <cellStyle name="40% - Accent3 102" xfId="1639"/>
    <cellStyle name="40% - Accent3 102 2" xfId="5518"/>
    <cellStyle name="40% - Accent3 103" xfId="1640"/>
    <cellStyle name="40% - Accent3 103 2" xfId="5519"/>
    <cellStyle name="40% - Accent3 104" xfId="1641"/>
    <cellStyle name="40% - Accent3 104 2" xfId="5520"/>
    <cellStyle name="40% - Accent3 105" xfId="1642"/>
    <cellStyle name="40% - Accent3 105 2" xfId="5521"/>
    <cellStyle name="40% - Accent3 106" xfId="1643"/>
    <cellStyle name="40% - Accent3 106 2" xfId="5522"/>
    <cellStyle name="40% - Accent3 107" xfId="1644"/>
    <cellStyle name="40% - Accent3 107 2" xfId="5523"/>
    <cellStyle name="40% - Accent3 108" xfId="1645"/>
    <cellStyle name="40% - Accent3 108 2" xfId="5524"/>
    <cellStyle name="40% - Accent3 109" xfId="1646"/>
    <cellStyle name="40% - Accent3 109 2" xfId="5525"/>
    <cellStyle name="40% - Accent3 11" xfId="1647"/>
    <cellStyle name="40% - Accent3 11 2" xfId="1648"/>
    <cellStyle name="40% - Accent3 11 2 2" xfId="5526"/>
    <cellStyle name="40% - Accent3 11 3" xfId="5527"/>
    <cellStyle name="40% - Accent3 11_draft transactions report_052009_rvsd" xfId="1649"/>
    <cellStyle name="40% - Accent3 110" xfId="1650"/>
    <cellStyle name="40% - Accent3 110 2" xfId="5528"/>
    <cellStyle name="40% - Accent3 111" xfId="1651"/>
    <cellStyle name="40% - Accent3 111 2" xfId="5529"/>
    <cellStyle name="40% - Accent3 112" xfId="1652"/>
    <cellStyle name="40% - Accent3 112 2" xfId="5530"/>
    <cellStyle name="40% - Accent3 113" xfId="1653"/>
    <cellStyle name="40% - Accent3 113 2" xfId="5531"/>
    <cellStyle name="40% - Accent3 114" xfId="1654"/>
    <cellStyle name="40% - Accent3 114 2" xfId="5532"/>
    <cellStyle name="40% - Accent3 115" xfId="1655"/>
    <cellStyle name="40% - Accent3 115 2" xfId="5533"/>
    <cellStyle name="40% - Accent3 116" xfId="1656"/>
    <cellStyle name="40% - Accent3 116 2" xfId="5534"/>
    <cellStyle name="40% - Accent3 117" xfId="1657"/>
    <cellStyle name="40% - Accent3 117 2" xfId="5535"/>
    <cellStyle name="40% - Accent3 118" xfId="1658"/>
    <cellStyle name="40% - Accent3 118 2" xfId="5536"/>
    <cellStyle name="40% - Accent3 119" xfId="3116"/>
    <cellStyle name="40% - Accent3 119 2" xfId="5537"/>
    <cellStyle name="40% - Accent3 12" xfId="1659"/>
    <cellStyle name="40% - Accent3 12 2" xfId="1660"/>
    <cellStyle name="40% - Accent3 12 2 2" xfId="5538"/>
    <cellStyle name="40% - Accent3 12 3" xfId="5539"/>
    <cellStyle name="40% - Accent3 12_draft transactions report_052009_rvsd" xfId="1661"/>
    <cellStyle name="40% - Accent3 120" xfId="3123"/>
    <cellStyle name="40% - Accent3 120 2" xfId="5540"/>
    <cellStyle name="40% - Accent3 121" xfId="3136"/>
    <cellStyle name="40% - Accent3 121 2" xfId="5541"/>
    <cellStyle name="40% - Accent3 122" xfId="3156"/>
    <cellStyle name="40% - Accent3 123" xfId="3198"/>
    <cellStyle name="40% - Accent3 124" xfId="3240"/>
    <cellStyle name="40% - Accent3 125" xfId="3282"/>
    <cellStyle name="40% - Accent3 126" xfId="3323"/>
    <cellStyle name="40% - Accent3 127" xfId="3365"/>
    <cellStyle name="40% - Accent3 127 2" xfId="5542"/>
    <cellStyle name="40% - Accent3 128" xfId="3372"/>
    <cellStyle name="40% - Accent3 128 2" xfId="5543"/>
    <cellStyle name="40% - Accent3 129" xfId="3385"/>
    <cellStyle name="40% - Accent3 129 2" xfId="5544"/>
    <cellStyle name="40% - Accent3 13" xfId="1662"/>
    <cellStyle name="40% - Accent3 13 2" xfId="1663"/>
    <cellStyle name="40% - Accent3 13 2 2" xfId="5545"/>
    <cellStyle name="40% - Accent3 13 3" xfId="5546"/>
    <cellStyle name="40% - Accent3 13_draft transactions report_052009_rvsd" xfId="1664"/>
    <cellStyle name="40% - Accent3 130" xfId="3404"/>
    <cellStyle name="40% - Accent3 130 2" xfId="5547"/>
    <cellStyle name="40% - Accent3 131" xfId="3411"/>
    <cellStyle name="40% - Accent3 131 2" xfId="5548"/>
    <cellStyle name="40% - Accent3 132" xfId="3424"/>
    <cellStyle name="40% - Accent3 132 2" xfId="5549"/>
    <cellStyle name="40% - Accent3 133" xfId="3437"/>
    <cellStyle name="40% - Accent3 133 2" xfId="5550"/>
    <cellStyle name="40% - Accent3 134" xfId="3450"/>
    <cellStyle name="40% - Accent3 134 2" xfId="5551"/>
    <cellStyle name="40% - Accent3 135" xfId="3470"/>
    <cellStyle name="40% - Accent3 136" xfId="3512"/>
    <cellStyle name="40% - Accent3 137" xfId="3553"/>
    <cellStyle name="40% - Accent3 138" xfId="3595"/>
    <cellStyle name="40% - Accent3 138 2" xfId="5552"/>
    <cellStyle name="40% - Accent3 139" xfId="3616"/>
    <cellStyle name="40% - Accent3 139 2" xfId="5553"/>
    <cellStyle name="40% - Accent3 14" xfId="1665"/>
    <cellStyle name="40% - Accent3 14 2" xfId="1666"/>
    <cellStyle name="40% - Accent3 14 2 2" xfId="5554"/>
    <cellStyle name="40% - Accent3 14 3" xfId="5555"/>
    <cellStyle name="40% - Accent3 14_draft transactions report_052009_rvsd" xfId="1667"/>
    <cellStyle name="40% - Accent3 140" xfId="3629"/>
    <cellStyle name="40% - Accent3 140 2" xfId="5556"/>
    <cellStyle name="40% - Accent3 141" xfId="3642"/>
    <cellStyle name="40% - Accent3 141 2" xfId="5557"/>
    <cellStyle name="40% - Accent3 142" xfId="3655"/>
    <cellStyle name="40% - Accent3 142 2" xfId="5558"/>
    <cellStyle name="40% - Accent3 143" xfId="3668"/>
    <cellStyle name="40% - Accent3 143 2" xfId="5559"/>
    <cellStyle name="40% - Accent3 144" xfId="3681"/>
    <cellStyle name="40% - Accent3 144 2" xfId="5560"/>
    <cellStyle name="40% - Accent3 145" xfId="3694"/>
    <cellStyle name="40% - Accent3 145 2" xfId="5561"/>
    <cellStyle name="40% - Accent3 146" xfId="3708"/>
    <cellStyle name="40% - Accent3 146 2" xfId="5562"/>
    <cellStyle name="40% - Accent3 147" xfId="3603"/>
    <cellStyle name="40% - Accent3 148" xfId="3755"/>
    <cellStyle name="40% - Accent3 149" xfId="3796"/>
    <cellStyle name="40% - Accent3 15" xfId="1668"/>
    <cellStyle name="40% - Accent3 15 2" xfId="1669"/>
    <cellStyle name="40% - Accent3 15 2 2" xfId="5563"/>
    <cellStyle name="40% - Accent3 15 3" xfId="5564"/>
    <cellStyle name="40% - Accent3 15_draft transactions report_052009_rvsd" xfId="1670"/>
    <cellStyle name="40% - Accent3 150" xfId="3838"/>
    <cellStyle name="40% - Accent3 151" xfId="3880"/>
    <cellStyle name="40% - Accent3 152" xfId="3993"/>
    <cellStyle name="40% - Accent3 153" xfId="5565"/>
    <cellStyle name="40% - Accent3 16" xfId="1671"/>
    <cellStyle name="40% - Accent3 16 2" xfId="1672"/>
    <cellStyle name="40% - Accent3 16 2 2" xfId="5566"/>
    <cellStyle name="40% - Accent3 16 3" xfId="5567"/>
    <cellStyle name="40% - Accent3 16_draft transactions report_052009_rvsd" xfId="1673"/>
    <cellStyle name="40% - Accent3 17" xfId="1674"/>
    <cellStyle name="40% - Accent3 17 2" xfId="1675"/>
    <cellStyle name="40% - Accent3 17 2 2" xfId="5568"/>
    <cellStyle name="40% - Accent3 17 3" xfId="5569"/>
    <cellStyle name="40% - Accent3 17_draft transactions report_052009_rvsd" xfId="1676"/>
    <cellStyle name="40% - Accent3 18" xfId="1677"/>
    <cellStyle name="40% - Accent3 18 2" xfId="1678"/>
    <cellStyle name="40% - Accent3 18 2 2" xfId="5570"/>
    <cellStyle name="40% - Accent3 18 3" xfId="5571"/>
    <cellStyle name="40% - Accent3 18_draft transactions report_052009_rvsd" xfId="1679"/>
    <cellStyle name="40% - Accent3 19" xfId="1680"/>
    <cellStyle name="40% - Accent3 19 2" xfId="1681"/>
    <cellStyle name="40% - Accent3 19 2 2" xfId="5572"/>
    <cellStyle name="40% - Accent3 19 3" xfId="5573"/>
    <cellStyle name="40% - Accent3 19_draft transactions report_052009_rvsd" xfId="1682"/>
    <cellStyle name="40% - Accent3 2" xfId="1683"/>
    <cellStyle name="40% - Accent3 2 2" xfId="1684"/>
    <cellStyle name="40% - Accent3 2 2 2" xfId="1685"/>
    <cellStyle name="40% - Accent3 2 2 2 2" xfId="5574"/>
    <cellStyle name="40% - Accent3 2 2 3" xfId="5575"/>
    <cellStyle name="40% - Accent3 2 2_draft transactions report_052009_rvsd" xfId="1686"/>
    <cellStyle name="40% - Accent3 2 3" xfId="1687"/>
    <cellStyle name="40% - Accent3 2 3 2" xfId="5576"/>
    <cellStyle name="40% - Accent3 2 4" xfId="5577"/>
    <cellStyle name="40% - Accent3 2_draft transactions report_052009_rvsd" xfId="1688"/>
    <cellStyle name="40% - Accent3 20" xfId="1689"/>
    <cellStyle name="40% - Accent3 20 2" xfId="1690"/>
    <cellStyle name="40% - Accent3 20 2 2" xfId="5578"/>
    <cellStyle name="40% - Accent3 20 3" xfId="5579"/>
    <cellStyle name="40% - Accent3 20_draft transactions report_052009_rvsd" xfId="1691"/>
    <cellStyle name="40% - Accent3 21" xfId="1692"/>
    <cellStyle name="40% - Accent3 21 2" xfId="1693"/>
    <cellStyle name="40% - Accent3 21 2 2" xfId="5580"/>
    <cellStyle name="40% - Accent3 21 3" xfId="5581"/>
    <cellStyle name="40% - Accent3 21_draft transactions report_052009_rvsd" xfId="1694"/>
    <cellStyle name="40% - Accent3 22" xfId="1695"/>
    <cellStyle name="40% - Accent3 22 2" xfId="1696"/>
    <cellStyle name="40% - Accent3 22 2 2" xfId="5582"/>
    <cellStyle name="40% - Accent3 22 3" xfId="5583"/>
    <cellStyle name="40% - Accent3 22_draft transactions report_052009_rvsd" xfId="1697"/>
    <cellStyle name="40% - Accent3 23" xfId="1698"/>
    <cellStyle name="40% - Accent3 23 2" xfId="1699"/>
    <cellStyle name="40% - Accent3 23 2 2" xfId="5584"/>
    <cellStyle name="40% - Accent3 23 3" xfId="5585"/>
    <cellStyle name="40% - Accent3 23_draft transactions report_052009_rvsd" xfId="1700"/>
    <cellStyle name="40% - Accent3 24" xfId="1701"/>
    <cellStyle name="40% - Accent3 24 2" xfId="1702"/>
    <cellStyle name="40% - Accent3 24 2 2" xfId="5586"/>
    <cellStyle name="40% - Accent3 24 3" xfId="5587"/>
    <cellStyle name="40% - Accent3 24_draft transactions report_052009_rvsd" xfId="1703"/>
    <cellStyle name="40% - Accent3 25" xfId="1704"/>
    <cellStyle name="40% - Accent3 25 2" xfId="1705"/>
    <cellStyle name="40% - Accent3 25 2 2" xfId="5588"/>
    <cellStyle name="40% - Accent3 25 3" xfId="5589"/>
    <cellStyle name="40% - Accent3 25_draft transactions report_052009_rvsd" xfId="1706"/>
    <cellStyle name="40% - Accent3 26" xfId="1707"/>
    <cellStyle name="40% - Accent3 26 2" xfId="1708"/>
    <cellStyle name="40% - Accent3 26 2 2" xfId="5590"/>
    <cellStyle name="40% - Accent3 26 3" xfId="5591"/>
    <cellStyle name="40% - Accent3 26_draft transactions report_052009_rvsd" xfId="1709"/>
    <cellStyle name="40% - Accent3 27" xfId="1710"/>
    <cellStyle name="40% - Accent3 27 2" xfId="1711"/>
    <cellStyle name="40% - Accent3 27 2 2" xfId="5592"/>
    <cellStyle name="40% - Accent3 27 3" xfId="5593"/>
    <cellStyle name="40% - Accent3 27_draft transactions report_052009_rvsd" xfId="1712"/>
    <cellStyle name="40% - Accent3 28" xfId="1713"/>
    <cellStyle name="40% - Accent3 28 2" xfId="1714"/>
    <cellStyle name="40% - Accent3 28 2 2" xfId="5594"/>
    <cellStyle name="40% - Accent3 28 3" xfId="5595"/>
    <cellStyle name="40% - Accent3 28_draft transactions report_052009_rvsd" xfId="1715"/>
    <cellStyle name="40% - Accent3 29" xfId="1716"/>
    <cellStyle name="40% - Accent3 29 2" xfId="1717"/>
    <cellStyle name="40% - Accent3 29 2 2" xfId="5596"/>
    <cellStyle name="40% - Accent3 29 3" xfId="5597"/>
    <cellStyle name="40% - Accent3 29_draft transactions report_052009_rvsd" xfId="1718"/>
    <cellStyle name="40% - Accent3 3" xfId="1719"/>
    <cellStyle name="40% - Accent3 3 2" xfId="1720"/>
    <cellStyle name="40% - Accent3 3 2 2" xfId="1721"/>
    <cellStyle name="40% - Accent3 3 2 2 2" xfId="5598"/>
    <cellStyle name="40% - Accent3 3 2 3" xfId="5599"/>
    <cellStyle name="40% - Accent3 3 2_draft transactions report_052009_rvsd" xfId="1722"/>
    <cellStyle name="40% - Accent3 3 3" xfId="1723"/>
    <cellStyle name="40% - Accent3 3 3 2" xfId="5600"/>
    <cellStyle name="40% - Accent3 3 4" xfId="5601"/>
    <cellStyle name="40% - Accent3 3_draft transactions report_052009_rvsd" xfId="1724"/>
    <cellStyle name="40% - Accent3 30" xfId="1725"/>
    <cellStyle name="40% - Accent3 30 2" xfId="1726"/>
    <cellStyle name="40% - Accent3 30 2 2" xfId="5602"/>
    <cellStyle name="40% - Accent3 30 3" xfId="5603"/>
    <cellStyle name="40% - Accent3 30_draft transactions report_052009_rvsd" xfId="1727"/>
    <cellStyle name="40% - Accent3 31" xfId="1728"/>
    <cellStyle name="40% - Accent3 31 2" xfId="1729"/>
    <cellStyle name="40% - Accent3 31 2 2" xfId="5604"/>
    <cellStyle name="40% - Accent3 31 3" xfId="5605"/>
    <cellStyle name="40% - Accent3 31_draft transactions report_052009_rvsd" xfId="1730"/>
    <cellStyle name="40% - Accent3 32" xfId="1731"/>
    <cellStyle name="40% - Accent3 32 2" xfId="1732"/>
    <cellStyle name="40% - Accent3 32 2 2" xfId="5606"/>
    <cellStyle name="40% - Accent3 32 3" xfId="5607"/>
    <cellStyle name="40% - Accent3 32_draft transactions report_052009_rvsd" xfId="1733"/>
    <cellStyle name="40% - Accent3 33" xfId="1734"/>
    <cellStyle name="40% - Accent3 33 2" xfId="5608"/>
    <cellStyle name="40% - Accent3 34" xfId="1735"/>
    <cellStyle name="40% - Accent3 34 2" xfId="5609"/>
    <cellStyle name="40% - Accent3 35" xfId="1736"/>
    <cellStyle name="40% - Accent3 35 2" xfId="5610"/>
    <cellStyle name="40% - Accent3 36" xfId="1737"/>
    <cellStyle name="40% - Accent3 36 2" xfId="5611"/>
    <cellStyle name="40% - Accent3 37" xfId="1738"/>
    <cellStyle name="40% - Accent3 37 2" xfId="5612"/>
    <cellStyle name="40% - Accent3 38" xfId="1739"/>
    <cellStyle name="40% - Accent3 38 2" xfId="5613"/>
    <cellStyle name="40% - Accent3 39" xfId="1740"/>
    <cellStyle name="40% - Accent3 39 2" xfId="5614"/>
    <cellStyle name="40% - Accent3 4" xfId="1741"/>
    <cellStyle name="40% - Accent3 4 2" xfId="1742"/>
    <cellStyle name="40% - Accent3 4 2 2" xfId="1743"/>
    <cellStyle name="40% - Accent3 4 2 2 2" xfId="5615"/>
    <cellStyle name="40% - Accent3 4 2 3" xfId="5616"/>
    <cellStyle name="40% - Accent3 4 2_draft transactions report_052009_rvsd" xfId="1744"/>
    <cellStyle name="40% - Accent3 4 3" xfId="1745"/>
    <cellStyle name="40% - Accent3 4 3 2" xfId="5617"/>
    <cellStyle name="40% - Accent3 4 4" xfId="5618"/>
    <cellStyle name="40% - Accent3 4_draft transactions report_052009_rvsd" xfId="1746"/>
    <cellStyle name="40% - Accent3 40" xfId="1747"/>
    <cellStyle name="40% - Accent3 40 2" xfId="5619"/>
    <cellStyle name="40% - Accent3 41" xfId="1748"/>
    <cellStyle name="40% - Accent3 41 2" xfId="5620"/>
    <cellStyle name="40% - Accent3 42" xfId="1749"/>
    <cellStyle name="40% - Accent3 42 2" xfId="5621"/>
    <cellStyle name="40% - Accent3 43" xfId="1750"/>
    <cellStyle name="40% - Accent3 43 2" xfId="5622"/>
    <cellStyle name="40% - Accent3 44" xfId="1751"/>
    <cellStyle name="40% - Accent3 44 2" xfId="5623"/>
    <cellStyle name="40% - Accent3 45" xfId="1752"/>
    <cellStyle name="40% - Accent3 45 2" xfId="5624"/>
    <cellStyle name="40% - Accent3 46" xfId="1753"/>
    <cellStyle name="40% - Accent3 46 2" xfId="5625"/>
    <cellStyle name="40% - Accent3 47" xfId="1754"/>
    <cellStyle name="40% - Accent3 47 2" xfId="5626"/>
    <cellStyle name="40% - Accent3 48" xfId="1755"/>
    <cellStyle name="40% - Accent3 48 2" xfId="5627"/>
    <cellStyle name="40% - Accent3 49" xfId="1756"/>
    <cellStyle name="40% - Accent3 49 2" xfId="5628"/>
    <cellStyle name="40% - Accent3 5" xfId="1757"/>
    <cellStyle name="40% - Accent3 5 2" xfId="1758"/>
    <cellStyle name="40% - Accent3 5 2 2" xfId="1759"/>
    <cellStyle name="40% - Accent3 5 2 2 2" xfId="5629"/>
    <cellStyle name="40% - Accent3 5 2 3" xfId="5630"/>
    <cellStyle name="40% - Accent3 5 2_draft transactions report_052009_rvsd" xfId="1760"/>
    <cellStyle name="40% - Accent3 5 3" xfId="1761"/>
    <cellStyle name="40% - Accent3 5 3 2" xfId="5631"/>
    <cellStyle name="40% - Accent3 5 4" xfId="5632"/>
    <cellStyle name="40% - Accent3 5_draft transactions report_052009_rvsd" xfId="1762"/>
    <cellStyle name="40% - Accent3 50" xfId="1763"/>
    <cellStyle name="40% - Accent3 50 2" xfId="5633"/>
    <cellStyle name="40% - Accent3 51" xfId="1764"/>
    <cellStyle name="40% - Accent3 51 2" xfId="5634"/>
    <cellStyle name="40% - Accent3 52" xfId="1765"/>
    <cellStyle name="40% - Accent3 52 2" xfId="5635"/>
    <cellStyle name="40% - Accent3 53" xfId="1766"/>
    <cellStyle name="40% - Accent3 53 2" xfId="5636"/>
    <cellStyle name="40% - Accent3 54" xfId="1767"/>
    <cellStyle name="40% - Accent3 54 2" xfId="5637"/>
    <cellStyle name="40% - Accent3 55" xfId="1768"/>
    <cellStyle name="40% - Accent3 55 2" xfId="5638"/>
    <cellStyle name="40% - Accent3 56" xfId="1769"/>
    <cellStyle name="40% - Accent3 56 2" xfId="5639"/>
    <cellStyle name="40% - Accent3 57" xfId="1770"/>
    <cellStyle name="40% - Accent3 57 2" xfId="5640"/>
    <cellStyle name="40% - Accent3 58" xfId="1771"/>
    <cellStyle name="40% - Accent3 58 2" xfId="5641"/>
    <cellStyle name="40% - Accent3 59" xfId="1772"/>
    <cellStyle name="40% - Accent3 59 2" xfId="5642"/>
    <cellStyle name="40% - Accent3 6" xfId="1773"/>
    <cellStyle name="40% - Accent3 6 2" xfId="1774"/>
    <cellStyle name="40% - Accent3 6 2 2" xfId="1775"/>
    <cellStyle name="40% - Accent3 6 2 2 2" xfId="5643"/>
    <cellStyle name="40% - Accent3 6 2 3" xfId="5644"/>
    <cellStyle name="40% - Accent3 6 2_draft transactions report_052009_rvsd" xfId="1776"/>
    <cellStyle name="40% - Accent3 6 3" xfId="1777"/>
    <cellStyle name="40% - Accent3 6 3 2" xfId="5645"/>
    <cellStyle name="40% - Accent3 6 4" xfId="5646"/>
    <cellStyle name="40% - Accent3 6_draft transactions report_052009_rvsd" xfId="1778"/>
    <cellStyle name="40% - Accent3 60" xfId="1779"/>
    <cellStyle name="40% - Accent3 60 2" xfId="5647"/>
    <cellStyle name="40% - Accent3 61" xfId="1780"/>
    <cellStyle name="40% - Accent3 61 2" xfId="5648"/>
    <cellStyle name="40% - Accent3 62" xfId="1781"/>
    <cellStyle name="40% - Accent3 62 2" xfId="5649"/>
    <cellStyle name="40% - Accent3 63" xfId="1782"/>
    <cellStyle name="40% - Accent3 63 2" xfId="5650"/>
    <cellStyle name="40% - Accent3 64" xfId="1783"/>
    <cellStyle name="40% - Accent3 64 2" xfId="5651"/>
    <cellStyle name="40% - Accent3 65" xfId="1784"/>
    <cellStyle name="40% - Accent3 65 2" xfId="5652"/>
    <cellStyle name="40% - Accent3 66" xfId="1785"/>
    <cellStyle name="40% - Accent3 66 2" xfId="5653"/>
    <cellStyle name="40% - Accent3 67" xfId="1786"/>
    <cellStyle name="40% - Accent3 67 2" xfId="5654"/>
    <cellStyle name="40% - Accent3 68" xfId="1787"/>
    <cellStyle name="40% - Accent3 68 2" xfId="5655"/>
    <cellStyle name="40% - Accent3 69" xfId="1788"/>
    <cellStyle name="40% - Accent3 69 2" xfId="5656"/>
    <cellStyle name="40% - Accent3 7" xfId="1789"/>
    <cellStyle name="40% - Accent3 7 2" xfId="1790"/>
    <cellStyle name="40% - Accent3 7 2 2" xfId="1791"/>
    <cellStyle name="40% - Accent3 7 2 2 2" xfId="5657"/>
    <cellStyle name="40% - Accent3 7 2 3" xfId="5658"/>
    <cellStyle name="40% - Accent3 7 2_draft transactions report_052009_rvsd" xfId="1792"/>
    <cellStyle name="40% - Accent3 7 3" xfId="1793"/>
    <cellStyle name="40% - Accent3 7 3 2" xfId="5659"/>
    <cellStyle name="40% - Accent3 7 4" xfId="5660"/>
    <cellStyle name="40% - Accent3 7_draft transactions report_052009_rvsd" xfId="1794"/>
    <cellStyle name="40% - Accent3 70" xfId="1795"/>
    <cellStyle name="40% - Accent3 70 2" xfId="5661"/>
    <cellStyle name="40% - Accent3 71" xfId="1796"/>
    <cellStyle name="40% - Accent3 71 2" xfId="5662"/>
    <cellStyle name="40% - Accent3 72" xfId="1797"/>
    <cellStyle name="40% - Accent3 72 2" xfId="5663"/>
    <cellStyle name="40% - Accent3 73" xfId="1798"/>
    <cellStyle name="40% - Accent3 73 2" xfId="5664"/>
    <cellStyle name="40% - Accent3 74" xfId="1799"/>
    <cellStyle name="40% - Accent3 74 2" xfId="5665"/>
    <cellStyle name="40% - Accent3 75" xfId="1800"/>
    <cellStyle name="40% - Accent3 75 2" xfId="5666"/>
    <cellStyle name="40% - Accent3 76" xfId="1801"/>
    <cellStyle name="40% - Accent3 76 2" xfId="5667"/>
    <cellStyle name="40% - Accent3 77" xfId="1802"/>
    <cellStyle name="40% - Accent3 77 2" xfId="5668"/>
    <cellStyle name="40% - Accent3 78" xfId="1803"/>
    <cellStyle name="40% - Accent3 78 2" xfId="5669"/>
    <cellStyle name="40% - Accent3 79" xfId="1804"/>
    <cellStyle name="40% - Accent3 79 2" xfId="5670"/>
    <cellStyle name="40% - Accent3 8" xfId="1805"/>
    <cellStyle name="40% - Accent3 8 2" xfId="1806"/>
    <cellStyle name="40% - Accent3 8 2 2" xfId="1807"/>
    <cellStyle name="40% - Accent3 8 2 2 2" xfId="5671"/>
    <cellStyle name="40% - Accent3 8 2 3" xfId="5672"/>
    <cellStyle name="40% - Accent3 8 2_draft transactions report_052009_rvsd" xfId="1808"/>
    <cellStyle name="40% - Accent3 8 3" xfId="1809"/>
    <cellStyle name="40% - Accent3 8 3 2" xfId="5673"/>
    <cellStyle name="40% - Accent3 8 4" xfId="5674"/>
    <cellStyle name="40% - Accent3 8_draft transactions report_052009_rvsd" xfId="1810"/>
    <cellStyle name="40% - Accent3 80" xfId="1811"/>
    <cellStyle name="40% - Accent3 80 2" xfId="5675"/>
    <cellStyle name="40% - Accent3 81" xfId="1812"/>
    <cellStyle name="40% - Accent3 81 2" xfId="5676"/>
    <cellStyle name="40% - Accent3 82" xfId="1813"/>
    <cellStyle name="40% - Accent3 82 2" xfId="5677"/>
    <cellStyle name="40% - Accent3 83" xfId="1814"/>
    <cellStyle name="40% - Accent3 83 2" xfId="5678"/>
    <cellStyle name="40% - Accent3 84" xfId="1815"/>
    <cellStyle name="40% - Accent3 84 2" xfId="5679"/>
    <cellStyle name="40% - Accent3 85" xfId="1816"/>
    <cellStyle name="40% - Accent3 85 2" xfId="5680"/>
    <cellStyle name="40% - Accent3 86" xfId="1817"/>
    <cellStyle name="40% - Accent3 86 2" xfId="5681"/>
    <cellStyle name="40% - Accent3 87" xfId="1818"/>
    <cellStyle name="40% - Accent3 87 2" xfId="5682"/>
    <cellStyle name="40% - Accent3 88" xfId="1819"/>
    <cellStyle name="40% - Accent3 88 2" xfId="5683"/>
    <cellStyle name="40% - Accent3 89" xfId="1820"/>
    <cellStyle name="40% - Accent3 89 2" xfId="5684"/>
    <cellStyle name="40% - Accent3 9" xfId="1821"/>
    <cellStyle name="40% - Accent3 9 2" xfId="1822"/>
    <cellStyle name="40% - Accent3 9 2 2" xfId="1823"/>
    <cellStyle name="40% - Accent3 9 2 2 2" xfId="5685"/>
    <cellStyle name="40% - Accent3 9 2 3" xfId="5686"/>
    <cellStyle name="40% - Accent3 9 2_draft transactions report_052009_rvsd" xfId="1824"/>
    <cellStyle name="40% - Accent3 9 3" xfId="1825"/>
    <cellStyle name="40% - Accent3 9 3 2" xfId="5687"/>
    <cellStyle name="40% - Accent3 9 4" xfId="5688"/>
    <cellStyle name="40% - Accent3 9_draft transactions report_052009_rvsd" xfId="1826"/>
    <cellStyle name="40% - Accent3 90" xfId="1827"/>
    <cellStyle name="40% - Accent3 90 2" xfId="5689"/>
    <cellStyle name="40% - Accent3 91" xfId="1828"/>
    <cellStyle name="40% - Accent3 91 2" xfId="5690"/>
    <cellStyle name="40% - Accent3 92" xfId="1829"/>
    <cellStyle name="40% - Accent3 92 2" xfId="5691"/>
    <cellStyle name="40% - Accent3 93" xfId="1830"/>
    <cellStyle name="40% - Accent3 93 2" xfId="5692"/>
    <cellStyle name="40% - Accent3 94" xfId="1831"/>
    <cellStyle name="40% - Accent3 94 2" xfId="5693"/>
    <cellStyle name="40% - Accent3 95" xfId="1832"/>
    <cellStyle name="40% - Accent3 95 2" xfId="5694"/>
    <cellStyle name="40% - Accent3 96" xfId="1833"/>
    <cellStyle name="40% - Accent3 96 2" xfId="5695"/>
    <cellStyle name="40% - Accent3 97" xfId="1834"/>
    <cellStyle name="40% - Accent3 97 2" xfId="5696"/>
    <cellStyle name="40% - Accent3 98" xfId="1835"/>
    <cellStyle name="40% - Accent3 98 2" xfId="5697"/>
    <cellStyle name="40% - Accent3 99" xfId="1836"/>
    <cellStyle name="40% - Accent3 99 2" xfId="5698"/>
    <cellStyle name="40% - Accent4" xfId="1837" builtinId="43" customBuiltin="1"/>
    <cellStyle name="40% - Accent4 10" xfId="1838"/>
    <cellStyle name="40% - Accent4 10 2" xfId="1839"/>
    <cellStyle name="40% - Accent4 10 2 2" xfId="5699"/>
    <cellStyle name="40% - Accent4 10 3" xfId="5700"/>
    <cellStyle name="40% - Accent4 10_draft transactions report_052009_rvsd" xfId="1840"/>
    <cellStyle name="40% - Accent4 100" xfId="1841"/>
    <cellStyle name="40% - Accent4 100 2" xfId="5701"/>
    <cellStyle name="40% - Accent4 101" xfId="1842"/>
    <cellStyle name="40% - Accent4 101 2" xfId="5702"/>
    <cellStyle name="40% - Accent4 102" xfId="1843"/>
    <cellStyle name="40% - Accent4 102 2" xfId="5703"/>
    <cellStyle name="40% - Accent4 103" xfId="1844"/>
    <cellStyle name="40% - Accent4 103 2" xfId="5704"/>
    <cellStyle name="40% - Accent4 104" xfId="1845"/>
    <cellStyle name="40% - Accent4 104 2" xfId="5705"/>
    <cellStyle name="40% - Accent4 105" xfId="1846"/>
    <cellStyle name="40% - Accent4 105 2" xfId="5706"/>
    <cellStyle name="40% - Accent4 106" xfId="1847"/>
    <cellStyle name="40% - Accent4 106 2" xfId="5707"/>
    <cellStyle name="40% - Accent4 107" xfId="1848"/>
    <cellStyle name="40% - Accent4 107 2" xfId="5708"/>
    <cellStyle name="40% - Accent4 108" xfId="1849"/>
    <cellStyle name="40% - Accent4 108 2" xfId="5709"/>
    <cellStyle name="40% - Accent4 109" xfId="1850"/>
    <cellStyle name="40% - Accent4 109 2" xfId="5710"/>
    <cellStyle name="40% - Accent4 11" xfId="1851"/>
    <cellStyle name="40% - Accent4 11 2" xfId="1852"/>
    <cellStyle name="40% - Accent4 11 2 2" xfId="5711"/>
    <cellStyle name="40% - Accent4 11 3" xfId="5712"/>
    <cellStyle name="40% - Accent4 11_draft transactions report_052009_rvsd" xfId="1853"/>
    <cellStyle name="40% - Accent4 110" xfId="1854"/>
    <cellStyle name="40% - Accent4 110 2" xfId="5713"/>
    <cellStyle name="40% - Accent4 111" xfId="1855"/>
    <cellStyle name="40% - Accent4 111 2" xfId="5714"/>
    <cellStyle name="40% - Accent4 112" xfId="1856"/>
    <cellStyle name="40% - Accent4 112 2" xfId="5715"/>
    <cellStyle name="40% - Accent4 113" xfId="1857"/>
    <cellStyle name="40% - Accent4 113 2" xfId="5716"/>
    <cellStyle name="40% - Accent4 114" xfId="1858"/>
    <cellStyle name="40% - Accent4 114 2" xfId="5717"/>
    <cellStyle name="40% - Accent4 115" xfId="1859"/>
    <cellStyle name="40% - Accent4 115 2" xfId="5718"/>
    <cellStyle name="40% - Accent4 116" xfId="1860"/>
    <cellStyle name="40% - Accent4 116 2" xfId="5719"/>
    <cellStyle name="40% - Accent4 117" xfId="1861"/>
    <cellStyle name="40% - Accent4 117 2" xfId="5720"/>
    <cellStyle name="40% - Accent4 118" xfId="1862"/>
    <cellStyle name="40% - Accent4 118 2" xfId="5721"/>
    <cellStyle name="40% - Accent4 119" xfId="3117"/>
    <cellStyle name="40% - Accent4 119 2" xfId="5722"/>
    <cellStyle name="40% - Accent4 12" xfId="1863"/>
    <cellStyle name="40% - Accent4 12 2" xfId="1864"/>
    <cellStyle name="40% - Accent4 12 2 2" xfId="5723"/>
    <cellStyle name="40% - Accent4 12 3" xfId="5724"/>
    <cellStyle name="40% - Accent4 12_draft transactions report_052009_rvsd" xfId="1865"/>
    <cellStyle name="40% - Accent4 120" xfId="3122"/>
    <cellStyle name="40% - Accent4 120 2" xfId="5725"/>
    <cellStyle name="40% - Accent4 121" xfId="3135"/>
    <cellStyle name="40% - Accent4 121 2" xfId="5726"/>
    <cellStyle name="40% - Accent4 122" xfId="3157"/>
    <cellStyle name="40% - Accent4 123" xfId="3199"/>
    <cellStyle name="40% - Accent4 124" xfId="3241"/>
    <cellStyle name="40% - Accent4 125" xfId="3283"/>
    <cellStyle name="40% - Accent4 126" xfId="3324"/>
    <cellStyle name="40% - Accent4 127" xfId="3366"/>
    <cellStyle name="40% - Accent4 127 2" xfId="5727"/>
    <cellStyle name="40% - Accent4 128" xfId="3371"/>
    <cellStyle name="40% - Accent4 128 2" xfId="5728"/>
    <cellStyle name="40% - Accent4 129" xfId="3384"/>
    <cellStyle name="40% - Accent4 129 2" xfId="5729"/>
    <cellStyle name="40% - Accent4 13" xfId="1866"/>
    <cellStyle name="40% - Accent4 13 2" xfId="1867"/>
    <cellStyle name="40% - Accent4 13 2 2" xfId="5730"/>
    <cellStyle name="40% - Accent4 13 3" xfId="5731"/>
    <cellStyle name="40% - Accent4 13_draft transactions report_052009_rvsd" xfId="1868"/>
    <cellStyle name="40% - Accent4 130" xfId="3405"/>
    <cellStyle name="40% - Accent4 130 2" xfId="5732"/>
    <cellStyle name="40% - Accent4 131" xfId="3410"/>
    <cellStyle name="40% - Accent4 131 2" xfId="5733"/>
    <cellStyle name="40% - Accent4 132" xfId="3423"/>
    <cellStyle name="40% - Accent4 132 2" xfId="5734"/>
    <cellStyle name="40% - Accent4 133" xfId="3436"/>
    <cellStyle name="40% - Accent4 133 2" xfId="5735"/>
    <cellStyle name="40% - Accent4 134" xfId="3449"/>
    <cellStyle name="40% - Accent4 134 2" xfId="5736"/>
    <cellStyle name="40% - Accent4 135" xfId="3471"/>
    <cellStyle name="40% - Accent4 136" xfId="3513"/>
    <cellStyle name="40% - Accent4 137" xfId="3554"/>
    <cellStyle name="40% - Accent4 138" xfId="3596"/>
    <cellStyle name="40% - Accent4 138 2" xfId="5737"/>
    <cellStyle name="40% - Accent4 139" xfId="3615"/>
    <cellStyle name="40% - Accent4 139 2" xfId="5738"/>
    <cellStyle name="40% - Accent4 14" xfId="1869"/>
    <cellStyle name="40% - Accent4 14 2" xfId="1870"/>
    <cellStyle name="40% - Accent4 14 2 2" xfId="5739"/>
    <cellStyle name="40% - Accent4 14 3" xfId="5740"/>
    <cellStyle name="40% - Accent4 14_draft transactions report_052009_rvsd" xfId="1871"/>
    <cellStyle name="40% - Accent4 140" xfId="3628"/>
    <cellStyle name="40% - Accent4 140 2" xfId="5741"/>
    <cellStyle name="40% - Accent4 141" xfId="3641"/>
    <cellStyle name="40% - Accent4 141 2" xfId="5742"/>
    <cellStyle name="40% - Accent4 142" xfId="3654"/>
    <cellStyle name="40% - Accent4 142 2" xfId="5743"/>
    <cellStyle name="40% - Accent4 143" xfId="3667"/>
    <cellStyle name="40% - Accent4 143 2" xfId="5744"/>
    <cellStyle name="40% - Accent4 144" xfId="3680"/>
    <cellStyle name="40% - Accent4 144 2" xfId="5745"/>
    <cellStyle name="40% - Accent4 145" xfId="3693"/>
    <cellStyle name="40% - Accent4 145 2" xfId="5746"/>
    <cellStyle name="40% - Accent4 146" xfId="3707"/>
    <cellStyle name="40% - Accent4 146 2" xfId="5747"/>
    <cellStyle name="40% - Accent4 147" xfId="3602"/>
    <cellStyle name="40% - Accent4 148" xfId="3756"/>
    <cellStyle name="40% - Accent4 149" xfId="3797"/>
    <cellStyle name="40% - Accent4 15" xfId="1872"/>
    <cellStyle name="40% - Accent4 15 2" xfId="1873"/>
    <cellStyle name="40% - Accent4 15 2 2" xfId="5748"/>
    <cellStyle name="40% - Accent4 15 3" xfId="5749"/>
    <cellStyle name="40% - Accent4 15_draft transactions report_052009_rvsd" xfId="1874"/>
    <cellStyle name="40% - Accent4 150" xfId="3839"/>
    <cellStyle name="40% - Accent4 151" xfId="3881"/>
    <cellStyle name="40% - Accent4 152" xfId="3994"/>
    <cellStyle name="40% - Accent4 153" xfId="5750"/>
    <cellStyle name="40% - Accent4 16" xfId="1875"/>
    <cellStyle name="40% - Accent4 16 2" xfId="1876"/>
    <cellStyle name="40% - Accent4 16 2 2" xfId="5751"/>
    <cellStyle name="40% - Accent4 16 3" xfId="5752"/>
    <cellStyle name="40% - Accent4 16_draft transactions report_052009_rvsd" xfId="1877"/>
    <cellStyle name="40% - Accent4 17" xfId="1878"/>
    <cellStyle name="40% - Accent4 17 2" xfId="1879"/>
    <cellStyle name="40% - Accent4 17 2 2" xfId="5753"/>
    <cellStyle name="40% - Accent4 17 3" xfId="5754"/>
    <cellStyle name="40% - Accent4 17_draft transactions report_052009_rvsd" xfId="1880"/>
    <cellStyle name="40% - Accent4 18" xfId="1881"/>
    <cellStyle name="40% - Accent4 18 2" xfId="1882"/>
    <cellStyle name="40% - Accent4 18 2 2" xfId="5755"/>
    <cellStyle name="40% - Accent4 18 3" xfId="5756"/>
    <cellStyle name="40% - Accent4 18_draft transactions report_052009_rvsd" xfId="1883"/>
    <cellStyle name="40% - Accent4 19" xfId="1884"/>
    <cellStyle name="40% - Accent4 19 2" xfId="1885"/>
    <cellStyle name="40% - Accent4 19 2 2" xfId="5757"/>
    <cellStyle name="40% - Accent4 19 3" xfId="5758"/>
    <cellStyle name="40% - Accent4 19_draft transactions report_052009_rvsd" xfId="1886"/>
    <cellStyle name="40% - Accent4 2" xfId="1887"/>
    <cellStyle name="40% - Accent4 2 2" xfId="1888"/>
    <cellStyle name="40% - Accent4 2 2 2" xfId="1889"/>
    <cellStyle name="40% - Accent4 2 2 2 2" xfId="5759"/>
    <cellStyle name="40% - Accent4 2 2 3" xfId="5760"/>
    <cellStyle name="40% - Accent4 2 2_draft transactions report_052009_rvsd" xfId="1890"/>
    <cellStyle name="40% - Accent4 2 3" xfId="1891"/>
    <cellStyle name="40% - Accent4 2 3 2" xfId="5761"/>
    <cellStyle name="40% - Accent4 2 4" xfId="5762"/>
    <cellStyle name="40% - Accent4 2_draft transactions report_052009_rvsd" xfId="1892"/>
    <cellStyle name="40% - Accent4 20" xfId="1893"/>
    <cellStyle name="40% - Accent4 20 2" xfId="1894"/>
    <cellStyle name="40% - Accent4 20 2 2" xfId="5763"/>
    <cellStyle name="40% - Accent4 20 3" xfId="5764"/>
    <cellStyle name="40% - Accent4 20_draft transactions report_052009_rvsd" xfId="1895"/>
    <cellStyle name="40% - Accent4 21" xfId="1896"/>
    <cellStyle name="40% - Accent4 21 2" xfId="1897"/>
    <cellStyle name="40% - Accent4 21 2 2" xfId="5765"/>
    <cellStyle name="40% - Accent4 21 3" xfId="5766"/>
    <cellStyle name="40% - Accent4 21_draft transactions report_052009_rvsd" xfId="1898"/>
    <cellStyle name="40% - Accent4 22" xfId="1899"/>
    <cellStyle name="40% - Accent4 22 2" xfId="1900"/>
    <cellStyle name="40% - Accent4 22 2 2" xfId="5767"/>
    <cellStyle name="40% - Accent4 22 3" xfId="5768"/>
    <cellStyle name="40% - Accent4 22_draft transactions report_052009_rvsd" xfId="1901"/>
    <cellStyle name="40% - Accent4 23" xfId="1902"/>
    <cellStyle name="40% - Accent4 23 2" xfId="1903"/>
    <cellStyle name="40% - Accent4 23 2 2" xfId="5769"/>
    <cellStyle name="40% - Accent4 23 3" xfId="5770"/>
    <cellStyle name="40% - Accent4 23_draft transactions report_052009_rvsd" xfId="1904"/>
    <cellStyle name="40% - Accent4 24" xfId="1905"/>
    <cellStyle name="40% - Accent4 24 2" xfId="1906"/>
    <cellStyle name="40% - Accent4 24 2 2" xfId="5771"/>
    <cellStyle name="40% - Accent4 24 3" xfId="5772"/>
    <cellStyle name="40% - Accent4 24_draft transactions report_052009_rvsd" xfId="1907"/>
    <cellStyle name="40% - Accent4 25" xfId="1908"/>
    <cellStyle name="40% - Accent4 25 2" xfId="1909"/>
    <cellStyle name="40% - Accent4 25 2 2" xfId="5773"/>
    <cellStyle name="40% - Accent4 25 3" xfId="5774"/>
    <cellStyle name="40% - Accent4 25_draft transactions report_052009_rvsd" xfId="1910"/>
    <cellStyle name="40% - Accent4 26" xfId="1911"/>
    <cellStyle name="40% - Accent4 26 2" xfId="1912"/>
    <cellStyle name="40% - Accent4 26 2 2" xfId="5775"/>
    <cellStyle name="40% - Accent4 26 3" xfId="5776"/>
    <cellStyle name="40% - Accent4 26_draft transactions report_052009_rvsd" xfId="1913"/>
    <cellStyle name="40% - Accent4 27" xfId="1914"/>
    <cellStyle name="40% - Accent4 27 2" xfId="1915"/>
    <cellStyle name="40% - Accent4 27 2 2" xfId="5777"/>
    <cellStyle name="40% - Accent4 27 3" xfId="5778"/>
    <cellStyle name="40% - Accent4 27_draft transactions report_052009_rvsd" xfId="1916"/>
    <cellStyle name="40% - Accent4 28" xfId="1917"/>
    <cellStyle name="40% - Accent4 28 2" xfId="1918"/>
    <cellStyle name="40% - Accent4 28 2 2" xfId="5779"/>
    <cellStyle name="40% - Accent4 28 3" xfId="5780"/>
    <cellStyle name="40% - Accent4 28_draft transactions report_052009_rvsd" xfId="1919"/>
    <cellStyle name="40% - Accent4 29" xfId="1920"/>
    <cellStyle name="40% - Accent4 29 2" xfId="1921"/>
    <cellStyle name="40% - Accent4 29 2 2" xfId="5781"/>
    <cellStyle name="40% - Accent4 29 3" xfId="5782"/>
    <cellStyle name="40% - Accent4 29_draft transactions report_052009_rvsd" xfId="1922"/>
    <cellStyle name="40% - Accent4 3" xfId="1923"/>
    <cellStyle name="40% - Accent4 3 2" xfId="1924"/>
    <cellStyle name="40% - Accent4 3 2 2" xfId="1925"/>
    <cellStyle name="40% - Accent4 3 2 2 2" xfId="5783"/>
    <cellStyle name="40% - Accent4 3 2 3" xfId="5784"/>
    <cellStyle name="40% - Accent4 3 2_draft transactions report_052009_rvsd" xfId="1926"/>
    <cellStyle name="40% - Accent4 3 3" xfId="1927"/>
    <cellStyle name="40% - Accent4 3 3 2" xfId="5785"/>
    <cellStyle name="40% - Accent4 3 4" xfId="5786"/>
    <cellStyle name="40% - Accent4 3_draft transactions report_052009_rvsd" xfId="1928"/>
    <cellStyle name="40% - Accent4 30" xfId="1929"/>
    <cellStyle name="40% - Accent4 30 2" xfId="1930"/>
    <cellStyle name="40% - Accent4 30 2 2" xfId="5787"/>
    <cellStyle name="40% - Accent4 30 3" xfId="5788"/>
    <cellStyle name="40% - Accent4 30_draft transactions report_052009_rvsd" xfId="1931"/>
    <cellStyle name="40% - Accent4 31" xfId="1932"/>
    <cellStyle name="40% - Accent4 31 2" xfId="1933"/>
    <cellStyle name="40% - Accent4 31 2 2" xfId="5789"/>
    <cellStyle name="40% - Accent4 31 3" xfId="5790"/>
    <cellStyle name="40% - Accent4 31_draft transactions report_052009_rvsd" xfId="1934"/>
    <cellStyle name="40% - Accent4 32" xfId="1935"/>
    <cellStyle name="40% - Accent4 32 2" xfId="1936"/>
    <cellStyle name="40% - Accent4 32 2 2" xfId="5791"/>
    <cellStyle name="40% - Accent4 32 3" xfId="5792"/>
    <cellStyle name="40% - Accent4 32_draft transactions report_052009_rvsd" xfId="1937"/>
    <cellStyle name="40% - Accent4 33" xfId="1938"/>
    <cellStyle name="40% - Accent4 33 2" xfId="5793"/>
    <cellStyle name="40% - Accent4 34" xfId="1939"/>
    <cellStyle name="40% - Accent4 34 2" xfId="5794"/>
    <cellStyle name="40% - Accent4 35" xfId="1940"/>
    <cellStyle name="40% - Accent4 35 2" xfId="5795"/>
    <cellStyle name="40% - Accent4 36" xfId="1941"/>
    <cellStyle name="40% - Accent4 36 2" xfId="5796"/>
    <cellStyle name="40% - Accent4 37" xfId="1942"/>
    <cellStyle name="40% - Accent4 37 2" xfId="5797"/>
    <cellStyle name="40% - Accent4 38" xfId="1943"/>
    <cellStyle name="40% - Accent4 38 2" xfId="5798"/>
    <cellStyle name="40% - Accent4 39" xfId="1944"/>
    <cellStyle name="40% - Accent4 39 2" xfId="5799"/>
    <cellStyle name="40% - Accent4 4" xfId="1945"/>
    <cellStyle name="40% - Accent4 4 2" xfId="1946"/>
    <cellStyle name="40% - Accent4 4 2 2" xfId="1947"/>
    <cellStyle name="40% - Accent4 4 2 2 2" xfId="5800"/>
    <cellStyle name="40% - Accent4 4 2 3" xfId="5801"/>
    <cellStyle name="40% - Accent4 4 2_draft transactions report_052009_rvsd" xfId="1948"/>
    <cellStyle name="40% - Accent4 4 3" xfId="1949"/>
    <cellStyle name="40% - Accent4 4 3 2" xfId="5802"/>
    <cellStyle name="40% - Accent4 4 4" xfId="5803"/>
    <cellStyle name="40% - Accent4 4_draft transactions report_052009_rvsd" xfId="1950"/>
    <cellStyle name="40% - Accent4 40" xfId="1951"/>
    <cellStyle name="40% - Accent4 40 2" xfId="5804"/>
    <cellStyle name="40% - Accent4 41" xfId="1952"/>
    <cellStyle name="40% - Accent4 41 2" xfId="5805"/>
    <cellStyle name="40% - Accent4 42" xfId="1953"/>
    <cellStyle name="40% - Accent4 42 2" xfId="5806"/>
    <cellStyle name="40% - Accent4 43" xfId="1954"/>
    <cellStyle name="40% - Accent4 43 2" xfId="5807"/>
    <cellStyle name="40% - Accent4 44" xfId="1955"/>
    <cellStyle name="40% - Accent4 44 2" xfId="5808"/>
    <cellStyle name="40% - Accent4 45" xfId="1956"/>
    <cellStyle name="40% - Accent4 45 2" xfId="5809"/>
    <cellStyle name="40% - Accent4 46" xfId="1957"/>
    <cellStyle name="40% - Accent4 46 2" xfId="5810"/>
    <cellStyle name="40% - Accent4 47" xfId="1958"/>
    <cellStyle name="40% - Accent4 47 2" xfId="5811"/>
    <cellStyle name="40% - Accent4 48" xfId="1959"/>
    <cellStyle name="40% - Accent4 48 2" xfId="5812"/>
    <cellStyle name="40% - Accent4 49" xfId="1960"/>
    <cellStyle name="40% - Accent4 49 2" xfId="5813"/>
    <cellStyle name="40% - Accent4 5" xfId="1961"/>
    <cellStyle name="40% - Accent4 5 2" xfId="1962"/>
    <cellStyle name="40% - Accent4 5 2 2" xfId="1963"/>
    <cellStyle name="40% - Accent4 5 2 2 2" xfId="5814"/>
    <cellStyle name="40% - Accent4 5 2 3" xfId="5815"/>
    <cellStyle name="40% - Accent4 5 2_draft transactions report_052009_rvsd" xfId="1964"/>
    <cellStyle name="40% - Accent4 5 3" xfId="1965"/>
    <cellStyle name="40% - Accent4 5 3 2" xfId="5816"/>
    <cellStyle name="40% - Accent4 5 4" xfId="5817"/>
    <cellStyle name="40% - Accent4 5_draft transactions report_052009_rvsd" xfId="1966"/>
    <cellStyle name="40% - Accent4 50" xfId="1967"/>
    <cellStyle name="40% - Accent4 50 2" xfId="5818"/>
    <cellStyle name="40% - Accent4 51" xfId="1968"/>
    <cellStyle name="40% - Accent4 51 2" xfId="5819"/>
    <cellStyle name="40% - Accent4 52" xfId="1969"/>
    <cellStyle name="40% - Accent4 52 2" xfId="5820"/>
    <cellStyle name="40% - Accent4 53" xfId="1970"/>
    <cellStyle name="40% - Accent4 53 2" xfId="5821"/>
    <cellStyle name="40% - Accent4 54" xfId="1971"/>
    <cellStyle name="40% - Accent4 54 2" xfId="5822"/>
    <cellStyle name="40% - Accent4 55" xfId="1972"/>
    <cellStyle name="40% - Accent4 55 2" xfId="5823"/>
    <cellStyle name="40% - Accent4 56" xfId="1973"/>
    <cellStyle name="40% - Accent4 56 2" xfId="5824"/>
    <cellStyle name="40% - Accent4 57" xfId="1974"/>
    <cellStyle name="40% - Accent4 57 2" xfId="5825"/>
    <cellStyle name="40% - Accent4 58" xfId="1975"/>
    <cellStyle name="40% - Accent4 58 2" xfId="5826"/>
    <cellStyle name="40% - Accent4 59" xfId="1976"/>
    <cellStyle name="40% - Accent4 59 2" xfId="5827"/>
    <cellStyle name="40% - Accent4 6" xfId="1977"/>
    <cellStyle name="40% - Accent4 6 2" xfId="1978"/>
    <cellStyle name="40% - Accent4 6 2 2" xfId="1979"/>
    <cellStyle name="40% - Accent4 6 2 2 2" xfId="5828"/>
    <cellStyle name="40% - Accent4 6 2 3" xfId="5829"/>
    <cellStyle name="40% - Accent4 6 2_draft transactions report_052009_rvsd" xfId="1980"/>
    <cellStyle name="40% - Accent4 6 3" xfId="1981"/>
    <cellStyle name="40% - Accent4 6 3 2" xfId="5830"/>
    <cellStyle name="40% - Accent4 6 4" xfId="5831"/>
    <cellStyle name="40% - Accent4 6_draft transactions report_052009_rvsd" xfId="1982"/>
    <cellStyle name="40% - Accent4 60" xfId="1983"/>
    <cellStyle name="40% - Accent4 60 2" xfId="5832"/>
    <cellStyle name="40% - Accent4 61" xfId="1984"/>
    <cellStyle name="40% - Accent4 61 2" xfId="5833"/>
    <cellStyle name="40% - Accent4 62" xfId="1985"/>
    <cellStyle name="40% - Accent4 62 2" xfId="5834"/>
    <cellStyle name="40% - Accent4 63" xfId="1986"/>
    <cellStyle name="40% - Accent4 63 2" xfId="5835"/>
    <cellStyle name="40% - Accent4 64" xfId="1987"/>
    <cellStyle name="40% - Accent4 64 2" xfId="5836"/>
    <cellStyle name="40% - Accent4 65" xfId="1988"/>
    <cellStyle name="40% - Accent4 65 2" xfId="5837"/>
    <cellStyle name="40% - Accent4 66" xfId="1989"/>
    <cellStyle name="40% - Accent4 66 2" xfId="5838"/>
    <cellStyle name="40% - Accent4 67" xfId="1990"/>
    <cellStyle name="40% - Accent4 67 2" xfId="5839"/>
    <cellStyle name="40% - Accent4 68" xfId="1991"/>
    <cellStyle name="40% - Accent4 68 2" xfId="5840"/>
    <cellStyle name="40% - Accent4 69" xfId="1992"/>
    <cellStyle name="40% - Accent4 69 2" xfId="5841"/>
    <cellStyle name="40% - Accent4 7" xfId="1993"/>
    <cellStyle name="40% - Accent4 7 2" xfId="1994"/>
    <cellStyle name="40% - Accent4 7 2 2" xfId="1995"/>
    <cellStyle name="40% - Accent4 7 2 2 2" xfId="5842"/>
    <cellStyle name="40% - Accent4 7 2 3" xfId="5843"/>
    <cellStyle name="40% - Accent4 7 2_draft transactions report_052009_rvsd" xfId="1996"/>
    <cellStyle name="40% - Accent4 7 3" xfId="1997"/>
    <cellStyle name="40% - Accent4 7 3 2" xfId="5844"/>
    <cellStyle name="40% - Accent4 7 4" xfId="5845"/>
    <cellStyle name="40% - Accent4 7_draft transactions report_052009_rvsd" xfId="1998"/>
    <cellStyle name="40% - Accent4 70" xfId="1999"/>
    <cellStyle name="40% - Accent4 70 2" xfId="5846"/>
    <cellStyle name="40% - Accent4 71" xfId="2000"/>
    <cellStyle name="40% - Accent4 71 2" xfId="5847"/>
    <cellStyle name="40% - Accent4 72" xfId="2001"/>
    <cellStyle name="40% - Accent4 72 2" xfId="5848"/>
    <cellStyle name="40% - Accent4 73" xfId="2002"/>
    <cellStyle name="40% - Accent4 73 2" xfId="5849"/>
    <cellStyle name="40% - Accent4 74" xfId="2003"/>
    <cellStyle name="40% - Accent4 74 2" xfId="5850"/>
    <cellStyle name="40% - Accent4 75" xfId="2004"/>
    <cellStyle name="40% - Accent4 75 2" xfId="5851"/>
    <cellStyle name="40% - Accent4 76" xfId="2005"/>
    <cellStyle name="40% - Accent4 76 2" xfId="5852"/>
    <cellStyle name="40% - Accent4 77" xfId="2006"/>
    <cellStyle name="40% - Accent4 77 2" xfId="5853"/>
    <cellStyle name="40% - Accent4 78" xfId="2007"/>
    <cellStyle name="40% - Accent4 78 2" xfId="5854"/>
    <cellStyle name="40% - Accent4 79" xfId="2008"/>
    <cellStyle name="40% - Accent4 79 2" xfId="5855"/>
    <cellStyle name="40% - Accent4 8" xfId="2009"/>
    <cellStyle name="40% - Accent4 8 2" xfId="2010"/>
    <cellStyle name="40% - Accent4 8 2 2" xfId="2011"/>
    <cellStyle name="40% - Accent4 8 2 2 2" xfId="5856"/>
    <cellStyle name="40% - Accent4 8 2 3" xfId="5857"/>
    <cellStyle name="40% - Accent4 8 2_draft transactions report_052009_rvsd" xfId="2012"/>
    <cellStyle name="40% - Accent4 8 3" xfId="2013"/>
    <cellStyle name="40% - Accent4 8 3 2" xfId="5858"/>
    <cellStyle name="40% - Accent4 8 4" xfId="5859"/>
    <cellStyle name="40% - Accent4 8_draft transactions report_052009_rvsd" xfId="2014"/>
    <cellStyle name="40% - Accent4 80" xfId="2015"/>
    <cellStyle name="40% - Accent4 80 2" xfId="5860"/>
    <cellStyle name="40% - Accent4 81" xfId="2016"/>
    <cellStyle name="40% - Accent4 81 2" xfId="5861"/>
    <cellStyle name="40% - Accent4 82" xfId="2017"/>
    <cellStyle name="40% - Accent4 82 2" xfId="5862"/>
    <cellStyle name="40% - Accent4 83" xfId="2018"/>
    <cellStyle name="40% - Accent4 83 2" xfId="5863"/>
    <cellStyle name="40% - Accent4 84" xfId="2019"/>
    <cellStyle name="40% - Accent4 84 2" xfId="5864"/>
    <cellStyle name="40% - Accent4 85" xfId="2020"/>
    <cellStyle name="40% - Accent4 85 2" xfId="5865"/>
    <cellStyle name="40% - Accent4 86" xfId="2021"/>
    <cellStyle name="40% - Accent4 86 2" xfId="5866"/>
    <cellStyle name="40% - Accent4 87" xfId="2022"/>
    <cellStyle name="40% - Accent4 87 2" xfId="5867"/>
    <cellStyle name="40% - Accent4 88" xfId="2023"/>
    <cellStyle name="40% - Accent4 88 2" xfId="5868"/>
    <cellStyle name="40% - Accent4 89" xfId="2024"/>
    <cellStyle name="40% - Accent4 89 2" xfId="5869"/>
    <cellStyle name="40% - Accent4 9" xfId="2025"/>
    <cellStyle name="40% - Accent4 9 2" xfId="2026"/>
    <cellStyle name="40% - Accent4 9 2 2" xfId="2027"/>
    <cellStyle name="40% - Accent4 9 2 2 2" xfId="5870"/>
    <cellStyle name="40% - Accent4 9 2 3" xfId="5871"/>
    <cellStyle name="40% - Accent4 9 2_draft transactions report_052009_rvsd" xfId="2028"/>
    <cellStyle name="40% - Accent4 9 3" xfId="2029"/>
    <cellStyle name="40% - Accent4 9 3 2" xfId="5872"/>
    <cellStyle name="40% - Accent4 9 4" xfId="5873"/>
    <cellStyle name="40% - Accent4 9_draft transactions report_052009_rvsd" xfId="2030"/>
    <cellStyle name="40% - Accent4 90" xfId="2031"/>
    <cellStyle name="40% - Accent4 90 2" xfId="5874"/>
    <cellStyle name="40% - Accent4 91" xfId="2032"/>
    <cellStyle name="40% - Accent4 91 2" xfId="5875"/>
    <cellStyle name="40% - Accent4 92" xfId="2033"/>
    <cellStyle name="40% - Accent4 92 2" xfId="5876"/>
    <cellStyle name="40% - Accent4 93" xfId="2034"/>
    <cellStyle name="40% - Accent4 93 2" xfId="5877"/>
    <cellStyle name="40% - Accent4 94" xfId="2035"/>
    <cellStyle name="40% - Accent4 94 2" xfId="5878"/>
    <cellStyle name="40% - Accent4 95" xfId="2036"/>
    <cellStyle name="40% - Accent4 95 2" xfId="5879"/>
    <cellStyle name="40% - Accent4 96" xfId="2037"/>
    <cellStyle name="40% - Accent4 96 2" xfId="5880"/>
    <cellStyle name="40% - Accent4 97" xfId="2038"/>
    <cellStyle name="40% - Accent4 97 2" xfId="5881"/>
    <cellStyle name="40% - Accent4 98" xfId="2039"/>
    <cellStyle name="40% - Accent4 98 2" xfId="5882"/>
    <cellStyle name="40% - Accent4 99" xfId="2040"/>
    <cellStyle name="40% - Accent4 99 2" xfId="5883"/>
    <cellStyle name="40% - Accent5" xfId="2041" builtinId="47" customBuiltin="1"/>
    <cellStyle name="40% - Accent5 10" xfId="2042"/>
    <cellStyle name="40% - Accent5 10 2" xfId="2043"/>
    <cellStyle name="40% - Accent5 10 2 2" xfId="5884"/>
    <cellStyle name="40% - Accent5 10 3" xfId="5885"/>
    <cellStyle name="40% - Accent5 10_draft transactions report_052009_rvsd" xfId="2044"/>
    <cellStyle name="40% - Accent5 100" xfId="2045"/>
    <cellStyle name="40% - Accent5 100 2" xfId="5886"/>
    <cellStyle name="40% - Accent5 101" xfId="2046"/>
    <cellStyle name="40% - Accent5 101 2" xfId="5887"/>
    <cellStyle name="40% - Accent5 102" xfId="2047"/>
    <cellStyle name="40% - Accent5 102 2" xfId="5888"/>
    <cellStyle name="40% - Accent5 103" xfId="2048"/>
    <cellStyle name="40% - Accent5 103 2" xfId="5889"/>
    <cellStyle name="40% - Accent5 104" xfId="2049"/>
    <cellStyle name="40% - Accent5 104 2" xfId="5890"/>
    <cellStyle name="40% - Accent5 105" xfId="2050"/>
    <cellStyle name="40% - Accent5 105 2" xfId="5891"/>
    <cellStyle name="40% - Accent5 106" xfId="2051"/>
    <cellStyle name="40% - Accent5 106 2" xfId="5892"/>
    <cellStyle name="40% - Accent5 107" xfId="2052"/>
    <cellStyle name="40% - Accent5 107 2" xfId="5893"/>
    <cellStyle name="40% - Accent5 108" xfId="2053"/>
    <cellStyle name="40% - Accent5 108 2" xfId="5894"/>
    <cellStyle name="40% - Accent5 109" xfId="2054"/>
    <cellStyle name="40% - Accent5 109 2" xfId="5895"/>
    <cellStyle name="40% - Accent5 11" xfId="2055"/>
    <cellStyle name="40% - Accent5 11 2" xfId="2056"/>
    <cellStyle name="40% - Accent5 11 2 2" xfId="5896"/>
    <cellStyle name="40% - Accent5 11 3" xfId="5897"/>
    <cellStyle name="40% - Accent5 11_draft transactions report_052009_rvsd" xfId="2057"/>
    <cellStyle name="40% - Accent5 110" xfId="2058"/>
    <cellStyle name="40% - Accent5 110 2" xfId="5898"/>
    <cellStyle name="40% - Accent5 111" xfId="2059"/>
    <cellStyle name="40% - Accent5 111 2" xfId="5899"/>
    <cellStyle name="40% - Accent5 112" xfId="2060"/>
    <cellStyle name="40% - Accent5 112 2" xfId="5900"/>
    <cellStyle name="40% - Accent5 113" xfId="2061"/>
    <cellStyle name="40% - Accent5 113 2" xfId="5901"/>
    <cellStyle name="40% - Accent5 114" xfId="2062"/>
    <cellStyle name="40% - Accent5 114 2" xfId="5902"/>
    <cellStyle name="40% - Accent5 115" xfId="2063"/>
    <cellStyle name="40% - Accent5 115 2" xfId="5903"/>
    <cellStyle name="40% - Accent5 116" xfId="2064"/>
    <cellStyle name="40% - Accent5 116 2" xfId="5904"/>
    <cellStyle name="40% - Accent5 117" xfId="2065"/>
    <cellStyle name="40% - Accent5 117 2" xfId="5905"/>
    <cellStyle name="40% - Accent5 118" xfId="2066"/>
    <cellStyle name="40% - Accent5 118 2" xfId="5906"/>
    <cellStyle name="40% - Accent5 119" xfId="3118"/>
    <cellStyle name="40% - Accent5 119 2" xfId="5907"/>
    <cellStyle name="40% - Accent5 12" xfId="2067"/>
    <cellStyle name="40% - Accent5 12 2" xfId="2068"/>
    <cellStyle name="40% - Accent5 12 2 2" xfId="5908"/>
    <cellStyle name="40% - Accent5 12 3" xfId="5909"/>
    <cellStyle name="40% - Accent5 12_draft transactions report_052009_rvsd" xfId="2069"/>
    <cellStyle name="40% - Accent5 120" xfId="3121"/>
    <cellStyle name="40% - Accent5 120 2" xfId="5910"/>
    <cellStyle name="40% - Accent5 121" xfId="3134"/>
    <cellStyle name="40% - Accent5 121 2" xfId="5911"/>
    <cellStyle name="40% - Accent5 122" xfId="3158"/>
    <cellStyle name="40% - Accent5 123" xfId="3200"/>
    <cellStyle name="40% - Accent5 124" xfId="3242"/>
    <cellStyle name="40% - Accent5 125" xfId="3284"/>
    <cellStyle name="40% - Accent5 126" xfId="3325"/>
    <cellStyle name="40% - Accent5 127" xfId="3367"/>
    <cellStyle name="40% - Accent5 127 2" xfId="5912"/>
    <cellStyle name="40% - Accent5 128" xfId="3370"/>
    <cellStyle name="40% - Accent5 128 2" xfId="5913"/>
    <cellStyle name="40% - Accent5 129" xfId="3383"/>
    <cellStyle name="40% - Accent5 129 2" xfId="5914"/>
    <cellStyle name="40% - Accent5 13" xfId="2070"/>
    <cellStyle name="40% - Accent5 13 2" xfId="2071"/>
    <cellStyle name="40% - Accent5 13 2 2" xfId="5915"/>
    <cellStyle name="40% - Accent5 13 3" xfId="5916"/>
    <cellStyle name="40% - Accent5 13_draft transactions report_052009_rvsd" xfId="2072"/>
    <cellStyle name="40% - Accent5 130" xfId="3406"/>
    <cellStyle name="40% - Accent5 130 2" xfId="5917"/>
    <cellStyle name="40% - Accent5 131" xfId="3409"/>
    <cellStyle name="40% - Accent5 131 2" xfId="5918"/>
    <cellStyle name="40% - Accent5 132" xfId="3422"/>
    <cellStyle name="40% - Accent5 132 2" xfId="5919"/>
    <cellStyle name="40% - Accent5 133" xfId="3435"/>
    <cellStyle name="40% - Accent5 133 2" xfId="5920"/>
    <cellStyle name="40% - Accent5 134" xfId="3448"/>
    <cellStyle name="40% - Accent5 134 2" xfId="5921"/>
    <cellStyle name="40% - Accent5 135" xfId="3472"/>
    <cellStyle name="40% - Accent5 136" xfId="3514"/>
    <cellStyle name="40% - Accent5 137" xfId="3555"/>
    <cellStyle name="40% - Accent5 138" xfId="3597"/>
    <cellStyle name="40% - Accent5 138 2" xfId="5922"/>
    <cellStyle name="40% - Accent5 139" xfId="3614"/>
    <cellStyle name="40% - Accent5 139 2" xfId="5923"/>
    <cellStyle name="40% - Accent5 14" xfId="2073"/>
    <cellStyle name="40% - Accent5 14 2" xfId="2074"/>
    <cellStyle name="40% - Accent5 14 2 2" xfId="5924"/>
    <cellStyle name="40% - Accent5 14 3" xfId="5925"/>
    <cellStyle name="40% - Accent5 14_draft transactions report_052009_rvsd" xfId="2075"/>
    <cellStyle name="40% - Accent5 140" xfId="3627"/>
    <cellStyle name="40% - Accent5 140 2" xfId="5926"/>
    <cellStyle name="40% - Accent5 141" xfId="3640"/>
    <cellStyle name="40% - Accent5 141 2" xfId="5927"/>
    <cellStyle name="40% - Accent5 142" xfId="3653"/>
    <cellStyle name="40% - Accent5 142 2" xfId="5928"/>
    <cellStyle name="40% - Accent5 143" xfId="3666"/>
    <cellStyle name="40% - Accent5 143 2" xfId="5929"/>
    <cellStyle name="40% - Accent5 144" xfId="3679"/>
    <cellStyle name="40% - Accent5 144 2" xfId="5930"/>
    <cellStyle name="40% - Accent5 145" xfId="3692"/>
    <cellStyle name="40% - Accent5 145 2" xfId="5931"/>
    <cellStyle name="40% - Accent5 146" xfId="3706"/>
    <cellStyle name="40% - Accent5 146 2" xfId="5932"/>
    <cellStyle name="40% - Accent5 147" xfId="3601"/>
    <cellStyle name="40% - Accent5 148" xfId="3757"/>
    <cellStyle name="40% - Accent5 149" xfId="3798"/>
    <cellStyle name="40% - Accent5 15" xfId="2076"/>
    <cellStyle name="40% - Accent5 15 2" xfId="2077"/>
    <cellStyle name="40% - Accent5 15 2 2" xfId="5933"/>
    <cellStyle name="40% - Accent5 15 3" xfId="5934"/>
    <cellStyle name="40% - Accent5 15_draft transactions report_052009_rvsd" xfId="2078"/>
    <cellStyle name="40% - Accent5 150" xfId="3840"/>
    <cellStyle name="40% - Accent5 151" xfId="3882"/>
    <cellStyle name="40% - Accent5 152" xfId="3995"/>
    <cellStyle name="40% - Accent5 153" xfId="5935"/>
    <cellStyle name="40% - Accent5 16" xfId="2079"/>
    <cellStyle name="40% - Accent5 16 2" xfId="2080"/>
    <cellStyle name="40% - Accent5 16 2 2" xfId="5936"/>
    <cellStyle name="40% - Accent5 16 3" xfId="5937"/>
    <cellStyle name="40% - Accent5 16_draft transactions report_052009_rvsd" xfId="2081"/>
    <cellStyle name="40% - Accent5 17" xfId="2082"/>
    <cellStyle name="40% - Accent5 17 2" xfId="2083"/>
    <cellStyle name="40% - Accent5 17 2 2" xfId="5938"/>
    <cellStyle name="40% - Accent5 17 3" xfId="5939"/>
    <cellStyle name="40% - Accent5 17_draft transactions report_052009_rvsd" xfId="2084"/>
    <cellStyle name="40% - Accent5 18" xfId="2085"/>
    <cellStyle name="40% - Accent5 18 2" xfId="2086"/>
    <cellStyle name="40% - Accent5 18 2 2" xfId="5940"/>
    <cellStyle name="40% - Accent5 18 3" xfId="5941"/>
    <cellStyle name="40% - Accent5 18_draft transactions report_052009_rvsd" xfId="2087"/>
    <cellStyle name="40% - Accent5 19" xfId="2088"/>
    <cellStyle name="40% - Accent5 19 2" xfId="2089"/>
    <cellStyle name="40% - Accent5 19 2 2" xfId="5942"/>
    <cellStyle name="40% - Accent5 19 3" xfId="5943"/>
    <cellStyle name="40% - Accent5 19_draft transactions report_052009_rvsd" xfId="2090"/>
    <cellStyle name="40% - Accent5 2" xfId="2091"/>
    <cellStyle name="40% - Accent5 2 2" xfId="2092"/>
    <cellStyle name="40% - Accent5 2 2 2" xfId="2093"/>
    <cellStyle name="40% - Accent5 2 2 2 2" xfId="5944"/>
    <cellStyle name="40% - Accent5 2 2 3" xfId="5945"/>
    <cellStyle name="40% - Accent5 2 2_draft transactions report_052009_rvsd" xfId="2094"/>
    <cellStyle name="40% - Accent5 2 3" xfId="2095"/>
    <cellStyle name="40% - Accent5 2 3 2" xfId="5946"/>
    <cellStyle name="40% - Accent5 2 4" xfId="5947"/>
    <cellStyle name="40% - Accent5 2_draft transactions report_052009_rvsd" xfId="2096"/>
    <cellStyle name="40% - Accent5 20" xfId="2097"/>
    <cellStyle name="40% - Accent5 20 2" xfId="2098"/>
    <cellStyle name="40% - Accent5 20 2 2" xfId="5948"/>
    <cellStyle name="40% - Accent5 20 3" xfId="5949"/>
    <cellStyle name="40% - Accent5 20_draft transactions report_052009_rvsd" xfId="2099"/>
    <cellStyle name="40% - Accent5 21" xfId="2100"/>
    <cellStyle name="40% - Accent5 21 2" xfId="2101"/>
    <cellStyle name="40% - Accent5 21 2 2" xfId="5950"/>
    <cellStyle name="40% - Accent5 21 3" xfId="5951"/>
    <cellStyle name="40% - Accent5 21_draft transactions report_052009_rvsd" xfId="2102"/>
    <cellStyle name="40% - Accent5 22" xfId="2103"/>
    <cellStyle name="40% - Accent5 22 2" xfId="2104"/>
    <cellStyle name="40% - Accent5 22 2 2" xfId="5952"/>
    <cellStyle name="40% - Accent5 22 3" xfId="5953"/>
    <cellStyle name="40% - Accent5 22_draft transactions report_052009_rvsd" xfId="2105"/>
    <cellStyle name="40% - Accent5 23" xfId="2106"/>
    <cellStyle name="40% - Accent5 23 2" xfId="2107"/>
    <cellStyle name="40% - Accent5 23 2 2" xfId="5954"/>
    <cellStyle name="40% - Accent5 23 3" xfId="5955"/>
    <cellStyle name="40% - Accent5 23_draft transactions report_052009_rvsd" xfId="2108"/>
    <cellStyle name="40% - Accent5 24" xfId="2109"/>
    <cellStyle name="40% - Accent5 24 2" xfId="2110"/>
    <cellStyle name="40% - Accent5 24 2 2" xfId="5956"/>
    <cellStyle name="40% - Accent5 24 3" xfId="5957"/>
    <cellStyle name="40% - Accent5 24_draft transactions report_052009_rvsd" xfId="2111"/>
    <cellStyle name="40% - Accent5 25" xfId="2112"/>
    <cellStyle name="40% - Accent5 25 2" xfId="2113"/>
    <cellStyle name="40% - Accent5 25 2 2" xfId="5958"/>
    <cellStyle name="40% - Accent5 25 3" xfId="5959"/>
    <cellStyle name="40% - Accent5 25_draft transactions report_052009_rvsd" xfId="2114"/>
    <cellStyle name="40% - Accent5 26" xfId="2115"/>
    <cellStyle name="40% - Accent5 26 2" xfId="2116"/>
    <cellStyle name="40% - Accent5 26 2 2" xfId="5960"/>
    <cellStyle name="40% - Accent5 26 3" xfId="5961"/>
    <cellStyle name="40% - Accent5 26_draft transactions report_052009_rvsd" xfId="2117"/>
    <cellStyle name="40% - Accent5 27" xfId="2118"/>
    <cellStyle name="40% - Accent5 27 2" xfId="2119"/>
    <cellStyle name="40% - Accent5 27 2 2" xfId="5962"/>
    <cellStyle name="40% - Accent5 27 3" xfId="5963"/>
    <cellStyle name="40% - Accent5 27_draft transactions report_052009_rvsd" xfId="2120"/>
    <cellStyle name="40% - Accent5 28" xfId="2121"/>
    <cellStyle name="40% - Accent5 28 2" xfId="2122"/>
    <cellStyle name="40% - Accent5 28 2 2" xfId="5964"/>
    <cellStyle name="40% - Accent5 28 3" xfId="5965"/>
    <cellStyle name="40% - Accent5 28_draft transactions report_052009_rvsd" xfId="2123"/>
    <cellStyle name="40% - Accent5 29" xfId="2124"/>
    <cellStyle name="40% - Accent5 29 2" xfId="2125"/>
    <cellStyle name="40% - Accent5 29 2 2" xfId="5966"/>
    <cellStyle name="40% - Accent5 29 3" xfId="5967"/>
    <cellStyle name="40% - Accent5 29_draft transactions report_052009_rvsd" xfId="2126"/>
    <cellStyle name="40% - Accent5 3" xfId="2127"/>
    <cellStyle name="40% - Accent5 3 2" xfId="2128"/>
    <cellStyle name="40% - Accent5 3 2 2" xfId="2129"/>
    <cellStyle name="40% - Accent5 3 2 2 2" xfId="5968"/>
    <cellStyle name="40% - Accent5 3 2 3" xfId="5969"/>
    <cellStyle name="40% - Accent5 3 2_draft transactions report_052009_rvsd" xfId="2130"/>
    <cellStyle name="40% - Accent5 3 3" xfId="2131"/>
    <cellStyle name="40% - Accent5 3 3 2" xfId="5970"/>
    <cellStyle name="40% - Accent5 3 4" xfId="5971"/>
    <cellStyle name="40% - Accent5 3_draft transactions report_052009_rvsd" xfId="2132"/>
    <cellStyle name="40% - Accent5 30" xfId="2133"/>
    <cellStyle name="40% - Accent5 30 2" xfId="2134"/>
    <cellStyle name="40% - Accent5 30 2 2" xfId="5972"/>
    <cellStyle name="40% - Accent5 30 3" xfId="5973"/>
    <cellStyle name="40% - Accent5 30_draft transactions report_052009_rvsd" xfId="2135"/>
    <cellStyle name="40% - Accent5 31" xfId="2136"/>
    <cellStyle name="40% - Accent5 31 2" xfId="2137"/>
    <cellStyle name="40% - Accent5 31 2 2" xfId="5974"/>
    <cellStyle name="40% - Accent5 31 3" xfId="5975"/>
    <cellStyle name="40% - Accent5 31_draft transactions report_052009_rvsd" xfId="2138"/>
    <cellStyle name="40% - Accent5 32" xfId="2139"/>
    <cellStyle name="40% - Accent5 32 2" xfId="2140"/>
    <cellStyle name="40% - Accent5 32 2 2" xfId="5976"/>
    <cellStyle name="40% - Accent5 32 3" xfId="5977"/>
    <cellStyle name="40% - Accent5 32_draft transactions report_052009_rvsd" xfId="2141"/>
    <cellStyle name="40% - Accent5 33" xfId="2142"/>
    <cellStyle name="40% - Accent5 33 2" xfId="5978"/>
    <cellStyle name="40% - Accent5 34" xfId="2143"/>
    <cellStyle name="40% - Accent5 34 2" xfId="5979"/>
    <cellStyle name="40% - Accent5 35" xfId="2144"/>
    <cellStyle name="40% - Accent5 35 2" xfId="5980"/>
    <cellStyle name="40% - Accent5 36" xfId="2145"/>
    <cellStyle name="40% - Accent5 36 2" xfId="5981"/>
    <cellStyle name="40% - Accent5 37" xfId="2146"/>
    <cellStyle name="40% - Accent5 37 2" xfId="5982"/>
    <cellStyle name="40% - Accent5 38" xfId="2147"/>
    <cellStyle name="40% - Accent5 38 2" xfId="5983"/>
    <cellStyle name="40% - Accent5 39" xfId="2148"/>
    <cellStyle name="40% - Accent5 39 2" xfId="5984"/>
    <cellStyle name="40% - Accent5 4" xfId="2149"/>
    <cellStyle name="40% - Accent5 4 2" xfId="2150"/>
    <cellStyle name="40% - Accent5 4 2 2" xfId="2151"/>
    <cellStyle name="40% - Accent5 4 2 2 2" xfId="5985"/>
    <cellStyle name="40% - Accent5 4 2 3" xfId="5986"/>
    <cellStyle name="40% - Accent5 4 2_draft transactions report_052009_rvsd" xfId="2152"/>
    <cellStyle name="40% - Accent5 4 3" xfId="2153"/>
    <cellStyle name="40% - Accent5 4 3 2" xfId="5987"/>
    <cellStyle name="40% - Accent5 4 4" xfId="5988"/>
    <cellStyle name="40% - Accent5 4_draft transactions report_052009_rvsd" xfId="2154"/>
    <cellStyle name="40% - Accent5 40" xfId="2155"/>
    <cellStyle name="40% - Accent5 40 2" xfId="5989"/>
    <cellStyle name="40% - Accent5 41" xfId="2156"/>
    <cellStyle name="40% - Accent5 41 2" xfId="5990"/>
    <cellStyle name="40% - Accent5 42" xfId="2157"/>
    <cellStyle name="40% - Accent5 42 2" xfId="5991"/>
    <cellStyle name="40% - Accent5 43" xfId="2158"/>
    <cellStyle name="40% - Accent5 43 2" xfId="5992"/>
    <cellStyle name="40% - Accent5 44" xfId="2159"/>
    <cellStyle name="40% - Accent5 44 2" xfId="5993"/>
    <cellStyle name="40% - Accent5 45" xfId="2160"/>
    <cellStyle name="40% - Accent5 45 2" xfId="5994"/>
    <cellStyle name="40% - Accent5 46" xfId="2161"/>
    <cellStyle name="40% - Accent5 46 2" xfId="5995"/>
    <cellStyle name="40% - Accent5 47" xfId="2162"/>
    <cellStyle name="40% - Accent5 47 2" xfId="5996"/>
    <cellStyle name="40% - Accent5 48" xfId="2163"/>
    <cellStyle name="40% - Accent5 48 2" xfId="5997"/>
    <cellStyle name="40% - Accent5 49" xfId="2164"/>
    <cellStyle name="40% - Accent5 49 2" xfId="5998"/>
    <cellStyle name="40% - Accent5 5" xfId="2165"/>
    <cellStyle name="40% - Accent5 5 2" xfId="2166"/>
    <cellStyle name="40% - Accent5 5 2 2" xfId="2167"/>
    <cellStyle name="40% - Accent5 5 2 2 2" xfId="5999"/>
    <cellStyle name="40% - Accent5 5 2 3" xfId="6000"/>
    <cellStyle name="40% - Accent5 5 2_draft transactions report_052009_rvsd" xfId="2168"/>
    <cellStyle name="40% - Accent5 5 3" xfId="2169"/>
    <cellStyle name="40% - Accent5 5 3 2" xfId="6001"/>
    <cellStyle name="40% - Accent5 5 4" xfId="6002"/>
    <cellStyle name="40% - Accent5 5_draft transactions report_052009_rvsd" xfId="2170"/>
    <cellStyle name="40% - Accent5 50" xfId="2171"/>
    <cellStyle name="40% - Accent5 50 2" xfId="6003"/>
    <cellStyle name="40% - Accent5 51" xfId="2172"/>
    <cellStyle name="40% - Accent5 51 2" xfId="6004"/>
    <cellStyle name="40% - Accent5 52" xfId="2173"/>
    <cellStyle name="40% - Accent5 52 2" xfId="6005"/>
    <cellStyle name="40% - Accent5 53" xfId="2174"/>
    <cellStyle name="40% - Accent5 53 2" xfId="6006"/>
    <cellStyle name="40% - Accent5 54" xfId="2175"/>
    <cellStyle name="40% - Accent5 54 2" xfId="6007"/>
    <cellStyle name="40% - Accent5 55" xfId="2176"/>
    <cellStyle name="40% - Accent5 55 2" xfId="6008"/>
    <cellStyle name="40% - Accent5 56" xfId="2177"/>
    <cellStyle name="40% - Accent5 56 2" xfId="6009"/>
    <cellStyle name="40% - Accent5 57" xfId="2178"/>
    <cellStyle name="40% - Accent5 57 2" xfId="6010"/>
    <cellStyle name="40% - Accent5 58" xfId="2179"/>
    <cellStyle name="40% - Accent5 58 2" xfId="6011"/>
    <cellStyle name="40% - Accent5 59" xfId="2180"/>
    <cellStyle name="40% - Accent5 59 2" xfId="6012"/>
    <cellStyle name="40% - Accent5 6" xfId="2181"/>
    <cellStyle name="40% - Accent5 6 2" xfId="2182"/>
    <cellStyle name="40% - Accent5 6 2 2" xfId="2183"/>
    <cellStyle name="40% - Accent5 6 2 2 2" xfId="6013"/>
    <cellStyle name="40% - Accent5 6 2 3" xfId="6014"/>
    <cellStyle name="40% - Accent5 6 2_draft transactions report_052009_rvsd" xfId="2184"/>
    <cellStyle name="40% - Accent5 6 3" xfId="2185"/>
    <cellStyle name="40% - Accent5 6 3 2" xfId="6015"/>
    <cellStyle name="40% - Accent5 6 4" xfId="6016"/>
    <cellStyle name="40% - Accent5 6_draft transactions report_052009_rvsd" xfId="2186"/>
    <cellStyle name="40% - Accent5 60" xfId="2187"/>
    <cellStyle name="40% - Accent5 60 2" xfId="6017"/>
    <cellStyle name="40% - Accent5 61" xfId="2188"/>
    <cellStyle name="40% - Accent5 61 2" xfId="6018"/>
    <cellStyle name="40% - Accent5 62" xfId="2189"/>
    <cellStyle name="40% - Accent5 62 2" xfId="6019"/>
    <cellStyle name="40% - Accent5 63" xfId="2190"/>
    <cellStyle name="40% - Accent5 63 2" xfId="6020"/>
    <cellStyle name="40% - Accent5 64" xfId="2191"/>
    <cellStyle name="40% - Accent5 64 2" xfId="6021"/>
    <cellStyle name="40% - Accent5 65" xfId="2192"/>
    <cellStyle name="40% - Accent5 65 2" xfId="6022"/>
    <cellStyle name="40% - Accent5 66" xfId="2193"/>
    <cellStyle name="40% - Accent5 66 2" xfId="6023"/>
    <cellStyle name="40% - Accent5 67" xfId="2194"/>
    <cellStyle name="40% - Accent5 67 2" xfId="6024"/>
    <cellStyle name="40% - Accent5 68" xfId="2195"/>
    <cellStyle name="40% - Accent5 68 2" xfId="6025"/>
    <cellStyle name="40% - Accent5 69" xfId="2196"/>
    <cellStyle name="40% - Accent5 69 2" xfId="6026"/>
    <cellStyle name="40% - Accent5 7" xfId="2197"/>
    <cellStyle name="40% - Accent5 7 2" xfId="2198"/>
    <cellStyle name="40% - Accent5 7 2 2" xfId="2199"/>
    <cellStyle name="40% - Accent5 7 2 2 2" xfId="6027"/>
    <cellStyle name="40% - Accent5 7 2 3" xfId="6028"/>
    <cellStyle name="40% - Accent5 7 2_draft transactions report_052009_rvsd" xfId="2200"/>
    <cellStyle name="40% - Accent5 7 3" xfId="2201"/>
    <cellStyle name="40% - Accent5 7 3 2" xfId="6029"/>
    <cellStyle name="40% - Accent5 7 4" xfId="6030"/>
    <cellStyle name="40% - Accent5 7_draft transactions report_052009_rvsd" xfId="2202"/>
    <cellStyle name="40% - Accent5 70" xfId="2203"/>
    <cellStyle name="40% - Accent5 70 2" xfId="6031"/>
    <cellStyle name="40% - Accent5 71" xfId="2204"/>
    <cellStyle name="40% - Accent5 71 2" xfId="6032"/>
    <cellStyle name="40% - Accent5 72" xfId="2205"/>
    <cellStyle name="40% - Accent5 72 2" xfId="6033"/>
    <cellStyle name="40% - Accent5 73" xfId="2206"/>
    <cellStyle name="40% - Accent5 73 2" xfId="6034"/>
    <cellStyle name="40% - Accent5 74" xfId="2207"/>
    <cellStyle name="40% - Accent5 74 2" xfId="6035"/>
    <cellStyle name="40% - Accent5 75" xfId="2208"/>
    <cellStyle name="40% - Accent5 75 2" xfId="6036"/>
    <cellStyle name="40% - Accent5 76" xfId="2209"/>
    <cellStyle name="40% - Accent5 76 2" xfId="6037"/>
    <cellStyle name="40% - Accent5 77" xfId="2210"/>
    <cellStyle name="40% - Accent5 77 2" xfId="6038"/>
    <cellStyle name="40% - Accent5 78" xfId="2211"/>
    <cellStyle name="40% - Accent5 78 2" xfId="6039"/>
    <cellStyle name="40% - Accent5 79" xfId="2212"/>
    <cellStyle name="40% - Accent5 79 2" xfId="6040"/>
    <cellStyle name="40% - Accent5 8" xfId="2213"/>
    <cellStyle name="40% - Accent5 8 2" xfId="2214"/>
    <cellStyle name="40% - Accent5 8 2 2" xfId="2215"/>
    <cellStyle name="40% - Accent5 8 2 2 2" xfId="6041"/>
    <cellStyle name="40% - Accent5 8 2 3" xfId="6042"/>
    <cellStyle name="40% - Accent5 8 2_draft transactions report_052009_rvsd" xfId="2216"/>
    <cellStyle name="40% - Accent5 8 3" xfId="2217"/>
    <cellStyle name="40% - Accent5 8 3 2" xfId="6043"/>
    <cellStyle name="40% - Accent5 8 4" xfId="6044"/>
    <cellStyle name="40% - Accent5 8_draft transactions report_052009_rvsd" xfId="2218"/>
    <cellStyle name="40% - Accent5 80" xfId="2219"/>
    <cellStyle name="40% - Accent5 80 2" xfId="6045"/>
    <cellStyle name="40% - Accent5 81" xfId="2220"/>
    <cellStyle name="40% - Accent5 81 2" xfId="6046"/>
    <cellStyle name="40% - Accent5 82" xfId="2221"/>
    <cellStyle name="40% - Accent5 82 2" xfId="6047"/>
    <cellStyle name="40% - Accent5 83" xfId="2222"/>
    <cellStyle name="40% - Accent5 83 2" xfId="6048"/>
    <cellStyle name="40% - Accent5 84" xfId="2223"/>
    <cellStyle name="40% - Accent5 84 2" xfId="6049"/>
    <cellStyle name="40% - Accent5 85" xfId="2224"/>
    <cellStyle name="40% - Accent5 85 2" xfId="6050"/>
    <cellStyle name="40% - Accent5 86" xfId="2225"/>
    <cellStyle name="40% - Accent5 86 2" xfId="6051"/>
    <cellStyle name="40% - Accent5 87" xfId="2226"/>
    <cellStyle name="40% - Accent5 87 2" xfId="6052"/>
    <cellStyle name="40% - Accent5 88" xfId="2227"/>
    <cellStyle name="40% - Accent5 88 2" xfId="6053"/>
    <cellStyle name="40% - Accent5 89" xfId="2228"/>
    <cellStyle name="40% - Accent5 89 2" xfId="6054"/>
    <cellStyle name="40% - Accent5 9" xfId="2229"/>
    <cellStyle name="40% - Accent5 9 2" xfId="2230"/>
    <cellStyle name="40% - Accent5 9 2 2" xfId="2231"/>
    <cellStyle name="40% - Accent5 9 2 2 2" xfId="6055"/>
    <cellStyle name="40% - Accent5 9 2 3" xfId="6056"/>
    <cellStyle name="40% - Accent5 9 2_draft transactions report_052009_rvsd" xfId="2232"/>
    <cellStyle name="40% - Accent5 9 3" xfId="2233"/>
    <cellStyle name="40% - Accent5 9 3 2" xfId="6057"/>
    <cellStyle name="40% - Accent5 9 4" xfId="6058"/>
    <cellStyle name="40% - Accent5 9_draft transactions report_052009_rvsd" xfId="2234"/>
    <cellStyle name="40% - Accent5 90" xfId="2235"/>
    <cellStyle name="40% - Accent5 90 2" xfId="6059"/>
    <cellStyle name="40% - Accent5 91" xfId="2236"/>
    <cellStyle name="40% - Accent5 91 2" xfId="6060"/>
    <cellStyle name="40% - Accent5 92" xfId="2237"/>
    <cellStyle name="40% - Accent5 92 2" xfId="6061"/>
    <cellStyle name="40% - Accent5 93" xfId="2238"/>
    <cellStyle name="40% - Accent5 93 2" xfId="6062"/>
    <cellStyle name="40% - Accent5 94" xfId="2239"/>
    <cellStyle name="40% - Accent5 94 2" xfId="6063"/>
    <cellStyle name="40% - Accent5 95" xfId="2240"/>
    <cellStyle name="40% - Accent5 95 2" xfId="6064"/>
    <cellStyle name="40% - Accent5 96" xfId="2241"/>
    <cellStyle name="40% - Accent5 96 2" xfId="6065"/>
    <cellStyle name="40% - Accent5 97" xfId="2242"/>
    <cellStyle name="40% - Accent5 97 2" xfId="6066"/>
    <cellStyle name="40% - Accent5 98" xfId="2243"/>
    <cellStyle name="40% - Accent5 98 2" xfId="6067"/>
    <cellStyle name="40% - Accent5 99" xfId="2244"/>
    <cellStyle name="40% - Accent5 99 2" xfId="6068"/>
    <cellStyle name="40% - Accent6" xfId="2245" builtinId="51" customBuiltin="1"/>
    <cellStyle name="40% - Accent6 10" xfId="2246"/>
    <cellStyle name="40% - Accent6 10 2" xfId="2247"/>
    <cellStyle name="40% - Accent6 10 2 2" xfId="6069"/>
    <cellStyle name="40% - Accent6 10 3" xfId="6070"/>
    <cellStyle name="40% - Accent6 10_draft transactions report_052009_rvsd" xfId="2248"/>
    <cellStyle name="40% - Accent6 100" xfId="2249"/>
    <cellStyle name="40% - Accent6 100 2" xfId="6071"/>
    <cellStyle name="40% - Accent6 101" xfId="2250"/>
    <cellStyle name="40% - Accent6 101 2" xfId="6072"/>
    <cellStyle name="40% - Accent6 102" xfId="2251"/>
    <cellStyle name="40% - Accent6 102 2" xfId="6073"/>
    <cellStyle name="40% - Accent6 103" xfId="2252"/>
    <cellStyle name="40% - Accent6 103 2" xfId="6074"/>
    <cellStyle name="40% - Accent6 104" xfId="2253"/>
    <cellStyle name="40% - Accent6 104 2" xfId="6075"/>
    <cellStyle name="40% - Accent6 105" xfId="2254"/>
    <cellStyle name="40% - Accent6 105 2" xfId="6076"/>
    <cellStyle name="40% - Accent6 106" xfId="2255"/>
    <cellStyle name="40% - Accent6 106 2" xfId="6077"/>
    <cellStyle name="40% - Accent6 107" xfId="2256"/>
    <cellStyle name="40% - Accent6 107 2" xfId="6078"/>
    <cellStyle name="40% - Accent6 108" xfId="2257"/>
    <cellStyle name="40% - Accent6 108 2" xfId="6079"/>
    <cellStyle name="40% - Accent6 109" xfId="2258"/>
    <cellStyle name="40% - Accent6 109 2" xfId="6080"/>
    <cellStyle name="40% - Accent6 11" xfId="2259"/>
    <cellStyle name="40% - Accent6 11 2" xfId="2260"/>
    <cellStyle name="40% - Accent6 11 2 2" xfId="6081"/>
    <cellStyle name="40% - Accent6 11 3" xfId="6082"/>
    <cellStyle name="40% - Accent6 11_draft transactions report_052009_rvsd" xfId="2261"/>
    <cellStyle name="40% - Accent6 110" xfId="2262"/>
    <cellStyle name="40% - Accent6 110 2" xfId="6083"/>
    <cellStyle name="40% - Accent6 111" xfId="2263"/>
    <cellStyle name="40% - Accent6 111 2" xfId="6084"/>
    <cellStyle name="40% - Accent6 112" xfId="2264"/>
    <cellStyle name="40% - Accent6 112 2" xfId="6085"/>
    <cellStyle name="40% - Accent6 113" xfId="2265"/>
    <cellStyle name="40% - Accent6 113 2" xfId="6086"/>
    <cellStyle name="40% - Accent6 114" xfId="2266"/>
    <cellStyle name="40% - Accent6 114 2" xfId="6087"/>
    <cellStyle name="40% - Accent6 115" xfId="2267"/>
    <cellStyle name="40% - Accent6 115 2" xfId="6088"/>
    <cellStyle name="40% - Accent6 116" xfId="2268"/>
    <cellStyle name="40% - Accent6 116 2" xfId="6089"/>
    <cellStyle name="40% - Accent6 117" xfId="2269"/>
    <cellStyle name="40% - Accent6 117 2" xfId="6090"/>
    <cellStyle name="40% - Accent6 118" xfId="2270"/>
    <cellStyle name="40% - Accent6 118 2" xfId="6091"/>
    <cellStyle name="40% - Accent6 119" xfId="3119"/>
    <cellStyle name="40% - Accent6 119 2" xfId="6092"/>
    <cellStyle name="40% - Accent6 12" xfId="2271"/>
    <cellStyle name="40% - Accent6 12 2" xfId="2272"/>
    <cellStyle name="40% - Accent6 12 2 2" xfId="6093"/>
    <cellStyle name="40% - Accent6 12 3" xfId="6094"/>
    <cellStyle name="40% - Accent6 12_draft transactions report_052009_rvsd" xfId="2273"/>
    <cellStyle name="40% - Accent6 120" xfId="3120"/>
    <cellStyle name="40% - Accent6 120 2" xfId="6095"/>
    <cellStyle name="40% - Accent6 121" xfId="3133"/>
    <cellStyle name="40% - Accent6 121 2" xfId="6096"/>
    <cellStyle name="40% - Accent6 122" xfId="3159"/>
    <cellStyle name="40% - Accent6 123" xfId="3201"/>
    <cellStyle name="40% - Accent6 124" xfId="3243"/>
    <cellStyle name="40% - Accent6 125" xfId="3285"/>
    <cellStyle name="40% - Accent6 126" xfId="3326"/>
    <cellStyle name="40% - Accent6 127" xfId="3368"/>
    <cellStyle name="40% - Accent6 127 2" xfId="6097"/>
    <cellStyle name="40% - Accent6 128" xfId="3369"/>
    <cellStyle name="40% - Accent6 128 2" xfId="6098"/>
    <cellStyle name="40% - Accent6 129" xfId="3382"/>
    <cellStyle name="40% - Accent6 129 2" xfId="6099"/>
    <cellStyle name="40% - Accent6 13" xfId="2274"/>
    <cellStyle name="40% - Accent6 13 2" xfId="2275"/>
    <cellStyle name="40% - Accent6 13 2 2" xfId="6100"/>
    <cellStyle name="40% - Accent6 13 3" xfId="6101"/>
    <cellStyle name="40% - Accent6 13_draft transactions report_052009_rvsd" xfId="2276"/>
    <cellStyle name="40% - Accent6 130" xfId="3407"/>
    <cellStyle name="40% - Accent6 130 2" xfId="6102"/>
    <cellStyle name="40% - Accent6 131" xfId="3408"/>
    <cellStyle name="40% - Accent6 131 2" xfId="6103"/>
    <cellStyle name="40% - Accent6 132" xfId="3421"/>
    <cellStyle name="40% - Accent6 132 2" xfId="6104"/>
    <cellStyle name="40% - Accent6 133" xfId="3434"/>
    <cellStyle name="40% - Accent6 133 2" xfId="6105"/>
    <cellStyle name="40% - Accent6 134" xfId="3447"/>
    <cellStyle name="40% - Accent6 134 2" xfId="6106"/>
    <cellStyle name="40% - Accent6 135" xfId="3473"/>
    <cellStyle name="40% - Accent6 136" xfId="3515"/>
    <cellStyle name="40% - Accent6 137" xfId="3556"/>
    <cellStyle name="40% - Accent6 138" xfId="3598"/>
    <cellStyle name="40% - Accent6 138 2" xfId="6107"/>
    <cellStyle name="40% - Accent6 139" xfId="3613"/>
    <cellStyle name="40% - Accent6 139 2" xfId="6108"/>
    <cellStyle name="40% - Accent6 14" xfId="2277"/>
    <cellStyle name="40% - Accent6 14 2" xfId="2278"/>
    <cellStyle name="40% - Accent6 14 2 2" xfId="6109"/>
    <cellStyle name="40% - Accent6 14 3" xfId="6110"/>
    <cellStyle name="40% - Accent6 14_draft transactions report_052009_rvsd" xfId="2279"/>
    <cellStyle name="40% - Accent6 140" xfId="3626"/>
    <cellStyle name="40% - Accent6 140 2" xfId="6111"/>
    <cellStyle name="40% - Accent6 141" xfId="3639"/>
    <cellStyle name="40% - Accent6 141 2" xfId="6112"/>
    <cellStyle name="40% - Accent6 142" xfId="3652"/>
    <cellStyle name="40% - Accent6 142 2" xfId="6113"/>
    <cellStyle name="40% - Accent6 143" xfId="3665"/>
    <cellStyle name="40% - Accent6 143 2" xfId="6114"/>
    <cellStyle name="40% - Accent6 144" xfId="3678"/>
    <cellStyle name="40% - Accent6 144 2" xfId="6115"/>
    <cellStyle name="40% - Accent6 145" xfId="3691"/>
    <cellStyle name="40% - Accent6 145 2" xfId="6116"/>
    <cellStyle name="40% - Accent6 146" xfId="3705"/>
    <cellStyle name="40% - Accent6 146 2" xfId="6117"/>
    <cellStyle name="40% - Accent6 147" xfId="3600"/>
    <cellStyle name="40% - Accent6 148" xfId="3758"/>
    <cellStyle name="40% - Accent6 149" xfId="3799"/>
    <cellStyle name="40% - Accent6 15" xfId="2280"/>
    <cellStyle name="40% - Accent6 15 2" xfId="2281"/>
    <cellStyle name="40% - Accent6 15 2 2" xfId="6118"/>
    <cellStyle name="40% - Accent6 15 3" xfId="6119"/>
    <cellStyle name="40% - Accent6 15_draft transactions report_052009_rvsd" xfId="2282"/>
    <cellStyle name="40% - Accent6 150" xfId="3841"/>
    <cellStyle name="40% - Accent6 151" xfId="3883"/>
    <cellStyle name="40% - Accent6 152" xfId="3996"/>
    <cellStyle name="40% - Accent6 153" xfId="6120"/>
    <cellStyle name="40% - Accent6 16" xfId="2283"/>
    <cellStyle name="40% - Accent6 16 2" xfId="2284"/>
    <cellStyle name="40% - Accent6 16 2 2" xfId="6121"/>
    <cellStyle name="40% - Accent6 16 3" xfId="6122"/>
    <cellStyle name="40% - Accent6 16_draft transactions report_052009_rvsd" xfId="2285"/>
    <cellStyle name="40% - Accent6 17" xfId="2286"/>
    <cellStyle name="40% - Accent6 17 2" xfId="2287"/>
    <cellStyle name="40% - Accent6 17 2 2" xfId="6123"/>
    <cellStyle name="40% - Accent6 17 3" xfId="6124"/>
    <cellStyle name="40% - Accent6 17_draft transactions report_052009_rvsd" xfId="2288"/>
    <cellStyle name="40% - Accent6 18" xfId="2289"/>
    <cellStyle name="40% - Accent6 18 2" xfId="2290"/>
    <cellStyle name="40% - Accent6 18 2 2" xfId="6125"/>
    <cellStyle name="40% - Accent6 18 3" xfId="6126"/>
    <cellStyle name="40% - Accent6 18_draft transactions report_052009_rvsd" xfId="2291"/>
    <cellStyle name="40% - Accent6 19" xfId="2292"/>
    <cellStyle name="40% - Accent6 19 2" xfId="2293"/>
    <cellStyle name="40% - Accent6 19 2 2" xfId="6127"/>
    <cellStyle name="40% - Accent6 19 3" xfId="6128"/>
    <cellStyle name="40% - Accent6 19_draft transactions report_052009_rvsd" xfId="2294"/>
    <cellStyle name="40% - Accent6 2" xfId="2295"/>
    <cellStyle name="40% - Accent6 2 2" xfId="2296"/>
    <cellStyle name="40% - Accent6 2 2 2" xfId="2297"/>
    <cellStyle name="40% - Accent6 2 2 2 2" xfId="6129"/>
    <cellStyle name="40% - Accent6 2 2 3" xfId="6130"/>
    <cellStyle name="40% - Accent6 2 2_draft transactions report_052009_rvsd" xfId="2298"/>
    <cellStyle name="40% - Accent6 2 3" xfId="2299"/>
    <cellStyle name="40% - Accent6 2 3 2" xfId="6131"/>
    <cellStyle name="40% - Accent6 2 4" xfId="6132"/>
    <cellStyle name="40% - Accent6 2_draft transactions report_052009_rvsd" xfId="2300"/>
    <cellStyle name="40% - Accent6 20" xfId="2301"/>
    <cellStyle name="40% - Accent6 20 2" xfId="2302"/>
    <cellStyle name="40% - Accent6 20 2 2" xfId="6133"/>
    <cellStyle name="40% - Accent6 20 3" xfId="6134"/>
    <cellStyle name="40% - Accent6 20_draft transactions report_052009_rvsd" xfId="2303"/>
    <cellStyle name="40% - Accent6 21" xfId="2304"/>
    <cellStyle name="40% - Accent6 21 2" xfId="2305"/>
    <cellStyle name="40% - Accent6 21 2 2" xfId="6135"/>
    <cellStyle name="40% - Accent6 21 3" xfId="6136"/>
    <cellStyle name="40% - Accent6 21_draft transactions report_052009_rvsd" xfId="2306"/>
    <cellStyle name="40% - Accent6 22" xfId="2307"/>
    <cellStyle name="40% - Accent6 22 2" xfId="2308"/>
    <cellStyle name="40% - Accent6 22 2 2" xfId="6137"/>
    <cellStyle name="40% - Accent6 22 3" xfId="6138"/>
    <cellStyle name="40% - Accent6 22_draft transactions report_052009_rvsd" xfId="2309"/>
    <cellStyle name="40% - Accent6 23" xfId="2310"/>
    <cellStyle name="40% - Accent6 23 2" xfId="2311"/>
    <cellStyle name="40% - Accent6 23 2 2" xfId="6139"/>
    <cellStyle name="40% - Accent6 23 3" xfId="6140"/>
    <cellStyle name="40% - Accent6 23_draft transactions report_052009_rvsd" xfId="2312"/>
    <cellStyle name="40% - Accent6 24" xfId="2313"/>
    <cellStyle name="40% - Accent6 24 2" xfId="2314"/>
    <cellStyle name="40% - Accent6 24 2 2" xfId="6141"/>
    <cellStyle name="40% - Accent6 24 3" xfId="6142"/>
    <cellStyle name="40% - Accent6 24_draft transactions report_052009_rvsd" xfId="2315"/>
    <cellStyle name="40% - Accent6 25" xfId="2316"/>
    <cellStyle name="40% - Accent6 25 2" xfId="2317"/>
    <cellStyle name="40% - Accent6 25 2 2" xfId="6143"/>
    <cellStyle name="40% - Accent6 25 3" xfId="6144"/>
    <cellStyle name="40% - Accent6 25_draft transactions report_052009_rvsd" xfId="2318"/>
    <cellStyle name="40% - Accent6 26" xfId="2319"/>
    <cellStyle name="40% - Accent6 26 2" xfId="2320"/>
    <cellStyle name="40% - Accent6 26 2 2" xfId="6145"/>
    <cellStyle name="40% - Accent6 26 3" xfId="6146"/>
    <cellStyle name="40% - Accent6 26_draft transactions report_052009_rvsd" xfId="2321"/>
    <cellStyle name="40% - Accent6 27" xfId="2322"/>
    <cellStyle name="40% - Accent6 27 2" xfId="2323"/>
    <cellStyle name="40% - Accent6 27 2 2" xfId="6147"/>
    <cellStyle name="40% - Accent6 27 3" xfId="6148"/>
    <cellStyle name="40% - Accent6 27_draft transactions report_052009_rvsd" xfId="2324"/>
    <cellStyle name="40% - Accent6 28" xfId="2325"/>
    <cellStyle name="40% - Accent6 28 2" xfId="2326"/>
    <cellStyle name="40% - Accent6 28 2 2" xfId="6149"/>
    <cellStyle name="40% - Accent6 28 3" xfId="6150"/>
    <cellStyle name="40% - Accent6 28_draft transactions report_052009_rvsd" xfId="2327"/>
    <cellStyle name="40% - Accent6 29" xfId="2328"/>
    <cellStyle name="40% - Accent6 29 2" xfId="2329"/>
    <cellStyle name="40% - Accent6 29 2 2" xfId="6151"/>
    <cellStyle name="40% - Accent6 29 3" xfId="6152"/>
    <cellStyle name="40% - Accent6 29_draft transactions report_052009_rvsd" xfId="2330"/>
    <cellStyle name="40% - Accent6 3" xfId="2331"/>
    <cellStyle name="40% - Accent6 3 2" xfId="2332"/>
    <cellStyle name="40% - Accent6 3 2 2" xfId="2333"/>
    <cellStyle name="40% - Accent6 3 2 2 2" xfId="6153"/>
    <cellStyle name="40% - Accent6 3 2 3" xfId="6154"/>
    <cellStyle name="40% - Accent6 3 2_draft transactions report_052009_rvsd" xfId="2334"/>
    <cellStyle name="40% - Accent6 3 3" xfId="2335"/>
    <cellStyle name="40% - Accent6 3 3 2" xfId="6155"/>
    <cellStyle name="40% - Accent6 3 4" xfId="6156"/>
    <cellStyle name="40% - Accent6 3_draft transactions report_052009_rvsd" xfId="2336"/>
    <cellStyle name="40% - Accent6 30" xfId="2337"/>
    <cellStyle name="40% - Accent6 30 2" xfId="2338"/>
    <cellStyle name="40% - Accent6 30 2 2" xfId="6157"/>
    <cellStyle name="40% - Accent6 30 3" xfId="6158"/>
    <cellStyle name="40% - Accent6 30_draft transactions report_052009_rvsd" xfId="2339"/>
    <cellStyle name="40% - Accent6 31" xfId="2340"/>
    <cellStyle name="40% - Accent6 31 2" xfId="2341"/>
    <cellStyle name="40% - Accent6 31 2 2" xfId="6159"/>
    <cellStyle name="40% - Accent6 31 3" xfId="6160"/>
    <cellStyle name="40% - Accent6 31_draft transactions report_052009_rvsd" xfId="2342"/>
    <cellStyle name="40% - Accent6 32" xfId="2343"/>
    <cellStyle name="40% - Accent6 32 2" xfId="2344"/>
    <cellStyle name="40% - Accent6 32 2 2" xfId="6161"/>
    <cellStyle name="40% - Accent6 32 3" xfId="6162"/>
    <cellStyle name="40% - Accent6 32_draft transactions report_052009_rvsd" xfId="2345"/>
    <cellStyle name="40% - Accent6 33" xfId="2346"/>
    <cellStyle name="40% - Accent6 33 2" xfId="6163"/>
    <cellStyle name="40% - Accent6 34" xfId="2347"/>
    <cellStyle name="40% - Accent6 34 2" xfId="6164"/>
    <cellStyle name="40% - Accent6 35" xfId="2348"/>
    <cellStyle name="40% - Accent6 35 2" xfId="6165"/>
    <cellStyle name="40% - Accent6 36" xfId="2349"/>
    <cellStyle name="40% - Accent6 36 2" xfId="6166"/>
    <cellStyle name="40% - Accent6 37" xfId="2350"/>
    <cellStyle name="40% - Accent6 37 2" xfId="6167"/>
    <cellStyle name="40% - Accent6 38" xfId="2351"/>
    <cellStyle name="40% - Accent6 38 2" xfId="6168"/>
    <cellStyle name="40% - Accent6 39" xfId="2352"/>
    <cellStyle name="40% - Accent6 39 2" xfId="6169"/>
    <cellStyle name="40% - Accent6 4" xfId="2353"/>
    <cellStyle name="40% - Accent6 4 2" xfId="2354"/>
    <cellStyle name="40% - Accent6 4 2 2" xfId="2355"/>
    <cellStyle name="40% - Accent6 4 2 2 2" xfId="6170"/>
    <cellStyle name="40% - Accent6 4 2 3" xfId="6171"/>
    <cellStyle name="40% - Accent6 4 2_draft transactions report_052009_rvsd" xfId="2356"/>
    <cellStyle name="40% - Accent6 4 3" xfId="2357"/>
    <cellStyle name="40% - Accent6 4 3 2" xfId="6172"/>
    <cellStyle name="40% - Accent6 4 4" xfId="6173"/>
    <cellStyle name="40% - Accent6 4_draft transactions report_052009_rvsd" xfId="2358"/>
    <cellStyle name="40% - Accent6 40" xfId="2359"/>
    <cellStyle name="40% - Accent6 40 2" xfId="6174"/>
    <cellStyle name="40% - Accent6 41" xfId="2360"/>
    <cellStyle name="40% - Accent6 41 2" xfId="6175"/>
    <cellStyle name="40% - Accent6 42" xfId="2361"/>
    <cellStyle name="40% - Accent6 42 2" xfId="6176"/>
    <cellStyle name="40% - Accent6 43" xfId="2362"/>
    <cellStyle name="40% - Accent6 43 2" xfId="6177"/>
    <cellStyle name="40% - Accent6 44" xfId="2363"/>
    <cellStyle name="40% - Accent6 44 2" xfId="6178"/>
    <cellStyle name="40% - Accent6 45" xfId="2364"/>
    <cellStyle name="40% - Accent6 45 2" xfId="6179"/>
    <cellStyle name="40% - Accent6 46" xfId="2365"/>
    <cellStyle name="40% - Accent6 46 2" xfId="6180"/>
    <cellStyle name="40% - Accent6 47" xfId="2366"/>
    <cellStyle name="40% - Accent6 47 2" xfId="6181"/>
    <cellStyle name="40% - Accent6 48" xfId="2367"/>
    <cellStyle name="40% - Accent6 48 2" xfId="6182"/>
    <cellStyle name="40% - Accent6 49" xfId="2368"/>
    <cellStyle name="40% - Accent6 49 2" xfId="6183"/>
    <cellStyle name="40% - Accent6 5" xfId="2369"/>
    <cellStyle name="40% - Accent6 5 2" xfId="2370"/>
    <cellStyle name="40% - Accent6 5 2 2" xfId="2371"/>
    <cellStyle name="40% - Accent6 5 2 2 2" xfId="6184"/>
    <cellStyle name="40% - Accent6 5 2 3" xfId="6185"/>
    <cellStyle name="40% - Accent6 5 2_draft transactions report_052009_rvsd" xfId="2372"/>
    <cellStyle name="40% - Accent6 5 3" xfId="2373"/>
    <cellStyle name="40% - Accent6 5 3 2" xfId="6186"/>
    <cellStyle name="40% - Accent6 5 4" xfId="6187"/>
    <cellStyle name="40% - Accent6 5_draft transactions report_052009_rvsd" xfId="2374"/>
    <cellStyle name="40% - Accent6 50" xfId="2375"/>
    <cellStyle name="40% - Accent6 50 2" xfId="6188"/>
    <cellStyle name="40% - Accent6 51" xfId="2376"/>
    <cellStyle name="40% - Accent6 51 2" xfId="6189"/>
    <cellStyle name="40% - Accent6 52" xfId="2377"/>
    <cellStyle name="40% - Accent6 52 2" xfId="6190"/>
    <cellStyle name="40% - Accent6 53" xfId="2378"/>
    <cellStyle name="40% - Accent6 53 2" xfId="6191"/>
    <cellStyle name="40% - Accent6 54" xfId="2379"/>
    <cellStyle name="40% - Accent6 54 2" xfId="6192"/>
    <cellStyle name="40% - Accent6 55" xfId="2380"/>
    <cellStyle name="40% - Accent6 55 2" xfId="6193"/>
    <cellStyle name="40% - Accent6 56" xfId="2381"/>
    <cellStyle name="40% - Accent6 56 2" xfId="6194"/>
    <cellStyle name="40% - Accent6 57" xfId="2382"/>
    <cellStyle name="40% - Accent6 57 2" xfId="6195"/>
    <cellStyle name="40% - Accent6 58" xfId="2383"/>
    <cellStyle name="40% - Accent6 58 2" xfId="6196"/>
    <cellStyle name="40% - Accent6 59" xfId="2384"/>
    <cellStyle name="40% - Accent6 59 2" xfId="6197"/>
    <cellStyle name="40% - Accent6 6" xfId="2385"/>
    <cellStyle name="40% - Accent6 6 2" xfId="2386"/>
    <cellStyle name="40% - Accent6 6 2 2" xfId="2387"/>
    <cellStyle name="40% - Accent6 6 2 2 2" xfId="6198"/>
    <cellStyle name="40% - Accent6 6 2 3" xfId="6199"/>
    <cellStyle name="40% - Accent6 6 2_draft transactions report_052009_rvsd" xfId="2388"/>
    <cellStyle name="40% - Accent6 6 3" xfId="2389"/>
    <cellStyle name="40% - Accent6 6 3 2" xfId="6200"/>
    <cellStyle name="40% - Accent6 6 4" xfId="6201"/>
    <cellStyle name="40% - Accent6 6_draft transactions report_052009_rvsd" xfId="2390"/>
    <cellStyle name="40% - Accent6 60" xfId="2391"/>
    <cellStyle name="40% - Accent6 60 2" xfId="6202"/>
    <cellStyle name="40% - Accent6 61" xfId="2392"/>
    <cellStyle name="40% - Accent6 61 2" xfId="6203"/>
    <cellStyle name="40% - Accent6 62" xfId="2393"/>
    <cellStyle name="40% - Accent6 62 2" xfId="6204"/>
    <cellStyle name="40% - Accent6 63" xfId="2394"/>
    <cellStyle name="40% - Accent6 63 2" xfId="6205"/>
    <cellStyle name="40% - Accent6 64" xfId="2395"/>
    <cellStyle name="40% - Accent6 64 2" xfId="6206"/>
    <cellStyle name="40% - Accent6 65" xfId="2396"/>
    <cellStyle name="40% - Accent6 65 2" xfId="6207"/>
    <cellStyle name="40% - Accent6 66" xfId="2397"/>
    <cellStyle name="40% - Accent6 66 2" xfId="6208"/>
    <cellStyle name="40% - Accent6 67" xfId="2398"/>
    <cellStyle name="40% - Accent6 67 2" xfId="6209"/>
    <cellStyle name="40% - Accent6 68" xfId="2399"/>
    <cellStyle name="40% - Accent6 68 2" xfId="6210"/>
    <cellStyle name="40% - Accent6 69" xfId="2400"/>
    <cellStyle name="40% - Accent6 69 2" xfId="6211"/>
    <cellStyle name="40% - Accent6 7" xfId="2401"/>
    <cellStyle name="40% - Accent6 7 2" xfId="2402"/>
    <cellStyle name="40% - Accent6 7 2 2" xfId="2403"/>
    <cellStyle name="40% - Accent6 7 2 2 2" xfId="6212"/>
    <cellStyle name="40% - Accent6 7 2 3" xfId="6213"/>
    <cellStyle name="40% - Accent6 7 2_draft transactions report_052009_rvsd" xfId="2404"/>
    <cellStyle name="40% - Accent6 7 3" xfId="2405"/>
    <cellStyle name="40% - Accent6 7 3 2" xfId="6214"/>
    <cellStyle name="40% - Accent6 7 4" xfId="6215"/>
    <cellStyle name="40% - Accent6 7_draft transactions report_052009_rvsd" xfId="2406"/>
    <cellStyle name="40% - Accent6 70" xfId="2407"/>
    <cellStyle name="40% - Accent6 70 2" xfId="6216"/>
    <cellStyle name="40% - Accent6 71" xfId="2408"/>
    <cellStyle name="40% - Accent6 71 2" xfId="6217"/>
    <cellStyle name="40% - Accent6 72" xfId="2409"/>
    <cellStyle name="40% - Accent6 72 2" xfId="6218"/>
    <cellStyle name="40% - Accent6 73" xfId="2410"/>
    <cellStyle name="40% - Accent6 73 2" xfId="6219"/>
    <cellStyle name="40% - Accent6 74" xfId="2411"/>
    <cellStyle name="40% - Accent6 74 2" xfId="6220"/>
    <cellStyle name="40% - Accent6 75" xfId="2412"/>
    <cellStyle name="40% - Accent6 75 2" xfId="6221"/>
    <cellStyle name="40% - Accent6 76" xfId="2413"/>
    <cellStyle name="40% - Accent6 76 2" xfId="6222"/>
    <cellStyle name="40% - Accent6 77" xfId="2414"/>
    <cellStyle name="40% - Accent6 77 2" xfId="6223"/>
    <cellStyle name="40% - Accent6 78" xfId="2415"/>
    <cellStyle name="40% - Accent6 78 2" xfId="6224"/>
    <cellStyle name="40% - Accent6 79" xfId="2416"/>
    <cellStyle name="40% - Accent6 79 2" xfId="6225"/>
    <cellStyle name="40% - Accent6 8" xfId="2417"/>
    <cellStyle name="40% - Accent6 8 2" xfId="2418"/>
    <cellStyle name="40% - Accent6 8 2 2" xfId="2419"/>
    <cellStyle name="40% - Accent6 8 2 2 2" xfId="6226"/>
    <cellStyle name="40% - Accent6 8 2 3" xfId="6227"/>
    <cellStyle name="40% - Accent6 8 2_draft transactions report_052009_rvsd" xfId="2420"/>
    <cellStyle name="40% - Accent6 8 3" xfId="2421"/>
    <cellStyle name="40% - Accent6 8 3 2" xfId="6228"/>
    <cellStyle name="40% - Accent6 8 4" xfId="6229"/>
    <cellStyle name="40% - Accent6 8_draft transactions report_052009_rvsd" xfId="2422"/>
    <cellStyle name="40% - Accent6 80" xfId="2423"/>
    <cellStyle name="40% - Accent6 80 2" xfId="6230"/>
    <cellStyle name="40% - Accent6 81" xfId="2424"/>
    <cellStyle name="40% - Accent6 81 2" xfId="6231"/>
    <cellStyle name="40% - Accent6 82" xfId="2425"/>
    <cellStyle name="40% - Accent6 82 2" xfId="6232"/>
    <cellStyle name="40% - Accent6 83" xfId="2426"/>
    <cellStyle name="40% - Accent6 83 2" xfId="6233"/>
    <cellStyle name="40% - Accent6 84" xfId="2427"/>
    <cellStyle name="40% - Accent6 84 2" xfId="6234"/>
    <cellStyle name="40% - Accent6 85" xfId="2428"/>
    <cellStyle name="40% - Accent6 85 2" xfId="6235"/>
    <cellStyle name="40% - Accent6 86" xfId="2429"/>
    <cellStyle name="40% - Accent6 86 2" xfId="6236"/>
    <cellStyle name="40% - Accent6 87" xfId="2430"/>
    <cellStyle name="40% - Accent6 87 2" xfId="6237"/>
    <cellStyle name="40% - Accent6 88" xfId="2431"/>
    <cellStyle name="40% - Accent6 88 2" xfId="6238"/>
    <cellStyle name="40% - Accent6 89" xfId="2432"/>
    <cellStyle name="40% - Accent6 89 2" xfId="6239"/>
    <cellStyle name="40% - Accent6 9" xfId="2433"/>
    <cellStyle name="40% - Accent6 9 2" xfId="2434"/>
    <cellStyle name="40% - Accent6 9 2 2" xfId="2435"/>
    <cellStyle name="40% - Accent6 9 2 2 2" xfId="6240"/>
    <cellStyle name="40% - Accent6 9 2 3" xfId="6241"/>
    <cellStyle name="40% - Accent6 9 2_draft transactions report_052009_rvsd" xfId="2436"/>
    <cellStyle name="40% - Accent6 9 3" xfId="2437"/>
    <cellStyle name="40% - Accent6 9 3 2" xfId="6242"/>
    <cellStyle name="40% - Accent6 9 4" xfId="6243"/>
    <cellStyle name="40% - Accent6 9_draft transactions report_052009_rvsd" xfId="2438"/>
    <cellStyle name="40% - Accent6 90" xfId="2439"/>
    <cellStyle name="40% - Accent6 90 2" xfId="6244"/>
    <cellStyle name="40% - Accent6 91" xfId="2440"/>
    <cellStyle name="40% - Accent6 91 2" xfId="6245"/>
    <cellStyle name="40% - Accent6 92" xfId="2441"/>
    <cellStyle name="40% - Accent6 92 2" xfId="6246"/>
    <cellStyle name="40% - Accent6 93" xfId="2442"/>
    <cellStyle name="40% - Accent6 93 2" xfId="6247"/>
    <cellStyle name="40% - Accent6 94" xfId="2443"/>
    <cellStyle name="40% - Accent6 94 2" xfId="6248"/>
    <cellStyle name="40% - Accent6 95" xfId="2444"/>
    <cellStyle name="40% - Accent6 95 2" xfId="6249"/>
    <cellStyle name="40% - Accent6 96" xfId="2445"/>
    <cellStyle name="40% - Accent6 96 2" xfId="6250"/>
    <cellStyle name="40% - Accent6 97" xfId="2446"/>
    <cellStyle name="40% - Accent6 97 2" xfId="6251"/>
    <cellStyle name="40% - Accent6 98" xfId="2447"/>
    <cellStyle name="40% - Accent6 98 2" xfId="6252"/>
    <cellStyle name="40% - Accent6 99" xfId="2448"/>
    <cellStyle name="40% - Accent6 99 2" xfId="6253"/>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xfId="3998" builtinId="3"/>
    <cellStyle name="Comma 19" xfId="4018"/>
    <cellStyle name="Comma 2" xfId="2659"/>
    <cellStyle name="Comma 2 2" xfId="4005"/>
    <cellStyle name="Comma 3" xfId="3949"/>
    <cellStyle name="Comma 3 2" xfId="3966"/>
    <cellStyle name="Comma 3 2 2" xfId="4003"/>
    <cellStyle name="Comma 3 2 2 2" xfId="6254"/>
    <cellStyle name="Comma 3 2 2 3" xfId="6582"/>
    <cellStyle name="Comma 3 2 2 4" xfId="6593"/>
    <cellStyle name="Comma 3 2 3" xfId="6255"/>
    <cellStyle name="Comma 3 3" xfId="4006"/>
    <cellStyle name="Comma 3 4" xfId="6256"/>
    <cellStyle name="Comma 4" xfId="3983"/>
    <cellStyle name="Comma 4 2" xfId="4007"/>
    <cellStyle name="Comma 4 3" xfId="6257"/>
    <cellStyle name="Comma 5" xfId="4019"/>
    <cellStyle name="Comma 6" xfId="4020"/>
    <cellStyle name="Comma 6 2" xfId="6258"/>
    <cellStyle name="Currency" xfId="3997" builtinId="4"/>
    <cellStyle name="Currency 2" xfId="2660"/>
    <cellStyle name="Currency 2 2" xfId="4008"/>
    <cellStyle name="Currency 3" xfId="3964"/>
    <cellStyle name="Currency 3 2" xfId="3969"/>
    <cellStyle name="Currency 3 2 2" xfId="6259"/>
    <cellStyle name="Currency 3 3" xfId="4009"/>
    <cellStyle name="Currency 3 4" xfId="6260"/>
    <cellStyle name="Currency 4" xfId="4021"/>
    <cellStyle name="Currency 5" xfId="4022"/>
    <cellStyle name="Currency 5 2" xfId="6261"/>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6262"/>
    <cellStyle name="Normal 10 2 3" xfId="6263"/>
    <cellStyle name="Normal 10 2_draft transactions report_052009_rvsd" xfId="2791"/>
    <cellStyle name="Normal 10 3" xfId="2792"/>
    <cellStyle name="Normal 10 3 2" xfId="6264"/>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1"/>
    <cellStyle name="Normal 10 4 2 2 2 2 2 2 2 2 2" xfId="3943"/>
    <cellStyle name="Normal 10 4 2 2 2 2 2 2 2 2 2 2" xfId="3972"/>
    <cellStyle name="Normal 10 4 2 2 2 2 2 2 2 2 2 2 2" xfId="3978"/>
    <cellStyle name="Normal 10 4 2 2 2 2 2 2 2 2 2 2 2 2" xfId="6265"/>
    <cellStyle name="Normal 10 4 2 2 2 2 2 2 2 2 2 2 2 3" xfId="6580"/>
    <cellStyle name="Normal 10 4 2 2 2 2 2 2 2 2 2 2 2 4" xfId="6591"/>
    <cellStyle name="Normal 10 4 2 2 2 2 2 2 2 2 2 2 3" xfId="6266"/>
    <cellStyle name="Normal 10 4 2 2 2 2 2 2 2 2 2 3" xfId="3975"/>
    <cellStyle name="Normal 10 4 2 2 2 2 2 2 2 2 2 3 2" xfId="6267"/>
    <cellStyle name="Normal 10 4 2 2 2 2 2 2 2 2 2 4" xfId="6268"/>
    <cellStyle name="Normal 10 4 2 2 2 2 2 2 2 2 3" xfId="6269"/>
    <cellStyle name="Normal 10 4 2 2 2 2 2 2 2 3" xfId="6270"/>
    <cellStyle name="Normal 10 4 2 2 2 2 2 2 3" xfId="6271"/>
    <cellStyle name="Normal 10 4 2 2 2 2 2 3" xfId="6272"/>
    <cellStyle name="Normal 10 4 2 2 2 2 3" xfId="6273"/>
    <cellStyle name="Normal 10 4 2 2 2 3" xfId="6274"/>
    <cellStyle name="Normal 10 4 2 2 2_draft transactions report_052009_rvsd" xfId="2800"/>
    <cellStyle name="Normal 10 4 2 2 2_draft transactions report_052009_rvsd 2 2" xfId="3916"/>
    <cellStyle name="Normal 10 4 2 2 3" xfId="6275"/>
    <cellStyle name="Normal 10 4 2 2_draft transactions report_052009_rvsd" xfId="2801"/>
    <cellStyle name="Normal 10 4 2 3" xfId="6276"/>
    <cellStyle name="Normal 10 4 2_draft transactions report_052009_rvsd" xfId="2802"/>
    <cellStyle name="Normal 10 4 3" xfId="6277"/>
    <cellStyle name="Normal 10 4_draft transactions report_052009_rvsd" xfId="2803"/>
    <cellStyle name="Normal 10 5" xfId="6278"/>
    <cellStyle name="Normal 10_draft transactions report_052009_rvsd" xfId="2804"/>
    <cellStyle name="Normal 11" xfId="3979"/>
    <cellStyle name="Normal 11 2" xfId="6279"/>
    <cellStyle name="Normal 12" xfId="3984"/>
    <cellStyle name="Normal 13" xfId="4004"/>
    <cellStyle name="Normal 13 2" xfId="6280"/>
    <cellStyle name="Normal 14" xfId="4017"/>
    <cellStyle name="Normal 14 2" xfId="4027"/>
    <cellStyle name="Normal 14 2 2" xfId="4031"/>
    <cellStyle name="Normal 14 2 2 2" xfId="6281"/>
    <cellStyle name="Normal 14 2 3" xfId="6282"/>
    <cellStyle name="Normal 14 3" xfId="4029"/>
    <cellStyle name="Normal 14 3 2" xfId="4030"/>
    <cellStyle name="Normal 14 3 2 2" xfId="6283"/>
    <cellStyle name="Normal 14 3 3" xfId="6284"/>
    <cellStyle name="Normal 14 4" xfId="6285"/>
    <cellStyle name="Normal 15" xfId="4026"/>
    <cellStyle name="Normal 15 2" xfId="4028"/>
    <cellStyle name="Normal 15 2 2" xfId="4032"/>
    <cellStyle name="Normal 16" xfId="2805"/>
    <cellStyle name="Normal 16 2" xfId="2806"/>
    <cellStyle name="Normal 16 2 2" xfId="6286"/>
    <cellStyle name="Normal 16 3" xfId="2807"/>
    <cellStyle name="Normal 16 3 2" xfId="2808"/>
    <cellStyle name="Normal 16 3 2 2" xfId="3954"/>
    <cellStyle name="Normal 16 3 2 2 2" xfId="6287"/>
    <cellStyle name="Normal 16 3 2 3" xfId="6288"/>
    <cellStyle name="Normal 16 3 3" xfId="6289"/>
    <cellStyle name="Normal 16 4" xfId="6290"/>
    <cellStyle name="Normal 16_draft transactions report_052009_rvsd" xfId="2809"/>
    <cellStyle name="Normal 17" xfId="2810"/>
    <cellStyle name="Normal 17 2" xfId="2811"/>
    <cellStyle name="Normal 17 2 2" xfId="6291"/>
    <cellStyle name="Normal 17 3" xfId="2812"/>
    <cellStyle name="Normal 17 3 2" xfId="2813"/>
    <cellStyle name="Normal 17 3 2 2" xfId="3953"/>
    <cellStyle name="Normal 17 3 2 2 2" xfId="6292"/>
    <cellStyle name="Normal 17 3 2 2 3" xfId="6576"/>
    <cellStyle name="Normal 17 3 2 2 4" xfId="6588"/>
    <cellStyle name="Normal 17 3 2 3" xfId="6293"/>
    <cellStyle name="Normal 17 3 3" xfId="6294"/>
    <cellStyle name="Normal 17 4" xfId="6295"/>
    <cellStyle name="Normal 17_draft transactions report_052009_rvsd" xfId="2814"/>
    <cellStyle name="Normal 2" xfId="2815"/>
    <cellStyle name="Normal 2 10" xfId="2816"/>
    <cellStyle name="Normal 2 10 2" xfId="6296"/>
    <cellStyle name="Normal 2 100 2" xfId="4011"/>
    <cellStyle name="Normal 2 11" xfId="2817"/>
    <cellStyle name="Normal 2 11 2" xfId="2818"/>
    <cellStyle name="Normal 2 11 2 2" xfId="3922"/>
    <cellStyle name="Normal 2 11 2 2 2" xfId="3928"/>
    <cellStyle name="Normal 2 11 2 2 2 2" xfId="3931"/>
    <cellStyle name="Normal 2 11 2 2 2 2 2" xfId="6297"/>
    <cellStyle name="Normal 2 11 2 2 2 3" xfId="3936"/>
    <cellStyle name="Normal 2 11 2 2 2 3 2" xfId="3938"/>
    <cellStyle name="Normal 2 11 2 2 2 3 2 2" xfId="3945"/>
    <cellStyle name="Normal 2 11 2 2 2 3 2 2 2" xfId="6298"/>
    <cellStyle name="Normal 2 11 2 2 2 3 2 3" xfId="6299"/>
    <cellStyle name="Normal 2 11 2 2 2 3 3" xfId="6300"/>
    <cellStyle name="Normal 2 11 2 2 2 4" xfId="6301"/>
    <cellStyle name="Normal 2 11 2 2 3" xfId="3935"/>
    <cellStyle name="Normal 2 11 2 2 3 2" xfId="3940"/>
    <cellStyle name="Normal 2 11 2 2 3 2 2" xfId="3947"/>
    <cellStyle name="Normal 2 11 2 2 3 2 2 2" xfId="6302"/>
    <cellStyle name="Normal 2 11 2 2 3 2 3" xfId="6303"/>
    <cellStyle name="Normal 2 11 2 2 3 3" xfId="6304"/>
    <cellStyle name="Normal 2 11 2 2 4" xfId="3952"/>
    <cellStyle name="Normal 2 11 2 2 4 2" xfId="6305"/>
    <cellStyle name="Normal 2 11 2 2 4 3" xfId="6575"/>
    <cellStyle name="Normal 2 11 2 2 4 4" xfId="6587"/>
    <cellStyle name="Normal 2 11 2 2 5" xfId="6306"/>
    <cellStyle name="Normal 2 11 2 3" xfId="3926"/>
    <cellStyle name="Normal 2 11 2 3 2" xfId="6307"/>
    <cellStyle name="Normal 2 11 2 3 3" xfId="6585"/>
    <cellStyle name="Normal 2 11 2 3 4" xfId="6596"/>
    <cellStyle name="Normal 2 11 2 4" xfId="3927"/>
    <cellStyle name="Normal 2 11 2 4 2" xfId="3930"/>
    <cellStyle name="Normal 2 11 2 4 2 2" xfId="6308"/>
    <cellStyle name="Normal 2 11 2 4 3" xfId="3933"/>
    <cellStyle name="Normal 2 11 2 4 3 2" xfId="3937"/>
    <cellStyle name="Normal 2 11 2 4 3 2 2" xfId="3944"/>
    <cellStyle name="Normal 2 11 2 4 3 2 2 2" xfId="4001"/>
    <cellStyle name="Normal 2 11 2 4 3 2 2 2 2" xfId="6309"/>
    <cellStyle name="Normal 2 11 2 4 3 2 2 2 3" xfId="6583"/>
    <cellStyle name="Normal 2 11 2 4 3 2 2 2 4" xfId="6594"/>
    <cellStyle name="Normal 2 11 2 4 3 2 2 3" xfId="6310"/>
    <cellStyle name="Normal 2 11 2 4 3 2 3" xfId="6311"/>
    <cellStyle name="Normal 2 11 2 4 3 3" xfId="6312"/>
    <cellStyle name="Normal 2 11 2 4 4" xfId="6313"/>
    <cellStyle name="Normal 2 11 2 5" xfId="3948"/>
    <cellStyle name="Normal 2 11 2 5 2" xfId="3965"/>
    <cellStyle name="Normal 2 11 2 5 2 2" xfId="4002"/>
    <cellStyle name="Normal 2 11 2 5 2 2 2" xfId="6314"/>
    <cellStyle name="Normal 2 11 2 5 2 2 3" xfId="6581"/>
    <cellStyle name="Normal 2 11 2 5 2 2 4" xfId="6592"/>
    <cellStyle name="Normal 2 11 2 5 2 3" xfId="6315"/>
    <cellStyle name="Normal 2 11 2 5 3" xfId="6316"/>
    <cellStyle name="Normal 2 11 2 6" xfId="3951"/>
    <cellStyle name="Normal 2 11 2 6 2" xfId="6317"/>
    <cellStyle name="Normal 2 11 2 6 3" xfId="6574"/>
    <cellStyle name="Normal 2 11 2 6 4" xfId="6586"/>
    <cellStyle name="Normal 2 11 2 7" xfId="3982"/>
    <cellStyle name="Normal 2 11 2 7 2" xfId="6318"/>
    <cellStyle name="Normal 2 11 2 8" xfId="4033"/>
    <cellStyle name="Normal 2 11 2 8 2" xfId="6319"/>
    <cellStyle name="Normal 2 11 2 8 2 2" xfId="6577"/>
    <cellStyle name="Normal 2 11 2 9" xfId="6320"/>
    <cellStyle name="Normal 2 11 3" xfId="2819"/>
    <cellStyle name="Normal 2 11 3 2" xfId="3917"/>
    <cellStyle name="Normal 2 11 3 2 2" xfId="3919"/>
    <cellStyle name="Normal 2 11 3 2 2 2" xfId="3942"/>
    <cellStyle name="Normal 2 11 3 2 2 2 2" xfId="3970"/>
    <cellStyle name="Normal 2 11 3 2 2 2 2 2" xfId="3977"/>
    <cellStyle name="Normal 2 11 3 2 2 2 2 2 2" xfId="6321"/>
    <cellStyle name="Normal 2 11 3 2 2 2 2 2 3" xfId="6579"/>
    <cellStyle name="Normal 2 11 3 2 2 2 2 2 4" xfId="6590"/>
    <cellStyle name="Normal 2 11 3 2 2 2 2 3" xfId="6322"/>
    <cellStyle name="Normal 2 11 3 2 2 2 3" xfId="3974"/>
    <cellStyle name="Normal 2 11 3 2 2 2 3 2" xfId="6323"/>
    <cellStyle name="Normal 2 11 3 2 2 2 4" xfId="6324"/>
    <cellStyle name="Normal 2 11 3 2 2 3" xfId="6325"/>
    <cellStyle name="Normal 2 11 3 2 3" xfId="6326"/>
    <cellStyle name="Normal 2 11 3 3" xfId="6327"/>
    <cellStyle name="Normal 2 11 4" xfId="6328"/>
    <cellStyle name="Normal 2 12" xfId="2820"/>
    <cellStyle name="Normal 2 12 2" xfId="6329"/>
    <cellStyle name="Normal 2 13" xfId="2821"/>
    <cellStyle name="Normal 2 13 2" xfId="6330"/>
    <cellStyle name="Normal 2 14" xfId="2822"/>
    <cellStyle name="Normal 2 14 2" xfId="6331"/>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332"/>
    <cellStyle name="Normal 2 19" xfId="2827"/>
    <cellStyle name="Normal 2 19 2" xfId="3105"/>
    <cellStyle name="Normal 2 2" xfId="2828"/>
    <cellStyle name="Normal 2 2 2" xfId="2829"/>
    <cellStyle name="Normal 2 2 2 2" xfId="6333"/>
    <cellStyle name="Normal 2 2 3" xfId="2830"/>
    <cellStyle name="Normal 2 2 3 2" xfId="2831"/>
    <cellStyle name="Normal 2 2 3 2 2" xfId="3955"/>
    <cellStyle name="Normal 2 2 3 2 2 2" xfId="6334"/>
    <cellStyle name="Normal 2 2 3 2 3" xfId="6335"/>
    <cellStyle name="Normal 2 2 3 3" xfId="6336"/>
    <cellStyle name="Normal 2 2 4" xfId="4015"/>
    <cellStyle name="Normal 2 2 5" xfId="6337"/>
    <cellStyle name="Normal 2 2_draft transactions report_052009_rvsd" xfId="2832"/>
    <cellStyle name="Normal 2 20" xfId="2833"/>
    <cellStyle name="Normal 2 20 2" xfId="3106"/>
    <cellStyle name="Normal 2 21" xfId="2834"/>
    <cellStyle name="Normal 2 21 2" xfId="6338"/>
    <cellStyle name="Normal 2 22" xfId="2835"/>
    <cellStyle name="Normal 2 22 2" xfId="6339"/>
    <cellStyle name="Normal 2 23" xfId="2836"/>
    <cellStyle name="Normal 2 23 2" xfId="6340"/>
    <cellStyle name="Normal 2 24" xfId="2837"/>
    <cellStyle name="Normal 2 24 2" xfId="6341"/>
    <cellStyle name="Normal 2 25" xfId="3186"/>
    <cellStyle name="Normal 2 26" xfId="3230"/>
    <cellStyle name="Normal 2 27" xfId="3272"/>
    <cellStyle name="Normal 2 28" xfId="3314"/>
    <cellStyle name="Normal 2 29" xfId="3351"/>
    <cellStyle name="Normal 2 3" xfId="2838"/>
    <cellStyle name="Normal 2 3 2" xfId="6342"/>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4010"/>
    <cellStyle name="Normal 2 39" xfId="4023"/>
    <cellStyle name="Normal 2 4" xfId="2839"/>
    <cellStyle name="Normal 2 4 2" xfId="6343"/>
    <cellStyle name="Normal 2 40" xfId="4024"/>
    <cellStyle name="Normal 2 41" xfId="4025"/>
    <cellStyle name="Normal 2 42" xfId="6344"/>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20"/>
    <cellStyle name="Normal 2 5 2 2 2 2 2 2 2 2 2" xfId="3941"/>
    <cellStyle name="Normal 2 5 2 2 2 2 2 2 2 2 2 2" xfId="3971"/>
    <cellStyle name="Normal 2 5 2 2 2 2 2 2 2 2 2 2 2" xfId="3976"/>
    <cellStyle name="Normal 2 5 2 2 2 2 2 2 2 2 2 2 2 2" xfId="6345"/>
    <cellStyle name="Normal 2 5 2 2 2 2 2 2 2 2 2 2 2 3" xfId="6578"/>
    <cellStyle name="Normal 2 5 2 2 2 2 2 2 2 2 2 2 2 4" xfId="6589"/>
    <cellStyle name="Normal 2 5 2 2 2 2 2 2 2 2 2 2 3" xfId="6346"/>
    <cellStyle name="Normal 2 5 2 2 2 2 2 2 2 2 2 3" xfId="3973"/>
    <cellStyle name="Normal 2 5 2 2 2 2 2 2 2 2 2 3 2" xfId="6347"/>
    <cellStyle name="Normal 2 5 2 2 2 2 2 2 2 2 2 4" xfId="6348"/>
    <cellStyle name="Normal 2 5 2 2 2 2 2 2 2 2 3" xfId="6349"/>
    <cellStyle name="Normal 2 5 2 2 2 2 2 2 2 3" xfId="6350"/>
    <cellStyle name="Normal 2 5 2 2 2 2 2 2 3" xfId="3962"/>
    <cellStyle name="Normal 2 5 2 2 2 2 2 2 3 2" xfId="6351"/>
    <cellStyle name="Normal 2 5 2 2 2 2 2 2 4" xfId="3981"/>
    <cellStyle name="Normal 2 5 2 2 2 2 2 2 4 2" xfId="6352"/>
    <cellStyle name="Normal 2 5 2 2 2 2 2 2 5" xfId="4000"/>
    <cellStyle name="Normal 2 5 2 2 2 2 2 2 5 2" xfId="6353"/>
    <cellStyle name="Normal 2 5 2 2 2 2 2 2 5 3" xfId="6584"/>
    <cellStyle name="Normal 2 5 2 2 2 2 2 2 5 4" xfId="6595"/>
    <cellStyle name="Normal 2 5 2 2 2 2 2 2 6" xfId="6354"/>
    <cellStyle name="Normal 2 5 2 2 2 2 2 3" xfId="6355"/>
    <cellStyle name="Normal 2 5 2 2 2 2 3" xfId="6356"/>
    <cellStyle name="Normal 2 5 2 2 2 3" xfId="6357"/>
    <cellStyle name="Normal 2 5 2 2 3" xfId="6358"/>
    <cellStyle name="Normal 2 5 2 2_draft transactions report_052009_rvsd" xfId="2847"/>
    <cellStyle name="Normal 2 5 2 3" xfId="6359"/>
    <cellStyle name="Normal 2 5 2_draft transactions report_052009_rvsd" xfId="2848"/>
    <cellStyle name="Normal 2 5 3" xfId="6360"/>
    <cellStyle name="Normal 2 5_draft transactions report_052009_rvsd" xfId="2849"/>
    <cellStyle name="Normal 2 6" xfId="2850"/>
    <cellStyle name="Normal 2 6 2" xfId="2851"/>
    <cellStyle name="Normal 2 6 2 2" xfId="3102"/>
    <cellStyle name="Normal 2 6 2 2 2" xfId="3918"/>
    <cellStyle name="Normal 2 6 2 2 2 2" xfId="3923"/>
    <cellStyle name="Normal 2 6 2 2 2 2 2" xfId="3924"/>
    <cellStyle name="Normal 2 6 2 2 2 2 2 2" xfId="6361"/>
    <cellStyle name="Normal 2 6 2 2 2 2 3" xfId="6362"/>
    <cellStyle name="Normal 2 6 2 2 2 3" xfId="3925"/>
    <cellStyle name="Normal 2 6 2 2 2 3 2" xfId="3950"/>
    <cellStyle name="Normal 2 6 2 2 2 3 2 2" xfId="3963"/>
    <cellStyle name="Normal 2 6 2 2 2 3 2 2 2" xfId="3968"/>
    <cellStyle name="Normal 2 6 2 2 2 3 2 2 2 2" xfId="6363"/>
    <cellStyle name="Normal 2 6 2 2 2 3 2 2 3" xfId="6364"/>
    <cellStyle name="Normal 2 6 2 2 2 3 2 3" xfId="6365"/>
    <cellStyle name="Normal 2 6 2 2 2 3 3" xfId="6366"/>
    <cellStyle name="Normal 2 6 2 2 2 4" xfId="6367"/>
    <cellStyle name="Normal 2 6 2 2 3" xfId="6368"/>
    <cellStyle name="Normal 2 6 2 3" xfId="6369"/>
    <cellStyle name="Normal 2 6 3" xfId="6370"/>
    <cellStyle name="Normal 2 6_draft transactions report_052009_rvsd" xfId="2852"/>
    <cellStyle name="Normal 2 7" xfId="2853"/>
    <cellStyle name="Normal 2 7 2" xfId="6371"/>
    <cellStyle name="Normal 2 8" xfId="2854"/>
    <cellStyle name="Normal 2 8 2" xfId="6372"/>
    <cellStyle name="Normal 2 9" xfId="2855"/>
    <cellStyle name="Normal 2 9 2" xfId="6373"/>
    <cellStyle name="Normal 2_draft transactions report_052009_rvsd" xfId="2856"/>
    <cellStyle name="Normal 3" xfId="2857"/>
    <cellStyle name="Normal 3 2" xfId="2858"/>
    <cellStyle name="Normal 3 3" xfId="2859"/>
    <cellStyle name="Normal 3 4" xfId="4012"/>
    <cellStyle name="Normal 3 4 2" xfId="6374"/>
    <cellStyle name="Normal 3_draft transactions report_052009_rvsd" xfId="2860"/>
    <cellStyle name="Normal 4" xfId="3967"/>
    <cellStyle name="Normal 4 2" xfId="3980"/>
    <cellStyle name="Normal 4 2 2" xfId="6375"/>
    <cellStyle name="Normal 4 3" xfId="4013"/>
    <cellStyle name="Normal 4 4" xfId="6376"/>
    <cellStyle name="Normal 5" xfId="2861"/>
    <cellStyle name="Normal 5 2" xfId="2862"/>
    <cellStyle name="Normal 5 2 2" xfId="2863"/>
    <cellStyle name="Normal 5 2 2 2" xfId="6377"/>
    <cellStyle name="Normal 5 2 3" xfId="6378"/>
    <cellStyle name="Normal 5 2_draft transactions report_052009_rvsd" xfId="2864"/>
    <cellStyle name="Normal 5 3" xfId="2865"/>
    <cellStyle name="Normal 5 3 2" xfId="6379"/>
    <cellStyle name="Normal 5 4" xfId="2866"/>
    <cellStyle name="Normal 5 4 2" xfId="2867"/>
    <cellStyle name="Normal 5 4 2 2" xfId="3929"/>
    <cellStyle name="Normal 5 4 2 2 2" xfId="3932"/>
    <cellStyle name="Normal 5 4 2 2 2 2" xfId="6380"/>
    <cellStyle name="Normal 5 4 2 2 3" xfId="3934"/>
    <cellStyle name="Normal 5 4 2 2 3 2" xfId="3939"/>
    <cellStyle name="Normal 5 4 2 2 3 2 2" xfId="3946"/>
    <cellStyle name="Normal 5 4 2 2 3 2 2 2" xfId="6381"/>
    <cellStyle name="Normal 5 4 2 2 3 2 3" xfId="6382"/>
    <cellStyle name="Normal 5 4 2 2 3 3" xfId="6383"/>
    <cellStyle name="Normal 5 4 2 2 4" xfId="6384"/>
    <cellStyle name="Normal 5 4 2 3" xfId="3956"/>
    <cellStyle name="Normal 5 4 2 3 2" xfId="6385"/>
    <cellStyle name="Normal 5 4 2 4" xfId="6386"/>
    <cellStyle name="Normal 5 4 3" xfId="6387"/>
    <cellStyle name="Normal 5 5" xfId="6388"/>
    <cellStyle name="Normal 5_draft transactions report_052009_rvsd" xfId="2868"/>
    <cellStyle name="Normal 6" xfId="2869"/>
    <cellStyle name="Normal 6 2" xfId="2870"/>
    <cellStyle name="Normal 6 2 2" xfId="2871"/>
    <cellStyle name="Normal 6 2 2 2" xfId="6389"/>
    <cellStyle name="Normal 6 2 3" xfId="6390"/>
    <cellStyle name="Normal 6 2_draft transactions report_052009_rvsd" xfId="2872"/>
    <cellStyle name="Normal 6 3" xfId="2873"/>
    <cellStyle name="Normal 6 3 2" xfId="6391"/>
    <cellStyle name="Normal 6 4" xfId="2874"/>
    <cellStyle name="Normal 6 4 2" xfId="2875"/>
    <cellStyle name="Normal 6 4 2 2" xfId="3957"/>
    <cellStyle name="Normal 6 4 2 2 2" xfId="6392"/>
    <cellStyle name="Normal 6 4 2 3" xfId="6393"/>
    <cellStyle name="Normal 6 4 3" xfId="6394"/>
    <cellStyle name="Normal 6 5" xfId="6395"/>
    <cellStyle name="Normal 6_draft transactions report_052009_rvsd" xfId="2876"/>
    <cellStyle name="Normal 7" xfId="2877"/>
    <cellStyle name="Normal 7 2" xfId="2878"/>
    <cellStyle name="Normal 7 2 2" xfId="2879"/>
    <cellStyle name="Normal 7 2 2 2" xfId="6396"/>
    <cellStyle name="Normal 7 2 3" xfId="2880"/>
    <cellStyle name="Normal 7 2 3 2" xfId="2881"/>
    <cellStyle name="Normal 7 2 3 2 2" xfId="3958"/>
    <cellStyle name="Normal 7 2 3 2 2 2" xfId="6397"/>
    <cellStyle name="Normal 7 2 3 2 3" xfId="6398"/>
    <cellStyle name="Normal 7 2 3 3" xfId="6399"/>
    <cellStyle name="Normal 7 2 4" xfId="6400"/>
    <cellStyle name="Normal 7 2_draft transactions report_052009_rvsd" xfId="2882"/>
    <cellStyle name="Normal 7 3" xfId="2883"/>
    <cellStyle name="Normal 7 3 2" xfId="6401"/>
    <cellStyle name="Normal 7 4" xfId="2884"/>
    <cellStyle name="Normal 7 4 2" xfId="2885"/>
    <cellStyle name="Normal 7 4 2 2" xfId="3959"/>
    <cellStyle name="Normal 7 4 2 2 2" xfId="6402"/>
    <cellStyle name="Normal 7 4 2 3" xfId="6403"/>
    <cellStyle name="Normal 7 4 3" xfId="6404"/>
    <cellStyle name="Normal 7 5" xfId="6405"/>
    <cellStyle name="Normal 7_draft transactions report_052009_rvsd" xfId="2886"/>
    <cellStyle name="Normal 8" xfId="2887"/>
    <cellStyle name="Normal 8 2" xfId="2888"/>
    <cellStyle name="Normal 8 2 2" xfId="2889"/>
    <cellStyle name="Normal 8 2 2 2" xfId="6406"/>
    <cellStyle name="Normal 8 2 3" xfId="6407"/>
    <cellStyle name="Normal 8 2_draft transactions report_052009_rvsd" xfId="2890"/>
    <cellStyle name="Normal 8 3" xfId="2891"/>
    <cellStyle name="Normal 8 3 2" xfId="6408"/>
    <cellStyle name="Normal 8 4" xfId="2892"/>
    <cellStyle name="Normal 8 4 2" xfId="2893"/>
    <cellStyle name="Normal 8 4 2 2" xfId="3960"/>
    <cellStyle name="Normal 8 4 2 2 2" xfId="6409"/>
    <cellStyle name="Normal 8 4 2 3" xfId="6410"/>
    <cellStyle name="Normal 8 4 3" xfId="6411"/>
    <cellStyle name="Normal 8 5" xfId="6412"/>
    <cellStyle name="Normal 8_draft transactions report_052009_rvsd" xfId="2894"/>
    <cellStyle name="Normal 9" xfId="2895"/>
    <cellStyle name="Normal 9 2" xfId="2896"/>
    <cellStyle name="Normal 9 2 2" xfId="2897"/>
    <cellStyle name="Normal 9 2 2 2" xfId="6413"/>
    <cellStyle name="Normal 9 2 3" xfId="6414"/>
    <cellStyle name="Normal 9 2_draft transactions report_052009_rvsd" xfId="2898"/>
    <cellStyle name="Normal 9 3" xfId="2899"/>
    <cellStyle name="Normal 9 3 2" xfId="6415"/>
    <cellStyle name="Normal 9 4" xfId="2900"/>
    <cellStyle name="Normal 9 4 2" xfId="2901"/>
    <cellStyle name="Normal 9 4 2 2" xfId="3961"/>
    <cellStyle name="Normal 9 4 2 2 2" xfId="6416"/>
    <cellStyle name="Normal 9 4 2 3" xfId="6417"/>
    <cellStyle name="Normal 9 4 3" xfId="6418"/>
    <cellStyle name="Normal 9 5" xfId="6419"/>
    <cellStyle name="Normal 9_draft transactions report_052009_rvsd" xfId="2902"/>
    <cellStyle name="Note 10" xfId="2903"/>
    <cellStyle name="Note 10 2" xfId="2904"/>
    <cellStyle name="Note 10 2 2" xfId="6420"/>
    <cellStyle name="Note 10 3" xfId="6421"/>
    <cellStyle name="Note 100" xfId="2905"/>
    <cellStyle name="Note 100 2" xfId="6422"/>
    <cellStyle name="Note 101" xfId="2906"/>
    <cellStyle name="Note 101 2" xfId="6423"/>
    <cellStyle name="Note 102" xfId="2907"/>
    <cellStyle name="Note 102 2" xfId="6424"/>
    <cellStyle name="Note 103" xfId="2908"/>
    <cellStyle name="Note 103 2" xfId="6425"/>
    <cellStyle name="Note 104" xfId="2909"/>
    <cellStyle name="Note 104 2" xfId="6426"/>
    <cellStyle name="Note 105" xfId="2910"/>
    <cellStyle name="Note 105 2" xfId="6427"/>
    <cellStyle name="Note 106" xfId="2911"/>
    <cellStyle name="Note 106 2" xfId="6428"/>
    <cellStyle name="Note 107" xfId="2912"/>
    <cellStyle name="Note 107 2" xfId="6429"/>
    <cellStyle name="Note 108" xfId="2913"/>
    <cellStyle name="Note 108 2" xfId="6430"/>
    <cellStyle name="Note 109" xfId="2914"/>
    <cellStyle name="Note 109 2" xfId="6431"/>
    <cellStyle name="Note 11" xfId="2915"/>
    <cellStyle name="Note 11 2" xfId="2916"/>
    <cellStyle name="Note 11 2 2" xfId="6432"/>
    <cellStyle name="Note 11 3" xfId="6433"/>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434"/>
    <cellStyle name="Note 12" xfId="2926"/>
    <cellStyle name="Note 12 2" xfId="2927"/>
    <cellStyle name="Note 12 2 2" xfId="6435"/>
    <cellStyle name="Note 12 3" xfId="6436"/>
    <cellStyle name="Note 120" xfId="3142"/>
    <cellStyle name="Note 120 2" xfId="6437"/>
    <cellStyle name="Note 121" xfId="3146"/>
    <cellStyle name="Note 121 2" xfId="6438"/>
    <cellStyle name="Note 122" xfId="3187"/>
    <cellStyle name="Note 123" xfId="3233"/>
    <cellStyle name="Note 124" xfId="3275"/>
    <cellStyle name="Note 125" xfId="3316"/>
    <cellStyle name="Note 126" xfId="3352"/>
    <cellStyle name="Note 127" xfId="3378"/>
    <cellStyle name="Note 127 2" xfId="6439"/>
    <cellStyle name="Note 128" xfId="3391"/>
    <cellStyle name="Note 128 2" xfId="6440"/>
    <cellStyle name="Note 129" xfId="3395"/>
    <cellStyle name="Note 129 2" xfId="6441"/>
    <cellStyle name="Note 13" xfId="2928"/>
    <cellStyle name="Note 13 2" xfId="2929"/>
    <cellStyle name="Note 13 2 2" xfId="6442"/>
    <cellStyle name="Note 13 3" xfId="6443"/>
    <cellStyle name="Note 130" xfId="3417"/>
    <cellStyle name="Note 130 2" xfId="6444"/>
    <cellStyle name="Note 131" xfId="3430"/>
    <cellStyle name="Note 131 2" xfId="6445"/>
    <cellStyle name="Note 132" xfId="3443"/>
    <cellStyle name="Note 132 2" xfId="6446"/>
    <cellStyle name="Note 133" xfId="3456"/>
    <cellStyle name="Note 133 2" xfId="6447"/>
    <cellStyle name="Note 134" xfId="3460"/>
    <cellStyle name="Note 134 2" xfId="6448"/>
    <cellStyle name="Note 135" xfId="3501"/>
    <cellStyle name="Note 136" xfId="3546"/>
    <cellStyle name="Note 137" xfId="3582"/>
    <cellStyle name="Note 138" xfId="3622"/>
    <cellStyle name="Note 138 2" xfId="6449"/>
    <cellStyle name="Note 139" xfId="3635"/>
    <cellStyle name="Note 139 2" xfId="6450"/>
    <cellStyle name="Note 14" xfId="2930"/>
    <cellStyle name="Note 14 2" xfId="2931"/>
    <cellStyle name="Note 14 2 2" xfId="6451"/>
    <cellStyle name="Note 14 3" xfId="6452"/>
    <cellStyle name="Note 140" xfId="3648"/>
    <cellStyle name="Note 140 2" xfId="6453"/>
    <cellStyle name="Note 141" xfId="3661"/>
    <cellStyle name="Note 141 2" xfId="6454"/>
    <cellStyle name="Note 142" xfId="3674"/>
    <cellStyle name="Note 142 2" xfId="6455"/>
    <cellStyle name="Note 143" xfId="3687"/>
    <cellStyle name="Note 143 2" xfId="6456"/>
    <cellStyle name="Note 144" xfId="3700"/>
    <cellStyle name="Note 144 2" xfId="6457"/>
    <cellStyle name="Note 145" xfId="3714"/>
    <cellStyle name="Note 145 2" xfId="6458"/>
    <cellStyle name="Note 146" xfId="3718"/>
    <cellStyle name="Note 146 2" xfId="6459"/>
    <cellStyle name="Note 147" xfId="3744"/>
    <cellStyle name="Note 148" xfId="3789"/>
    <cellStyle name="Note 149" xfId="3825"/>
    <cellStyle name="Note 15" xfId="2932"/>
    <cellStyle name="Note 15 2" xfId="2933"/>
    <cellStyle name="Note 15 2 2" xfId="6460"/>
    <cellStyle name="Note 15 3" xfId="6461"/>
    <cellStyle name="Note 150" xfId="3868"/>
    <cellStyle name="Note 151" xfId="3909"/>
    <cellStyle name="Note 16" xfId="2934"/>
    <cellStyle name="Note 16 2" xfId="2935"/>
    <cellStyle name="Note 16 2 2" xfId="6462"/>
    <cellStyle name="Note 16 3" xfId="6463"/>
    <cellStyle name="Note 17" xfId="2936"/>
    <cellStyle name="Note 17 2" xfId="2937"/>
    <cellStyle name="Note 17 2 2" xfId="6464"/>
    <cellStyle name="Note 17 3" xfId="6465"/>
    <cellStyle name="Note 18" xfId="2938"/>
    <cellStyle name="Note 18 2" xfId="2939"/>
    <cellStyle name="Note 18 2 2" xfId="6466"/>
    <cellStyle name="Note 18 3" xfId="6467"/>
    <cellStyle name="Note 19" xfId="2940"/>
    <cellStyle name="Note 19 2" xfId="2941"/>
    <cellStyle name="Note 19 2 2" xfId="6468"/>
    <cellStyle name="Note 19 3" xfId="6469"/>
    <cellStyle name="Note 2" xfId="2942"/>
    <cellStyle name="Note 2 2" xfId="2943"/>
    <cellStyle name="Note 2 2 2" xfId="6470"/>
    <cellStyle name="Note 2 3" xfId="2944"/>
    <cellStyle name="Note 2 3 2" xfId="6471"/>
    <cellStyle name="Note 2 4" xfId="6472"/>
    <cellStyle name="Note 20" xfId="2945"/>
    <cellStyle name="Note 20 2" xfId="2946"/>
    <cellStyle name="Note 20 2 2" xfId="6473"/>
    <cellStyle name="Note 20 3" xfId="6474"/>
    <cellStyle name="Note 21" xfId="2947"/>
    <cellStyle name="Note 21 2" xfId="2948"/>
    <cellStyle name="Note 21 2 2" xfId="6475"/>
    <cellStyle name="Note 21 3" xfId="6476"/>
    <cellStyle name="Note 22" xfId="2949"/>
    <cellStyle name="Note 22 2" xfId="2950"/>
    <cellStyle name="Note 22 2 2" xfId="6477"/>
    <cellStyle name="Note 22 3" xfId="6478"/>
    <cellStyle name="Note 23" xfId="2951"/>
    <cellStyle name="Note 23 2" xfId="2952"/>
    <cellStyle name="Note 23 2 2" xfId="6479"/>
    <cellStyle name="Note 23 3" xfId="6480"/>
    <cellStyle name="Note 24" xfId="2953"/>
    <cellStyle name="Note 24 2" xfId="2954"/>
    <cellStyle name="Note 24 2 2" xfId="6481"/>
    <cellStyle name="Note 24 3" xfId="6482"/>
    <cellStyle name="Note 25" xfId="2955"/>
    <cellStyle name="Note 25 2" xfId="2956"/>
    <cellStyle name="Note 25 2 2" xfId="6483"/>
    <cellStyle name="Note 25 3" xfId="6484"/>
    <cellStyle name="Note 26" xfId="2957"/>
    <cellStyle name="Note 26 2" xfId="2958"/>
    <cellStyle name="Note 26 2 2" xfId="6485"/>
    <cellStyle name="Note 26 3" xfId="6486"/>
    <cellStyle name="Note 27" xfId="2959"/>
    <cellStyle name="Note 27 2" xfId="2960"/>
    <cellStyle name="Note 27 2 2" xfId="6487"/>
    <cellStyle name="Note 27 3" xfId="6488"/>
    <cellStyle name="Note 28" xfId="2961"/>
    <cellStyle name="Note 28 2" xfId="2962"/>
    <cellStyle name="Note 28 2 2" xfId="6489"/>
    <cellStyle name="Note 28 3" xfId="6490"/>
    <cellStyle name="Note 29" xfId="2963"/>
    <cellStyle name="Note 29 2" xfId="2964"/>
    <cellStyle name="Note 29 2 2" xfId="6491"/>
    <cellStyle name="Note 29 3" xfId="6492"/>
    <cellStyle name="Note 3" xfId="2965"/>
    <cellStyle name="Note 3 2" xfId="6493"/>
    <cellStyle name="Note 30" xfId="2966"/>
    <cellStyle name="Note 30 2" xfId="2967"/>
    <cellStyle name="Note 30 2 2" xfId="6494"/>
    <cellStyle name="Note 30 3" xfId="6495"/>
    <cellStyle name="Note 31" xfId="2968"/>
    <cellStyle name="Note 31 2" xfId="2969"/>
    <cellStyle name="Note 31 2 2" xfId="6496"/>
    <cellStyle name="Note 31 3" xfId="6497"/>
    <cellStyle name="Note 32" xfId="2970"/>
    <cellStyle name="Note 32 2" xfId="2971"/>
    <cellStyle name="Note 32 2 2" xfId="6498"/>
    <cellStyle name="Note 32 3" xfId="6499"/>
    <cellStyle name="Note 33" xfId="2972"/>
    <cellStyle name="Note 33 2" xfId="2973"/>
    <cellStyle name="Note 33 2 2" xfId="6500"/>
    <cellStyle name="Note 33 3" xfId="6501"/>
    <cellStyle name="Note 34" xfId="2974"/>
    <cellStyle name="Note 34 2" xfId="6502"/>
    <cellStyle name="Note 35" xfId="2975"/>
    <cellStyle name="Note 35 2" xfId="6503"/>
    <cellStyle name="Note 36" xfId="2976"/>
    <cellStyle name="Note 36 2" xfId="6504"/>
    <cellStyle name="Note 37" xfId="2977"/>
    <cellStyle name="Note 37 2" xfId="6505"/>
    <cellStyle name="Note 38" xfId="2978"/>
    <cellStyle name="Note 38 2" xfId="6506"/>
    <cellStyle name="Note 39" xfId="2979"/>
    <cellStyle name="Note 39 2" xfId="6507"/>
    <cellStyle name="Note 4" xfId="2980"/>
    <cellStyle name="Note 4 2" xfId="6508"/>
    <cellStyle name="Note 40" xfId="2981"/>
    <cellStyle name="Note 40 2" xfId="6509"/>
    <cellStyle name="Note 41" xfId="2982"/>
    <cellStyle name="Note 41 2" xfId="6510"/>
    <cellStyle name="Note 42" xfId="2983"/>
    <cellStyle name="Note 42 2" xfId="6511"/>
    <cellStyle name="Note 43" xfId="2984"/>
    <cellStyle name="Note 43 2" xfId="6512"/>
    <cellStyle name="Note 44" xfId="2985"/>
    <cellStyle name="Note 44 2" xfId="6513"/>
    <cellStyle name="Note 45" xfId="2986"/>
    <cellStyle name="Note 45 2" xfId="6514"/>
    <cellStyle name="Note 46" xfId="2987"/>
    <cellStyle name="Note 46 2" xfId="6515"/>
    <cellStyle name="Note 47" xfId="2988"/>
    <cellStyle name="Note 47 2" xfId="6516"/>
    <cellStyle name="Note 48" xfId="2989"/>
    <cellStyle name="Note 48 2" xfId="6517"/>
    <cellStyle name="Note 49" xfId="2990"/>
    <cellStyle name="Note 49 2" xfId="6518"/>
    <cellStyle name="Note 5" xfId="2991"/>
    <cellStyle name="Note 5 2" xfId="6519"/>
    <cellStyle name="Note 50" xfId="2992"/>
    <cellStyle name="Note 50 2" xfId="6520"/>
    <cellStyle name="Note 51" xfId="2993"/>
    <cellStyle name="Note 51 2" xfId="6521"/>
    <cellStyle name="Note 52" xfId="2994"/>
    <cellStyle name="Note 52 2" xfId="6522"/>
    <cellStyle name="Note 53" xfId="2995"/>
    <cellStyle name="Note 53 2" xfId="6523"/>
    <cellStyle name="Note 54" xfId="2996"/>
    <cellStyle name="Note 54 2" xfId="6524"/>
    <cellStyle name="Note 55" xfId="2997"/>
    <cellStyle name="Note 55 2" xfId="6525"/>
    <cellStyle name="Note 56" xfId="2998"/>
    <cellStyle name="Note 56 2" xfId="6526"/>
    <cellStyle name="Note 57" xfId="2999"/>
    <cellStyle name="Note 57 2" xfId="6527"/>
    <cellStyle name="Note 58" xfId="3000"/>
    <cellStyle name="Note 58 2" xfId="6528"/>
    <cellStyle name="Note 59" xfId="3001"/>
    <cellStyle name="Note 59 2" xfId="6529"/>
    <cellStyle name="Note 6" xfId="3002"/>
    <cellStyle name="Note 6 2" xfId="6530"/>
    <cellStyle name="Note 60" xfId="3003"/>
    <cellStyle name="Note 60 2" xfId="6531"/>
    <cellStyle name="Note 61" xfId="3004"/>
    <cellStyle name="Note 61 2" xfId="6532"/>
    <cellStyle name="Note 62" xfId="3005"/>
    <cellStyle name="Note 62 2" xfId="6533"/>
    <cellStyle name="Note 63" xfId="3006"/>
    <cellStyle name="Note 63 2" xfId="6534"/>
    <cellStyle name="Note 64" xfId="3007"/>
    <cellStyle name="Note 64 2" xfId="6535"/>
    <cellStyle name="Note 65" xfId="3008"/>
    <cellStyle name="Note 65 2" xfId="6536"/>
    <cellStyle name="Note 66" xfId="3009"/>
    <cellStyle name="Note 66 2" xfId="6537"/>
    <cellStyle name="Note 67" xfId="3010"/>
    <cellStyle name="Note 67 2" xfId="6538"/>
    <cellStyle name="Note 68" xfId="3011"/>
    <cellStyle name="Note 68 2" xfId="6539"/>
    <cellStyle name="Note 69" xfId="3012"/>
    <cellStyle name="Note 69 2" xfId="6540"/>
    <cellStyle name="Note 7" xfId="3013"/>
    <cellStyle name="Note 7 2" xfId="6541"/>
    <cellStyle name="Note 70" xfId="3014"/>
    <cellStyle name="Note 70 2" xfId="6542"/>
    <cellStyle name="Note 71" xfId="3015"/>
    <cellStyle name="Note 71 2" xfId="6543"/>
    <cellStyle name="Note 72" xfId="3016"/>
    <cellStyle name="Note 72 2" xfId="6544"/>
    <cellStyle name="Note 73" xfId="3017"/>
    <cellStyle name="Note 73 2" xfId="6545"/>
    <cellStyle name="Note 74" xfId="3018"/>
    <cellStyle name="Note 74 2" xfId="6546"/>
    <cellStyle name="Note 75" xfId="3019"/>
    <cellStyle name="Note 75 2" xfId="6547"/>
    <cellStyle name="Note 76" xfId="3020"/>
    <cellStyle name="Note 76 2" xfId="6548"/>
    <cellStyle name="Note 77" xfId="3021"/>
    <cellStyle name="Note 77 2" xfId="6549"/>
    <cellStyle name="Note 78" xfId="3022"/>
    <cellStyle name="Note 78 2" xfId="6550"/>
    <cellStyle name="Note 79" xfId="3023"/>
    <cellStyle name="Note 79 2" xfId="6551"/>
    <cellStyle name="Note 8" xfId="3024"/>
    <cellStyle name="Note 8 2" xfId="6552"/>
    <cellStyle name="Note 80" xfId="3025"/>
    <cellStyle name="Note 80 2" xfId="6553"/>
    <cellStyle name="Note 81" xfId="3026"/>
    <cellStyle name="Note 81 2" xfId="6554"/>
    <cellStyle name="Note 82" xfId="3027"/>
    <cellStyle name="Note 82 2" xfId="6555"/>
    <cellStyle name="Note 83" xfId="3028"/>
    <cellStyle name="Note 83 2" xfId="6556"/>
    <cellStyle name="Note 84" xfId="3029"/>
    <cellStyle name="Note 84 2" xfId="6557"/>
    <cellStyle name="Note 85" xfId="3030"/>
    <cellStyle name="Note 85 2" xfId="6558"/>
    <cellStyle name="Note 86" xfId="3031"/>
    <cellStyle name="Note 86 2" xfId="6559"/>
    <cellStyle name="Note 87" xfId="3032"/>
    <cellStyle name="Note 87 2" xfId="6560"/>
    <cellStyle name="Note 88" xfId="3033"/>
    <cellStyle name="Note 88 2" xfId="6561"/>
    <cellStyle name="Note 89" xfId="3034"/>
    <cellStyle name="Note 89 2" xfId="6562"/>
    <cellStyle name="Note 9" xfId="3035"/>
    <cellStyle name="Note 9 2" xfId="6563"/>
    <cellStyle name="Note 90" xfId="3036"/>
    <cellStyle name="Note 90 2" xfId="6564"/>
    <cellStyle name="Note 91" xfId="3037"/>
    <cellStyle name="Note 91 2" xfId="6565"/>
    <cellStyle name="Note 92" xfId="3038"/>
    <cellStyle name="Note 92 2" xfId="6566"/>
    <cellStyle name="Note 93" xfId="3039"/>
    <cellStyle name="Note 93 2" xfId="6567"/>
    <cellStyle name="Note 94" xfId="3040"/>
    <cellStyle name="Note 94 2" xfId="6568"/>
    <cellStyle name="Note 95" xfId="3041"/>
    <cellStyle name="Note 95 2" xfId="6569"/>
    <cellStyle name="Note 96" xfId="3042"/>
    <cellStyle name="Note 96 2" xfId="6570"/>
    <cellStyle name="Note 97" xfId="3043"/>
    <cellStyle name="Note 97 2" xfId="6571"/>
    <cellStyle name="Note 98" xfId="3044"/>
    <cellStyle name="Note 98 2" xfId="6572"/>
    <cellStyle name="Note 99" xfId="3045"/>
    <cellStyle name="Note 99 2" xfId="6573"/>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Percent" xfId="3999" builtinId="5"/>
    <cellStyle name="Percent 2" xfId="4014"/>
    <cellStyle name="Percent 4 2" xfId="4016"/>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00"/>
      <color rgb="FFCCCCFF"/>
      <color rgb="FF99FF99"/>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919"/>
  <sheetViews>
    <sheetView tabSelected="1" zoomScale="80" zoomScaleNormal="80" workbookViewId="0">
      <pane ySplit="16" topLeftCell="A17" activePane="bottomLeft" state="frozen"/>
      <selection activeCell="B1" sqref="B1"/>
      <selection pane="bottomLeft" activeCell="H2" sqref="H2:I3"/>
    </sheetView>
  </sheetViews>
  <sheetFormatPr defaultRowHeight="15"/>
  <cols>
    <col min="1" max="1" width="14.85546875" style="782" customWidth="1"/>
    <col min="2" max="2" width="61" style="751" customWidth="1"/>
    <col min="3" max="3" width="22.140625" style="751" customWidth="1"/>
    <col min="4" max="4" width="7.28515625" style="751" customWidth="1"/>
    <col min="5" max="5" width="12.28515625" style="770" customWidth="1"/>
    <col min="6" max="6" width="47.140625" style="752" bestFit="1" customWidth="1"/>
    <col min="7" max="7" width="27.140625" style="753" bestFit="1" customWidth="1"/>
    <col min="8" max="8" width="24" style="753" customWidth="1"/>
    <col min="9" max="9" width="27.140625" style="753" bestFit="1" customWidth="1"/>
    <col min="10" max="10" width="50.42578125" style="754" bestFit="1" customWidth="1"/>
    <col min="11" max="11" width="25" style="755" bestFit="1" customWidth="1"/>
    <col min="12" max="12" width="20.7109375" style="792" bestFit="1" customWidth="1"/>
    <col min="13" max="13" width="15.85546875" style="774" bestFit="1" customWidth="1"/>
    <col min="14" max="14" width="18.7109375" style="800" bestFit="1" customWidth="1"/>
    <col min="15" max="15" width="24.28515625" style="778" customWidth="1"/>
    <col min="16" max="16" width="22.7109375" style="778" customWidth="1"/>
    <col min="17" max="17" width="22.5703125" style="796" customWidth="1"/>
    <col min="18" max="18" width="18" style="926" bestFit="1" customWidth="1"/>
    <col min="19" max="16384" width="9.140625" style="751"/>
  </cols>
  <sheetData>
    <row r="1" spans="1:18" ht="15.75" thickBot="1">
      <c r="A1" s="1835" t="s">
        <v>2102</v>
      </c>
      <c r="B1" s="1835"/>
      <c r="C1" s="1835"/>
      <c r="D1" s="1835"/>
      <c r="E1" s="1835"/>
      <c r="F1" s="1835"/>
      <c r="G1" s="1835"/>
      <c r="H1" s="1835"/>
      <c r="I1" s="1835"/>
      <c r="J1" s="1835"/>
      <c r="K1" s="1835"/>
      <c r="L1" s="1835"/>
      <c r="M1" s="1835"/>
      <c r="N1" s="1835"/>
      <c r="O1" s="1835"/>
      <c r="P1" s="1835"/>
      <c r="Q1" s="1835"/>
      <c r="R1" s="1835"/>
    </row>
    <row r="2" spans="1:18" ht="15.75">
      <c r="A2" s="783" t="s">
        <v>638</v>
      </c>
      <c r="B2" s="756"/>
      <c r="C2" s="757"/>
      <c r="D2" s="758"/>
      <c r="E2" s="771"/>
      <c r="F2" s="759"/>
      <c r="G2" s="758"/>
      <c r="H2" s="1179"/>
      <c r="I2" s="1179"/>
      <c r="J2" s="759"/>
      <c r="K2" s="758"/>
      <c r="L2" s="793"/>
      <c r="M2" s="775"/>
      <c r="N2" s="801"/>
      <c r="O2" s="779"/>
      <c r="P2" s="779"/>
      <c r="Q2" s="797"/>
    </row>
    <row r="3" spans="1:18">
      <c r="A3" s="784" t="s">
        <v>639</v>
      </c>
      <c r="B3" s="760"/>
      <c r="C3" s="761"/>
      <c r="H3" s="1179"/>
      <c r="I3" s="1179"/>
    </row>
    <row r="4" spans="1:18">
      <c r="A4" s="784" t="s">
        <v>640</v>
      </c>
      <c r="B4" s="762"/>
      <c r="C4" s="763"/>
      <c r="D4" s="758"/>
      <c r="E4" s="771"/>
      <c r="F4" s="759"/>
      <c r="G4" s="758"/>
      <c r="H4" s="764"/>
      <c r="I4" s="764"/>
      <c r="J4" s="759"/>
      <c r="K4" s="758"/>
      <c r="L4" s="793"/>
      <c r="M4" s="775"/>
      <c r="N4" s="801"/>
      <c r="O4" s="779"/>
      <c r="P4" s="779"/>
      <c r="Q4" s="797"/>
    </row>
    <row r="5" spans="1:18">
      <c r="A5" s="806" t="s">
        <v>641</v>
      </c>
      <c r="B5" s="760"/>
      <c r="C5" s="761"/>
      <c r="H5" s="1179" t="s">
        <v>1968</v>
      </c>
      <c r="I5" s="1179"/>
    </row>
    <row r="6" spans="1:18" ht="18">
      <c r="A6" s="923" t="s">
        <v>1985</v>
      </c>
      <c r="B6" s="924"/>
      <c r="C6" s="805"/>
      <c r="D6" s="765"/>
      <c r="E6" s="772"/>
      <c r="F6" s="766"/>
      <c r="G6" s="765"/>
      <c r="H6" s="767"/>
      <c r="I6" s="767"/>
      <c r="J6" s="766"/>
      <c r="K6" s="765"/>
      <c r="L6" s="794"/>
      <c r="M6" s="776"/>
      <c r="N6" s="802"/>
      <c r="O6" s="780"/>
      <c r="P6" s="780"/>
      <c r="Q6" s="798"/>
    </row>
    <row r="7" spans="1:18" ht="31.5" customHeight="1">
      <c r="A7" s="1181" t="s">
        <v>2090</v>
      </c>
      <c r="B7" s="1182"/>
      <c r="C7" s="1183"/>
      <c r="D7" s="768"/>
      <c r="E7" s="773"/>
      <c r="F7" s="766"/>
      <c r="G7" s="768"/>
      <c r="H7" s="1180" t="s">
        <v>524</v>
      </c>
      <c r="I7" s="1180"/>
      <c r="J7" s="766"/>
      <c r="K7" s="768"/>
      <c r="L7" s="795"/>
      <c r="M7" s="777"/>
      <c r="N7" s="803"/>
      <c r="O7" s="781"/>
      <c r="P7" s="781"/>
      <c r="Q7" s="799"/>
    </row>
    <row r="8" spans="1:18" ht="18">
      <c r="A8" s="1187" t="s">
        <v>642</v>
      </c>
      <c r="B8" s="1188"/>
      <c r="C8" s="1189"/>
      <c r="D8" s="768"/>
      <c r="E8" s="773"/>
      <c r="F8" s="766"/>
      <c r="G8" s="768"/>
      <c r="H8" s="1180" t="s">
        <v>2101</v>
      </c>
      <c r="I8" s="1180"/>
      <c r="J8" s="766"/>
      <c r="K8" s="768"/>
      <c r="L8" s="795"/>
      <c r="M8" s="777"/>
      <c r="N8" s="803"/>
      <c r="O8" s="781"/>
      <c r="P8" s="781"/>
      <c r="Q8" s="799"/>
    </row>
    <row r="9" spans="1:18" ht="18">
      <c r="A9" s="1187" t="s">
        <v>1969</v>
      </c>
      <c r="B9" s="1188"/>
      <c r="C9" s="1189"/>
      <c r="D9" s="768"/>
      <c r="E9" s="773"/>
      <c r="F9" s="766"/>
      <c r="G9" s="768"/>
      <c r="H9" s="767"/>
      <c r="I9" s="767"/>
      <c r="J9" s="766"/>
      <c r="K9" s="768"/>
      <c r="L9" s="795"/>
      <c r="M9" s="777"/>
      <c r="N9" s="803"/>
      <c r="O9" s="781"/>
      <c r="P9" s="781"/>
      <c r="Q9" s="799"/>
    </row>
    <row r="10" spans="1:18" ht="32.25" customHeight="1">
      <c r="A10" s="1184" t="s">
        <v>643</v>
      </c>
      <c r="B10" s="1185"/>
      <c r="C10" s="1186"/>
      <c r="H10" s="1190" t="s">
        <v>1</v>
      </c>
      <c r="I10" s="1190"/>
      <c r="O10" s="1130"/>
    </row>
    <row r="11" spans="1:18" ht="47.25" customHeight="1" thickBot="1">
      <c r="A11" s="1194" t="s">
        <v>644</v>
      </c>
      <c r="B11" s="1195"/>
      <c r="C11" s="1196"/>
      <c r="H11" s="769"/>
      <c r="I11" s="769"/>
      <c r="N11" s="1131"/>
    </row>
    <row r="12" spans="1:18" ht="18">
      <c r="A12" s="1201"/>
      <c r="B12" s="1201"/>
      <c r="C12" s="1201"/>
      <c r="H12" s="769"/>
      <c r="I12" s="769"/>
    </row>
    <row r="13" spans="1:18" ht="18">
      <c r="A13" s="1201"/>
      <c r="B13" s="1201"/>
      <c r="C13" s="1201"/>
      <c r="H13" s="804"/>
      <c r="I13" s="804"/>
    </row>
    <row r="14" spans="1:18" ht="18">
      <c r="H14" s="790"/>
      <c r="I14" s="790"/>
    </row>
    <row r="15" spans="1:18" ht="21" customHeight="1">
      <c r="A15" s="1197" t="s">
        <v>645</v>
      </c>
      <c r="B15" s="1193" t="s">
        <v>646</v>
      </c>
      <c r="C15" s="1193" t="s">
        <v>44</v>
      </c>
      <c r="D15" s="1193" t="s">
        <v>45</v>
      </c>
      <c r="E15" s="1198" t="s">
        <v>0</v>
      </c>
      <c r="F15" s="1199" t="s">
        <v>647</v>
      </c>
      <c r="G15" s="1200" t="s">
        <v>648</v>
      </c>
      <c r="H15" s="1200" t="s">
        <v>649</v>
      </c>
      <c r="I15" s="1200" t="s">
        <v>650</v>
      </c>
      <c r="J15" s="1200" t="s">
        <v>651</v>
      </c>
      <c r="K15" s="1193" t="s">
        <v>1982</v>
      </c>
      <c r="L15" s="1193"/>
      <c r="M15" s="1193"/>
      <c r="N15" s="1193"/>
      <c r="O15" s="1191" t="s">
        <v>1979</v>
      </c>
      <c r="P15" s="807" t="s">
        <v>1983</v>
      </c>
      <c r="Q15" s="1192" t="s">
        <v>652</v>
      </c>
      <c r="R15" s="1192"/>
    </row>
    <row r="16" spans="1:18" ht="21.75" customHeight="1">
      <c r="A16" s="1197"/>
      <c r="B16" s="1193"/>
      <c r="C16" s="1193"/>
      <c r="D16" s="1193"/>
      <c r="E16" s="1198"/>
      <c r="F16" s="1199"/>
      <c r="G16" s="1200"/>
      <c r="H16" s="1200"/>
      <c r="I16" s="1200"/>
      <c r="J16" s="1200"/>
      <c r="K16" s="808" t="s">
        <v>229</v>
      </c>
      <c r="L16" s="809" t="s">
        <v>1984</v>
      </c>
      <c r="M16" s="810" t="s">
        <v>653</v>
      </c>
      <c r="N16" s="811" t="s">
        <v>654</v>
      </c>
      <c r="O16" s="1191"/>
      <c r="P16" s="807"/>
      <c r="Q16" s="809" t="s">
        <v>229</v>
      </c>
      <c r="R16" s="927" t="s">
        <v>653</v>
      </c>
    </row>
    <row r="17" spans="1:18">
      <c r="A17" s="1159">
        <v>11</v>
      </c>
      <c r="B17" s="1158" t="s">
        <v>655</v>
      </c>
      <c r="C17" s="1158" t="s">
        <v>656</v>
      </c>
      <c r="D17" s="1158" t="s">
        <v>151</v>
      </c>
      <c r="E17" s="1160">
        <v>39805</v>
      </c>
      <c r="F17" s="812" t="s">
        <v>26</v>
      </c>
      <c r="G17" s="813">
        <v>12000000</v>
      </c>
      <c r="H17" s="813">
        <v>0</v>
      </c>
      <c r="I17" s="813">
        <v>13433242.67</v>
      </c>
      <c r="J17" s="814" t="s">
        <v>657</v>
      </c>
      <c r="K17" s="815"/>
      <c r="L17" s="816"/>
      <c r="M17" s="817"/>
      <c r="N17" s="818"/>
      <c r="O17" s="819"/>
      <c r="P17" s="819"/>
      <c r="Q17" s="820"/>
      <c r="R17" s="1161"/>
    </row>
    <row r="18" spans="1:18">
      <c r="A18" s="1159"/>
      <c r="B18" s="1158" t="s">
        <v>655</v>
      </c>
      <c r="C18" s="1158" t="s">
        <v>656</v>
      </c>
      <c r="D18" s="1158" t="s">
        <v>151</v>
      </c>
      <c r="E18" s="1160">
        <v>40478</v>
      </c>
      <c r="F18" s="812"/>
      <c r="G18" s="813"/>
      <c r="H18" s="813"/>
      <c r="I18" s="813"/>
      <c r="J18" s="814"/>
      <c r="K18" s="815">
        <v>12000000</v>
      </c>
      <c r="L18" s="816"/>
      <c r="M18" s="817">
        <v>12000</v>
      </c>
      <c r="N18" s="818">
        <v>1000</v>
      </c>
      <c r="O18" s="819"/>
      <c r="P18" s="819"/>
      <c r="Q18" s="820"/>
      <c r="R18" s="1161"/>
    </row>
    <row r="19" spans="1:18">
      <c r="A19" s="1159"/>
      <c r="B19" s="1158" t="s">
        <v>655</v>
      </c>
      <c r="C19" s="1158" t="s">
        <v>656</v>
      </c>
      <c r="D19" s="1158" t="s">
        <v>151</v>
      </c>
      <c r="E19" s="1160">
        <v>40869</v>
      </c>
      <c r="F19" s="812"/>
      <c r="G19" s="813"/>
      <c r="H19" s="813"/>
      <c r="I19" s="813"/>
      <c r="J19" s="814"/>
      <c r="K19" s="815"/>
      <c r="L19" s="816"/>
      <c r="M19" s="817"/>
      <c r="N19" s="818"/>
      <c r="O19" s="819"/>
      <c r="P19" s="819"/>
      <c r="Q19" s="820">
        <v>326576</v>
      </c>
      <c r="R19" s="1161">
        <v>231782</v>
      </c>
    </row>
    <row r="20" spans="1:18">
      <c r="A20" s="1159" t="s">
        <v>1990</v>
      </c>
      <c r="B20" s="1158" t="s">
        <v>658</v>
      </c>
      <c r="C20" s="1158" t="s">
        <v>659</v>
      </c>
      <c r="D20" s="1158" t="s">
        <v>81</v>
      </c>
      <c r="E20" s="1160">
        <v>39857</v>
      </c>
      <c r="F20" s="812" t="s">
        <v>26</v>
      </c>
      <c r="G20" s="813">
        <v>4400000</v>
      </c>
      <c r="H20" s="813">
        <v>0</v>
      </c>
      <c r="I20" s="813">
        <v>11748156.439999999</v>
      </c>
      <c r="J20" s="814" t="s">
        <v>657</v>
      </c>
      <c r="K20" s="815"/>
      <c r="L20" s="816"/>
      <c r="M20" s="817"/>
      <c r="N20" s="818"/>
      <c r="O20" s="819"/>
      <c r="P20" s="819"/>
      <c r="Q20" s="820"/>
      <c r="R20" s="1161"/>
    </row>
    <row r="21" spans="1:18">
      <c r="A21" s="1159"/>
      <c r="B21" s="1158" t="s">
        <v>658</v>
      </c>
      <c r="C21" s="1158" t="s">
        <v>659</v>
      </c>
      <c r="D21" s="1158" t="s">
        <v>81</v>
      </c>
      <c r="E21" s="1160">
        <v>40158</v>
      </c>
      <c r="F21" s="812"/>
      <c r="G21" s="813">
        <v>6000000</v>
      </c>
      <c r="H21" s="813"/>
      <c r="I21" s="813"/>
      <c r="J21" s="814"/>
      <c r="K21" s="815"/>
      <c r="L21" s="816"/>
      <c r="M21" s="817"/>
      <c r="N21" s="818"/>
      <c r="O21" s="819"/>
      <c r="P21" s="819"/>
      <c r="Q21" s="820"/>
      <c r="R21" s="1161"/>
    </row>
    <row r="22" spans="1:18">
      <c r="A22" s="1159"/>
      <c r="B22" s="1158" t="s">
        <v>658</v>
      </c>
      <c r="C22" s="1158" t="s">
        <v>659</v>
      </c>
      <c r="D22" s="1158" t="s">
        <v>81</v>
      </c>
      <c r="E22" s="1160">
        <v>40787</v>
      </c>
      <c r="F22" s="812"/>
      <c r="G22" s="813"/>
      <c r="H22" s="813"/>
      <c r="I22" s="813"/>
      <c r="J22" s="814"/>
      <c r="K22" s="815">
        <v>10400000</v>
      </c>
      <c r="L22" s="816"/>
      <c r="M22" s="817">
        <v>10400</v>
      </c>
      <c r="N22" s="818">
        <v>1000</v>
      </c>
      <c r="O22" s="819"/>
      <c r="P22" s="819"/>
      <c r="Q22" s="820">
        <v>220000</v>
      </c>
      <c r="R22" s="1161">
        <v>220</v>
      </c>
    </row>
    <row r="23" spans="1:18">
      <c r="A23" s="1159"/>
      <c r="B23" s="1158" t="s">
        <v>660</v>
      </c>
      <c r="C23" s="1158" t="s">
        <v>661</v>
      </c>
      <c r="D23" s="1158" t="s">
        <v>55</v>
      </c>
      <c r="E23" s="1160">
        <v>39766</v>
      </c>
      <c r="F23" s="812" t="s">
        <v>26</v>
      </c>
      <c r="G23" s="813">
        <v>16369000</v>
      </c>
      <c r="H23" s="813">
        <v>16369000</v>
      </c>
      <c r="I23" s="813">
        <v>1229948.97</v>
      </c>
      <c r="J23" s="814" t="s">
        <v>662</v>
      </c>
      <c r="K23" s="815"/>
      <c r="L23" s="816"/>
      <c r="M23" s="817"/>
      <c r="N23" s="818"/>
      <c r="O23" s="819"/>
      <c r="P23" s="819"/>
      <c r="Q23" s="820"/>
      <c r="R23" s="1161"/>
    </row>
    <row r="24" spans="1:18">
      <c r="A24" s="1159">
        <v>11</v>
      </c>
      <c r="B24" s="1158" t="s">
        <v>663</v>
      </c>
      <c r="C24" s="1158" t="s">
        <v>664</v>
      </c>
      <c r="D24" s="1158" t="s">
        <v>101</v>
      </c>
      <c r="E24" s="1160">
        <v>39836</v>
      </c>
      <c r="F24" s="812" t="s">
        <v>26</v>
      </c>
      <c r="G24" s="813">
        <v>111000000</v>
      </c>
      <c r="H24" s="813">
        <v>0</v>
      </c>
      <c r="I24" s="813">
        <v>125480000</v>
      </c>
      <c r="J24" s="814" t="s">
        <v>657</v>
      </c>
      <c r="K24" s="815"/>
      <c r="L24" s="816"/>
      <c r="M24" s="817"/>
      <c r="N24" s="818"/>
      <c r="O24" s="819"/>
      <c r="P24" s="819"/>
      <c r="Q24" s="820"/>
      <c r="R24" s="1161"/>
    </row>
    <row r="25" spans="1:18">
      <c r="A25" s="1159"/>
      <c r="B25" s="1158" t="s">
        <v>663</v>
      </c>
      <c r="C25" s="1158" t="s">
        <v>664</v>
      </c>
      <c r="D25" s="1158" t="s">
        <v>101</v>
      </c>
      <c r="E25" s="1160">
        <v>40541</v>
      </c>
      <c r="F25" s="812"/>
      <c r="G25" s="813"/>
      <c r="H25" s="813"/>
      <c r="I25" s="813"/>
      <c r="J25" s="814"/>
      <c r="K25" s="815">
        <v>111000000</v>
      </c>
      <c r="L25" s="816"/>
      <c r="M25" s="817">
        <v>111000</v>
      </c>
      <c r="N25" s="818">
        <v>1000</v>
      </c>
      <c r="O25" s="819"/>
      <c r="P25" s="819"/>
      <c r="Q25" s="820"/>
      <c r="R25" s="1161"/>
    </row>
    <row r="26" spans="1:18">
      <c r="A26" s="1159"/>
      <c r="B26" s="1158" t="s">
        <v>663</v>
      </c>
      <c r="C26" s="1158" t="s">
        <v>664</v>
      </c>
      <c r="D26" s="1158" t="s">
        <v>101</v>
      </c>
      <c r="E26" s="1160">
        <v>40611</v>
      </c>
      <c r="F26" s="812"/>
      <c r="G26" s="813"/>
      <c r="H26" s="813"/>
      <c r="I26" s="813"/>
      <c r="J26" s="814"/>
      <c r="K26" s="815"/>
      <c r="L26" s="816"/>
      <c r="M26" s="817"/>
      <c r="N26" s="818"/>
      <c r="O26" s="819"/>
      <c r="P26" s="819"/>
      <c r="Q26" s="820">
        <v>3750000</v>
      </c>
      <c r="R26" s="1161">
        <v>837947</v>
      </c>
    </row>
    <row r="27" spans="1:18">
      <c r="A27" s="1159" t="s">
        <v>1991</v>
      </c>
      <c r="B27" s="1158" t="s">
        <v>665</v>
      </c>
      <c r="C27" s="1158" t="s">
        <v>666</v>
      </c>
      <c r="D27" s="1158" t="s">
        <v>112</v>
      </c>
      <c r="E27" s="1160">
        <v>39885</v>
      </c>
      <c r="F27" s="812" t="s">
        <v>49</v>
      </c>
      <c r="G27" s="813">
        <v>10000000</v>
      </c>
      <c r="H27" s="813">
        <v>0</v>
      </c>
      <c r="I27" s="813">
        <v>10870902.67</v>
      </c>
      <c r="J27" s="814" t="s">
        <v>657</v>
      </c>
      <c r="K27" s="815"/>
      <c r="L27" s="816"/>
      <c r="M27" s="817"/>
      <c r="N27" s="818"/>
      <c r="O27" s="819"/>
      <c r="P27" s="819"/>
      <c r="Q27" s="820"/>
      <c r="R27" s="1161"/>
    </row>
    <row r="28" spans="1:18">
      <c r="A28" s="1159"/>
      <c r="B28" s="1158" t="s">
        <v>665</v>
      </c>
      <c r="C28" s="1158" t="s">
        <v>666</v>
      </c>
      <c r="D28" s="1158" t="s">
        <v>112</v>
      </c>
      <c r="E28" s="1160">
        <v>40135</v>
      </c>
      <c r="F28" s="812"/>
      <c r="G28" s="813"/>
      <c r="H28" s="813"/>
      <c r="I28" s="813"/>
      <c r="J28" s="814"/>
      <c r="K28" s="815">
        <v>10000000</v>
      </c>
      <c r="L28" s="816"/>
      <c r="M28" s="817">
        <v>10000</v>
      </c>
      <c r="N28" s="818">
        <v>1000</v>
      </c>
      <c r="O28" s="819"/>
      <c r="P28" s="819"/>
      <c r="Q28" s="820">
        <v>500000</v>
      </c>
      <c r="R28" s="1161">
        <v>500</v>
      </c>
    </row>
    <row r="29" spans="1:18">
      <c r="A29" s="1159"/>
      <c r="B29" s="1158" t="s">
        <v>667</v>
      </c>
      <c r="C29" s="1158" t="s">
        <v>668</v>
      </c>
      <c r="D29" s="1158" t="s">
        <v>55</v>
      </c>
      <c r="E29" s="1160">
        <v>39836</v>
      </c>
      <c r="F29" s="812" t="s">
        <v>26</v>
      </c>
      <c r="G29" s="813">
        <v>3500000</v>
      </c>
      <c r="H29" s="813">
        <v>3500000</v>
      </c>
      <c r="I29" s="813">
        <v>360694.44</v>
      </c>
      <c r="J29" s="814" t="s">
        <v>662</v>
      </c>
      <c r="K29" s="815"/>
      <c r="L29" s="816"/>
      <c r="M29" s="817"/>
      <c r="N29" s="818"/>
      <c r="O29" s="819"/>
      <c r="P29" s="819"/>
      <c r="Q29" s="820"/>
      <c r="R29" s="1161"/>
    </row>
    <row r="30" spans="1:18">
      <c r="A30" s="1159" t="s">
        <v>1992</v>
      </c>
      <c r="B30" s="1158" t="s">
        <v>669</v>
      </c>
      <c r="C30" s="1158" t="s">
        <v>670</v>
      </c>
      <c r="D30" s="1158" t="s">
        <v>67</v>
      </c>
      <c r="E30" s="1160">
        <v>39843</v>
      </c>
      <c r="F30" s="812" t="s">
        <v>49</v>
      </c>
      <c r="G30" s="813">
        <v>12720000</v>
      </c>
      <c r="H30" s="813">
        <v>0</v>
      </c>
      <c r="I30" s="813">
        <v>15071769</v>
      </c>
      <c r="J30" s="814" t="s">
        <v>657</v>
      </c>
      <c r="K30" s="815"/>
      <c r="L30" s="816"/>
      <c r="M30" s="817"/>
      <c r="N30" s="818"/>
      <c r="O30" s="819"/>
      <c r="P30" s="819"/>
      <c r="Q30" s="820"/>
      <c r="R30" s="1161"/>
    </row>
    <row r="31" spans="1:18">
      <c r="A31" s="1159"/>
      <c r="B31" s="1158" t="s">
        <v>669</v>
      </c>
      <c r="C31" s="1158" t="s">
        <v>670</v>
      </c>
      <c r="D31" s="1158" t="s">
        <v>67</v>
      </c>
      <c r="E31" s="1160">
        <v>40745</v>
      </c>
      <c r="F31" s="812"/>
      <c r="G31" s="813"/>
      <c r="H31" s="813"/>
      <c r="I31" s="813"/>
      <c r="J31" s="814"/>
      <c r="K31" s="815">
        <v>12720000</v>
      </c>
      <c r="L31" s="816"/>
      <c r="M31" s="817">
        <v>12720</v>
      </c>
      <c r="N31" s="818">
        <v>1000</v>
      </c>
      <c r="O31" s="819"/>
      <c r="P31" s="819"/>
      <c r="Q31" s="820">
        <v>636000</v>
      </c>
      <c r="R31" s="1161">
        <v>636</v>
      </c>
    </row>
    <row r="32" spans="1:18">
      <c r="A32" s="1159" t="s">
        <v>1993</v>
      </c>
      <c r="B32" s="1158" t="s">
        <v>671</v>
      </c>
      <c r="C32" s="1158" t="s">
        <v>672</v>
      </c>
      <c r="D32" s="1158" t="s">
        <v>112</v>
      </c>
      <c r="E32" s="1160">
        <v>39836</v>
      </c>
      <c r="F32" s="812" t="s">
        <v>49</v>
      </c>
      <c r="G32" s="813">
        <v>6514000</v>
      </c>
      <c r="H32" s="813">
        <v>0</v>
      </c>
      <c r="I32" s="813">
        <v>7674004.7300000004</v>
      </c>
      <c r="J32" s="814" t="s">
        <v>673</v>
      </c>
      <c r="K32" s="815"/>
      <c r="L32" s="816"/>
      <c r="M32" s="817"/>
      <c r="N32" s="818"/>
      <c r="O32" s="819"/>
      <c r="P32" s="819"/>
      <c r="Q32" s="820"/>
      <c r="R32" s="1161"/>
    </row>
    <row r="33" spans="1:18">
      <c r="A33" s="1159"/>
      <c r="B33" s="1158" t="s">
        <v>671</v>
      </c>
      <c r="C33" s="1158" t="s">
        <v>672</v>
      </c>
      <c r="D33" s="1158" t="s">
        <v>112</v>
      </c>
      <c r="E33" s="1160">
        <v>41474</v>
      </c>
      <c r="F33" s="812"/>
      <c r="G33" s="813"/>
      <c r="H33" s="813"/>
      <c r="I33" s="813"/>
      <c r="J33" s="814"/>
      <c r="K33" s="815">
        <v>877729.7</v>
      </c>
      <c r="L33" s="816"/>
      <c r="M33" s="817">
        <v>893</v>
      </c>
      <c r="N33" s="818">
        <v>982.9</v>
      </c>
      <c r="O33" s="819">
        <v>-15270.3</v>
      </c>
      <c r="P33" s="819"/>
      <c r="Q33" s="820"/>
      <c r="R33" s="1161"/>
    </row>
    <row r="34" spans="1:18">
      <c r="A34" s="1159"/>
      <c r="B34" s="1158" t="s">
        <v>671</v>
      </c>
      <c r="C34" s="1158" t="s">
        <v>672</v>
      </c>
      <c r="D34" s="1158" t="s">
        <v>112</v>
      </c>
      <c r="E34" s="1160">
        <v>41477</v>
      </c>
      <c r="F34" s="812"/>
      <c r="G34" s="813"/>
      <c r="H34" s="813"/>
      <c r="I34" s="813"/>
      <c r="J34" s="814"/>
      <c r="K34" s="815">
        <v>5524880.9000000004</v>
      </c>
      <c r="L34" s="816"/>
      <c r="M34" s="817">
        <v>5621</v>
      </c>
      <c r="N34" s="818">
        <v>982.9</v>
      </c>
      <c r="O34" s="819">
        <v>-96119.1</v>
      </c>
      <c r="P34" s="819"/>
      <c r="Q34" s="820">
        <v>337363.35</v>
      </c>
      <c r="R34" s="1161">
        <v>326</v>
      </c>
    </row>
    <row r="35" spans="1:18">
      <c r="A35" s="1159"/>
      <c r="B35" s="1158" t="s">
        <v>671</v>
      </c>
      <c r="C35" s="1158" t="s">
        <v>672</v>
      </c>
      <c r="D35" s="1158" t="s">
        <v>112</v>
      </c>
      <c r="E35" s="1160">
        <v>41529</v>
      </c>
      <c r="F35" s="812"/>
      <c r="G35" s="813"/>
      <c r="H35" s="813"/>
      <c r="I35" s="813"/>
      <c r="J35" s="814"/>
      <c r="K35" s="815"/>
      <c r="L35" s="816">
        <v>-64026.11</v>
      </c>
      <c r="M35" s="817"/>
      <c r="N35" s="818"/>
      <c r="O35" s="819"/>
      <c r="P35" s="819"/>
      <c r="Q35" s="820"/>
      <c r="R35" s="1161"/>
    </row>
    <row r="36" spans="1:18">
      <c r="A36" s="1159"/>
      <c r="B36" s="1158" t="s">
        <v>674</v>
      </c>
      <c r="C36" s="1158" t="s">
        <v>675</v>
      </c>
      <c r="D36" s="1158" t="s">
        <v>74</v>
      </c>
      <c r="E36" s="1160">
        <v>39850</v>
      </c>
      <c r="F36" s="812" t="s">
        <v>26</v>
      </c>
      <c r="G36" s="813">
        <v>4781000</v>
      </c>
      <c r="H36" s="813">
        <v>0</v>
      </c>
      <c r="I36" s="813">
        <v>5130973.4400000004</v>
      </c>
      <c r="J36" s="814" t="s">
        <v>676</v>
      </c>
      <c r="K36" s="815"/>
      <c r="L36" s="816"/>
      <c r="M36" s="817"/>
      <c r="N36" s="818"/>
      <c r="O36" s="819"/>
      <c r="P36" s="819"/>
      <c r="Q36" s="820"/>
      <c r="R36" s="1161"/>
    </row>
    <row r="37" spans="1:18">
      <c r="A37" s="1159"/>
      <c r="B37" s="1158" t="s">
        <v>674</v>
      </c>
      <c r="C37" s="1158" t="s">
        <v>675</v>
      </c>
      <c r="D37" s="1158" t="s">
        <v>74</v>
      </c>
      <c r="E37" s="1160">
        <v>41241</v>
      </c>
      <c r="F37" s="812"/>
      <c r="G37" s="813"/>
      <c r="H37" s="813"/>
      <c r="I37" s="813"/>
      <c r="J37" s="814"/>
      <c r="K37" s="815">
        <v>208870.74</v>
      </c>
      <c r="L37" s="816"/>
      <c r="M37" s="817">
        <v>234</v>
      </c>
      <c r="N37" s="818">
        <v>892.6</v>
      </c>
      <c r="O37" s="819">
        <v>-25129.26</v>
      </c>
      <c r="P37" s="819"/>
      <c r="Q37" s="820"/>
      <c r="R37" s="1161"/>
    </row>
    <row r="38" spans="1:18">
      <c r="A38" s="1159"/>
      <c r="B38" s="1158" t="s">
        <v>674</v>
      </c>
      <c r="C38" s="1158" t="s">
        <v>675</v>
      </c>
      <c r="D38" s="1158" t="s">
        <v>74</v>
      </c>
      <c r="E38" s="1160">
        <v>41242</v>
      </c>
      <c r="F38" s="812"/>
      <c r="G38" s="813"/>
      <c r="H38" s="813"/>
      <c r="I38" s="813"/>
      <c r="J38" s="814"/>
      <c r="K38" s="815">
        <v>4058697.67</v>
      </c>
      <c r="L38" s="816"/>
      <c r="M38" s="817">
        <v>4547</v>
      </c>
      <c r="N38" s="818">
        <v>892.6</v>
      </c>
      <c r="O38" s="819">
        <v>-488302.33</v>
      </c>
      <c r="P38" s="819"/>
      <c r="Q38" s="820"/>
      <c r="R38" s="1161"/>
    </row>
    <row r="39" spans="1:18">
      <c r="A39" s="1159"/>
      <c r="B39" s="1158" t="s">
        <v>674</v>
      </c>
      <c r="C39" s="1158" t="s">
        <v>675</v>
      </c>
      <c r="D39" s="1158" t="s">
        <v>74</v>
      </c>
      <c r="E39" s="1160">
        <v>41285</v>
      </c>
      <c r="F39" s="812"/>
      <c r="G39" s="813"/>
      <c r="H39" s="813"/>
      <c r="I39" s="813"/>
      <c r="J39" s="814"/>
      <c r="K39" s="815"/>
      <c r="L39" s="816">
        <v>-42675.67</v>
      </c>
      <c r="M39" s="817"/>
      <c r="N39" s="818"/>
      <c r="O39" s="819"/>
      <c r="P39" s="819"/>
      <c r="Q39" s="820"/>
      <c r="R39" s="1161"/>
    </row>
    <row r="40" spans="1:18">
      <c r="A40" s="1159"/>
      <c r="B40" s="1158" t="s">
        <v>674</v>
      </c>
      <c r="C40" s="1158" t="s">
        <v>675</v>
      </c>
      <c r="D40" s="1158" t="s">
        <v>74</v>
      </c>
      <c r="E40" s="1160">
        <v>41359</v>
      </c>
      <c r="F40" s="812"/>
      <c r="G40" s="813"/>
      <c r="H40" s="813"/>
      <c r="I40" s="813"/>
      <c r="J40" s="814"/>
      <c r="K40" s="815"/>
      <c r="L40" s="816">
        <v>-7324.33</v>
      </c>
      <c r="M40" s="817"/>
      <c r="N40" s="818"/>
      <c r="O40" s="819"/>
      <c r="P40" s="819"/>
      <c r="Q40" s="820"/>
      <c r="R40" s="1161"/>
    </row>
    <row r="41" spans="1:18">
      <c r="A41" s="1159"/>
      <c r="B41" s="1158" t="s">
        <v>677</v>
      </c>
      <c r="C41" s="1158" t="s">
        <v>678</v>
      </c>
      <c r="D41" s="1158" t="s">
        <v>105</v>
      </c>
      <c r="E41" s="1160">
        <v>39990</v>
      </c>
      <c r="F41" s="812" t="s">
        <v>49</v>
      </c>
      <c r="G41" s="813">
        <v>2986000</v>
      </c>
      <c r="H41" s="813">
        <v>0</v>
      </c>
      <c r="I41" s="813">
        <v>3581397.27</v>
      </c>
      <c r="J41" s="814" t="s">
        <v>673</v>
      </c>
      <c r="K41" s="815"/>
      <c r="L41" s="816"/>
      <c r="M41" s="817"/>
      <c r="N41" s="818"/>
      <c r="O41" s="819"/>
      <c r="P41" s="819"/>
      <c r="Q41" s="820"/>
      <c r="R41" s="1161"/>
    </row>
    <row r="42" spans="1:18">
      <c r="A42" s="1159"/>
      <c r="B42" s="1158" t="s">
        <v>677</v>
      </c>
      <c r="C42" s="1158" t="s">
        <v>678</v>
      </c>
      <c r="D42" s="1158" t="s">
        <v>105</v>
      </c>
      <c r="E42" s="1160">
        <v>41360</v>
      </c>
      <c r="F42" s="812"/>
      <c r="G42" s="813"/>
      <c r="H42" s="813"/>
      <c r="I42" s="813"/>
      <c r="J42" s="814"/>
      <c r="K42" s="815"/>
      <c r="L42" s="816"/>
      <c r="M42" s="817"/>
      <c r="N42" s="818"/>
      <c r="O42" s="819"/>
      <c r="P42" s="819"/>
      <c r="Q42" s="820">
        <v>94153.69</v>
      </c>
      <c r="R42" s="1161">
        <v>101</v>
      </c>
    </row>
    <row r="43" spans="1:18">
      <c r="A43" s="1159"/>
      <c r="B43" s="1158" t="s">
        <v>677</v>
      </c>
      <c r="C43" s="1158" t="s">
        <v>678</v>
      </c>
      <c r="D43" s="1158" t="s">
        <v>105</v>
      </c>
      <c r="E43" s="1160">
        <v>41361</v>
      </c>
      <c r="F43" s="812"/>
      <c r="G43" s="813"/>
      <c r="H43" s="813"/>
      <c r="I43" s="813"/>
      <c r="J43" s="814"/>
      <c r="K43" s="815">
        <v>2856437.46</v>
      </c>
      <c r="L43" s="816"/>
      <c r="M43" s="817">
        <v>2986</v>
      </c>
      <c r="N43" s="818">
        <v>956.6</v>
      </c>
      <c r="O43" s="819">
        <v>-129562.54</v>
      </c>
      <c r="P43" s="819"/>
      <c r="Q43" s="820">
        <v>44746.31</v>
      </c>
      <c r="R43" s="1161">
        <v>48</v>
      </c>
    </row>
    <row r="44" spans="1:18">
      <c r="A44" s="1159"/>
      <c r="B44" s="1158" t="s">
        <v>677</v>
      </c>
      <c r="C44" s="1158" t="s">
        <v>678</v>
      </c>
      <c r="D44" s="1158" t="s">
        <v>105</v>
      </c>
      <c r="E44" s="1160">
        <v>41373</v>
      </c>
      <c r="F44" s="812"/>
      <c r="G44" s="813"/>
      <c r="H44" s="813"/>
      <c r="I44" s="813"/>
      <c r="J44" s="814"/>
      <c r="K44" s="815"/>
      <c r="L44" s="816">
        <v>-25000</v>
      </c>
      <c r="M44" s="817"/>
      <c r="N44" s="818"/>
      <c r="O44" s="819"/>
      <c r="P44" s="819"/>
      <c r="Q44" s="820"/>
      <c r="R44" s="1161"/>
    </row>
    <row r="45" spans="1:18">
      <c r="A45" s="1159">
        <v>11</v>
      </c>
      <c r="B45" s="1158" t="s">
        <v>679</v>
      </c>
      <c r="C45" s="1158" t="s">
        <v>680</v>
      </c>
      <c r="D45" s="1158" t="s">
        <v>16</v>
      </c>
      <c r="E45" s="1160">
        <v>39801</v>
      </c>
      <c r="F45" s="812" t="s">
        <v>26</v>
      </c>
      <c r="G45" s="813">
        <v>26918000</v>
      </c>
      <c r="H45" s="813">
        <v>0</v>
      </c>
      <c r="I45" s="813">
        <v>28356360</v>
      </c>
      <c r="J45" s="814" t="s">
        <v>657</v>
      </c>
      <c r="K45" s="815"/>
      <c r="L45" s="816"/>
      <c r="M45" s="817"/>
      <c r="N45" s="818"/>
      <c r="O45" s="819"/>
      <c r="P45" s="819"/>
      <c r="Q45" s="820"/>
      <c r="R45" s="1161"/>
    </row>
    <row r="46" spans="1:18">
      <c r="A46" s="1159"/>
      <c r="B46" s="1158" t="s">
        <v>679</v>
      </c>
      <c r="C46" s="1158" t="s">
        <v>680</v>
      </c>
      <c r="D46" s="1158" t="s">
        <v>16</v>
      </c>
      <c r="E46" s="1160">
        <v>39946</v>
      </c>
      <c r="F46" s="812"/>
      <c r="G46" s="813"/>
      <c r="H46" s="813"/>
      <c r="I46" s="813"/>
      <c r="J46" s="814"/>
      <c r="K46" s="815">
        <v>26918000</v>
      </c>
      <c r="L46" s="816"/>
      <c r="M46" s="817">
        <v>26918</v>
      </c>
      <c r="N46" s="818">
        <v>1000</v>
      </c>
      <c r="O46" s="819"/>
      <c r="P46" s="819"/>
      <c r="Q46" s="820"/>
      <c r="R46" s="1161"/>
    </row>
    <row r="47" spans="1:18">
      <c r="A47" s="1159"/>
      <c r="B47" s="1158" t="s">
        <v>679</v>
      </c>
      <c r="C47" s="1158" t="s">
        <v>680</v>
      </c>
      <c r="D47" s="1158" t="s">
        <v>16</v>
      </c>
      <c r="E47" s="1160">
        <v>39981</v>
      </c>
      <c r="F47" s="812"/>
      <c r="G47" s="813"/>
      <c r="H47" s="813"/>
      <c r="I47" s="813"/>
      <c r="J47" s="814"/>
      <c r="K47" s="815"/>
      <c r="L47" s="816"/>
      <c r="M47" s="817"/>
      <c r="N47" s="818"/>
      <c r="O47" s="819"/>
      <c r="P47" s="819"/>
      <c r="Q47" s="820">
        <v>900000</v>
      </c>
      <c r="R47" s="1161">
        <v>173069</v>
      </c>
    </row>
    <row r="48" spans="1:18">
      <c r="A48" s="1159" t="s">
        <v>1994</v>
      </c>
      <c r="B48" s="1158" t="s">
        <v>681</v>
      </c>
      <c r="C48" s="1158" t="s">
        <v>682</v>
      </c>
      <c r="D48" s="1158" t="s">
        <v>107</v>
      </c>
      <c r="E48" s="1160">
        <v>39990</v>
      </c>
      <c r="F48" s="812" t="s">
        <v>160</v>
      </c>
      <c r="G48" s="813">
        <v>12000000</v>
      </c>
      <c r="H48" s="813">
        <v>0</v>
      </c>
      <c r="I48" s="813">
        <v>9806136.5999999996</v>
      </c>
      <c r="J48" s="814" t="s">
        <v>673</v>
      </c>
      <c r="K48" s="815"/>
      <c r="L48" s="816"/>
      <c r="M48" s="817"/>
      <c r="N48" s="818"/>
      <c r="O48" s="819"/>
      <c r="P48" s="819"/>
      <c r="Q48" s="820"/>
      <c r="R48" s="1161"/>
    </row>
    <row r="49" spans="1:18">
      <c r="A49" s="1159"/>
      <c r="B49" s="1158" t="s">
        <v>681</v>
      </c>
      <c r="C49" s="1158" t="s">
        <v>682</v>
      </c>
      <c r="D49" s="1158" t="s">
        <v>107</v>
      </c>
      <c r="E49" s="1160">
        <v>41311</v>
      </c>
      <c r="F49" s="812"/>
      <c r="G49" s="813"/>
      <c r="H49" s="813"/>
      <c r="I49" s="813"/>
      <c r="J49" s="814"/>
      <c r="K49" s="815">
        <v>3375945</v>
      </c>
      <c r="L49" s="816"/>
      <c r="M49" s="817">
        <v>4500000</v>
      </c>
      <c r="N49" s="818">
        <v>0.75019999999999998</v>
      </c>
      <c r="O49" s="819">
        <v>-1124055</v>
      </c>
      <c r="P49" s="819"/>
      <c r="Q49" s="820"/>
      <c r="R49" s="1161"/>
    </row>
    <row r="50" spans="1:18">
      <c r="A50" s="1159"/>
      <c r="B50" s="1158" t="s">
        <v>681</v>
      </c>
      <c r="C50" s="1158" t="s">
        <v>682</v>
      </c>
      <c r="D50" s="1158" t="s">
        <v>107</v>
      </c>
      <c r="E50" s="1160">
        <v>41312</v>
      </c>
      <c r="F50" s="812"/>
      <c r="G50" s="813"/>
      <c r="H50" s="813"/>
      <c r="I50" s="813"/>
      <c r="J50" s="814"/>
      <c r="K50" s="815">
        <v>5626575</v>
      </c>
      <c r="L50" s="816"/>
      <c r="M50" s="817">
        <v>7500000</v>
      </c>
      <c r="N50" s="818">
        <v>0.75019999999999998</v>
      </c>
      <c r="O50" s="819">
        <v>-1873425</v>
      </c>
      <c r="P50" s="819"/>
      <c r="Q50" s="820">
        <v>504900</v>
      </c>
      <c r="R50" s="1161">
        <v>600000</v>
      </c>
    </row>
    <row r="51" spans="1:18">
      <c r="A51" s="1159"/>
      <c r="B51" s="1158" t="s">
        <v>681</v>
      </c>
      <c r="C51" s="1158" t="s">
        <v>682</v>
      </c>
      <c r="D51" s="1158" t="s">
        <v>107</v>
      </c>
      <c r="E51" s="1160">
        <v>41359</v>
      </c>
      <c r="F51" s="812"/>
      <c r="G51" s="813"/>
      <c r="H51" s="813"/>
      <c r="I51" s="813"/>
      <c r="J51" s="814"/>
      <c r="K51" s="815"/>
      <c r="L51" s="816">
        <v>-90025.2</v>
      </c>
      <c r="M51" s="817"/>
      <c r="N51" s="818"/>
      <c r="O51" s="819"/>
      <c r="P51" s="819"/>
      <c r="Q51" s="820"/>
      <c r="R51" s="1161"/>
    </row>
    <row r="52" spans="1:18">
      <c r="A52" s="1159">
        <v>8</v>
      </c>
      <c r="B52" s="1158" t="s">
        <v>683</v>
      </c>
      <c r="C52" s="1158" t="s">
        <v>684</v>
      </c>
      <c r="D52" s="1158" t="s">
        <v>80</v>
      </c>
      <c r="E52" s="1160">
        <v>39927</v>
      </c>
      <c r="F52" s="812" t="s">
        <v>49</v>
      </c>
      <c r="G52" s="813">
        <v>3652000</v>
      </c>
      <c r="H52" s="813">
        <v>3652000</v>
      </c>
      <c r="I52" s="813">
        <v>409753</v>
      </c>
      <c r="J52" s="814" t="s">
        <v>662</v>
      </c>
      <c r="K52" s="815"/>
      <c r="L52" s="816"/>
      <c r="M52" s="817"/>
      <c r="N52" s="818"/>
      <c r="O52" s="819"/>
      <c r="P52" s="819"/>
      <c r="Q52" s="820"/>
      <c r="R52" s="1161"/>
    </row>
    <row r="53" spans="1:18">
      <c r="A53" s="1159" t="s">
        <v>1993</v>
      </c>
      <c r="B53" s="1158" t="s">
        <v>685</v>
      </c>
      <c r="C53" s="1158" t="s">
        <v>686</v>
      </c>
      <c r="D53" s="1158" t="s">
        <v>94</v>
      </c>
      <c r="E53" s="1160">
        <v>39899</v>
      </c>
      <c r="F53" s="812" t="s">
        <v>49</v>
      </c>
      <c r="G53" s="813">
        <v>70000000</v>
      </c>
      <c r="H53" s="813">
        <v>0</v>
      </c>
      <c r="I53" s="813">
        <v>73129160.689999998</v>
      </c>
      <c r="J53" s="814" t="s">
        <v>673</v>
      </c>
      <c r="K53" s="815"/>
      <c r="L53" s="816"/>
      <c r="M53" s="817"/>
      <c r="N53" s="818"/>
      <c r="O53" s="819"/>
      <c r="P53" s="819"/>
      <c r="Q53" s="820"/>
      <c r="R53" s="1161"/>
    </row>
    <row r="54" spans="1:18">
      <c r="A54" s="1159"/>
      <c r="B54" s="1158" t="s">
        <v>685</v>
      </c>
      <c r="C54" s="1158" t="s">
        <v>686</v>
      </c>
      <c r="D54" s="1158" t="s">
        <v>94</v>
      </c>
      <c r="E54" s="1160">
        <v>41170</v>
      </c>
      <c r="F54" s="812"/>
      <c r="G54" s="813"/>
      <c r="H54" s="813"/>
      <c r="I54" s="813"/>
      <c r="J54" s="814"/>
      <c r="K54" s="815">
        <v>280115.76</v>
      </c>
      <c r="L54" s="816"/>
      <c r="M54" s="817">
        <v>344</v>
      </c>
      <c r="N54" s="818">
        <v>814.3</v>
      </c>
      <c r="O54" s="819">
        <v>-63884.24</v>
      </c>
      <c r="P54" s="819"/>
      <c r="Q54" s="820"/>
      <c r="R54" s="1161"/>
    </row>
    <row r="55" spans="1:18">
      <c r="A55" s="1159"/>
      <c r="B55" s="1158" t="s">
        <v>685</v>
      </c>
      <c r="C55" s="1158" t="s">
        <v>686</v>
      </c>
      <c r="D55" s="1158" t="s">
        <v>94</v>
      </c>
      <c r="E55" s="1160">
        <v>41171</v>
      </c>
      <c r="F55" s="812"/>
      <c r="G55" s="813"/>
      <c r="H55" s="813"/>
      <c r="I55" s="813"/>
      <c r="J55" s="814"/>
      <c r="K55" s="815">
        <v>6559920.2400000002</v>
      </c>
      <c r="L55" s="816"/>
      <c r="M55" s="817">
        <v>8056</v>
      </c>
      <c r="N55" s="818">
        <v>814.3</v>
      </c>
      <c r="O55" s="819">
        <v>-1496079.76</v>
      </c>
      <c r="P55" s="819"/>
      <c r="Q55" s="820"/>
      <c r="R55" s="1161"/>
    </row>
    <row r="56" spans="1:18">
      <c r="A56" s="1159"/>
      <c r="B56" s="1158" t="s">
        <v>685</v>
      </c>
      <c r="C56" s="1158" t="s">
        <v>686</v>
      </c>
      <c r="D56" s="1158" t="s">
        <v>94</v>
      </c>
      <c r="E56" s="1160">
        <v>41172</v>
      </c>
      <c r="F56" s="812"/>
      <c r="G56" s="813"/>
      <c r="H56" s="813"/>
      <c r="I56" s="813"/>
      <c r="J56" s="814"/>
      <c r="K56" s="815">
        <v>50160264</v>
      </c>
      <c r="L56" s="816"/>
      <c r="M56" s="817">
        <v>61600</v>
      </c>
      <c r="N56" s="818">
        <v>814.3</v>
      </c>
      <c r="O56" s="819">
        <v>-11439736</v>
      </c>
      <c r="P56" s="819"/>
      <c r="Q56" s="820">
        <v>3291750</v>
      </c>
      <c r="R56" s="1161">
        <v>3500</v>
      </c>
    </row>
    <row r="57" spans="1:18">
      <c r="A57" s="1159"/>
      <c r="B57" s="1158" t="s">
        <v>685</v>
      </c>
      <c r="C57" s="1158" t="s">
        <v>686</v>
      </c>
      <c r="D57" s="1158" t="s">
        <v>94</v>
      </c>
      <c r="E57" s="1160">
        <v>41229</v>
      </c>
      <c r="F57" s="812"/>
      <c r="G57" s="813"/>
      <c r="H57" s="813"/>
      <c r="I57" s="813"/>
      <c r="J57" s="814"/>
      <c r="K57" s="815"/>
      <c r="L57" s="816">
        <v>-570003</v>
      </c>
      <c r="M57" s="817"/>
      <c r="N57" s="818"/>
      <c r="O57" s="819"/>
      <c r="P57" s="819"/>
      <c r="Q57" s="820"/>
      <c r="R57" s="1161"/>
    </row>
    <row r="58" spans="1:18">
      <c r="A58" s="1159" t="s">
        <v>1995</v>
      </c>
      <c r="B58" s="1158" t="s">
        <v>687</v>
      </c>
      <c r="C58" s="1158" t="s">
        <v>688</v>
      </c>
      <c r="D58" s="1158" t="s">
        <v>101</v>
      </c>
      <c r="E58" s="1160">
        <v>39843</v>
      </c>
      <c r="F58" s="812" t="s">
        <v>49</v>
      </c>
      <c r="G58" s="813">
        <v>3674000</v>
      </c>
      <c r="H58" s="813">
        <v>0</v>
      </c>
      <c r="I58" s="813">
        <v>4387576.45</v>
      </c>
      <c r="J58" s="814" t="s">
        <v>657</v>
      </c>
      <c r="K58" s="815"/>
      <c r="L58" s="816"/>
      <c r="M58" s="817"/>
      <c r="N58" s="818"/>
      <c r="O58" s="819"/>
      <c r="P58" s="819"/>
      <c r="Q58" s="820"/>
      <c r="R58" s="1161"/>
    </row>
    <row r="59" spans="1:18">
      <c r="A59" s="1159"/>
      <c r="B59" s="1158" t="s">
        <v>687</v>
      </c>
      <c r="C59" s="1158" t="s">
        <v>688</v>
      </c>
      <c r="D59" s="1158" t="s">
        <v>101</v>
      </c>
      <c r="E59" s="1160">
        <v>40808</v>
      </c>
      <c r="F59" s="812"/>
      <c r="G59" s="813"/>
      <c r="H59" s="813"/>
      <c r="I59" s="813"/>
      <c r="J59" s="814"/>
      <c r="K59" s="815">
        <v>3674000</v>
      </c>
      <c r="L59" s="816"/>
      <c r="M59" s="817">
        <v>3674</v>
      </c>
      <c r="N59" s="818">
        <v>1000</v>
      </c>
      <c r="O59" s="819"/>
      <c r="P59" s="819"/>
      <c r="Q59" s="820">
        <v>184000</v>
      </c>
      <c r="R59" s="1161">
        <v>184</v>
      </c>
    </row>
    <row r="60" spans="1:18">
      <c r="A60" s="1159" t="s">
        <v>1992</v>
      </c>
      <c r="B60" s="1158" t="s">
        <v>689</v>
      </c>
      <c r="C60" s="1158" t="s">
        <v>690</v>
      </c>
      <c r="D60" s="1158" t="s">
        <v>120</v>
      </c>
      <c r="E60" s="1160">
        <v>39878</v>
      </c>
      <c r="F60" s="812" t="s">
        <v>49</v>
      </c>
      <c r="G60" s="813">
        <v>2492000</v>
      </c>
      <c r="H60" s="813">
        <v>0</v>
      </c>
      <c r="I60" s="813">
        <v>2960021.33</v>
      </c>
      <c r="J60" s="814" t="s">
        <v>657</v>
      </c>
      <c r="K60" s="815"/>
      <c r="L60" s="816"/>
      <c r="M60" s="817"/>
      <c r="N60" s="818"/>
      <c r="O60" s="819"/>
      <c r="P60" s="819"/>
      <c r="Q60" s="820"/>
      <c r="R60" s="1161"/>
    </row>
    <row r="61" spans="1:18">
      <c r="A61" s="1159"/>
      <c r="B61" s="1158" t="s">
        <v>689</v>
      </c>
      <c r="C61" s="1158" t="s">
        <v>690</v>
      </c>
      <c r="D61" s="1158" t="s">
        <v>120</v>
      </c>
      <c r="E61" s="1160">
        <v>40801</v>
      </c>
      <c r="F61" s="812"/>
      <c r="G61" s="813"/>
      <c r="H61" s="813"/>
      <c r="I61" s="813"/>
      <c r="J61" s="814"/>
      <c r="K61" s="815">
        <v>2492000</v>
      </c>
      <c r="L61" s="816"/>
      <c r="M61" s="817">
        <v>2492</v>
      </c>
      <c r="N61" s="818">
        <v>1000</v>
      </c>
      <c r="O61" s="819"/>
      <c r="P61" s="819"/>
      <c r="Q61" s="820">
        <v>125000</v>
      </c>
      <c r="R61" s="1161">
        <v>125</v>
      </c>
    </row>
    <row r="62" spans="1:18">
      <c r="A62" s="1159">
        <v>11</v>
      </c>
      <c r="B62" s="1158" t="s">
        <v>691</v>
      </c>
      <c r="C62" s="1158" t="s">
        <v>692</v>
      </c>
      <c r="D62" s="1158" t="s">
        <v>16</v>
      </c>
      <c r="E62" s="1160">
        <v>39822</v>
      </c>
      <c r="F62" s="812" t="s">
        <v>26</v>
      </c>
      <c r="G62" s="813">
        <v>3388890000</v>
      </c>
      <c r="H62" s="813">
        <v>0</v>
      </c>
      <c r="I62" s="813">
        <v>3803257308.3299999</v>
      </c>
      <c r="J62" s="814" t="s">
        <v>657</v>
      </c>
      <c r="K62" s="815"/>
      <c r="L62" s="816"/>
      <c r="M62" s="817"/>
      <c r="N62" s="818"/>
      <c r="O62" s="819"/>
      <c r="P62" s="819"/>
      <c r="Q62" s="820"/>
      <c r="R62" s="1161"/>
    </row>
    <row r="63" spans="1:18">
      <c r="A63" s="1159"/>
      <c r="B63" s="1158" t="s">
        <v>691</v>
      </c>
      <c r="C63" s="1158" t="s">
        <v>692</v>
      </c>
      <c r="D63" s="1158" t="s">
        <v>16</v>
      </c>
      <c r="E63" s="1160">
        <v>39981</v>
      </c>
      <c r="F63" s="812"/>
      <c r="G63" s="813"/>
      <c r="H63" s="813"/>
      <c r="I63" s="813"/>
      <c r="J63" s="814"/>
      <c r="K63" s="815">
        <v>3388890000</v>
      </c>
      <c r="L63" s="816"/>
      <c r="M63" s="817">
        <v>3388890</v>
      </c>
      <c r="N63" s="818">
        <v>1000</v>
      </c>
      <c r="O63" s="819"/>
      <c r="P63" s="819"/>
      <c r="Q63" s="820"/>
      <c r="R63" s="1161"/>
    </row>
    <row r="64" spans="1:18">
      <c r="A64" s="1159"/>
      <c r="B64" s="1158" t="s">
        <v>691</v>
      </c>
      <c r="C64" s="1158" t="s">
        <v>692</v>
      </c>
      <c r="D64" s="1158" t="s">
        <v>16</v>
      </c>
      <c r="E64" s="1160">
        <v>40023</v>
      </c>
      <c r="F64" s="812"/>
      <c r="G64" s="813"/>
      <c r="H64" s="813"/>
      <c r="I64" s="813"/>
      <c r="J64" s="814"/>
      <c r="K64" s="815"/>
      <c r="L64" s="816"/>
      <c r="M64" s="817"/>
      <c r="N64" s="818"/>
      <c r="O64" s="819"/>
      <c r="P64" s="819"/>
      <c r="Q64" s="820">
        <v>340000000</v>
      </c>
      <c r="R64" s="1161">
        <v>24264129</v>
      </c>
    </row>
    <row r="65" spans="1:18">
      <c r="A65" s="1159" t="s">
        <v>1991</v>
      </c>
      <c r="B65" s="1158" t="s">
        <v>693</v>
      </c>
      <c r="C65" s="1158" t="s">
        <v>694</v>
      </c>
      <c r="D65" s="1158" t="s">
        <v>81</v>
      </c>
      <c r="E65" s="1160">
        <v>39962</v>
      </c>
      <c r="F65" s="812" t="s">
        <v>49</v>
      </c>
      <c r="G65" s="813">
        <v>1800000</v>
      </c>
      <c r="H65" s="813">
        <v>0</v>
      </c>
      <c r="I65" s="813">
        <v>2052682.49</v>
      </c>
      <c r="J65" s="814" t="s">
        <v>657</v>
      </c>
      <c r="K65" s="815"/>
      <c r="L65" s="816"/>
      <c r="M65" s="817"/>
      <c r="N65" s="818"/>
      <c r="O65" s="819"/>
      <c r="P65" s="819"/>
      <c r="Q65" s="820"/>
      <c r="R65" s="1161"/>
    </row>
    <row r="66" spans="1:18">
      <c r="A66" s="1159"/>
      <c r="B66" s="1158" t="s">
        <v>693</v>
      </c>
      <c r="C66" s="1158" t="s">
        <v>694</v>
      </c>
      <c r="D66" s="1158" t="s">
        <v>81</v>
      </c>
      <c r="E66" s="1160">
        <v>40569</v>
      </c>
      <c r="F66" s="812"/>
      <c r="G66" s="813"/>
      <c r="H66" s="813"/>
      <c r="I66" s="813"/>
      <c r="J66" s="814"/>
      <c r="K66" s="815">
        <v>1800000</v>
      </c>
      <c r="L66" s="816"/>
      <c r="M66" s="817">
        <v>1800</v>
      </c>
      <c r="N66" s="818">
        <v>1000</v>
      </c>
      <c r="O66" s="819"/>
      <c r="P66" s="819"/>
      <c r="Q66" s="820">
        <v>90000</v>
      </c>
      <c r="R66" s="1161">
        <v>90</v>
      </c>
    </row>
    <row r="67" spans="1:18">
      <c r="A67" s="1159" t="s">
        <v>1991</v>
      </c>
      <c r="B67" s="1158" t="s">
        <v>695</v>
      </c>
      <c r="C67" s="1158" t="s">
        <v>696</v>
      </c>
      <c r="D67" s="1158" t="s">
        <v>96</v>
      </c>
      <c r="E67" s="1160">
        <v>39822</v>
      </c>
      <c r="F67" s="812" t="s">
        <v>49</v>
      </c>
      <c r="G67" s="813">
        <v>6000000</v>
      </c>
      <c r="H67" s="813">
        <v>0</v>
      </c>
      <c r="I67" s="813">
        <v>7220141.6699999999</v>
      </c>
      <c r="J67" s="814" t="s">
        <v>657</v>
      </c>
      <c r="K67" s="815"/>
      <c r="L67" s="816"/>
      <c r="M67" s="817"/>
      <c r="N67" s="818"/>
      <c r="O67" s="819"/>
      <c r="P67" s="819"/>
      <c r="Q67" s="820"/>
      <c r="R67" s="1161"/>
    </row>
    <row r="68" spans="1:18">
      <c r="A68" s="1159"/>
      <c r="B68" s="1158" t="s">
        <v>695</v>
      </c>
      <c r="C68" s="1158" t="s">
        <v>696</v>
      </c>
      <c r="D68" s="1158" t="s">
        <v>96</v>
      </c>
      <c r="E68" s="1160">
        <v>40849</v>
      </c>
      <c r="F68" s="812"/>
      <c r="G68" s="813"/>
      <c r="H68" s="813"/>
      <c r="I68" s="813"/>
      <c r="J68" s="814"/>
      <c r="K68" s="815">
        <v>6000000</v>
      </c>
      <c r="L68" s="816"/>
      <c r="M68" s="817">
        <v>6000</v>
      </c>
      <c r="N68" s="818">
        <v>1000</v>
      </c>
      <c r="O68" s="819"/>
      <c r="P68" s="819"/>
      <c r="Q68" s="820">
        <v>300000</v>
      </c>
      <c r="R68" s="1161">
        <v>300</v>
      </c>
    </row>
    <row r="69" spans="1:18">
      <c r="A69" s="1159"/>
      <c r="B69" s="1158" t="s">
        <v>697</v>
      </c>
      <c r="C69" s="1158" t="s">
        <v>698</v>
      </c>
      <c r="D69" s="1158" t="s">
        <v>105</v>
      </c>
      <c r="E69" s="1160">
        <v>39773</v>
      </c>
      <c r="F69" s="812" t="s">
        <v>26</v>
      </c>
      <c r="G69" s="813">
        <v>52000000</v>
      </c>
      <c r="H69" s="813">
        <v>0</v>
      </c>
      <c r="I69" s="813">
        <v>59637438.670000002</v>
      </c>
      <c r="J69" s="814" t="s">
        <v>673</v>
      </c>
      <c r="K69" s="815"/>
      <c r="L69" s="816"/>
      <c r="M69" s="817"/>
      <c r="N69" s="818"/>
      <c r="O69" s="819"/>
      <c r="P69" s="819"/>
      <c r="Q69" s="820"/>
      <c r="R69" s="1161"/>
    </row>
    <row r="70" spans="1:18">
      <c r="A70" s="1159"/>
      <c r="B70" s="1158" t="s">
        <v>697</v>
      </c>
      <c r="C70" s="1158" t="s">
        <v>698</v>
      </c>
      <c r="D70" s="1158" t="s">
        <v>105</v>
      </c>
      <c r="E70" s="1160">
        <v>41079</v>
      </c>
      <c r="F70" s="812"/>
      <c r="G70" s="813"/>
      <c r="H70" s="813"/>
      <c r="I70" s="813"/>
      <c r="J70" s="814"/>
      <c r="K70" s="815">
        <v>48391200</v>
      </c>
      <c r="L70" s="816">
        <v>-725868</v>
      </c>
      <c r="M70" s="817">
        <v>52000</v>
      </c>
      <c r="N70" s="818">
        <v>930.6</v>
      </c>
      <c r="O70" s="819">
        <v>-3608800</v>
      </c>
      <c r="P70" s="819"/>
      <c r="Q70" s="820"/>
      <c r="R70" s="1161"/>
    </row>
    <row r="71" spans="1:18">
      <c r="A71" s="1159"/>
      <c r="B71" s="1158" t="s">
        <v>697</v>
      </c>
      <c r="C71" s="1158" t="s">
        <v>698</v>
      </c>
      <c r="D71" s="1158" t="s">
        <v>105</v>
      </c>
      <c r="E71" s="1160">
        <v>41143</v>
      </c>
      <c r="F71" s="812"/>
      <c r="G71" s="813"/>
      <c r="H71" s="813"/>
      <c r="I71" s="813"/>
      <c r="J71" s="814"/>
      <c r="K71" s="815"/>
      <c r="L71" s="816"/>
      <c r="M71" s="817"/>
      <c r="N71" s="818"/>
      <c r="O71" s="819"/>
      <c r="P71" s="819"/>
      <c r="Q71" s="820">
        <v>2670000</v>
      </c>
      <c r="R71" s="1161">
        <v>698554.05</v>
      </c>
    </row>
    <row r="72" spans="1:18">
      <c r="A72" s="1159">
        <v>45</v>
      </c>
      <c r="B72" s="1158" t="s">
        <v>699</v>
      </c>
      <c r="C72" s="1158" t="s">
        <v>700</v>
      </c>
      <c r="D72" s="1158" t="s">
        <v>98</v>
      </c>
      <c r="E72" s="1160">
        <v>39801</v>
      </c>
      <c r="F72" s="812" t="s">
        <v>26</v>
      </c>
      <c r="G72" s="813">
        <v>21000000</v>
      </c>
      <c r="H72" s="813">
        <v>0</v>
      </c>
      <c r="I72" s="813">
        <v>24601666.66</v>
      </c>
      <c r="J72" s="814" t="s">
        <v>657</v>
      </c>
      <c r="K72" s="815"/>
      <c r="L72" s="816"/>
      <c r="M72" s="817"/>
      <c r="N72" s="818"/>
      <c r="O72" s="819"/>
      <c r="P72" s="819"/>
      <c r="Q72" s="820"/>
      <c r="R72" s="1161"/>
    </row>
    <row r="73" spans="1:18">
      <c r="A73" s="1159"/>
      <c r="B73" s="1158" t="s">
        <v>699</v>
      </c>
      <c r="C73" s="1158" t="s">
        <v>700</v>
      </c>
      <c r="D73" s="1158" t="s">
        <v>98</v>
      </c>
      <c r="E73" s="1160">
        <v>40766</v>
      </c>
      <c r="F73" s="812"/>
      <c r="G73" s="813"/>
      <c r="H73" s="813"/>
      <c r="I73" s="813"/>
      <c r="J73" s="814"/>
      <c r="K73" s="815">
        <v>21000000</v>
      </c>
      <c r="L73" s="816"/>
      <c r="M73" s="817">
        <v>21000</v>
      </c>
      <c r="N73" s="818">
        <v>1000</v>
      </c>
      <c r="O73" s="819"/>
      <c r="P73" s="819"/>
      <c r="Q73" s="820"/>
      <c r="R73" s="1161"/>
    </row>
    <row r="74" spans="1:18">
      <c r="A74" s="1159"/>
      <c r="B74" s="1158" t="s">
        <v>699</v>
      </c>
      <c r="C74" s="1158" t="s">
        <v>700</v>
      </c>
      <c r="D74" s="1158" t="s">
        <v>98</v>
      </c>
      <c r="E74" s="1160">
        <v>40849</v>
      </c>
      <c r="F74" s="812"/>
      <c r="G74" s="813"/>
      <c r="H74" s="813"/>
      <c r="I74" s="813"/>
      <c r="J74" s="814"/>
      <c r="K74" s="815"/>
      <c r="L74" s="816"/>
      <c r="M74" s="817"/>
      <c r="N74" s="818"/>
      <c r="O74" s="819"/>
      <c r="P74" s="819"/>
      <c r="Q74" s="820">
        <v>825000</v>
      </c>
      <c r="R74" s="1161">
        <v>1312500</v>
      </c>
    </row>
    <row r="75" spans="1:18">
      <c r="A75" s="1159" t="s">
        <v>1994</v>
      </c>
      <c r="B75" s="1158" t="s">
        <v>701</v>
      </c>
      <c r="C75" s="1158" t="s">
        <v>702</v>
      </c>
      <c r="D75" s="1158" t="s">
        <v>67</v>
      </c>
      <c r="E75" s="1160">
        <v>40046</v>
      </c>
      <c r="F75" s="812" t="s">
        <v>160</v>
      </c>
      <c r="G75" s="813">
        <v>5000000</v>
      </c>
      <c r="H75" s="813">
        <v>0</v>
      </c>
      <c r="I75" s="813">
        <v>6523255</v>
      </c>
      <c r="J75" s="814" t="s">
        <v>673</v>
      </c>
      <c r="K75" s="815"/>
      <c r="L75" s="816"/>
      <c r="M75" s="817"/>
      <c r="N75" s="818"/>
      <c r="O75" s="819"/>
      <c r="P75" s="819"/>
      <c r="Q75" s="820"/>
      <c r="R75" s="1161"/>
    </row>
    <row r="76" spans="1:18">
      <c r="A76" s="1159"/>
      <c r="B76" s="1158" t="s">
        <v>701</v>
      </c>
      <c r="C76" s="1158" t="s">
        <v>702</v>
      </c>
      <c r="D76" s="1158" t="s">
        <v>67</v>
      </c>
      <c r="E76" s="1160">
        <v>41359</v>
      </c>
      <c r="F76" s="812"/>
      <c r="G76" s="813"/>
      <c r="H76" s="813"/>
      <c r="I76" s="813"/>
      <c r="J76" s="814"/>
      <c r="K76" s="815">
        <v>359040</v>
      </c>
      <c r="L76" s="816"/>
      <c r="M76" s="817">
        <v>374000</v>
      </c>
      <c r="N76" s="818">
        <v>0.96</v>
      </c>
      <c r="O76" s="819">
        <v>-14960</v>
      </c>
      <c r="P76" s="819"/>
      <c r="Q76" s="820"/>
      <c r="R76" s="1161"/>
    </row>
    <row r="77" spans="1:18">
      <c r="A77" s="1159"/>
      <c r="B77" s="1158" t="s">
        <v>701</v>
      </c>
      <c r="C77" s="1158" t="s">
        <v>702</v>
      </c>
      <c r="D77" s="1158" t="s">
        <v>67</v>
      </c>
      <c r="E77" s="1160">
        <v>41360</v>
      </c>
      <c r="F77" s="812"/>
      <c r="G77" s="813"/>
      <c r="H77" s="813"/>
      <c r="I77" s="813"/>
      <c r="J77" s="814"/>
      <c r="K77" s="815">
        <v>2112000</v>
      </c>
      <c r="L77" s="816"/>
      <c r="M77" s="817">
        <v>2200000</v>
      </c>
      <c r="N77" s="818">
        <v>0.96</v>
      </c>
      <c r="O77" s="819">
        <v>-88000</v>
      </c>
      <c r="P77" s="819"/>
      <c r="Q77" s="820"/>
      <c r="R77" s="1161"/>
    </row>
    <row r="78" spans="1:18">
      <c r="A78" s="1159"/>
      <c r="B78" s="1158" t="s">
        <v>701</v>
      </c>
      <c r="C78" s="1158" t="s">
        <v>702</v>
      </c>
      <c r="D78" s="1158" t="s">
        <v>67</v>
      </c>
      <c r="E78" s="1160">
        <v>41361</v>
      </c>
      <c r="F78" s="812"/>
      <c r="G78" s="813"/>
      <c r="H78" s="813"/>
      <c r="I78" s="813"/>
      <c r="J78" s="814"/>
      <c r="K78" s="815">
        <v>2328960</v>
      </c>
      <c r="L78" s="816"/>
      <c r="M78" s="817">
        <v>2426000</v>
      </c>
      <c r="N78" s="818">
        <v>0.96</v>
      </c>
      <c r="O78" s="819">
        <v>-97040</v>
      </c>
      <c r="P78" s="819"/>
      <c r="Q78" s="820">
        <v>259875</v>
      </c>
      <c r="R78" s="1161">
        <v>250000</v>
      </c>
    </row>
    <row r="79" spans="1:18">
      <c r="A79" s="1159"/>
      <c r="B79" s="1158" t="s">
        <v>701</v>
      </c>
      <c r="C79" s="1158" t="s">
        <v>702</v>
      </c>
      <c r="D79" s="1158" t="s">
        <v>67</v>
      </c>
      <c r="E79" s="1160">
        <v>41373</v>
      </c>
      <c r="F79" s="812"/>
      <c r="G79" s="813"/>
      <c r="H79" s="813"/>
      <c r="I79" s="813"/>
      <c r="J79" s="814"/>
      <c r="K79" s="815"/>
      <c r="L79" s="816">
        <v>-48000</v>
      </c>
      <c r="M79" s="817"/>
      <c r="N79" s="818"/>
      <c r="O79" s="819"/>
      <c r="P79" s="819"/>
      <c r="Q79" s="820"/>
      <c r="R79" s="1161"/>
    </row>
    <row r="80" spans="1:18">
      <c r="A80" s="1159">
        <v>94</v>
      </c>
      <c r="B80" s="1158" t="s">
        <v>703</v>
      </c>
      <c r="C80" s="1158" t="s">
        <v>704</v>
      </c>
      <c r="D80" s="1158" t="s">
        <v>88</v>
      </c>
      <c r="E80" s="1160">
        <v>39843</v>
      </c>
      <c r="F80" s="812" t="s">
        <v>26</v>
      </c>
      <c r="G80" s="813">
        <v>110000000</v>
      </c>
      <c r="H80" s="813">
        <v>0</v>
      </c>
      <c r="I80" s="813">
        <v>6000000</v>
      </c>
      <c r="J80" s="814" t="s">
        <v>1980</v>
      </c>
      <c r="K80" s="815"/>
      <c r="L80" s="816"/>
      <c r="M80" s="817"/>
      <c r="N80" s="818"/>
      <c r="O80" s="819"/>
      <c r="P80" s="819"/>
      <c r="Q80" s="820"/>
      <c r="R80" s="1161"/>
    </row>
    <row r="81" spans="1:18">
      <c r="A81" s="1159"/>
      <c r="B81" s="1158" t="s">
        <v>703</v>
      </c>
      <c r="C81" s="1158" t="s">
        <v>704</v>
      </c>
      <c r="D81" s="1158" t="s">
        <v>88</v>
      </c>
      <c r="E81" s="1160">
        <v>41544</v>
      </c>
      <c r="F81" s="812"/>
      <c r="G81" s="813"/>
      <c r="H81" s="813"/>
      <c r="I81" s="813"/>
      <c r="J81" s="814"/>
      <c r="K81" s="815">
        <v>6000000</v>
      </c>
      <c r="L81" s="816"/>
      <c r="M81" s="817">
        <v>60000000</v>
      </c>
      <c r="N81" s="818">
        <v>0.1</v>
      </c>
      <c r="O81" s="819">
        <v>-104000000</v>
      </c>
      <c r="P81" s="819"/>
      <c r="Q81" s="820"/>
      <c r="R81" s="1161"/>
    </row>
    <row r="82" spans="1:18">
      <c r="A82" s="1159" t="s">
        <v>1996</v>
      </c>
      <c r="B82" s="1158" t="s">
        <v>705</v>
      </c>
      <c r="C82" s="1158" t="s">
        <v>706</v>
      </c>
      <c r="D82" s="1158" t="s">
        <v>86</v>
      </c>
      <c r="E82" s="1160">
        <v>39843</v>
      </c>
      <c r="F82" s="812" t="s">
        <v>26</v>
      </c>
      <c r="G82" s="813">
        <v>8152000</v>
      </c>
      <c r="H82" s="813">
        <v>0</v>
      </c>
      <c r="I82" s="813">
        <v>9643136.3300000001</v>
      </c>
      <c r="J82" s="814" t="s">
        <v>707</v>
      </c>
      <c r="K82" s="815"/>
      <c r="L82" s="816"/>
      <c r="M82" s="817"/>
      <c r="N82" s="818"/>
      <c r="O82" s="819"/>
      <c r="P82" s="819"/>
      <c r="Q82" s="820"/>
      <c r="R82" s="1161"/>
    </row>
    <row r="83" spans="1:18">
      <c r="A83" s="1159"/>
      <c r="B83" s="1158" t="s">
        <v>705</v>
      </c>
      <c r="C83" s="1158" t="s">
        <v>706</v>
      </c>
      <c r="D83" s="1158" t="s">
        <v>86</v>
      </c>
      <c r="E83" s="1160">
        <v>41017</v>
      </c>
      <c r="F83" s="812"/>
      <c r="G83" s="813"/>
      <c r="H83" s="813"/>
      <c r="I83" s="813"/>
      <c r="J83" s="814"/>
      <c r="K83" s="815">
        <v>4076000</v>
      </c>
      <c r="L83" s="816"/>
      <c r="M83" s="817">
        <v>4076</v>
      </c>
      <c r="N83" s="818">
        <v>1000</v>
      </c>
      <c r="O83" s="819"/>
      <c r="P83" s="819"/>
      <c r="Q83" s="820"/>
      <c r="R83" s="1161"/>
    </row>
    <row r="84" spans="1:18">
      <c r="A84" s="1159"/>
      <c r="B84" s="1158" t="s">
        <v>705</v>
      </c>
      <c r="C84" s="1158" t="s">
        <v>706</v>
      </c>
      <c r="D84" s="1158" t="s">
        <v>86</v>
      </c>
      <c r="E84" s="1160">
        <v>41339</v>
      </c>
      <c r="F84" s="812"/>
      <c r="G84" s="813"/>
      <c r="H84" s="813"/>
      <c r="I84" s="813"/>
      <c r="J84" s="814"/>
      <c r="K84" s="815">
        <v>4076000</v>
      </c>
      <c r="L84" s="816"/>
      <c r="M84" s="817">
        <v>4076</v>
      </c>
      <c r="N84" s="818">
        <v>1000</v>
      </c>
      <c r="O84" s="819"/>
      <c r="P84" s="819"/>
      <c r="Q84" s="820"/>
      <c r="R84" s="1161"/>
    </row>
    <row r="85" spans="1:18">
      <c r="A85" s="1159">
        <v>11</v>
      </c>
      <c r="B85" s="1158" t="s">
        <v>708</v>
      </c>
      <c r="C85" s="1158" t="s">
        <v>709</v>
      </c>
      <c r="D85" s="1158" t="s">
        <v>88</v>
      </c>
      <c r="E85" s="1160">
        <v>39773</v>
      </c>
      <c r="F85" s="812" t="s">
        <v>26</v>
      </c>
      <c r="G85" s="813">
        <v>525000000</v>
      </c>
      <c r="H85" s="813">
        <v>0</v>
      </c>
      <c r="I85" s="813">
        <v>596539172.32000005</v>
      </c>
      <c r="J85" s="814" t="s">
        <v>657</v>
      </c>
      <c r="K85" s="815"/>
      <c r="L85" s="816"/>
      <c r="M85" s="817"/>
      <c r="N85" s="818"/>
      <c r="O85" s="819"/>
      <c r="P85" s="819"/>
      <c r="Q85" s="820"/>
      <c r="R85" s="1161"/>
    </row>
    <row r="86" spans="1:18">
      <c r="A86" s="1159"/>
      <c r="B86" s="1158" t="s">
        <v>708</v>
      </c>
      <c r="C86" s="1158" t="s">
        <v>709</v>
      </c>
      <c r="D86" s="1158" t="s">
        <v>88</v>
      </c>
      <c r="E86" s="1160">
        <v>40639</v>
      </c>
      <c r="F86" s="812"/>
      <c r="G86" s="813"/>
      <c r="H86" s="813"/>
      <c r="I86" s="813"/>
      <c r="J86" s="814"/>
      <c r="K86" s="815">
        <v>262500000</v>
      </c>
      <c r="L86" s="816"/>
      <c r="M86" s="817">
        <v>262500</v>
      </c>
      <c r="N86" s="818">
        <v>1000</v>
      </c>
      <c r="O86" s="819"/>
      <c r="P86" s="819"/>
      <c r="Q86" s="820"/>
      <c r="R86" s="1161"/>
    </row>
    <row r="87" spans="1:18">
      <c r="A87" s="1159"/>
      <c r="B87" s="1158" t="s">
        <v>708</v>
      </c>
      <c r="C87" s="1158" t="s">
        <v>709</v>
      </c>
      <c r="D87" s="1158" t="s">
        <v>88</v>
      </c>
      <c r="E87" s="1160">
        <v>40800</v>
      </c>
      <c r="F87" s="812"/>
      <c r="G87" s="813"/>
      <c r="H87" s="813"/>
      <c r="I87" s="813"/>
      <c r="J87" s="814"/>
      <c r="K87" s="815">
        <v>262500000</v>
      </c>
      <c r="L87" s="816"/>
      <c r="M87" s="817">
        <v>262500</v>
      </c>
      <c r="N87" s="818">
        <v>1000</v>
      </c>
      <c r="O87" s="819"/>
      <c r="P87" s="819"/>
      <c r="Q87" s="820"/>
      <c r="R87" s="1161"/>
    </row>
    <row r="88" spans="1:18">
      <c r="A88" s="1159"/>
      <c r="B88" s="1158" t="s">
        <v>708</v>
      </c>
      <c r="C88" s="1158" t="s">
        <v>709</v>
      </c>
      <c r="D88" s="1158" t="s">
        <v>88</v>
      </c>
      <c r="E88" s="1160">
        <v>40883</v>
      </c>
      <c r="F88" s="812"/>
      <c r="G88" s="813"/>
      <c r="H88" s="813"/>
      <c r="I88" s="813"/>
      <c r="J88" s="814"/>
      <c r="K88" s="815"/>
      <c r="L88" s="816"/>
      <c r="M88" s="817"/>
      <c r="N88" s="818"/>
      <c r="O88" s="819"/>
      <c r="P88" s="819"/>
      <c r="Q88" s="820">
        <v>3435005.65</v>
      </c>
      <c r="R88" s="1161">
        <v>3983308</v>
      </c>
    </row>
    <row r="89" spans="1:18">
      <c r="A89" s="1159" t="s">
        <v>1997</v>
      </c>
      <c r="B89" s="1158" t="s">
        <v>710</v>
      </c>
      <c r="C89" s="1158" t="s">
        <v>711</v>
      </c>
      <c r="D89" s="1158" t="s">
        <v>92</v>
      </c>
      <c r="E89" s="1160">
        <v>40176</v>
      </c>
      <c r="F89" s="812" t="s">
        <v>49</v>
      </c>
      <c r="G89" s="813">
        <v>2000000</v>
      </c>
      <c r="H89" s="813">
        <v>2000000</v>
      </c>
      <c r="I89" s="813">
        <v>122724.78</v>
      </c>
      <c r="J89" s="814" t="s">
        <v>662</v>
      </c>
      <c r="K89" s="815"/>
      <c r="L89" s="816"/>
      <c r="M89" s="817"/>
      <c r="N89" s="818"/>
      <c r="O89" s="819"/>
      <c r="P89" s="819"/>
      <c r="Q89" s="820"/>
      <c r="R89" s="1161"/>
    </row>
    <row r="90" spans="1:18">
      <c r="A90" s="1159" t="s">
        <v>1992</v>
      </c>
      <c r="B90" s="1158" t="s">
        <v>712</v>
      </c>
      <c r="C90" s="1158" t="s">
        <v>713</v>
      </c>
      <c r="D90" s="1158" t="s">
        <v>97</v>
      </c>
      <c r="E90" s="1160">
        <v>39871</v>
      </c>
      <c r="F90" s="812" t="s">
        <v>49</v>
      </c>
      <c r="G90" s="813">
        <v>7400000</v>
      </c>
      <c r="H90" s="813">
        <v>0</v>
      </c>
      <c r="I90" s="813">
        <v>8798415.3300000001</v>
      </c>
      <c r="J90" s="814" t="s">
        <v>657</v>
      </c>
      <c r="K90" s="815"/>
      <c r="L90" s="816"/>
      <c r="M90" s="817"/>
      <c r="N90" s="818"/>
      <c r="O90" s="819"/>
      <c r="P90" s="819"/>
      <c r="Q90" s="820"/>
      <c r="R90" s="1161"/>
    </row>
    <row r="91" spans="1:18">
      <c r="A91" s="1159"/>
      <c r="B91" s="1158" t="s">
        <v>712</v>
      </c>
      <c r="C91" s="1158" t="s">
        <v>713</v>
      </c>
      <c r="D91" s="1158" t="s">
        <v>97</v>
      </c>
      <c r="E91" s="1160">
        <v>40801</v>
      </c>
      <c r="F91" s="812"/>
      <c r="G91" s="813"/>
      <c r="H91" s="813"/>
      <c r="I91" s="813"/>
      <c r="J91" s="814"/>
      <c r="K91" s="815">
        <v>7400000</v>
      </c>
      <c r="L91" s="816"/>
      <c r="M91" s="817">
        <v>7400</v>
      </c>
      <c r="N91" s="818">
        <v>1000</v>
      </c>
      <c r="O91" s="819"/>
      <c r="P91" s="819"/>
      <c r="Q91" s="820">
        <v>370000</v>
      </c>
      <c r="R91" s="1161">
        <v>370</v>
      </c>
    </row>
    <row r="92" spans="1:18">
      <c r="A92" s="1159">
        <v>11</v>
      </c>
      <c r="B92" s="1158" t="s">
        <v>714</v>
      </c>
      <c r="C92" s="1158" t="s">
        <v>715</v>
      </c>
      <c r="D92" s="1158" t="s">
        <v>81</v>
      </c>
      <c r="E92" s="1160">
        <v>39843</v>
      </c>
      <c r="F92" s="812" t="s">
        <v>26</v>
      </c>
      <c r="G92" s="813">
        <v>6000000</v>
      </c>
      <c r="H92" s="813">
        <v>0</v>
      </c>
      <c r="I92" s="813">
        <v>7563057.1500000004</v>
      </c>
      <c r="J92" s="814" t="s">
        <v>657</v>
      </c>
      <c r="K92" s="815"/>
      <c r="L92" s="816"/>
      <c r="M92" s="817"/>
      <c r="N92" s="818"/>
      <c r="O92" s="819"/>
      <c r="P92" s="819"/>
      <c r="Q92" s="820"/>
      <c r="R92" s="1161"/>
    </row>
    <row r="93" spans="1:18">
      <c r="A93" s="1159"/>
      <c r="B93" s="1158" t="s">
        <v>714</v>
      </c>
      <c r="C93" s="1158" t="s">
        <v>715</v>
      </c>
      <c r="D93" s="1158" t="s">
        <v>81</v>
      </c>
      <c r="E93" s="1160">
        <v>41486</v>
      </c>
      <c r="F93" s="812"/>
      <c r="G93" s="813"/>
      <c r="H93" s="813"/>
      <c r="I93" s="813"/>
      <c r="J93" s="814"/>
      <c r="K93" s="815">
        <v>6000000</v>
      </c>
      <c r="L93" s="816"/>
      <c r="M93" s="817">
        <v>6000</v>
      </c>
      <c r="N93" s="818">
        <v>1000</v>
      </c>
      <c r="O93" s="819"/>
      <c r="P93" s="819"/>
      <c r="Q93" s="820"/>
      <c r="R93" s="1161"/>
    </row>
    <row r="94" spans="1:18">
      <c r="A94" s="1159"/>
      <c r="B94" s="1158" t="s">
        <v>714</v>
      </c>
      <c r="C94" s="1158" t="s">
        <v>715</v>
      </c>
      <c r="D94" s="1158" t="s">
        <v>81</v>
      </c>
      <c r="E94" s="1160">
        <v>41514</v>
      </c>
      <c r="F94" s="812"/>
      <c r="G94" s="813"/>
      <c r="H94" s="813"/>
      <c r="I94" s="813"/>
      <c r="J94" s="814"/>
      <c r="K94" s="815"/>
      <c r="L94" s="816"/>
      <c r="M94" s="817"/>
      <c r="N94" s="818"/>
      <c r="O94" s="819"/>
      <c r="P94" s="819"/>
      <c r="Q94" s="820">
        <v>190781.12</v>
      </c>
      <c r="R94" s="1161">
        <v>81670</v>
      </c>
    </row>
    <row r="95" spans="1:18">
      <c r="A95" s="1159" t="s">
        <v>1998</v>
      </c>
      <c r="B95" s="1158" t="s">
        <v>716</v>
      </c>
      <c r="C95" s="1158" t="s">
        <v>717</v>
      </c>
      <c r="D95" s="1158" t="s">
        <v>108</v>
      </c>
      <c r="E95" s="1160">
        <v>39885</v>
      </c>
      <c r="F95" s="812" t="s">
        <v>49</v>
      </c>
      <c r="G95" s="813">
        <v>21100000</v>
      </c>
      <c r="H95" s="813">
        <v>0</v>
      </c>
      <c r="I95" s="813">
        <v>24841411.030000001</v>
      </c>
      <c r="J95" s="814" t="s">
        <v>657</v>
      </c>
      <c r="K95" s="815"/>
      <c r="L95" s="816"/>
      <c r="M95" s="817"/>
      <c r="N95" s="818"/>
      <c r="O95" s="819"/>
      <c r="P95" s="819"/>
      <c r="Q95" s="820"/>
      <c r="R95" s="1161"/>
    </row>
    <row r="96" spans="1:18">
      <c r="A96" s="1159"/>
      <c r="B96" s="1158" t="s">
        <v>716</v>
      </c>
      <c r="C96" s="1158" t="s">
        <v>717</v>
      </c>
      <c r="D96" s="1158" t="s">
        <v>108</v>
      </c>
      <c r="E96" s="1160">
        <v>40738</v>
      </c>
      <c r="F96" s="812"/>
      <c r="G96" s="813"/>
      <c r="H96" s="813"/>
      <c r="I96" s="813"/>
      <c r="J96" s="814"/>
      <c r="K96" s="815">
        <v>21100000</v>
      </c>
      <c r="L96" s="816"/>
      <c r="M96" s="817">
        <v>21100</v>
      </c>
      <c r="N96" s="818">
        <v>1000</v>
      </c>
      <c r="O96" s="819"/>
      <c r="P96" s="819"/>
      <c r="Q96" s="820">
        <v>1055000</v>
      </c>
      <c r="R96" s="1161">
        <v>1055</v>
      </c>
    </row>
    <row r="97" spans="1:18">
      <c r="A97" s="1159" t="s">
        <v>1999</v>
      </c>
      <c r="B97" s="1158" t="s">
        <v>718</v>
      </c>
      <c r="C97" s="1158" t="s">
        <v>719</v>
      </c>
      <c r="D97" s="1158" t="s">
        <v>80</v>
      </c>
      <c r="E97" s="1160">
        <v>40004</v>
      </c>
      <c r="F97" s="812" t="s">
        <v>49</v>
      </c>
      <c r="G97" s="813">
        <v>13669000</v>
      </c>
      <c r="H97" s="813">
        <v>0</v>
      </c>
      <c r="I97" s="813">
        <v>15595736.93</v>
      </c>
      <c r="J97" s="814" t="s">
        <v>657</v>
      </c>
      <c r="K97" s="815"/>
      <c r="L97" s="816"/>
      <c r="M97" s="817"/>
      <c r="N97" s="818"/>
      <c r="O97" s="819"/>
      <c r="P97" s="819"/>
      <c r="Q97" s="820"/>
      <c r="R97" s="1161"/>
    </row>
    <row r="98" spans="1:18">
      <c r="A98" s="1159"/>
      <c r="B98" s="1158" t="s">
        <v>718</v>
      </c>
      <c r="C98" s="1158" t="s">
        <v>719</v>
      </c>
      <c r="D98" s="1158" t="s">
        <v>80</v>
      </c>
      <c r="E98" s="1160">
        <v>40773</v>
      </c>
      <c r="F98" s="812"/>
      <c r="G98" s="813"/>
      <c r="H98" s="813"/>
      <c r="I98" s="813"/>
      <c r="J98" s="814"/>
      <c r="K98" s="815">
        <v>13669000</v>
      </c>
      <c r="L98" s="816"/>
      <c r="M98" s="817">
        <v>13669</v>
      </c>
      <c r="N98" s="818">
        <v>1000</v>
      </c>
      <c r="O98" s="819"/>
      <c r="P98" s="819"/>
      <c r="Q98" s="820">
        <v>410000</v>
      </c>
      <c r="R98" s="1161">
        <v>410</v>
      </c>
    </row>
    <row r="99" spans="1:18">
      <c r="A99" s="1159">
        <v>11</v>
      </c>
      <c r="B99" s="1158" t="s">
        <v>720</v>
      </c>
      <c r="C99" s="1158" t="s">
        <v>721</v>
      </c>
      <c r="D99" s="1158" t="s">
        <v>722</v>
      </c>
      <c r="E99" s="1160">
        <v>39801</v>
      </c>
      <c r="F99" s="812" t="s">
        <v>26</v>
      </c>
      <c r="G99" s="813">
        <v>30000000</v>
      </c>
      <c r="H99" s="813">
        <v>0</v>
      </c>
      <c r="I99" s="813">
        <v>32341666.66</v>
      </c>
      <c r="J99" s="814" t="s">
        <v>657</v>
      </c>
      <c r="K99" s="815"/>
      <c r="L99" s="816"/>
      <c r="M99" s="817"/>
      <c r="N99" s="818"/>
      <c r="O99" s="819"/>
      <c r="P99" s="819"/>
      <c r="Q99" s="820"/>
      <c r="R99" s="1161"/>
    </row>
    <row r="100" spans="1:18">
      <c r="A100" s="1159"/>
      <c r="B100" s="1158" t="s">
        <v>720</v>
      </c>
      <c r="C100" s="1158" t="s">
        <v>721</v>
      </c>
      <c r="D100" s="1158" t="s">
        <v>722</v>
      </c>
      <c r="E100" s="1160">
        <v>40030</v>
      </c>
      <c r="F100" s="812"/>
      <c r="G100" s="813"/>
      <c r="H100" s="813"/>
      <c r="I100" s="813"/>
      <c r="J100" s="814"/>
      <c r="K100" s="815">
        <v>30000000</v>
      </c>
      <c r="L100" s="816"/>
      <c r="M100" s="817">
        <v>30000</v>
      </c>
      <c r="N100" s="818">
        <v>1000</v>
      </c>
      <c r="O100" s="819"/>
      <c r="P100" s="819"/>
      <c r="Q100" s="820"/>
      <c r="R100" s="1161"/>
    </row>
    <row r="101" spans="1:18">
      <c r="A101" s="1159"/>
      <c r="B101" s="1158" t="s">
        <v>720</v>
      </c>
      <c r="C101" s="1158" t="s">
        <v>721</v>
      </c>
      <c r="D101" s="1158" t="s">
        <v>722</v>
      </c>
      <c r="E101" s="1160">
        <v>40086</v>
      </c>
      <c r="F101" s="812"/>
      <c r="G101" s="813"/>
      <c r="H101" s="813"/>
      <c r="I101" s="813"/>
      <c r="J101" s="814"/>
      <c r="K101" s="815"/>
      <c r="L101" s="816"/>
      <c r="M101" s="817"/>
      <c r="N101" s="818"/>
      <c r="O101" s="819"/>
      <c r="P101" s="819"/>
      <c r="Q101" s="820">
        <v>1400000</v>
      </c>
      <c r="R101" s="1161">
        <v>192967</v>
      </c>
    </row>
    <row r="102" spans="1:18">
      <c r="A102" s="1159" t="s">
        <v>1991</v>
      </c>
      <c r="B102" s="1158" t="s">
        <v>723</v>
      </c>
      <c r="C102" s="1158" t="s">
        <v>724</v>
      </c>
      <c r="D102" s="1158" t="s">
        <v>89</v>
      </c>
      <c r="E102" s="1160">
        <v>39864</v>
      </c>
      <c r="F102" s="812" t="s">
        <v>49</v>
      </c>
      <c r="G102" s="813">
        <v>48000000</v>
      </c>
      <c r="H102" s="813">
        <v>0</v>
      </c>
      <c r="I102" s="813">
        <v>54607399.329999998</v>
      </c>
      <c r="J102" s="814" t="s">
        <v>657</v>
      </c>
      <c r="K102" s="815"/>
      <c r="L102" s="816"/>
      <c r="M102" s="817"/>
      <c r="N102" s="818"/>
      <c r="O102" s="819"/>
      <c r="P102" s="819"/>
      <c r="Q102" s="820"/>
      <c r="R102" s="1161"/>
    </row>
    <row r="103" spans="1:18">
      <c r="A103" s="1159"/>
      <c r="B103" s="1158" t="s">
        <v>723</v>
      </c>
      <c r="C103" s="1158" t="s">
        <v>724</v>
      </c>
      <c r="D103" s="1158" t="s">
        <v>89</v>
      </c>
      <c r="E103" s="1160">
        <v>40450</v>
      </c>
      <c r="F103" s="812"/>
      <c r="G103" s="813"/>
      <c r="H103" s="813"/>
      <c r="I103" s="813"/>
      <c r="J103" s="814"/>
      <c r="K103" s="815">
        <v>48000000</v>
      </c>
      <c r="L103" s="816"/>
      <c r="M103" s="817">
        <v>48000</v>
      </c>
      <c r="N103" s="818">
        <v>1000</v>
      </c>
      <c r="O103" s="819"/>
      <c r="P103" s="819"/>
      <c r="Q103" s="820">
        <v>2400000</v>
      </c>
      <c r="R103" s="1161">
        <v>2400</v>
      </c>
    </row>
    <row r="104" spans="1:18">
      <c r="A104" s="1159" t="s">
        <v>1993</v>
      </c>
      <c r="B104" s="1158" t="s">
        <v>725</v>
      </c>
      <c r="C104" s="1158" t="s">
        <v>726</v>
      </c>
      <c r="D104" s="1158" t="s">
        <v>90</v>
      </c>
      <c r="E104" s="1160">
        <v>39906</v>
      </c>
      <c r="F104" s="812" t="s">
        <v>49</v>
      </c>
      <c r="G104" s="813">
        <v>8600000</v>
      </c>
      <c r="H104" s="813">
        <v>0</v>
      </c>
      <c r="I104" s="813">
        <v>10701460.58</v>
      </c>
      <c r="J104" s="814" t="s">
        <v>673</v>
      </c>
      <c r="K104" s="815"/>
      <c r="L104" s="816"/>
      <c r="M104" s="817"/>
      <c r="N104" s="818"/>
      <c r="O104" s="819"/>
      <c r="P104" s="819"/>
      <c r="Q104" s="820"/>
      <c r="R104" s="1161"/>
    </row>
    <row r="105" spans="1:18">
      <c r="A105" s="1159"/>
      <c r="B105" s="1158" t="s">
        <v>725</v>
      </c>
      <c r="C105" s="1158" t="s">
        <v>726</v>
      </c>
      <c r="D105" s="1158" t="s">
        <v>90</v>
      </c>
      <c r="E105" s="1160">
        <v>41390</v>
      </c>
      <c r="F105" s="812"/>
      <c r="G105" s="813"/>
      <c r="H105" s="813"/>
      <c r="I105" s="813"/>
      <c r="J105" s="814"/>
      <c r="K105" s="815">
        <v>98267</v>
      </c>
      <c r="L105" s="816"/>
      <c r="M105" s="817">
        <v>100</v>
      </c>
      <c r="N105" s="818">
        <v>982.7</v>
      </c>
      <c r="O105" s="819">
        <v>-1733</v>
      </c>
      <c r="P105" s="819"/>
      <c r="Q105" s="820"/>
      <c r="R105" s="1161"/>
    </row>
    <row r="106" spans="1:18">
      <c r="A106" s="1159"/>
      <c r="B106" s="1158" t="s">
        <v>725</v>
      </c>
      <c r="C106" s="1158" t="s">
        <v>726</v>
      </c>
      <c r="D106" s="1158" t="s">
        <v>90</v>
      </c>
      <c r="E106" s="1160">
        <v>41393</v>
      </c>
      <c r="F106" s="812"/>
      <c r="G106" s="813"/>
      <c r="H106" s="813"/>
      <c r="I106" s="813"/>
      <c r="J106" s="814"/>
      <c r="K106" s="815">
        <v>8352695</v>
      </c>
      <c r="L106" s="816"/>
      <c r="M106" s="817">
        <v>8500</v>
      </c>
      <c r="N106" s="818">
        <v>982.7</v>
      </c>
      <c r="O106" s="819">
        <v>-147305</v>
      </c>
      <c r="P106" s="819"/>
      <c r="Q106" s="820">
        <v>426338.55</v>
      </c>
      <c r="R106" s="1161">
        <v>430</v>
      </c>
    </row>
    <row r="107" spans="1:18">
      <c r="A107" s="1159"/>
      <c r="B107" s="1158" t="s">
        <v>725</v>
      </c>
      <c r="C107" s="1158" t="s">
        <v>726</v>
      </c>
      <c r="D107" s="1158" t="s">
        <v>90</v>
      </c>
      <c r="E107" s="1160">
        <v>41425</v>
      </c>
      <c r="F107" s="812"/>
      <c r="G107" s="813"/>
      <c r="H107" s="813"/>
      <c r="I107" s="813"/>
      <c r="J107" s="814"/>
      <c r="K107" s="815"/>
      <c r="L107" s="816">
        <v>-84509.62</v>
      </c>
      <c r="M107" s="817"/>
      <c r="N107" s="818"/>
      <c r="O107" s="819"/>
      <c r="P107" s="819"/>
      <c r="Q107" s="820"/>
      <c r="R107" s="1161"/>
    </row>
    <row r="108" spans="1:18">
      <c r="A108" s="1159">
        <v>83</v>
      </c>
      <c r="B108" s="1158" t="s">
        <v>727</v>
      </c>
      <c r="C108" s="1158" t="s">
        <v>728</v>
      </c>
      <c r="D108" s="1158" t="s">
        <v>108</v>
      </c>
      <c r="E108" s="1160">
        <v>39801</v>
      </c>
      <c r="F108" s="812" t="s">
        <v>26</v>
      </c>
      <c r="G108" s="813">
        <v>50000000</v>
      </c>
      <c r="H108" s="813">
        <v>0</v>
      </c>
      <c r="I108" s="813">
        <v>60451155.740000002</v>
      </c>
      <c r="J108" s="814" t="s">
        <v>657</v>
      </c>
      <c r="K108" s="815"/>
      <c r="L108" s="816"/>
      <c r="M108" s="817"/>
      <c r="N108" s="818"/>
      <c r="O108" s="819"/>
      <c r="P108" s="819"/>
      <c r="Q108" s="820"/>
      <c r="R108" s="1161"/>
    </row>
    <row r="109" spans="1:18">
      <c r="A109" s="1159"/>
      <c r="B109" s="1158" t="s">
        <v>727</v>
      </c>
      <c r="C109" s="1158" t="s">
        <v>728</v>
      </c>
      <c r="D109" s="1158" t="s">
        <v>108</v>
      </c>
      <c r="E109" s="1160">
        <v>41320</v>
      </c>
      <c r="F109" s="812"/>
      <c r="G109" s="813"/>
      <c r="H109" s="813"/>
      <c r="I109" s="813"/>
      <c r="J109" s="814"/>
      <c r="K109" s="815">
        <v>50000000</v>
      </c>
      <c r="L109" s="816"/>
      <c r="M109" s="817">
        <v>50000</v>
      </c>
      <c r="N109" s="818">
        <v>1000</v>
      </c>
      <c r="O109" s="819"/>
      <c r="P109" s="819"/>
      <c r="Q109" s="820">
        <v>15000</v>
      </c>
      <c r="R109" s="1161">
        <v>730994</v>
      </c>
    </row>
    <row r="110" spans="1:18">
      <c r="A110" s="1159" t="s">
        <v>1993</v>
      </c>
      <c r="B110" s="1158" t="s">
        <v>729</v>
      </c>
      <c r="C110" s="1158" t="s">
        <v>730</v>
      </c>
      <c r="D110" s="1158" t="s">
        <v>107</v>
      </c>
      <c r="E110" s="1160">
        <v>40039</v>
      </c>
      <c r="F110" s="812" t="s">
        <v>49</v>
      </c>
      <c r="G110" s="813">
        <v>1004000</v>
      </c>
      <c r="H110" s="813">
        <v>0</v>
      </c>
      <c r="I110" s="813">
        <v>1114680.76</v>
      </c>
      <c r="J110" s="814" t="s">
        <v>673</v>
      </c>
      <c r="K110" s="815"/>
      <c r="L110" s="816"/>
      <c r="M110" s="817"/>
      <c r="N110" s="818"/>
      <c r="O110" s="819"/>
      <c r="P110" s="819"/>
      <c r="Q110" s="820"/>
      <c r="R110" s="1161"/>
    </row>
    <row r="111" spans="1:18">
      <c r="A111" s="1159"/>
      <c r="B111" s="1158" t="s">
        <v>729</v>
      </c>
      <c r="C111" s="1158" t="s">
        <v>730</v>
      </c>
      <c r="D111" s="1158" t="s">
        <v>107</v>
      </c>
      <c r="E111" s="1160">
        <v>41262</v>
      </c>
      <c r="F111" s="812"/>
      <c r="G111" s="813"/>
      <c r="H111" s="813"/>
      <c r="I111" s="813"/>
      <c r="J111" s="814"/>
      <c r="K111" s="815">
        <v>451600.92</v>
      </c>
      <c r="L111" s="816"/>
      <c r="M111" s="817">
        <v>486</v>
      </c>
      <c r="N111" s="818">
        <v>929.2</v>
      </c>
      <c r="O111" s="819">
        <v>-34399.08</v>
      </c>
      <c r="P111" s="819"/>
      <c r="Q111" s="820"/>
      <c r="R111" s="1161"/>
    </row>
    <row r="112" spans="1:18">
      <c r="A112" s="1159"/>
      <c r="B112" s="1158" t="s">
        <v>729</v>
      </c>
      <c r="C112" s="1158" t="s">
        <v>730</v>
      </c>
      <c r="D112" s="1158" t="s">
        <v>107</v>
      </c>
      <c r="E112" s="1160">
        <v>41263</v>
      </c>
      <c r="F112" s="812"/>
      <c r="G112" s="813"/>
      <c r="H112" s="813"/>
      <c r="I112" s="813"/>
      <c r="J112" s="814"/>
      <c r="K112" s="815">
        <v>481335.96</v>
      </c>
      <c r="L112" s="816"/>
      <c r="M112" s="817">
        <v>518</v>
      </c>
      <c r="N112" s="818">
        <v>929.2</v>
      </c>
      <c r="O112" s="819">
        <v>-36664.04</v>
      </c>
      <c r="P112" s="819"/>
      <c r="Q112" s="820">
        <v>23500</v>
      </c>
      <c r="R112" s="1161">
        <v>50</v>
      </c>
    </row>
    <row r="113" spans="1:18">
      <c r="A113" s="1159"/>
      <c r="B113" s="1158" t="s">
        <v>729</v>
      </c>
      <c r="C113" s="1158" t="s">
        <v>730</v>
      </c>
      <c r="D113" s="1158" t="s">
        <v>107</v>
      </c>
      <c r="E113" s="1160">
        <v>41285</v>
      </c>
      <c r="F113" s="812"/>
      <c r="G113" s="813"/>
      <c r="H113" s="813"/>
      <c r="I113" s="813"/>
      <c r="J113" s="814"/>
      <c r="K113" s="815"/>
      <c r="L113" s="816">
        <v>-9329.3700000000008</v>
      </c>
      <c r="M113" s="817"/>
      <c r="N113" s="818"/>
      <c r="O113" s="819"/>
      <c r="P113" s="819"/>
      <c r="Q113" s="820"/>
      <c r="R113" s="1161"/>
    </row>
    <row r="114" spans="1:18">
      <c r="A114" s="1159"/>
      <c r="B114" s="1158" t="s">
        <v>729</v>
      </c>
      <c r="C114" s="1158" t="s">
        <v>730</v>
      </c>
      <c r="D114" s="1158" t="s">
        <v>107</v>
      </c>
      <c r="E114" s="1160">
        <v>41359</v>
      </c>
      <c r="F114" s="812"/>
      <c r="G114" s="813"/>
      <c r="H114" s="813"/>
      <c r="I114" s="813"/>
      <c r="J114" s="814"/>
      <c r="K114" s="815"/>
      <c r="L114" s="816">
        <v>-15670.63</v>
      </c>
      <c r="M114" s="817"/>
      <c r="N114" s="818"/>
      <c r="O114" s="819"/>
      <c r="P114" s="819"/>
      <c r="Q114" s="820"/>
      <c r="R114" s="1161"/>
    </row>
    <row r="115" spans="1:18">
      <c r="A115" s="1159" t="s">
        <v>2000</v>
      </c>
      <c r="B115" s="1158" t="s">
        <v>731</v>
      </c>
      <c r="C115" s="1158" t="s">
        <v>732</v>
      </c>
      <c r="D115" s="1158" t="s">
        <v>55</v>
      </c>
      <c r="E115" s="1160">
        <v>39749</v>
      </c>
      <c r="F115" s="812" t="s">
        <v>26</v>
      </c>
      <c r="G115" s="813">
        <v>15000000000</v>
      </c>
      <c r="H115" s="813">
        <v>0</v>
      </c>
      <c r="I115" s="813">
        <v>26599663040.279999</v>
      </c>
      <c r="J115" s="814" t="s">
        <v>657</v>
      </c>
      <c r="K115" s="815"/>
      <c r="L115" s="816"/>
      <c r="M115" s="817"/>
      <c r="N115" s="818"/>
      <c r="O115" s="819"/>
      <c r="P115" s="819"/>
      <c r="Q115" s="820"/>
      <c r="R115" s="1161"/>
    </row>
    <row r="116" spans="1:18">
      <c r="A116" s="1159"/>
      <c r="B116" s="1158" t="s">
        <v>731</v>
      </c>
      <c r="C116" s="1158" t="s">
        <v>732</v>
      </c>
      <c r="D116" s="1158" t="s">
        <v>55</v>
      </c>
      <c r="E116" s="1160">
        <v>39822</v>
      </c>
      <c r="F116" s="812"/>
      <c r="G116" s="813">
        <v>10000000000</v>
      </c>
      <c r="H116" s="813"/>
      <c r="I116" s="813"/>
      <c r="J116" s="814"/>
      <c r="K116" s="815"/>
      <c r="L116" s="816"/>
      <c r="M116" s="817"/>
      <c r="N116" s="818"/>
      <c r="O116" s="819"/>
      <c r="P116" s="819"/>
      <c r="Q116" s="820"/>
      <c r="R116" s="1161"/>
    </row>
    <row r="117" spans="1:18">
      <c r="A117" s="1159"/>
      <c r="B117" s="1158" t="s">
        <v>731</v>
      </c>
      <c r="C117" s="1158" t="s">
        <v>732</v>
      </c>
      <c r="D117" s="1158" t="s">
        <v>55</v>
      </c>
      <c r="E117" s="1160">
        <v>40156</v>
      </c>
      <c r="F117" s="812"/>
      <c r="G117" s="813"/>
      <c r="H117" s="813"/>
      <c r="I117" s="813"/>
      <c r="J117" s="814"/>
      <c r="K117" s="815">
        <v>25000000000</v>
      </c>
      <c r="L117" s="816"/>
      <c r="M117" s="817">
        <v>1000000</v>
      </c>
      <c r="N117" s="818">
        <v>25000</v>
      </c>
      <c r="O117" s="819"/>
      <c r="P117" s="819"/>
      <c r="Q117" s="820"/>
      <c r="R117" s="1161"/>
    </row>
    <row r="118" spans="1:18">
      <c r="A118" s="1159"/>
      <c r="B118" s="1158" t="s">
        <v>731</v>
      </c>
      <c r="C118" s="1158" t="s">
        <v>732</v>
      </c>
      <c r="D118" s="1158" t="s">
        <v>55</v>
      </c>
      <c r="E118" s="1160">
        <v>40246</v>
      </c>
      <c r="F118" s="812"/>
      <c r="G118" s="813"/>
      <c r="H118" s="813"/>
      <c r="I118" s="813"/>
      <c r="J118" s="814"/>
      <c r="K118" s="815"/>
      <c r="L118" s="816"/>
      <c r="M118" s="817"/>
      <c r="N118" s="818"/>
      <c r="O118" s="819"/>
      <c r="P118" s="819"/>
      <c r="Q118" s="820">
        <v>305913040.27999997</v>
      </c>
      <c r="R118" s="1161">
        <v>121792790</v>
      </c>
    </row>
    <row r="119" spans="1:18">
      <c r="A119" s="1159" t="s">
        <v>1993</v>
      </c>
      <c r="B119" s="1158" t="s">
        <v>733</v>
      </c>
      <c r="C119" s="1158" t="s">
        <v>732</v>
      </c>
      <c r="D119" s="1158" t="s">
        <v>55</v>
      </c>
      <c r="E119" s="1160">
        <v>39829</v>
      </c>
      <c r="F119" s="812" t="s">
        <v>49</v>
      </c>
      <c r="G119" s="813">
        <v>3000000</v>
      </c>
      <c r="H119" s="813">
        <v>0</v>
      </c>
      <c r="I119" s="813">
        <v>3087573.33</v>
      </c>
      <c r="J119" s="814" t="s">
        <v>673</v>
      </c>
      <c r="K119" s="815"/>
      <c r="L119" s="816"/>
      <c r="M119" s="817"/>
      <c r="N119" s="818"/>
      <c r="O119" s="819"/>
      <c r="P119" s="819"/>
      <c r="Q119" s="820"/>
      <c r="R119" s="1161"/>
    </row>
    <row r="120" spans="1:18">
      <c r="A120" s="1159"/>
      <c r="B120" s="1158" t="s">
        <v>733</v>
      </c>
      <c r="C120" s="1158" t="s">
        <v>732</v>
      </c>
      <c r="D120" s="1158" t="s">
        <v>55</v>
      </c>
      <c r="E120" s="1160">
        <v>41243</v>
      </c>
      <c r="F120" s="812"/>
      <c r="G120" s="813"/>
      <c r="H120" s="813"/>
      <c r="I120" s="813"/>
      <c r="J120" s="814"/>
      <c r="K120" s="815">
        <v>2502000</v>
      </c>
      <c r="L120" s="816"/>
      <c r="M120" s="817">
        <v>3000</v>
      </c>
      <c r="N120" s="818">
        <v>834</v>
      </c>
      <c r="O120" s="819">
        <v>-498000</v>
      </c>
      <c r="P120" s="819"/>
      <c r="Q120" s="820">
        <v>100100</v>
      </c>
      <c r="R120" s="1161">
        <v>150</v>
      </c>
    </row>
    <row r="121" spans="1:18">
      <c r="A121" s="1159"/>
      <c r="B121" s="1158" t="s">
        <v>733</v>
      </c>
      <c r="C121" s="1158" t="s">
        <v>732</v>
      </c>
      <c r="D121" s="1158" t="s">
        <v>55</v>
      </c>
      <c r="E121" s="1160">
        <v>41285</v>
      </c>
      <c r="F121" s="812"/>
      <c r="G121" s="813"/>
      <c r="H121" s="813"/>
      <c r="I121" s="813"/>
      <c r="J121" s="814"/>
      <c r="K121" s="815"/>
      <c r="L121" s="816">
        <v>-25000</v>
      </c>
      <c r="M121" s="817"/>
      <c r="N121" s="818"/>
      <c r="O121" s="819"/>
      <c r="P121" s="819"/>
      <c r="Q121" s="820"/>
      <c r="R121" s="1161"/>
    </row>
    <row r="122" spans="1:18">
      <c r="A122" s="1159">
        <v>44</v>
      </c>
      <c r="B122" s="1158" t="s">
        <v>734</v>
      </c>
      <c r="C122" s="1158" t="s">
        <v>735</v>
      </c>
      <c r="D122" s="1158" t="s">
        <v>81</v>
      </c>
      <c r="E122" s="1160">
        <v>39766</v>
      </c>
      <c r="F122" s="812" t="s">
        <v>26</v>
      </c>
      <c r="G122" s="813">
        <v>17000000</v>
      </c>
      <c r="H122" s="813">
        <v>0</v>
      </c>
      <c r="I122" s="813">
        <v>19564027.780000001</v>
      </c>
      <c r="J122" s="814" t="s">
        <v>657</v>
      </c>
      <c r="K122" s="815"/>
      <c r="L122" s="816"/>
      <c r="M122" s="817"/>
      <c r="N122" s="818"/>
      <c r="O122" s="819"/>
      <c r="P122" s="819"/>
      <c r="Q122" s="820"/>
      <c r="R122" s="1161"/>
    </row>
    <row r="123" spans="1:18">
      <c r="A123" s="1159"/>
      <c r="B123" s="1158" t="s">
        <v>734</v>
      </c>
      <c r="C123" s="1158" t="s">
        <v>735</v>
      </c>
      <c r="D123" s="1158" t="s">
        <v>81</v>
      </c>
      <c r="E123" s="1160">
        <v>40813</v>
      </c>
      <c r="F123" s="812"/>
      <c r="G123" s="813"/>
      <c r="H123" s="813"/>
      <c r="I123" s="813"/>
      <c r="J123" s="814"/>
      <c r="K123" s="815">
        <v>17000000</v>
      </c>
      <c r="L123" s="816"/>
      <c r="M123" s="817">
        <v>17000</v>
      </c>
      <c r="N123" s="818">
        <v>1000</v>
      </c>
      <c r="O123" s="819"/>
      <c r="P123" s="819"/>
      <c r="Q123" s="820"/>
      <c r="R123" s="1161"/>
    </row>
    <row r="124" spans="1:18">
      <c r="A124" s="1159"/>
      <c r="B124" s="1158" t="s">
        <v>734</v>
      </c>
      <c r="C124" s="1158" t="s">
        <v>735</v>
      </c>
      <c r="D124" s="1158" t="s">
        <v>81</v>
      </c>
      <c r="E124" s="1160">
        <v>40842</v>
      </c>
      <c r="F124" s="812"/>
      <c r="G124" s="813"/>
      <c r="H124" s="813"/>
      <c r="I124" s="813"/>
      <c r="J124" s="814"/>
      <c r="K124" s="815"/>
      <c r="L124" s="816"/>
      <c r="M124" s="817"/>
      <c r="N124" s="818"/>
      <c r="O124" s="819"/>
      <c r="P124" s="819"/>
      <c r="Q124" s="820">
        <v>125000</v>
      </c>
      <c r="R124" s="1161">
        <v>405405</v>
      </c>
    </row>
    <row r="125" spans="1:18">
      <c r="A125" s="1159">
        <v>8</v>
      </c>
      <c r="B125" s="1158" t="s">
        <v>736</v>
      </c>
      <c r="C125" s="1158" t="s">
        <v>737</v>
      </c>
      <c r="D125" s="1158" t="s">
        <v>134</v>
      </c>
      <c r="E125" s="1160">
        <v>39885</v>
      </c>
      <c r="F125" s="812" t="s">
        <v>49</v>
      </c>
      <c r="G125" s="813">
        <v>2672000</v>
      </c>
      <c r="H125" s="813">
        <v>0</v>
      </c>
      <c r="I125" s="813">
        <v>1283940</v>
      </c>
      <c r="J125" s="814" t="s">
        <v>673</v>
      </c>
      <c r="K125" s="815"/>
      <c r="L125" s="816"/>
      <c r="M125" s="817"/>
      <c r="N125" s="818"/>
      <c r="O125" s="819"/>
      <c r="P125" s="819"/>
      <c r="Q125" s="820"/>
      <c r="R125" s="1161"/>
    </row>
    <row r="126" spans="1:18">
      <c r="A126" s="1159"/>
      <c r="B126" s="1158" t="s">
        <v>736</v>
      </c>
      <c r="C126" s="1158" t="s">
        <v>737</v>
      </c>
      <c r="D126" s="1158" t="s">
        <v>134</v>
      </c>
      <c r="E126" s="1160">
        <v>41568</v>
      </c>
      <c r="F126" s="812"/>
      <c r="G126" s="813"/>
      <c r="H126" s="813"/>
      <c r="I126" s="813"/>
      <c r="J126" s="814"/>
      <c r="K126" s="815">
        <v>955240</v>
      </c>
      <c r="L126" s="816"/>
      <c r="M126" s="817">
        <v>2672</v>
      </c>
      <c r="N126" s="818">
        <v>357.5</v>
      </c>
      <c r="O126" s="819">
        <v>-1716760</v>
      </c>
      <c r="P126" s="819"/>
      <c r="Q126" s="820">
        <v>48709</v>
      </c>
      <c r="R126" s="1161">
        <v>134</v>
      </c>
    </row>
    <row r="127" spans="1:18">
      <c r="A127" s="1159">
        <v>11</v>
      </c>
      <c r="B127" s="1158" t="s">
        <v>738</v>
      </c>
      <c r="C127" s="1158" t="s">
        <v>739</v>
      </c>
      <c r="D127" s="1158" t="s">
        <v>81</v>
      </c>
      <c r="E127" s="1160">
        <v>39787</v>
      </c>
      <c r="F127" s="812" t="s">
        <v>26</v>
      </c>
      <c r="G127" s="813">
        <v>28000000</v>
      </c>
      <c r="H127" s="813">
        <v>0</v>
      </c>
      <c r="I127" s="813">
        <v>30155095.109999999</v>
      </c>
      <c r="J127" s="814" t="s">
        <v>657</v>
      </c>
      <c r="K127" s="815"/>
      <c r="L127" s="816"/>
      <c r="M127" s="817"/>
      <c r="N127" s="818"/>
      <c r="O127" s="819"/>
      <c r="P127" s="819"/>
      <c r="Q127" s="820"/>
      <c r="R127" s="1161"/>
    </row>
    <row r="128" spans="1:18">
      <c r="A128" s="1159"/>
      <c r="B128" s="1158" t="s">
        <v>738</v>
      </c>
      <c r="C128" s="1158" t="s">
        <v>739</v>
      </c>
      <c r="D128" s="1158" t="s">
        <v>81</v>
      </c>
      <c r="E128" s="1160">
        <v>39903</v>
      </c>
      <c r="F128" s="812"/>
      <c r="G128" s="813"/>
      <c r="H128" s="813"/>
      <c r="I128" s="813"/>
      <c r="J128" s="814"/>
      <c r="K128" s="815">
        <v>28000000</v>
      </c>
      <c r="L128" s="816"/>
      <c r="M128" s="817">
        <v>28000</v>
      </c>
      <c r="N128" s="818">
        <v>1000</v>
      </c>
      <c r="O128" s="819"/>
      <c r="P128" s="819"/>
      <c r="Q128" s="820"/>
      <c r="R128" s="1161"/>
    </row>
    <row r="129" spans="1:18">
      <c r="A129" s="1159"/>
      <c r="B129" s="1158" t="s">
        <v>738</v>
      </c>
      <c r="C129" s="1158" t="s">
        <v>739</v>
      </c>
      <c r="D129" s="1158" t="s">
        <v>81</v>
      </c>
      <c r="E129" s="1160">
        <v>40870</v>
      </c>
      <c r="F129" s="812"/>
      <c r="G129" s="813"/>
      <c r="H129" s="813"/>
      <c r="I129" s="813"/>
      <c r="J129" s="814"/>
      <c r="K129" s="815"/>
      <c r="L129" s="816"/>
      <c r="M129" s="817"/>
      <c r="N129" s="818"/>
      <c r="O129" s="819"/>
      <c r="P129" s="819"/>
      <c r="Q129" s="820">
        <v>1703984</v>
      </c>
      <c r="R129" s="1161">
        <v>154907.6</v>
      </c>
    </row>
    <row r="130" spans="1:18">
      <c r="A130" s="1159">
        <v>11</v>
      </c>
      <c r="B130" s="1158" t="s">
        <v>740</v>
      </c>
      <c r="C130" s="1158" t="s">
        <v>692</v>
      </c>
      <c r="D130" s="1158" t="s">
        <v>16</v>
      </c>
      <c r="E130" s="1160">
        <v>39749</v>
      </c>
      <c r="F130" s="812" t="s">
        <v>26</v>
      </c>
      <c r="G130" s="813">
        <v>3000000000</v>
      </c>
      <c r="H130" s="813">
        <v>0</v>
      </c>
      <c r="I130" s="813">
        <v>3231416666.6700001</v>
      </c>
      <c r="J130" s="814" t="s">
        <v>657</v>
      </c>
      <c r="K130" s="815"/>
      <c r="L130" s="816"/>
      <c r="M130" s="817"/>
      <c r="N130" s="818"/>
      <c r="O130" s="819"/>
      <c r="P130" s="819"/>
      <c r="Q130" s="820"/>
      <c r="R130" s="1161"/>
    </row>
    <row r="131" spans="1:18">
      <c r="A131" s="1159"/>
      <c r="B131" s="1158" t="s">
        <v>740</v>
      </c>
      <c r="C131" s="1158" t="s">
        <v>692</v>
      </c>
      <c r="D131" s="1158" t="s">
        <v>16</v>
      </c>
      <c r="E131" s="1160">
        <v>39981</v>
      </c>
      <c r="F131" s="812"/>
      <c r="G131" s="813"/>
      <c r="H131" s="813"/>
      <c r="I131" s="813"/>
      <c r="J131" s="814"/>
      <c r="K131" s="815">
        <v>3000000000</v>
      </c>
      <c r="L131" s="816"/>
      <c r="M131" s="817">
        <v>3000000</v>
      </c>
      <c r="N131" s="818">
        <v>1000</v>
      </c>
      <c r="O131" s="819"/>
      <c r="P131" s="819"/>
      <c r="Q131" s="820"/>
      <c r="R131" s="1161"/>
    </row>
    <row r="132" spans="1:18">
      <c r="A132" s="1159"/>
      <c r="B132" s="1158" t="s">
        <v>740</v>
      </c>
      <c r="C132" s="1158" t="s">
        <v>692</v>
      </c>
      <c r="D132" s="1158" t="s">
        <v>16</v>
      </c>
      <c r="E132" s="1160">
        <v>40030</v>
      </c>
      <c r="F132" s="812"/>
      <c r="G132" s="813"/>
      <c r="H132" s="813"/>
      <c r="I132" s="813"/>
      <c r="J132" s="814"/>
      <c r="K132" s="815"/>
      <c r="L132" s="816"/>
      <c r="M132" s="817"/>
      <c r="N132" s="818"/>
      <c r="O132" s="819"/>
      <c r="P132" s="819"/>
      <c r="Q132" s="820">
        <v>136000000</v>
      </c>
      <c r="R132" s="1161">
        <v>14516129</v>
      </c>
    </row>
    <row r="133" spans="1:18">
      <c r="A133" s="1159"/>
      <c r="B133" s="1158" t="s">
        <v>741</v>
      </c>
      <c r="C133" s="1158" t="s">
        <v>742</v>
      </c>
      <c r="D133" s="1158" t="s">
        <v>55</v>
      </c>
      <c r="E133" s="1160">
        <v>39920</v>
      </c>
      <c r="F133" s="812" t="s">
        <v>26</v>
      </c>
      <c r="G133" s="813">
        <v>13179000</v>
      </c>
      <c r="H133" s="813">
        <v>13179000</v>
      </c>
      <c r="I133" s="813">
        <v>1039677</v>
      </c>
      <c r="J133" s="814" t="s">
        <v>662</v>
      </c>
      <c r="K133" s="815"/>
      <c r="L133" s="816"/>
      <c r="M133" s="817"/>
      <c r="N133" s="818"/>
      <c r="O133" s="819"/>
      <c r="P133" s="819"/>
      <c r="Q133" s="820"/>
      <c r="R133" s="1161"/>
    </row>
    <row r="134" spans="1:18">
      <c r="A134" s="1159">
        <v>11</v>
      </c>
      <c r="B134" s="1158" t="s">
        <v>743</v>
      </c>
      <c r="C134" s="1158" t="s">
        <v>744</v>
      </c>
      <c r="D134" s="1158" t="s">
        <v>84</v>
      </c>
      <c r="E134" s="1160">
        <v>39794</v>
      </c>
      <c r="F134" s="812" t="s">
        <v>26</v>
      </c>
      <c r="G134" s="813">
        <v>75000000</v>
      </c>
      <c r="H134" s="813">
        <v>0</v>
      </c>
      <c r="I134" s="813">
        <v>81004166.670000002</v>
      </c>
      <c r="J134" s="814" t="s">
        <v>657</v>
      </c>
      <c r="K134" s="815"/>
      <c r="L134" s="816"/>
      <c r="M134" s="817"/>
      <c r="N134" s="818"/>
      <c r="O134" s="819"/>
      <c r="P134" s="819"/>
      <c r="Q134" s="820"/>
      <c r="R134" s="1161"/>
    </row>
    <row r="135" spans="1:18">
      <c r="A135" s="1159"/>
      <c r="B135" s="1158" t="s">
        <v>743</v>
      </c>
      <c r="C135" s="1158" t="s">
        <v>744</v>
      </c>
      <c r="D135" s="1158" t="s">
        <v>84</v>
      </c>
      <c r="E135" s="1160">
        <v>40121</v>
      </c>
      <c r="F135" s="812"/>
      <c r="G135" s="813"/>
      <c r="H135" s="813"/>
      <c r="I135" s="813"/>
      <c r="J135" s="814"/>
      <c r="K135" s="815">
        <v>75000000</v>
      </c>
      <c r="L135" s="816"/>
      <c r="M135" s="817">
        <v>75000</v>
      </c>
      <c r="N135" s="818">
        <v>1000</v>
      </c>
      <c r="O135" s="819"/>
      <c r="P135" s="819"/>
      <c r="Q135" s="820"/>
      <c r="R135" s="1161"/>
    </row>
    <row r="136" spans="1:18">
      <c r="A136" s="1159"/>
      <c r="B136" s="1158" t="s">
        <v>743</v>
      </c>
      <c r="C136" s="1158" t="s">
        <v>744</v>
      </c>
      <c r="D136" s="1158" t="s">
        <v>84</v>
      </c>
      <c r="E136" s="1160">
        <v>40141</v>
      </c>
      <c r="F136" s="812"/>
      <c r="G136" s="813"/>
      <c r="H136" s="813"/>
      <c r="I136" s="813"/>
      <c r="J136" s="814"/>
      <c r="K136" s="815"/>
      <c r="L136" s="816"/>
      <c r="M136" s="817"/>
      <c r="N136" s="818"/>
      <c r="O136" s="819"/>
      <c r="P136" s="819"/>
      <c r="Q136" s="820">
        <v>2650000</v>
      </c>
      <c r="R136" s="1161">
        <v>379811</v>
      </c>
    </row>
    <row r="137" spans="1:18">
      <c r="A137" s="1159">
        <v>8</v>
      </c>
      <c r="B137" s="1158" t="s">
        <v>745</v>
      </c>
      <c r="C137" s="1158" t="s">
        <v>746</v>
      </c>
      <c r="D137" s="1158" t="s">
        <v>94</v>
      </c>
      <c r="E137" s="1160">
        <v>39843</v>
      </c>
      <c r="F137" s="812" t="s">
        <v>49</v>
      </c>
      <c r="G137" s="813">
        <v>12639000</v>
      </c>
      <c r="H137" s="813">
        <v>12639000</v>
      </c>
      <c r="I137" s="813">
        <v>3253650.85</v>
      </c>
      <c r="J137" s="814" t="s">
        <v>662</v>
      </c>
      <c r="K137" s="815"/>
      <c r="L137" s="816"/>
      <c r="M137" s="817"/>
      <c r="N137" s="818"/>
      <c r="O137" s="819"/>
      <c r="P137" s="819"/>
      <c r="Q137" s="820"/>
      <c r="R137" s="1161"/>
    </row>
    <row r="138" spans="1:18">
      <c r="A138" s="1159" t="s">
        <v>1992</v>
      </c>
      <c r="B138" s="1158" t="s">
        <v>747</v>
      </c>
      <c r="C138" s="1158" t="s">
        <v>748</v>
      </c>
      <c r="D138" s="1158" t="s">
        <v>89</v>
      </c>
      <c r="E138" s="1160">
        <v>39836</v>
      </c>
      <c r="F138" s="812" t="s">
        <v>49</v>
      </c>
      <c r="G138" s="813">
        <v>15500000</v>
      </c>
      <c r="H138" s="813">
        <v>0</v>
      </c>
      <c r="I138" s="813">
        <v>18492469.25</v>
      </c>
      <c r="J138" s="814" t="s">
        <v>657</v>
      </c>
      <c r="K138" s="815"/>
      <c r="L138" s="816"/>
      <c r="M138" s="817"/>
      <c r="N138" s="818"/>
      <c r="O138" s="819"/>
      <c r="P138" s="819"/>
      <c r="Q138" s="820"/>
      <c r="R138" s="1161"/>
    </row>
    <row r="139" spans="1:18">
      <c r="A139" s="1159"/>
      <c r="B139" s="1158" t="s">
        <v>747</v>
      </c>
      <c r="C139" s="1158" t="s">
        <v>748</v>
      </c>
      <c r="D139" s="1158" t="s">
        <v>89</v>
      </c>
      <c r="E139" s="1160">
        <v>40794</v>
      </c>
      <c r="F139" s="812"/>
      <c r="G139" s="813"/>
      <c r="H139" s="813"/>
      <c r="I139" s="813"/>
      <c r="J139" s="814"/>
      <c r="K139" s="815">
        <v>15500000</v>
      </c>
      <c r="L139" s="816"/>
      <c r="M139" s="817">
        <v>15500</v>
      </c>
      <c r="N139" s="818">
        <v>1000</v>
      </c>
      <c r="O139" s="819"/>
      <c r="P139" s="819"/>
      <c r="Q139" s="820">
        <v>775000</v>
      </c>
      <c r="R139" s="1161">
        <v>775</v>
      </c>
    </row>
    <row r="140" spans="1:18">
      <c r="A140" s="1159" t="s">
        <v>1993</v>
      </c>
      <c r="B140" s="1158" t="s">
        <v>749</v>
      </c>
      <c r="C140" s="1158" t="s">
        <v>750</v>
      </c>
      <c r="D140" s="1158" t="s">
        <v>92</v>
      </c>
      <c r="E140" s="1160">
        <v>39857</v>
      </c>
      <c r="F140" s="812" t="s">
        <v>49</v>
      </c>
      <c r="G140" s="813">
        <v>1000000</v>
      </c>
      <c r="H140" s="813">
        <v>0</v>
      </c>
      <c r="I140" s="813">
        <v>1100653.5</v>
      </c>
      <c r="J140" s="814" t="s">
        <v>673</v>
      </c>
      <c r="K140" s="815"/>
      <c r="L140" s="816"/>
      <c r="M140" s="817"/>
      <c r="N140" s="818"/>
      <c r="O140" s="819"/>
      <c r="P140" s="819"/>
      <c r="Q140" s="820"/>
      <c r="R140" s="1161"/>
    </row>
    <row r="141" spans="1:18">
      <c r="A141" s="1159"/>
      <c r="B141" s="1158" t="s">
        <v>749</v>
      </c>
      <c r="C141" s="1158" t="s">
        <v>750</v>
      </c>
      <c r="D141" s="1158" t="s">
        <v>92</v>
      </c>
      <c r="E141" s="1160">
        <v>41222</v>
      </c>
      <c r="F141" s="812"/>
      <c r="G141" s="813"/>
      <c r="H141" s="813"/>
      <c r="I141" s="813"/>
      <c r="J141" s="814"/>
      <c r="K141" s="815">
        <v>900000</v>
      </c>
      <c r="L141" s="816"/>
      <c r="M141" s="817">
        <v>1000</v>
      </c>
      <c r="N141" s="818">
        <v>900</v>
      </c>
      <c r="O141" s="819">
        <v>-100000</v>
      </c>
      <c r="P141" s="819"/>
      <c r="Q141" s="820">
        <v>21880.5</v>
      </c>
      <c r="R141" s="1161">
        <v>50</v>
      </c>
    </row>
    <row r="142" spans="1:18">
      <c r="A142" s="1159"/>
      <c r="B142" s="1158" t="s">
        <v>749</v>
      </c>
      <c r="C142" s="1158" t="s">
        <v>750</v>
      </c>
      <c r="D142" s="1158" t="s">
        <v>92</v>
      </c>
      <c r="E142" s="1160">
        <v>41285</v>
      </c>
      <c r="F142" s="812"/>
      <c r="G142" s="813"/>
      <c r="H142" s="813"/>
      <c r="I142" s="813"/>
      <c r="J142" s="814"/>
      <c r="K142" s="815"/>
      <c r="L142" s="816">
        <v>-9000</v>
      </c>
      <c r="M142" s="817"/>
      <c r="N142" s="818"/>
      <c r="O142" s="819"/>
      <c r="P142" s="819"/>
      <c r="Q142" s="820"/>
      <c r="R142" s="1161"/>
    </row>
    <row r="143" spans="1:18">
      <c r="A143" s="1159"/>
      <c r="B143" s="1158" t="s">
        <v>749</v>
      </c>
      <c r="C143" s="1158" t="s">
        <v>750</v>
      </c>
      <c r="D143" s="1158" t="s">
        <v>92</v>
      </c>
      <c r="E143" s="1160">
        <v>41359</v>
      </c>
      <c r="F143" s="812"/>
      <c r="G143" s="813"/>
      <c r="H143" s="813"/>
      <c r="I143" s="813"/>
      <c r="J143" s="814"/>
      <c r="K143" s="815"/>
      <c r="L143" s="816">
        <v>-16000</v>
      </c>
      <c r="M143" s="817"/>
      <c r="N143" s="818"/>
      <c r="O143" s="819"/>
      <c r="P143" s="819"/>
      <c r="Q143" s="820"/>
      <c r="R143" s="1161"/>
    </row>
    <row r="144" spans="1:18">
      <c r="A144" s="1159"/>
      <c r="B144" s="1158" t="s">
        <v>751</v>
      </c>
      <c r="C144" s="1158" t="s">
        <v>752</v>
      </c>
      <c r="D144" s="1158" t="s">
        <v>87</v>
      </c>
      <c r="E144" s="1160">
        <v>39773</v>
      </c>
      <c r="F144" s="812" t="s">
        <v>26</v>
      </c>
      <c r="G144" s="813">
        <v>124000000</v>
      </c>
      <c r="H144" s="813">
        <v>0</v>
      </c>
      <c r="I144" s="813">
        <v>129079862.47</v>
      </c>
      <c r="J144" s="814" t="s">
        <v>673</v>
      </c>
      <c r="K144" s="815"/>
      <c r="L144" s="816"/>
      <c r="M144" s="817"/>
      <c r="N144" s="818"/>
      <c r="O144" s="819"/>
      <c r="P144" s="819"/>
      <c r="Q144" s="820"/>
      <c r="R144" s="1161"/>
    </row>
    <row r="145" spans="1:18">
      <c r="A145" s="1159"/>
      <c r="B145" s="1158" t="s">
        <v>751</v>
      </c>
      <c r="C145" s="1158" t="s">
        <v>752</v>
      </c>
      <c r="D145" s="1158" t="s">
        <v>87</v>
      </c>
      <c r="E145" s="1160">
        <v>41002</v>
      </c>
      <c r="F145" s="812"/>
      <c r="G145" s="813"/>
      <c r="H145" s="813"/>
      <c r="I145" s="813"/>
      <c r="J145" s="814"/>
      <c r="K145" s="815">
        <v>109717680</v>
      </c>
      <c r="L145" s="816">
        <v>-1645765.2</v>
      </c>
      <c r="M145" s="817">
        <v>124000</v>
      </c>
      <c r="N145" s="818">
        <v>884.8</v>
      </c>
      <c r="O145" s="819">
        <v>-14282320</v>
      </c>
      <c r="P145" s="819"/>
      <c r="Q145" s="820"/>
      <c r="R145" s="1161"/>
    </row>
    <row r="146" spans="1:18">
      <c r="A146" s="1159"/>
      <c r="B146" s="1158" t="s">
        <v>751</v>
      </c>
      <c r="C146" s="1158" t="s">
        <v>752</v>
      </c>
      <c r="D146" s="1158" t="s">
        <v>87</v>
      </c>
      <c r="E146" s="1160">
        <v>41437</v>
      </c>
      <c r="F146" s="812"/>
      <c r="G146" s="813"/>
      <c r="H146" s="813"/>
      <c r="I146" s="813"/>
      <c r="J146" s="814"/>
      <c r="K146" s="815"/>
      <c r="L146" s="816"/>
      <c r="M146" s="817"/>
      <c r="N146" s="818"/>
      <c r="O146" s="819"/>
      <c r="P146" s="819"/>
      <c r="Q146" s="820">
        <v>134201</v>
      </c>
      <c r="R146" s="1161">
        <v>243998.43</v>
      </c>
    </row>
    <row r="147" spans="1:18">
      <c r="A147" s="1159" t="s">
        <v>1992</v>
      </c>
      <c r="B147" s="1158" t="s">
        <v>753</v>
      </c>
      <c r="C147" s="1158" t="s">
        <v>754</v>
      </c>
      <c r="D147" s="1158" t="s">
        <v>67</v>
      </c>
      <c r="E147" s="1160">
        <v>39850</v>
      </c>
      <c r="F147" s="812" t="s">
        <v>49</v>
      </c>
      <c r="G147" s="813">
        <v>795000</v>
      </c>
      <c r="H147" s="813">
        <v>0</v>
      </c>
      <c r="I147" s="813">
        <v>942411.42</v>
      </c>
      <c r="J147" s="814" t="s">
        <v>657</v>
      </c>
      <c r="K147" s="815"/>
      <c r="L147" s="816"/>
      <c r="M147" s="817"/>
      <c r="N147" s="818"/>
      <c r="O147" s="819"/>
      <c r="P147" s="819"/>
      <c r="Q147" s="820"/>
      <c r="R147" s="1161"/>
    </row>
    <row r="148" spans="1:18">
      <c r="A148" s="1159"/>
      <c r="B148" s="1158" t="s">
        <v>753</v>
      </c>
      <c r="C148" s="1158" t="s">
        <v>754</v>
      </c>
      <c r="D148" s="1158" t="s">
        <v>67</v>
      </c>
      <c r="E148" s="1160">
        <v>40752</v>
      </c>
      <c r="F148" s="812"/>
      <c r="G148" s="813"/>
      <c r="H148" s="813"/>
      <c r="I148" s="813"/>
      <c r="J148" s="814"/>
      <c r="K148" s="815">
        <v>795000</v>
      </c>
      <c r="L148" s="816"/>
      <c r="M148" s="817">
        <v>795</v>
      </c>
      <c r="N148" s="818">
        <v>1000</v>
      </c>
      <c r="O148" s="819"/>
      <c r="P148" s="819"/>
      <c r="Q148" s="820">
        <v>40000</v>
      </c>
      <c r="R148" s="1161">
        <v>4</v>
      </c>
    </row>
    <row r="149" spans="1:18">
      <c r="A149" s="1159" t="s">
        <v>2001</v>
      </c>
      <c r="B149" s="1158" t="s">
        <v>755</v>
      </c>
      <c r="C149" s="1158" t="s">
        <v>756</v>
      </c>
      <c r="D149" s="1158" t="s">
        <v>757</v>
      </c>
      <c r="E149" s="1160">
        <v>39829</v>
      </c>
      <c r="F149" s="812" t="s">
        <v>26</v>
      </c>
      <c r="G149" s="813">
        <v>18751000</v>
      </c>
      <c r="H149" s="813">
        <v>0</v>
      </c>
      <c r="I149" s="813">
        <v>20037514.109999999</v>
      </c>
      <c r="J149" s="814" t="s">
        <v>657</v>
      </c>
      <c r="K149" s="815"/>
      <c r="L149" s="816"/>
      <c r="M149" s="817"/>
      <c r="N149" s="818"/>
      <c r="O149" s="819"/>
      <c r="P149" s="819"/>
      <c r="Q149" s="820"/>
      <c r="R149" s="1161"/>
    </row>
    <row r="150" spans="1:18">
      <c r="A150" s="1159"/>
      <c r="B150" s="1158" t="s">
        <v>755</v>
      </c>
      <c r="C150" s="1158" t="s">
        <v>756</v>
      </c>
      <c r="D150" s="1158" t="s">
        <v>757</v>
      </c>
      <c r="E150" s="1160">
        <v>40233</v>
      </c>
      <c r="F150" s="812"/>
      <c r="G150" s="813"/>
      <c r="H150" s="813"/>
      <c r="I150" s="813"/>
      <c r="J150" s="814"/>
      <c r="K150" s="815">
        <v>18751000</v>
      </c>
      <c r="L150" s="816"/>
      <c r="M150" s="817">
        <v>18751</v>
      </c>
      <c r="N150" s="818">
        <v>1000</v>
      </c>
      <c r="O150" s="819"/>
      <c r="P150" s="819"/>
      <c r="Q150" s="820"/>
      <c r="R150" s="1161"/>
    </row>
    <row r="151" spans="1:18">
      <c r="A151" s="1159"/>
      <c r="B151" s="1158" t="s">
        <v>755</v>
      </c>
      <c r="C151" s="1158" t="s">
        <v>756</v>
      </c>
      <c r="D151" s="1158" t="s">
        <v>757</v>
      </c>
      <c r="E151" s="1160">
        <v>40387</v>
      </c>
      <c r="F151" s="812"/>
      <c r="G151" s="813"/>
      <c r="H151" s="813"/>
      <c r="I151" s="813"/>
      <c r="J151" s="814"/>
      <c r="K151" s="815"/>
      <c r="L151" s="816"/>
      <c r="M151" s="817"/>
      <c r="N151" s="818"/>
      <c r="O151" s="819"/>
      <c r="P151" s="819"/>
      <c r="Q151" s="820">
        <v>250000</v>
      </c>
      <c r="R151" s="1161">
        <v>52455</v>
      </c>
    </row>
    <row r="152" spans="1:18">
      <c r="A152" s="1159">
        <v>11</v>
      </c>
      <c r="B152" s="1158" t="s">
        <v>758</v>
      </c>
      <c r="C152" s="1158" t="s">
        <v>759</v>
      </c>
      <c r="D152" s="1158" t="s">
        <v>55</v>
      </c>
      <c r="E152" s="1160">
        <v>39766</v>
      </c>
      <c r="F152" s="812" t="s">
        <v>26</v>
      </c>
      <c r="G152" s="813">
        <v>3133640000</v>
      </c>
      <c r="H152" s="813">
        <v>0</v>
      </c>
      <c r="I152" s="813">
        <v>3293353918.5300002</v>
      </c>
      <c r="J152" s="814" t="s">
        <v>657</v>
      </c>
      <c r="K152" s="815"/>
      <c r="L152" s="816"/>
      <c r="M152" s="817"/>
      <c r="N152" s="818"/>
      <c r="O152" s="819"/>
      <c r="P152" s="819"/>
      <c r="Q152" s="820"/>
      <c r="R152" s="1161"/>
    </row>
    <row r="153" spans="1:18">
      <c r="A153" s="1159"/>
      <c r="B153" s="1158" t="s">
        <v>758</v>
      </c>
      <c r="C153" s="1158" t="s">
        <v>759</v>
      </c>
      <c r="D153" s="1158" t="s">
        <v>55</v>
      </c>
      <c r="E153" s="1160">
        <v>39981</v>
      </c>
      <c r="F153" s="812"/>
      <c r="G153" s="813"/>
      <c r="H153" s="813"/>
      <c r="I153" s="813"/>
      <c r="J153" s="814"/>
      <c r="K153" s="815">
        <v>3133640000</v>
      </c>
      <c r="L153" s="816"/>
      <c r="M153" s="817">
        <v>3133.64</v>
      </c>
      <c r="N153" s="818">
        <v>1000000</v>
      </c>
      <c r="O153" s="819"/>
      <c r="P153" s="819"/>
      <c r="Q153" s="820"/>
      <c r="R153" s="1161"/>
    </row>
    <row r="154" spans="1:18">
      <c r="A154" s="1159"/>
      <c r="B154" s="1158" t="s">
        <v>758</v>
      </c>
      <c r="C154" s="1158" t="s">
        <v>759</v>
      </c>
      <c r="D154" s="1158" t="s">
        <v>55</v>
      </c>
      <c r="E154" s="1160">
        <v>40016</v>
      </c>
      <c r="F154" s="812"/>
      <c r="G154" s="813"/>
      <c r="H154" s="813"/>
      <c r="I154" s="813"/>
      <c r="J154" s="814"/>
      <c r="K154" s="815"/>
      <c r="L154" s="816"/>
      <c r="M154" s="817"/>
      <c r="N154" s="818"/>
      <c r="O154" s="819"/>
      <c r="P154" s="819"/>
      <c r="Q154" s="820">
        <v>67010401.859999999</v>
      </c>
      <c r="R154" s="1161">
        <v>13902573</v>
      </c>
    </row>
    <row r="155" spans="1:18">
      <c r="A155" s="1159">
        <v>8</v>
      </c>
      <c r="B155" s="1158" t="s">
        <v>760</v>
      </c>
      <c r="C155" s="1158" t="s">
        <v>761</v>
      </c>
      <c r="D155" s="1158" t="s">
        <v>108</v>
      </c>
      <c r="E155" s="1160">
        <v>39906</v>
      </c>
      <c r="F155" s="812" t="s">
        <v>49</v>
      </c>
      <c r="G155" s="813">
        <v>1706000</v>
      </c>
      <c r="H155" s="813">
        <v>1706000</v>
      </c>
      <c r="I155" s="813">
        <v>173507.5</v>
      </c>
      <c r="J155" s="814" t="s">
        <v>662</v>
      </c>
      <c r="K155" s="815"/>
      <c r="L155" s="816"/>
      <c r="M155" s="817"/>
      <c r="N155" s="818"/>
      <c r="O155" s="819"/>
      <c r="P155" s="819"/>
      <c r="Q155" s="820"/>
      <c r="R155" s="1161"/>
    </row>
    <row r="156" spans="1:18">
      <c r="A156" s="1159">
        <v>11</v>
      </c>
      <c r="B156" s="1158" t="s">
        <v>762</v>
      </c>
      <c r="C156" s="1158" t="s">
        <v>763</v>
      </c>
      <c r="D156" s="1158" t="s">
        <v>86</v>
      </c>
      <c r="E156" s="1160">
        <v>39805</v>
      </c>
      <c r="F156" s="812" t="s">
        <v>26</v>
      </c>
      <c r="G156" s="813">
        <v>10800000</v>
      </c>
      <c r="H156" s="813">
        <v>0</v>
      </c>
      <c r="I156" s="813">
        <v>13371500</v>
      </c>
      <c r="J156" s="814" t="s">
        <v>657</v>
      </c>
      <c r="K156" s="815"/>
      <c r="L156" s="816"/>
      <c r="M156" s="817"/>
      <c r="N156" s="818"/>
      <c r="O156" s="819"/>
      <c r="P156" s="819"/>
      <c r="Q156" s="820"/>
      <c r="R156" s="1161"/>
    </row>
    <row r="157" spans="1:18">
      <c r="A157" s="1159"/>
      <c r="B157" s="1158" t="s">
        <v>762</v>
      </c>
      <c r="C157" s="1158" t="s">
        <v>763</v>
      </c>
      <c r="D157" s="1158" t="s">
        <v>86</v>
      </c>
      <c r="E157" s="1160">
        <v>40569</v>
      </c>
      <c r="F157" s="812"/>
      <c r="G157" s="813"/>
      <c r="H157" s="813"/>
      <c r="I157" s="813"/>
      <c r="J157" s="814"/>
      <c r="K157" s="815">
        <v>10800000</v>
      </c>
      <c r="L157" s="816"/>
      <c r="M157" s="817">
        <v>10800</v>
      </c>
      <c r="N157" s="818">
        <v>1000</v>
      </c>
      <c r="O157" s="819"/>
      <c r="P157" s="819"/>
      <c r="Q157" s="820"/>
      <c r="R157" s="1161"/>
    </row>
    <row r="158" spans="1:18">
      <c r="A158" s="1159"/>
      <c r="B158" s="1158" t="s">
        <v>762</v>
      </c>
      <c r="C158" s="1158" t="s">
        <v>763</v>
      </c>
      <c r="D158" s="1158" t="s">
        <v>86</v>
      </c>
      <c r="E158" s="1160">
        <v>41383</v>
      </c>
      <c r="F158" s="812"/>
      <c r="G158" s="813"/>
      <c r="H158" s="813"/>
      <c r="I158" s="813"/>
      <c r="J158" s="814"/>
      <c r="K158" s="815"/>
      <c r="L158" s="816"/>
      <c r="M158" s="817"/>
      <c r="N158" s="818"/>
      <c r="O158" s="819"/>
      <c r="P158" s="819"/>
      <c r="Q158" s="820">
        <v>1442000</v>
      </c>
      <c r="R158" s="1161">
        <v>183465</v>
      </c>
    </row>
    <row r="159" spans="1:18">
      <c r="A159" s="1159" t="s">
        <v>1991</v>
      </c>
      <c r="B159" s="1158" t="s">
        <v>764</v>
      </c>
      <c r="C159" s="1158" t="s">
        <v>765</v>
      </c>
      <c r="D159" s="1158" t="s">
        <v>81</v>
      </c>
      <c r="E159" s="1160">
        <v>39843</v>
      </c>
      <c r="F159" s="812" t="s">
        <v>49</v>
      </c>
      <c r="G159" s="813">
        <v>6000000</v>
      </c>
      <c r="H159" s="813">
        <v>0</v>
      </c>
      <c r="I159" s="813">
        <v>7263316.6600000001</v>
      </c>
      <c r="J159" s="814" t="s">
        <v>657</v>
      </c>
      <c r="K159" s="815"/>
      <c r="L159" s="816"/>
      <c r="M159" s="817"/>
      <c r="N159" s="818"/>
      <c r="O159" s="819"/>
      <c r="P159" s="819"/>
      <c r="Q159" s="820"/>
      <c r="R159" s="1161"/>
    </row>
    <row r="160" spans="1:18">
      <c r="A160" s="1159"/>
      <c r="B160" s="1158" t="s">
        <v>764</v>
      </c>
      <c r="C160" s="1158" t="s">
        <v>765</v>
      </c>
      <c r="D160" s="1158" t="s">
        <v>81</v>
      </c>
      <c r="E160" s="1160">
        <v>40730</v>
      </c>
      <c r="F160" s="812"/>
      <c r="G160" s="813"/>
      <c r="H160" s="813"/>
      <c r="I160" s="813"/>
      <c r="J160" s="814"/>
      <c r="K160" s="815">
        <v>1500000</v>
      </c>
      <c r="L160" s="816"/>
      <c r="M160" s="817">
        <v>1500</v>
      </c>
      <c r="N160" s="818">
        <v>1000</v>
      </c>
      <c r="O160" s="819"/>
      <c r="P160" s="819"/>
      <c r="Q160" s="820"/>
      <c r="R160" s="1161"/>
    </row>
    <row r="161" spans="1:18">
      <c r="A161" s="1159"/>
      <c r="B161" s="1158" t="s">
        <v>764</v>
      </c>
      <c r="C161" s="1158" t="s">
        <v>765</v>
      </c>
      <c r="D161" s="1158" t="s">
        <v>81</v>
      </c>
      <c r="E161" s="1160">
        <v>40835</v>
      </c>
      <c r="F161" s="812"/>
      <c r="G161" s="813"/>
      <c r="H161" s="813"/>
      <c r="I161" s="813"/>
      <c r="J161" s="814"/>
      <c r="K161" s="815">
        <v>1500000</v>
      </c>
      <c r="L161" s="816"/>
      <c r="M161" s="817">
        <v>1500</v>
      </c>
      <c r="N161" s="818">
        <v>1000</v>
      </c>
      <c r="O161" s="819"/>
      <c r="P161" s="819"/>
      <c r="Q161" s="820"/>
      <c r="R161" s="1161"/>
    </row>
    <row r="162" spans="1:18">
      <c r="A162" s="1159"/>
      <c r="B162" s="1158" t="s">
        <v>764</v>
      </c>
      <c r="C162" s="1158" t="s">
        <v>765</v>
      </c>
      <c r="D162" s="1158" t="s">
        <v>81</v>
      </c>
      <c r="E162" s="1160">
        <v>40975</v>
      </c>
      <c r="F162" s="812"/>
      <c r="G162" s="813"/>
      <c r="H162" s="813"/>
      <c r="I162" s="813"/>
      <c r="J162" s="814"/>
      <c r="K162" s="815">
        <v>1500000</v>
      </c>
      <c r="L162" s="816"/>
      <c r="M162" s="817">
        <v>1500</v>
      </c>
      <c r="N162" s="818">
        <v>1000</v>
      </c>
      <c r="O162" s="819"/>
      <c r="P162" s="819"/>
      <c r="Q162" s="820"/>
      <c r="R162" s="1161"/>
    </row>
    <row r="163" spans="1:18">
      <c r="A163" s="1159"/>
      <c r="B163" s="1158" t="s">
        <v>764</v>
      </c>
      <c r="C163" s="1158" t="s">
        <v>765</v>
      </c>
      <c r="D163" s="1158" t="s">
        <v>81</v>
      </c>
      <c r="E163" s="1160">
        <v>41066</v>
      </c>
      <c r="F163" s="812"/>
      <c r="G163" s="813"/>
      <c r="H163" s="813"/>
      <c r="I163" s="813"/>
      <c r="J163" s="814"/>
      <c r="K163" s="815">
        <v>1200000</v>
      </c>
      <c r="L163" s="816"/>
      <c r="M163" s="817">
        <v>1200</v>
      </c>
      <c r="N163" s="818">
        <v>1000</v>
      </c>
      <c r="O163" s="819"/>
      <c r="P163" s="819"/>
      <c r="Q163" s="820"/>
      <c r="R163" s="1161"/>
    </row>
    <row r="164" spans="1:18">
      <c r="A164" s="1159"/>
      <c r="B164" s="1158" t="s">
        <v>764</v>
      </c>
      <c r="C164" s="1158" t="s">
        <v>765</v>
      </c>
      <c r="D164" s="1158" t="s">
        <v>81</v>
      </c>
      <c r="E164" s="1160">
        <v>41087</v>
      </c>
      <c r="F164" s="812"/>
      <c r="G164" s="813"/>
      <c r="H164" s="813"/>
      <c r="I164" s="813"/>
      <c r="J164" s="814"/>
      <c r="K164" s="815">
        <v>300000</v>
      </c>
      <c r="L164" s="816"/>
      <c r="M164" s="817">
        <v>300</v>
      </c>
      <c r="N164" s="818">
        <v>1000</v>
      </c>
      <c r="O164" s="819"/>
      <c r="P164" s="819"/>
      <c r="Q164" s="820">
        <v>300000</v>
      </c>
      <c r="R164" s="1161">
        <v>300</v>
      </c>
    </row>
    <row r="165" spans="1:18">
      <c r="A165" s="1159" t="s">
        <v>2002</v>
      </c>
      <c r="B165" s="1158" t="s">
        <v>766</v>
      </c>
      <c r="C165" s="1158" t="s">
        <v>767</v>
      </c>
      <c r="D165" s="1158" t="s">
        <v>98</v>
      </c>
      <c r="E165" s="1160">
        <v>39976</v>
      </c>
      <c r="F165" s="812" t="s">
        <v>49</v>
      </c>
      <c r="G165" s="813">
        <v>2892000</v>
      </c>
      <c r="H165" s="813">
        <v>0</v>
      </c>
      <c r="I165" s="813">
        <v>3444478.21</v>
      </c>
      <c r="J165" s="814" t="s">
        <v>657</v>
      </c>
      <c r="K165" s="815"/>
      <c r="L165" s="816"/>
      <c r="M165" s="817"/>
      <c r="N165" s="818"/>
      <c r="O165" s="819"/>
      <c r="P165" s="819"/>
      <c r="Q165" s="820"/>
      <c r="R165" s="1161"/>
    </row>
    <row r="166" spans="1:18">
      <c r="A166" s="1159"/>
      <c r="B166" s="1158" t="s">
        <v>766</v>
      </c>
      <c r="C166" s="1158" t="s">
        <v>767</v>
      </c>
      <c r="D166" s="1158" t="s">
        <v>98</v>
      </c>
      <c r="E166" s="1160">
        <v>40805</v>
      </c>
      <c r="F166" s="812"/>
      <c r="G166" s="813"/>
      <c r="H166" s="813"/>
      <c r="I166" s="813"/>
      <c r="J166" s="814"/>
      <c r="K166" s="815">
        <v>0</v>
      </c>
      <c r="L166" s="816"/>
      <c r="M166" s="817">
        <v>2892</v>
      </c>
      <c r="N166" s="818">
        <v>1000</v>
      </c>
      <c r="O166" s="819"/>
      <c r="P166" s="819"/>
      <c r="Q166" s="820"/>
      <c r="R166" s="1161"/>
    </row>
    <row r="167" spans="1:18">
      <c r="A167" s="1159"/>
      <c r="B167" s="1158" t="s">
        <v>766</v>
      </c>
      <c r="C167" s="1158" t="s">
        <v>767</v>
      </c>
      <c r="D167" s="1158" t="s">
        <v>98</v>
      </c>
      <c r="E167" s="1160">
        <v>40905</v>
      </c>
      <c r="F167" s="812"/>
      <c r="G167" s="813"/>
      <c r="H167" s="813"/>
      <c r="I167" s="813"/>
      <c r="J167" s="814"/>
      <c r="K167" s="815">
        <v>2892000</v>
      </c>
      <c r="L167" s="816"/>
      <c r="M167" s="817">
        <v>2892</v>
      </c>
      <c r="N167" s="818">
        <v>1000</v>
      </c>
      <c r="O167" s="819"/>
      <c r="P167" s="819"/>
      <c r="Q167" s="820">
        <v>145000</v>
      </c>
      <c r="R167" s="1161">
        <v>145</v>
      </c>
    </row>
    <row r="168" spans="1:18">
      <c r="A168" s="1159">
        <v>11</v>
      </c>
      <c r="B168" s="1158" t="s">
        <v>768</v>
      </c>
      <c r="C168" s="1158" t="s">
        <v>769</v>
      </c>
      <c r="D168" s="1158" t="s">
        <v>177</v>
      </c>
      <c r="E168" s="1160">
        <v>39801</v>
      </c>
      <c r="F168" s="812" t="s">
        <v>26</v>
      </c>
      <c r="G168" s="813">
        <v>40000000</v>
      </c>
      <c r="H168" s="813">
        <v>0</v>
      </c>
      <c r="I168" s="813">
        <v>41917777.780000001</v>
      </c>
      <c r="J168" s="814" t="s">
        <v>657</v>
      </c>
      <c r="K168" s="815"/>
      <c r="L168" s="816"/>
      <c r="M168" s="817"/>
      <c r="N168" s="818"/>
      <c r="O168" s="819"/>
      <c r="P168" s="819"/>
      <c r="Q168" s="820"/>
      <c r="R168" s="1161"/>
    </row>
    <row r="169" spans="1:18">
      <c r="A169" s="1159"/>
      <c r="B169" s="1158" t="s">
        <v>768</v>
      </c>
      <c r="C169" s="1158" t="s">
        <v>769</v>
      </c>
      <c r="D169" s="1158" t="s">
        <v>177</v>
      </c>
      <c r="E169" s="1160">
        <v>39960</v>
      </c>
      <c r="F169" s="812"/>
      <c r="G169" s="813"/>
      <c r="H169" s="813"/>
      <c r="I169" s="813"/>
      <c r="J169" s="814"/>
      <c r="K169" s="815">
        <v>40000000</v>
      </c>
      <c r="L169" s="816"/>
      <c r="M169" s="817">
        <v>40000</v>
      </c>
      <c r="N169" s="818">
        <v>1000</v>
      </c>
      <c r="O169" s="819"/>
      <c r="P169" s="819"/>
      <c r="Q169" s="820"/>
      <c r="R169" s="1161"/>
    </row>
    <row r="170" spans="1:18">
      <c r="A170" s="1159"/>
      <c r="B170" s="1158" t="s">
        <v>768</v>
      </c>
      <c r="C170" s="1158" t="s">
        <v>769</v>
      </c>
      <c r="D170" s="1158" t="s">
        <v>177</v>
      </c>
      <c r="E170" s="1160">
        <v>39988</v>
      </c>
      <c r="F170" s="812"/>
      <c r="G170" s="813"/>
      <c r="H170" s="813"/>
      <c r="I170" s="813"/>
      <c r="J170" s="814"/>
      <c r="K170" s="815"/>
      <c r="L170" s="816"/>
      <c r="M170" s="817"/>
      <c r="N170" s="818"/>
      <c r="O170" s="819"/>
      <c r="P170" s="819"/>
      <c r="Q170" s="820">
        <v>1040000</v>
      </c>
      <c r="R170" s="1161">
        <v>226330</v>
      </c>
    </row>
    <row r="171" spans="1:18">
      <c r="A171" s="1159" t="s">
        <v>1992</v>
      </c>
      <c r="B171" s="1158" t="s">
        <v>770</v>
      </c>
      <c r="C171" s="1158" t="s">
        <v>771</v>
      </c>
      <c r="D171" s="1158" t="s">
        <v>96</v>
      </c>
      <c r="E171" s="1160">
        <v>39857</v>
      </c>
      <c r="F171" s="812" t="s">
        <v>49</v>
      </c>
      <c r="G171" s="813">
        <v>985000</v>
      </c>
      <c r="H171" s="813">
        <v>0</v>
      </c>
      <c r="I171" s="813">
        <v>1172062.5</v>
      </c>
      <c r="J171" s="814" t="s">
        <v>657</v>
      </c>
      <c r="K171" s="815"/>
      <c r="L171" s="816"/>
      <c r="M171" s="817"/>
      <c r="N171" s="818"/>
      <c r="O171" s="819"/>
      <c r="P171" s="819"/>
      <c r="Q171" s="820"/>
      <c r="R171" s="1161"/>
    </row>
    <row r="172" spans="1:18">
      <c r="A172" s="1159"/>
      <c r="B172" s="1158" t="s">
        <v>770</v>
      </c>
      <c r="C172" s="1158" t="s">
        <v>771</v>
      </c>
      <c r="D172" s="1158" t="s">
        <v>96</v>
      </c>
      <c r="E172" s="1160">
        <v>40787</v>
      </c>
      <c r="F172" s="812"/>
      <c r="G172" s="813"/>
      <c r="H172" s="813"/>
      <c r="I172" s="813"/>
      <c r="J172" s="814"/>
      <c r="K172" s="815">
        <v>985000</v>
      </c>
      <c r="L172" s="816"/>
      <c r="M172" s="817">
        <v>985</v>
      </c>
      <c r="N172" s="818">
        <v>1000</v>
      </c>
      <c r="O172" s="819"/>
      <c r="P172" s="819"/>
      <c r="Q172" s="820">
        <v>50000</v>
      </c>
      <c r="R172" s="1161">
        <v>5</v>
      </c>
    </row>
    <row r="173" spans="1:18">
      <c r="A173" s="1159" t="s">
        <v>1990</v>
      </c>
      <c r="B173" s="1158" t="s">
        <v>772</v>
      </c>
      <c r="C173" s="1158" t="s">
        <v>773</v>
      </c>
      <c r="D173" s="1158" t="s">
        <v>38</v>
      </c>
      <c r="E173" s="1160">
        <v>39927</v>
      </c>
      <c r="F173" s="812" t="s">
        <v>49</v>
      </c>
      <c r="G173" s="813">
        <v>1635000</v>
      </c>
      <c r="H173" s="813">
        <v>0</v>
      </c>
      <c r="I173" s="813">
        <v>3803022.67</v>
      </c>
      <c r="J173" s="814" t="s">
        <v>657</v>
      </c>
      <c r="K173" s="815"/>
      <c r="L173" s="816"/>
      <c r="M173" s="817"/>
      <c r="N173" s="818"/>
      <c r="O173" s="819"/>
      <c r="P173" s="819"/>
      <c r="Q173" s="820"/>
      <c r="R173" s="1161"/>
    </row>
    <row r="174" spans="1:18">
      <c r="A174" s="1159"/>
      <c r="B174" s="1158" t="s">
        <v>772</v>
      </c>
      <c r="C174" s="1158" t="s">
        <v>773</v>
      </c>
      <c r="D174" s="1158" t="s">
        <v>38</v>
      </c>
      <c r="E174" s="1160">
        <v>40165</v>
      </c>
      <c r="F174" s="812"/>
      <c r="G174" s="813">
        <v>1744000</v>
      </c>
      <c r="H174" s="813"/>
      <c r="I174" s="813"/>
      <c r="J174" s="814"/>
      <c r="K174" s="815"/>
      <c r="L174" s="816"/>
      <c r="M174" s="817"/>
      <c r="N174" s="818"/>
      <c r="O174" s="819"/>
      <c r="P174" s="819"/>
      <c r="Q174" s="820"/>
      <c r="R174" s="1161"/>
    </row>
    <row r="175" spans="1:18">
      <c r="A175" s="1159"/>
      <c r="B175" s="1158" t="s">
        <v>772</v>
      </c>
      <c r="C175" s="1158" t="s">
        <v>773</v>
      </c>
      <c r="D175" s="1158" t="s">
        <v>38</v>
      </c>
      <c r="E175" s="1160">
        <v>40752</v>
      </c>
      <c r="F175" s="812"/>
      <c r="G175" s="813"/>
      <c r="H175" s="813"/>
      <c r="I175" s="813"/>
      <c r="J175" s="814"/>
      <c r="K175" s="815">
        <v>3379000</v>
      </c>
      <c r="L175" s="816"/>
      <c r="M175" s="817">
        <v>3379</v>
      </c>
      <c r="N175" s="818">
        <v>1000</v>
      </c>
      <c r="O175" s="819"/>
      <c r="P175" s="819"/>
      <c r="Q175" s="820">
        <v>82000</v>
      </c>
      <c r="R175" s="1161">
        <v>82</v>
      </c>
    </row>
    <row r="176" spans="1:18">
      <c r="A176" s="1159" t="s">
        <v>2003</v>
      </c>
      <c r="B176" s="1158" t="s">
        <v>774</v>
      </c>
      <c r="C176" s="1158" t="s">
        <v>775</v>
      </c>
      <c r="D176" s="1158" t="s">
        <v>112</v>
      </c>
      <c r="E176" s="1160">
        <v>39983</v>
      </c>
      <c r="F176" s="812" t="s">
        <v>160</v>
      </c>
      <c r="G176" s="813">
        <v>6400000</v>
      </c>
      <c r="H176" s="813">
        <v>0</v>
      </c>
      <c r="I176" s="813">
        <v>8271975.2800000003</v>
      </c>
      <c r="J176" s="814" t="s">
        <v>673</v>
      </c>
      <c r="K176" s="815"/>
      <c r="L176" s="816"/>
      <c r="M176" s="817"/>
      <c r="N176" s="818"/>
      <c r="O176" s="819"/>
      <c r="P176" s="819"/>
      <c r="Q176" s="820"/>
      <c r="R176" s="1161"/>
    </row>
    <row r="177" spans="1:18">
      <c r="A177" s="1159"/>
      <c r="B177" s="1158" t="s">
        <v>774</v>
      </c>
      <c r="C177" s="1158" t="s">
        <v>775</v>
      </c>
      <c r="D177" s="1158" t="s">
        <v>112</v>
      </c>
      <c r="E177" s="1160">
        <v>41312</v>
      </c>
      <c r="F177" s="812"/>
      <c r="G177" s="813"/>
      <c r="H177" s="813"/>
      <c r="I177" s="813"/>
      <c r="J177" s="814"/>
      <c r="K177" s="815">
        <v>2532140</v>
      </c>
      <c r="L177" s="816"/>
      <c r="M177" s="817">
        <v>2600000</v>
      </c>
      <c r="N177" s="818">
        <v>0.97389999999999999</v>
      </c>
      <c r="O177" s="819">
        <v>-67860</v>
      </c>
      <c r="P177" s="819"/>
      <c r="Q177" s="820">
        <v>64158.97</v>
      </c>
      <c r="R177" s="1161">
        <v>64000</v>
      </c>
    </row>
    <row r="178" spans="1:18">
      <c r="A178" s="1159"/>
      <c r="B178" s="1158" t="s">
        <v>774</v>
      </c>
      <c r="C178" s="1158" t="s">
        <v>775</v>
      </c>
      <c r="D178" s="1158" t="s">
        <v>112</v>
      </c>
      <c r="E178" s="1160">
        <v>41313</v>
      </c>
      <c r="F178" s="812"/>
      <c r="G178" s="813"/>
      <c r="H178" s="813"/>
      <c r="I178" s="813"/>
      <c r="J178" s="814"/>
      <c r="K178" s="815">
        <v>3700820</v>
      </c>
      <c r="L178" s="816"/>
      <c r="M178" s="817">
        <v>3800000</v>
      </c>
      <c r="N178" s="818">
        <v>0.97389999999999999</v>
      </c>
      <c r="O178" s="819">
        <v>-99180</v>
      </c>
      <c r="P178" s="819"/>
      <c r="Q178" s="820">
        <v>140347.75</v>
      </c>
      <c r="R178" s="1161">
        <v>140000</v>
      </c>
    </row>
    <row r="179" spans="1:18">
      <c r="A179" s="1159"/>
      <c r="B179" s="1158" t="s">
        <v>774</v>
      </c>
      <c r="C179" s="1158" t="s">
        <v>775</v>
      </c>
      <c r="D179" s="1158" t="s">
        <v>112</v>
      </c>
      <c r="E179" s="1160">
        <v>41359</v>
      </c>
      <c r="F179" s="812"/>
      <c r="G179" s="813"/>
      <c r="H179" s="813"/>
      <c r="I179" s="813"/>
      <c r="J179" s="814"/>
      <c r="K179" s="815"/>
      <c r="L179" s="816">
        <v>-62329.599999999999</v>
      </c>
      <c r="M179" s="817"/>
      <c r="N179" s="818"/>
      <c r="O179" s="819"/>
      <c r="P179" s="819"/>
      <c r="Q179" s="820"/>
      <c r="R179" s="1161"/>
    </row>
    <row r="180" spans="1:18">
      <c r="A180" s="1159" t="s">
        <v>1993</v>
      </c>
      <c r="B180" s="1158" t="s">
        <v>776</v>
      </c>
      <c r="C180" s="1158" t="s">
        <v>777</v>
      </c>
      <c r="D180" s="1158" t="s">
        <v>88</v>
      </c>
      <c r="E180" s="1160">
        <v>39885</v>
      </c>
      <c r="F180" s="812" t="s">
        <v>49</v>
      </c>
      <c r="G180" s="813">
        <v>10000000</v>
      </c>
      <c r="H180" s="813">
        <v>0</v>
      </c>
      <c r="I180" s="813">
        <v>11459461.109999999</v>
      </c>
      <c r="J180" s="814" t="s">
        <v>673</v>
      </c>
      <c r="K180" s="815"/>
      <c r="L180" s="816"/>
      <c r="M180" s="817"/>
      <c r="N180" s="818"/>
      <c r="O180" s="819"/>
      <c r="P180" s="819"/>
      <c r="Q180" s="820"/>
      <c r="R180" s="1161"/>
    </row>
    <row r="181" spans="1:18">
      <c r="A181" s="1159"/>
      <c r="B181" s="1158" t="s">
        <v>776</v>
      </c>
      <c r="C181" s="1158" t="s">
        <v>777</v>
      </c>
      <c r="D181" s="1158" t="s">
        <v>88</v>
      </c>
      <c r="E181" s="1160">
        <v>41211</v>
      </c>
      <c r="F181" s="812"/>
      <c r="G181" s="813"/>
      <c r="H181" s="813"/>
      <c r="I181" s="813"/>
      <c r="J181" s="814"/>
      <c r="K181" s="815">
        <v>186550</v>
      </c>
      <c r="L181" s="816"/>
      <c r="M181" s="817">
        <v>205</v>
      </c>
      <c r="N181" s="818">
        <v>910</v>
      </c>
      <c r="O181" s="819">
        <v>-18450</v>
      </c>
      <c r="P181" s="819"/>
      <c r="Q181" s="820"/>
      <c r="R181" s="1161"/>
    </row>
    <row r="182" spans="1:18">
      <c r="A182" s="1159"/>
      <c r="B182" s="1158" t="s">
        <v>776</v>
      </c>
      <c r="C182" s="1158" t="s">
        <v>777</v>
      </c>
      <c r="D182" s="1158" t="s">
        <v>88</v>
      </c>
      <c r="E182" s="1160">
        <v>41213</v>
      </c>
      <c r="F182" s="812"/>
      <c r="G182" s="813"/>
      <c r="H182" s="813"/>
      <c r="I182" s="813"/>
      <c r="J182" s="814"/>
      <c r="K182" s="815">
        <v>8913450</v>
      </c>
      <c r="L182" s="816"/>
      <c r="M182" s="817">
        <v>9795</v>
      </c>
      <c r="N182" s="818">
        <v>910</v>
      </c>
      <c r="O182" s="819">
        <v>-881550</v>
      </c>
      <c r="P182" s="819"/>
      <c r="Q182" s="820">
        <v>470250</v>
      </c>
      <c r="R182" s="1161">
        <v>500</v>
      </c>
    </row>
    <row r="183" spans="1:18">
      <c r="A183" s="1159"/>
      <c r="B183" s="1158" t="s">
        <v>776</v>
      </c>
      <c r="C183" s="1158" t="s">
        <v>777</v>
      </c>
      <c r="D183" s="1158" t="s">
        <v>88</v>
      </c>
      <c r="E183" s="1160">
        <v>41285</v>
      </c>
      <c r="F183" s="812"/>
      <c r="G183" s="813"/>
      <c r="H183" s="813"/>
      <c r="I183" s="813"/>
      <c r="J183" s="814"/>
      <c r="K183" s="815"/>
      <c r="L183" s="816">
        <v>-91000</v>
      </c>
      <c r="M183" s="817"/>
      <c r="N183" s="818"/>
      <c r="O183" s="819"/>
      <c r="P183" s="819"/>
      <c r="Q183" s="820"/>
      <c r="R183" s="1161"/>
    </row>
    <row r="184" spans="1:18">
      <c r="A184" s="1159" t="s">
        <v>2004</v>
      </c>
      <c r="B184" s="1158" t="s">
        <v>778</v>
      </c>
      <c r="C184" s="1158" t="s">
        <v>779</v>
      </c>
      <c r="D184" s="1158" t="s">
        <v>60</v>
      </c>
      <c r="E184" s="1160">
        <v>39955</v>
      </c>
      <c r="F184" s="812" t="s">
        <v>49</v>
      </c>
      <c r="G184" s="813">
        <v>5000000</v>
      </c>
      <c r="H184" s="813">
        <v>0</v>
      </c>
      <c r="I184" s="813">
        <v>6127326.3499999996</v>
      </c>
      <c r="J184" s="814" t="s">
        <v>657</v>
      </c>
      <c r="K184" s="815"/>
      <c r="L184" s="816"/>
      <c r="M184" s="817"/>
      <c r="N184" s="818"/>
      <c r="O184" s="819"/>
      <c r="P184" s="819"/>
      <c r="Q184" s="820"/>
      <c r="R184" s="1161"/>
    </row>
    <row r="185" spans="1:18">
      <c r="A185" s="1159"/>
      <c r="B185" s="1158" t="s">
        <v>778</v>
      </c>
      <c r="C185" s="1158" t="s">
        <v>779</v>
      </c>
      <c r="D185" s="1158" t="s">
        <v>60</v>
      </c>
      <c r="E185" s="1160">
        <v>41087</v>
      </c>
      <c r="F185" s="812"/>
      <c r="G185" s="813"/>
      <c r="H185" s="813"/>
      <c r="I185" s="813"/>
      <c r="J185" s="814"/>
      <c r="K185" s="815">
        <v>2250000</v>
      </c>
      <c r="L185" s="816"/>
      <c r="M185" s="817">
        <v>2250</v>
      </c>
      <c r="N185" s="818">
        <v>1000</v>
      </c>
      <c r="O185" s="819"/>
      <c r="P185" s="819"/>
      <c r="Q185" s="820"/>
      <c r="R185" s="1161"/>
    </row>
    <row r="186" spans="1:18">
      <c r="A186" s="1159"/>
      <c r="B186" s="1158" t="s">
        <v>778</v>
      </c>
      <c r="C186" s="1158" t="s">
        <v>779</v>
      </c>
      <c r="D186" s="1158" t="s">
        <v>60</v>
      </c>
      <c r="E186" s="1160">
        <v>41164</v>
      </c>
      <c r="F186" s="812"/>
      <c r="G186" s="813"/>
      <c r="H186" s="813"/>
      <c r="I186" s="813"/>
      <c r="J186" s="814"/>
      <c r="K186" s="815">
        <v>2750000</v>
      </c>
      <c r="L186" s="816"/>
      <c r="M186" s="817">
        <v>2750</v>
      </c>
      <c r="N186" s="818">
        <v>1000</v>
      </c>
      <c r="O186" s="819"/>
      <c r="P186" s="819"/>
      <c r="Q186" s="820">
        <v>250000</v>
      </c>
      <c r="R186" s="1161">
        <v>250</v>
      </c>
    </row>
    <row r="187" spans="1:18">
      <c r="A187" s="1159" t="s">
        <v>1993</v>
      </c>
      <c r="B187" s="1158" t="s">
        <v>780</v>
      </c>
      <c r="C187" s="1158" t="s">
        <v>781</v>
      </c>
      <c r="D187" s="1158" t="s">
        <v>90</v>
      </c>
      <c r="E187" s="1160">
        <v>39878</v>
      </c>
      <c r="F187" s="812" t="s">
        <v>49</v>
      </c>
      <c r="G187" s="813">
        <v>12000000</v>
      </c>
      <c r="H187" s="813">
        <v>0</v>
      </c>
      <c r="I187" s="813">
        <v>11938437.34</v>
      </c>
      <c r="J187" s="814" t="s">
        <v>673</v>
      </c>
      <c r="K187" s="815"/>
      <c r="L187" s="816"/>
      <c r="M187" s="817"/>
      <c r="N187" s="818"/>
      <c r="O187" s="819"/>
      <c r="P187" s="819"/>
      <c r="Q187" s="820"/>
      <c r="R187" s="1161"/>
    </row>
    <row r="188" spans="1:18">
      <c r="A188" s="1159"/>
      <c r="B188" s="1158" t="s">
        <v>780</v>
      </c>
      <c r="C188" s="1158" t="s">
        <v>781</v>
      </c>
      <c r="D188" s="1158" t="s">
        <v>90</v>
      </c>
      <c r="E188" s="1160">
        <v>41211</v>
      </c>
      <c r="F188" s="812"/>
      <c r="G188" s="813"/>
      <c r="H188" s="813"/>
      <c r="I188" s="813"/>
      <c r="J188" s="814"/>
      <c r="K188" s="815">
        <v>19630</v>
      </c>
      <c r="L188" s="816"/>
      <c r="M188" s="817">
        <v>26</v>
      </c>
      <c r="N188" s="818">
        <v>755</v>
      </c>
      <c r="O188" s="819">
        <v>-6370</v>
      </c>
      <c r="P188" s="819"/>
      <c r="Q188" s="820"/>
      <c r="R188" s="1161"/>
    </row>
    <row r="189" spans="1:18">
      <c r="A189" s="1159"/>
      <c r="B189" s="1158" t="s">
        <v>780</v>
      </c>
      <c r="C189" s="1158" t="s">
        <v>781</v>
      </c>
      <c r="D189" s="1158" t="s">
        <v>90</v>
      </c>
      <c r="E189" s="1160">
        <v>41213</v>
      </c>
      <c r="F189" s="812"/>
      <c r="G189" s="813"/>
      <c r="H189" s="813"/>
      <c r="I189" s="813"/>
      <c r="J189" s="814"/>
      <c r="K189" s="815">
        <v>9040370</v>
      </c>
      <c r="L189" s="816"/>
      <c r="M189" s="817">
        <v>11974</v>
      </c>
      <c r="N189" s="818">
        <v>755</v>
      </c>
      <c r="O189" s="819">
        <v>-2933630</v>
      </c>
      <c r="P189" s="819"/>
      <c r="Q189" s="820">
        <v>541793.34</v>
      </c>
      <c r="R189" s="1161">
        <v>600</v>
      </c>
    </row>
    <row r="190" spans="1:18">
      <c r="A190" s="1159"/>
      <c r="B190" s="1158" t="s">
        <v>780</v>
      </c>
      <c r="C190" s="1158" t="s">
        <v>781</v>
      </c>
      <c r="D190" s="1158" t="s">
        <v>90</v>
      </c>
      <c r="E190" s="1160">
        <v>41285</v>
      </c>
      <c r="F190" s="812"/>
      <c r="G190" s="813"/>
      <c r="H190" s="813"/>
      <c r="I190" s="813"/>
      <c r="J190" s="814"/>
      <c r="K190" s="815"/>
      <c r="L190" s="816">
        <v>-90600</v>
      </c>
      <c r="M190" s="817"/>
      <c r="N190" s="818"/>
      <c r="O190" s="819"/>
      <c r="P190" s="819"/>
      <c r="Q190" s="820"/>
      <c r="R190" s="1161"/>
    </row>
    <row r="191" spans="1:18">
      <c r="A191" s="1159" t="s">
        <v>2005</v>
      </c>
      <c r="B191" s="1158" t="s">
        <v>782</v>
      </c>
      <c r="C191" s="1158" t="s">
        <v>783</v>
      </c>
      <c r="D191" s="1158" t="s">
        <v>101</v>
      </c>
      <c r="E191" s="1160">
        <v>39878</v>
      </c>
      <c r="F191" s="812" t="s">
        <v>49</v>
      </c>
      <c r="G191" s="813">
        <v>5000000</v>
      </c>
      <c r="H191" s="813">
        <v>0</v>
      </c>
      <c r="I191" s="813">
        <v>529105</v>
      </c>
      <c r="J191" s="814" t="s">
        <v>1981</v>
      </c>
      <c r="K191" s="815"/>
      <c r="L191" s="816"/>
      <c r="M191" s="817"/>
      <c r="N191" s="818"/>
      <c r="O191" s="819"/>
      <c r="P191" s="819"/>
      <c r="Q191" s="820"/>
      <c r="R191" s="1161"/>
    </row>
    <row r="192" spans="1:18">
      <c r="A192" s="1159"/>
      <c r="B192" s="1158" t="s">
        <v>782</v>
      </c>
      <c r="C192" s="1158" t="s">
        <v>783</v>
      </c>
      <c r="D192" s="1158" t="s">
        <v>101</v>
      </c>
      <c r="E192" s="1160">
        <v>40949</v>
      </c>
      <c r="F192" s="812"/>
      <c r="G192" s="813"/>
      <c r="H192" s="813"/>
      <c r="I192" s="813"/>
      <c r="J192" s="814"/>
      <c r="K192" s="815"/>
      <c r="L192" s="816"/>
      <c r="M192" s="817"/>
      <c r="N192" s="818"/>
      <c r="O192" s="819">
        <v>-5000000</v>
      </c>
      <c r="P192" s="819"/>
      <c r="Q192" s="820"/>
      <c r="R192" s="1161"/>
    </row>
    <row r="193" spans="1:18">
      <c r="A193" s="1159"/>
      <c r="B193" s="1158" t="s">
        <v>784</v>
      </c>
      <c r="C193" s="1158" t="s">
        <v>785</v>
      </c>
      <c r="D193" s="1158" t="s">
        <v>96</v>
      </c>
      <c r="E193" s="1160">
        <v>39787</v>
      </c>
      <c r="F193" s="812" t="s">
        <v>26</v>
      </c>
      <c r="G193" s="813">
        <v>21750000</v>
      </c>
      <c r="H193" s="813">
        <v>0</v>
      </c>
      <c r="I193" s="813">
        <v>21474475.829999998</v>
      </c>
      <c r="J193" s="814" t="s">
        <v>676</v>
      </c>
      <c r="K193" s="815"/>
      <c r="L193" s="816"/>
      <c r="M193" s="817"/>
      <c r="N193" s="818"/>
      <c r="O193" s="819"/>
      <c r="P193" s="819"/>
      <c r="Q193" s="820"/>
      <c r="R193" s="1161"/>
    </row>
    <row r="194" spans="1:18">
      <c r="A194" s="1159"/>
      <c r="B194" s="1158" t="s">
        <v>784</v>
      </c>
      <c r="C194" s="1158" t="s">
        <v>785</v>
      </c>
      <c r="D194" s="1158" t="s">
        <v>96</v>
      </c>
      <c r="E194" s="1160">
        <v>41565</v>
      </c>
      <c r="F194" s="812"/>
      <c r="G194" s="813"/>
      <c r="H194" s="813"/>
      <c r="I194" s="813"/>
      <c r="J194" s="814"/>
      <c r="K194" s="815">
        <v>3177232.5</v>
      </c>
      <c r="L194" s="816"/>
      <c r="M194" s="817">
        <v>3250</v>
      </c>
      <c r="N194" s="818">
        <v>977.6</v>
      </c>
      <c r="O194" s="819">
        <v>-72767.5</v>
      </c>
      <c r="P194" s="819"/>
      <c r="Q194" s="820"/>
      <c r="R194" s="1161"/>
    </row>
    <row r="195" spans="1:18">
      <c r="A195" s="1159"/>
      <c r="B195" s="1158" t="s">
        <v>784</v>
      </c>
      <c r="C195" s="1158" t="s">
        <v>785</v>
      </c>
      <c r="D195" s="1158" t="s">
        <v>96</v>
      </c>
      <c r="E195" s="1160">
        <v>41568</v>
      </c>
      <c r="F195" s="812"/>
      <c r="G195" s="813"/>
      <c r="H195" s="813"/>
      <c r="I195" s="813"/>
      <c r="J195" s="814"/>
      <c r="K195" s="815">
        <v>18085785</v>
      </c>
      <c r="L195" s="816"/>
      <c r="M195" s="817">
        <v>18500</v>
      </c>
      <c r="N195" s="818">
        <v>977.6</v>
      </c>
      <c r="O195" s="819">
        <v>-414215</v>
      </c>
      <c r="P195" s="819"/>
      <c r="Q195" s="820"/>
      <c r="R195" s="1161"/>
    </row>
    <row r="196" spans="1:18">
      <c r="A196" s="1159">
        <v>8</v>
      </c>
      <c r="B196" s="1158" t="s">
        <v>786</v>
      </c>
      <c r="C196" s="1158" t="s">
        <v>692</v>
      </c>
      <c r="D196" s="1158" t="s">
        <v>16</v>
      </c>
      <c r="E196" s="1160">
        <v>39920</v>
      </c>
      <c r="F196" s="812" t="s">
        <v>49</v>
      </c>
      <c r="G196" s="813">
        <v>7500000</v>
      </c>
      <c r="H196" s="813">
        <v>0</v>
      </c>
      <c r="I196" s="813">
        <v>9776051.6199999992</v>
      </c>
      <c r="J196" s="814" t="s">
        <v>657</v>
      </c>
      <c r="K196" s="815"/>
      <c r="L196" s="816"/>
      <c r="M196" s="817"/>
      <c r="N196" s="818"/>
      <c r="O196" s="819"/>
      <c r="P196" s="819"/>
      <c r="Q196" s="820"/>
      <c r="R196" s="1161"/>
    </row>
    <row r="197" spans="1:18">
      <c r="A197" s="1159"/>
      <c r="B197" s="1158" t="s">
        <v>786</v>
      </c>
      <c r="C197" s="1158" t="s">
        <v>692</v>
      </c>
      <c r="D197" s="1158" t="s">
        <v>16</v>
      </c>
      <c r="E197" s="1160">
        <v>41516</v>
      </c>
      <c r="F197" s="812"/>
      <c r="G197" s="813"/>
      <c r="H197" s="813"/>
      <c r="I197" s="813"/>
      <c r="J197" s="814"/>
      <c r="K197" s="815">
        <v>7500000</v>
      </c>
      <c r="L197" s="816"/>
      <c r="M197" s="817">
        <v>7500</v>
      </c>
      <c r="N197" s="818">
        <v>1000</v>
      </c>
      <c r="O197" s="819"/>
      <c r="P197" s="819"/>
      <c r="Q197" s="820">
        <v>375000</v>
      </c>
      <c r="R197" s="1161">
        <v>375</v>
      </c>
    </row>
    <row r="198" spans="1:18">
      <c r="A198" s="1159"/>
      <c r="B198" s="1158" t="s">
        <v>787</v>
      </c>
      <c r="C198" s="1158" t="s">
        <v>788</v>
      </c>
      <c r="D198" s="1158" t="s">
        <v>55</v>
      </c>
      <c r="E198" s="1160">
        <v>39787</v>
      </c>
      <c r="F198" s="812" t="s">
        <v>26</v>
      </c>
      <c r="G198" s="813">
        <v>31260000</v>
      </c>
      <c r="H198" s="813">
        <v>0</v>
      </c>
      <c r="I198" s="813">
        <v>35140666.119999997</v>
      </c>
      <c r="J198" s="814" t="s">
        <v>673</v>
      </c>
      <c r="K198" s="815"/>
      <c r="L198" s="816"/>
      <c r="M198" s="817"/>
      <c r="N198" s="818"/>
      <c r="O198" s="819"/>
      <c r="P198" s="819"/>
      <c r="Q198" s="820"/>
      <c r="R198" s="1161"/>
    </row>
    <row r="199" spans="1:18">
      <c r="A199" s="1159"/>
      <c r="B199" s="1158" t="s">
        <v>787</v>
      </c>
      <c r="C199" s="1158" t="s">
        <v>788</v>
      </c>
      <c r="D199" s="1158" t="s">
        <v>55</v>
      </c>
      <c r="E199" s="1160">
        <v>41150</v>
      </c>
      <c r="F199" s="812"/>
      <c r="G199" s="813"/>
      <c r="H199" s="813"/>
      <c r="I199" s="813"/>
      <c r="J199" s="814"/>
      <c r="K199" s="815">
        <v>28797649.800000001</v>
      </c>
      <c r="L199" s="816">
        <v>-431964.75</v>
      </c>
      <c r="M199" s="817">
        <v>31260</v>
      </c>
      <c r="N199" s="818">
        <v>921.2</v>
      </c>
      <c r="O199" s="819">
        <v>-2462350.2000000002</v>
      </c>
      <c r="P199" s="819"/>
      <c r="Q199" s="820"/>
      <c r="R199" s="1161"/>
    </row>
    <row r="200" spans="1:18">
      <c r="A200" s="1159"/>
      <c r="B200" s="1158" t="s">
        <v>787</v>
      </c>
      <c r="C200" s="1158" t="s">
        <v>788</v>
      </c>
      <c r="D200" s="1158" t="s">
        <v>55</v>
      </c>
      <c r="E200" s="1160">
        <v>41171</v>
      </c>
      <c r="F200" s="812"/>
      <c r="G200" s="813"/>
      <c r="H200" s="813"/>
      <c r="I200" s="813"/>
      <c r="J200" s="814"/>
      <c r="K200" s="815"/>
      <c r="L200" s="816"/>
      <c r="M200" s="817"/>
      <c r="N200" s="818"/>
      <c r="O200" s="819"/>
      <c r="P200" s="819"/>
      <c r="Q200" s="820">
        <v>939920</v>
      </c>
      <c r="R200" s="1161">
        <v>543337</v>
      </c>
    </row>
    <row r="201" spans="1:18">
      <c r="A201" s="1159" t="s">
        <v>1992</v>
      </c>
      <c r="B201" s="1158" t="s">
        <v>789</v>
      </c>
      <c r="C201" s="1158" t="s">
        <v>790</v>
      </c>
      <c r="D201" s="1158" t="s">
        <v>116</v>
      </c>
      <c r="E201" s="1160">
        <v>39871</v>
      </c>
      <c r="F201" s="812" t="s">
        <v>49</v>
      </c>
      <c r="G201" s="813">
        <v>4797000</v>
      </c>
      <c r="H201" s="813">
        <v>0</v>
      </c>
      <c r="I201" s="813">
        <v>5673920.75</v>
      </c>
      <c r="J201" s="814" t="s">
        <v>657</v>
      </c>
      <c r="K201" s="815"/>
      <c r="L201" s="816"/>
      <c r="M201" s="817"/>
      <c r="N201" s="818"/>
      <c r="O201" s="819"/>
      <c r="P201" s="819"/>
      <c r="Q201" s="820"/>
      <c r="R201" s="1161"/>
    </row>
    <row r="202" spans="1:18">
      <c r="A202" s="1159"/>
      <c r="B202" s="1158" t="s">
        <v>789</v>
      </c>
      <c r="C202" s="1158" t="s">
        <v>790</v>
      </c>
      <c r="D202" s="1158" t="s">
        <v>116</v>
      </c>
      <c r="E202" s="1160">
        <v>40759</v>
      </c>
      <c r="F202" s="812"/>
      <c r="G202" s="813"/>
      <c r="H202" s="813"/>
      <c r="I202" s="813"/>
      <c r="J202" s="814"/>
      <c r="K202" s="815">
        <v>4797000</v>
      </c>
      <c r="L202" s="816"/>
      <c r="M202" s="817">
        <v>4797</v>
      </c>
      <c r="N202" s="818">
        <v>1000</v>
      </c>
      <c r="O202" s="819"/>
      <c r="P202" s="819"/>
      <c r="Q202" s="820">
        <v>240000</v>
      </c>
      <c r="R202" s="1161">
        <v>240</v>
      </c>
    </row>
    <row r="203" spans="1:18">
      <c r="A203" s="1159">
        <v>8</v>
      </c>
      <c r="B203" s="1158" t="s">
        <v>791</v>
      </c>
      <c r="C203" s="1158" t="s">
        <v>792</v>
      </c>
      <c r="D203" s="1158" t="s">
        <v>60</v>
      </c>
      <c r="E203" s="1160">
        <v>39829</v>
      </c>
      <c r="F203" s="812" t="s">
        <v>49</v>
      </c>
      <c r="G203" s="813">
        <v>20093000</v>
      </c>
      <c r="H203" s="813">
        <v>20093000</v>
      </c>
      <c r="I203" s="813">
        <v>5315784.22</v>
      </c>
      <c r="J203" s="814" t="s">
        <v>662</v>
      </c>
      <c r="K203" s="815"/>
      <c r="L203" s="816"/>
      <c r="M203" s="817"/>
      <c r="N203" s="818"/>
      <c r="O203" s="819"/>
      <c r="P203" s="819"/>
      <c r="Q203" s="820"/>
      <c r="R203" s="1161"/>
    </row>
    <row r="204" spans="1:18">
      <c r="A204" s="1159" t="s">
        <v>1992</v>
      </c>
      <c r="B204" s="1158" t="s">
        <v>793</v>
      </c>
      <c r="C204" s="1158" t="s">
        <v>794</v>
      </c>
      <c r="D204" s="1158" t="s">
        <v>111</v>
      </c>
      <c r="E204" s="1160">
        <v>39878</v>
      </c>
      <c r="F204" s="812" t="s">
        <v>49</v>
      </c>
      <c r="G204" s="813">
        <v>10000000</v>
      </c>
      <c r="H204" s="813">
        <v>0</v>
      </c>
      <c r="I204" s="813">
        <v>11783777.439999999</v>
      </c>
      <c r="J204" s="814" t="s">
        <v>657</v>
      </c>
      <c r="K204" s="815"/>
      <c r="L204" s="816"/>
      <c r="M204" s="817"/>
      <c r="N204" s="818"/>
      <c r="O204" s="819"/>
      <c r="P204" s="819"/>
      <c r="Q204" s="820"/>
      <c r="R204" s="1161"/>
    </row>
    <row r="205" spans="1:18">
      <c r="A205" s="1159"/>
      <c r="B205" s="1158" t="s">
        <v>793</v>
      </c>
      <c r="C205" s="1158" t="s">
        <v>794</v>
      </c>
      <c r="D205" s="1158" t="s">
        <v>111</v>
      </c>
      <c r="E205" s="1160">
        <v>40738</v>
      </c>
      <c r="F205" s="812"/>
      <c r="G205" s="813"/>
      <c r="H205" s="813"/>
      <c r="I205" s="813"/>
      <c r="J205" s="814"/>
      <c r="K205" s="815">
        <v>10000000</v>
      </c>
      <c r="L205" s="816"/>
      <c r="M205" s="817">
        <v>10000</v>
      </c>
      <c r="N205" s="818">
        <v>1000</v>
      </c>
      <c r="O205" s="819"/>
      <c r="P205" s="819"/>
      <c r="Q205" s="820">
        <v>500000</v>
      </c>
      <c r="R205" s="1161">
        <v>500</v>
      </c>
    </row>
    <row r="206" spans="1:18">
      <c r="A206" s="1159" t="s">
        <v>1994</v>
      </c>
      <c r="B206" s="1158" t="s">
        <v>795</v>
      </c>
      <c r="C206" s="1158" t="s">
        <v>796</v>
      </c>
      <c r="D206" s="1158" t="s">
        <v>88</v>
      </c>
      <c r="E206" s="1160">
        <v>39948</v>
      </c>
      <c r="F206" s="812" t="s">
        <v>160</v>
      </c>
      <c r="G206" s="813">
        <v>5586000</v>
      </c>
      <c r="H206" s="813">
        <v>0</v>
      </c>
      <c r="I206" s="813">
        <v>6947457.5</v>
      </c>
      <c r="J206" s="814" t="s">
        <v>673</v>
      </c>
      <c r="K206" s="815"/>
      <c r="L206" s="816"/>
      <c r="M206" s="817"/>
      <c r="N206" s="818"/>
      <c r="O206" s="819"/>
      <c r="P206" s="819"/>
      <c r="Q206" s="820"/>
      <c r="R206" s="1161"/>
    </row>
    <row r="207" spans="1:18">
      <c r="A207" s="1159"/>
      <c r="B207" s="1158" t="s">
        <v>795</v>
      </c>
      <c r="C207" s="1158" t="s">
        <v>796</v>
      </c>
      <c r="D207" s="1158" t="s">
        <v>88</v>
      </c>
      <c r="E207" s="1160">
        <v>41341</v>
      </c>
      <c r="F207" s="812"/>
      <c r="G207" s="813"/>
      <c r="H207" s="813"/>
      <c r="I207" s="813"/>
      <c r="J207" s="814"/>
      <c r="K207" s="815"/>
      <c r="L207" s="816"/>
      <c r="M207" s="817"/>
      <c r="N207" s="818"/>
      <c r="O207" s="819"/>
      <c r="P207" s="819"/>
      <c r="Q207" s="820">
        <v>232180.54</v>
      </c>
      <c r="R207" s="1161">
        <v>179000</v>
      </c>
    </row>
    <row r="208" spans="1:18">
      <c r="A208" s="1159"/>
      <c r="B208" s="1158" t="s">
        <v>795</v>
      </c>
      <c r="C208" s="1158" t="s">
        <v>796</v>
      </c>
      <c r="D208" s="1158" t="s">
        <v>88</v>
      </c>
      <c r="E208" s="1160">
        <v>41344</v>
      </c>
      <c r="F208" s="812"/>
      <c r="G208" s="813"/>
      <c r="H208" s="813"/>
      <c r="I208" s="813"/>
      <c r="J208" s="814"/>
      <c r="K208" s="815">
        <v>5586000</v>
      </c>
      <c r="L208" s="816"/>
      <c r="M208" s="817">
        <v>5586000</v>
      </c>
      <c r="N208" s="818">
        <v>1.1061000000000001</v>
      </c>
      <c r="O208" s="819"/>
      <c r="P208" s="819">
        <v>592730.46</v>
      </c>
      <c r="Q208" s="820">
        <v>129709.8</v>
      </c>
      <c r="R208" s="1161">
        <v>100000</v>
      </c>
    </row>
    <row r="209" spans="1:18">
      <c r="A209" s="1159"/>
      <c r="B209" s="1158" t="s">
        <v>795</v>
      </c>
      <c r="C209" s="1158" t="s">
        <v>796</v>
      </c>
      <c r="D209" s="1158" t="s">
        <v>88</v>
      </c>
      <c r="E209" s="1160">
        <v>41373</v>
      </c>
      <c r="F209" s="812"/>
      <c r="G209" s="813"/>
      <c r="H209" s="813"/>
      <c r="I209" s="813"/>
      <c r="J209" s="814"/>
      <c r="K209" s="815"/>
      <c r="L209" s="816">
        <v>-61787.3</v>
      </c>
      <c r="M209" s="817"/>
      <c r="N209" s="818"/>
      <c r="O209" s="819"/>
      <c r="P209" s="819"/>
      <c r="Q209" s="820"/>
      <c r="R209" s="1161"/>
    </row>
    <row r="210" spans="1:18">
      <c r="A210" s="1159">
        <v>11</v>
      </c>
      <c r="B210" s="1158" t="s">
        <v>797</v>
      </c>
      <c r="C210" s="1158" t="s">
        <v>798</v>
      </c>
      <c r="D210" s="1158" t="s">
        <v>177</v>
      </c>
      <c r="E210" s="1160">
        <v>39773</v>
      </c>
      <c r="F210" s="812" t="s">
        <v>26</v>
      </c>
      <c r="G210" s="813">
        <v>154000000</v>
      </c>
      <c r="H210" s="813">
        <v>0</v>
      </c>
      <c r="I210" s="813">
        <v>171224745.47999999</v>
      </c>
      <c r="J210" s="814" t="s">
        <v>657</v>
      </c>
      <c r="K210" s="815"/>
      <c r="L210" s="816"/>
      <c r="M210" s="817"/>
      <c r="N210" s="818"/>
      <c r="O210" s="819"/>
      <c r="P210" s="819"/>
      <c r="Q210" s="820"/>
      <c r="R210" s="1161"/>
    </row>
    <row r="211" spans="1:18">
      <c r="A211" s="1159"/>
      <c r="B211" s="1158" t="s">
        <v>797</v>
      </c>
      <c r="C211" s="1158" t="s">
        <v>798</v>
      </c>
      <c r="D211" s="1158" t="s">
        <v>177</v>
      </c>
      <c r="E211" s="1160">
        <v>40191</v>
      </c>
      <c r="F211" s="812"/>
      <c r="G211" s="813"/>
      <c r="H211" s="813"/>
      <c r="I211" s="813"/>
      <c r="J211" s="814"/>
      <c r="K211" s="815">
        <v>50000000</v>
      </c>
      <c r="L211" s="816"/>
      <c r="M211" s="817">
        <v>50000</v>
      </c>
      <c r="N211" s="818">
        <v>1000</v>
      </c>
      <c r="O211" s="819"/>
      <c r="P211" s="819"/>
      <c r="Q211" s="820"/>
      <c r="R211" s="1161"/>
    </row>
    <row r="212" spans="1:18">
      <c r="A212" s="1159"/>
      <c r="B212" s="1158" t="s">
        <v>797</v>
      </c>
      <c r="C212" s="1158" t="s">
        <v>798</v>
      </c>
      <c r="D212" s="1158" t="s">
        <v>177</v>
      </c>
      <c r="E212" s="1160">
        <v>40345</v>
      </c>
      <c r="F212" s="812"/>
      <c r="G212" s="813"/>
      <c r="H212" s="813"/>
      <c r="I212" s="813"/>
      <c r="J212" s="814"/>
      <c r="K212" s="815">
        <v>104000000</v>
      </c>
      <c r="L212" s="816"/>
      <c r="M212" s="817">
        <v>104000</v>
      </c>
      <c r="N212" s="818">
        <v>1000</v>
      </c>
      <c r="O212" s="819"/>
      <c r="P212" s="819"/>
      <c r="Q212" s="820"/>
      <c r="R212" s="1161"/>
    </row>
    <row r="213" spans="1:18">
      <c r="A213" s="1159"/>
      <c r="B213" s="1158" t="s">
        <v>797</v>
      </c>
      <c r="C213" s="1158" t="s">
        <v>798</v>
      </c>
      <c r="D213" s="1158" t="s">
        <v>177</v>
      </c>
      <c r="E213" s="1160">
        <v>40581</v>
      </c>
      <c r="F213" s="812"/>
      <c r="G213" s="813"/>
      <c r="H213" s="813"/>
      <c r="I213" s="813"/>
      <c r="J213" s="814"/>
      <c r="K213" s="815"/>
      <c r="L213" s="816"/>
      <c r="M213" s="817"/>
      <c r="N213" s="818"/>
      <c r="O213" s="819"/>
      <c r="P213" s="819"/>
      <c r="Q213" s="820">
        <v>6202523.25</v>
      </c>
      <c r="R213" s="1161">
        <v>2887500</v>
      </c>
    </row>
    <row r="214" spans="1:18">
      <c r="A214" s="1159">
        <v>11</v>
      </c>
      <c r="B214" s="1158" t="s">
        <v>799</v>
      </c>
      <c r="C214" s="1158" t="s">
        <v>800</v>
      </c>
      <c r="D214" s="1158" t="s">
        <v>81</v>
      </c>
      <c r="E214" s="1160">
        <v>39805</v>
      </c>
      <c r="F214" s="812" t="s">
        <v>26</v>
      </c>
      <c r="G214" s="813">
        <v>23864000</v>
      </c>
      <c r="H214" s="813">
        <v>0</v>
      </c>
      <c r="I214" s="813">
        <v>27872582.219999999</v>
      </c>
      <c r="J214" s="814" t="s">
        <v>657</v>
      </c>
      <c r="K214" s="815"/>
      <c r="L214" s="816"/>
      <c r="M214" s="817"/>
      <c r="N214" s="818"/>
      <c r="O214" s="819"/>
      <c r="P214" s="819"/>
      <c r="Q214" s="820"/>
      <c r="R214" s="1161"/>
    </row>
    <row r="215" spans="1:18">
      <c r="A215" s="1159"/>
      <c r="B215" s="1158" t="s">
        <v>799</v>
      </c>
      <c r="C215" s="1158" t="s">
        <v>800</v>
      </c>
      <c r="D215" s="1158" t="s">
        <v>81</v>
      </c>
      <c r="E215" s="1160">
        <v>40597</v>
      </c>
      <c r="F215" s="812"/>
      <c r="G215" s="813"/>
      <c r="H215" s="813"/>
      <c r="I215" s="813"/>
      <c r="J215" s="814"/>
      <c r="K215" s="815">
        <v>15000000</v>
      </c>
      <c r="L215" s="816"/>
      <c r="M215" s="817">
        <v>15000</v>
      </c>
      <c r="N215" s="818">
        <v>1000</v>
      </c>
      <c r="O215" s="819"/>
      <c r="P215" s="819"/>
      <c r="Q215" s="820"/>
      <c r="R215" s="1161"/>
    </row>
    <row r="216" spans="1:18">
      <c r="A216" s="1159"/>
      <c r="B216" s="1158" t="s">
        <v>799</v>
      </c>
      <c r="C216" s="1158" t="s">
        <v>800</v>
      </c>
      <c r="D216" s="1158" t="s">
        <v>81</v>
      </c>
      <c r="E216" s="1160">
        <v>40618</v>
      </c>
      <c r="F216" s="812"/>
      <c r="G216" s="813"/>
      <c r="H216" s="813"/>
      <c r="I216" s="813"/>
      <c r="J216" s="814"/>
      <c r="K216" s="815">
        <v>8864000</v>
      </c>
      <c r="L216" s="816"/>
      <c r="M216" s="817">
        <v>8864</v>
      </c>
      <c r="N216" s="818">
        <v>1000</v>
      </c>
      <c r="O216" s="819"/>
      <c r="P216" s="819"/>
      <c r="Q216" s="820"/>
      <c r="R216" s="1161"/>
    </row>
    <row r="217" spans="1:18">
      <c r="A217" s="1159"/>
      <c r="B217" s="1158" t="s">
        <v>799</v>
      </c>
      <c r="C217" s="1158" t="s">
        <v>800</v>
      </c>
      <c r="D217" s="1158" t="s">
        <v>81</v>
      </c>
      <c r="E217" s="1160">
        <v>40653</v>
      </c>
      <c r="F217" s="812"/>
      <c r="G217" s="813"/>
      <c r="H217" s="813"/>
      <c r="I217" s="813"/>
      <c r="J217" s="814"/>
      <c r="K217" s="815"/>
      <c r="L217" s="816"/>
      <c r="M217" s="817"/>
      <c r="N217" s="818"/>
      <c r="O217" s="819"/>
      <c r="P217" s="819"/>
      <c r="Q217" s="820">
        <v>1395000</v>
      </c>
      <c r="R217" s="1161">
        <v>396412</v>
      </c>
    </row>
    <row r="218" spans="1:18">
      <c r="A218" s="1159">
        <v>8</v>
      </c>
      <c r="B218" s="1158" t="s">
        <v>801</v>
      </c>
      <c r="C218" s="1158" t="s">
        <v>802</v>
      </c>
      <c r="D218" s="1158" t="s">
        <v>80</v>
      </c>
      <c r="E218" s="1160">
        <v>39801</v>
      </c>
      <c r="F218" s="812" t="s">
        <v>49</v>
      </c>
      <c r="G218" s="813">
        <v>38000000</v>
      </c>
      <c r="H218" s="813">
        <v>38000000</v>
      </c>
      <c r="I218" s="813">
        <v>2393155.56</v>
      </c>
      <c r="J218" s="814" t="s">
        <v>662</v>
      </c>
      <c r="K218" s="815"/>
      <c r="L218" s="816"/>
      <c r="M218" s="817"/>
      <c r="N218" s="818"/>
      <c r="O218" s="819"/>
      <c r="P218" s="819"/>
      <c r="Q218" s="820"/>
      <c r="R218" s="1161"/>
    </row>
    <row r="219" spans="1:18" ht="30">
      <c r="A219" s="1159" t="s">
        <v>2006</v>
      </c>
      <c r="B219" s="1158" t="s">
        <v>803</v>
      </c>
      <c r="C219" s="1158" t="s">
        <v>659</v>
      </c>
      <c r="D219" s="1158" t="s">
        <v>81</v>
      </c>
      <c r="E219" s="1160">
        <v>39766</v>
      </c>
      <c r="F219" s="812" t="s">
        <v>26</v>
      </c>
      <c r="G219" s="813">
        <v>9000000</v>
      </c>
      <c r="H219" s="813">
        <v>15000000</v>
      </c>
      <c r="I219" s="813">
        <v>810416.67</v>
      </c>
      <c r="J219" s="814" t="s">
        <v>804</v>
      </c>
      <c r="K219" s="815"/>
      <c r="L219" s="816"/>
      <c r="M219" s="817"/>
      <c r="N219" s="818"/>
      <c r="O219" s="819"/>
      <c r="P219" s="819"/>
      <c r="Q219" s="820"/>
      <c r="R219" s="1161"/>
    </row>
    <row r="220" spans="1:18">
      <c r="A220" s="1159"/>
      <c r="B220" s="1158" t="s">
        <v>803</v>
      </c>
      <c r="C220" s="1158" t="s">
        <v>659</v>
      </c>
      <c r="D220" s="1158" t="s">
        <v>81</v>
      </c>
      <c r="E220" s="1160">
        <v>40151</v>
      </c>
      <c r="F220" s="812"/>
      <c r="G220" s="813">
        <v>6000000</v>
      </c>
      <c r="H220" s="813"/>
      <c r="I220" s="813"/>
      <c r="J220" s="814"/>
      <c r="K220" s="815"/>
      <c r="L220" s="816"/>
      <c r="M220" s="817"/>
      <c r="N220" s="818"/>
      <c r="O220" s="819"/>
      <c r="P220" s="819"/>
      <c r="Q220" s="820"/>
      <c r="R220" s="1161"/>
    </row>
    <row r="221" spans="1:18">
      <c r="A221" s="1159" t="s">
        <v>1994</v>
      </c>
      <c r="B221" s="1158" t="s">
        <v>805</v>
      </c>
      <c r="C221" s="1158" t="s">
        <v>806</v>
      </c>
      <c r="D221" s="1158" t="s">
        <v>88</v>
      </c>
      <c r="E221" s="1160">
        <v>39948</v>
      </c>
      <c r="F221" s="812" t="s">
        <v>160</v>
      </c>
      <c r="G221" s="813">
        <v>2400000</v>
      </c>
      <c r="H221" s="813">
        <v>0</v>
      </c>
      <c r="I221" s="813">
        <v>3022879.6</v>
      </c>
      <c r="J221" s="814" t="s">
        <v>673</v>
      </c>
      <c r="K221" s="815"/>
      <c r="L221" s="816"/>
      <c r="M221" s="817"/>
      <c r="N221" s="818"/>
      <c r="O221" s="819"/>
      <c r="P221" s="819"/>
      <c r="Q221" s="820"/>
      <c r="R221" s="1161"/>
    </row>
    <row r="222" spans="1:18">
      <c r="A222" s="1159"/>
      <c r="B222" s="1158" t="s">
        <v>805</v>
      </c>
      <c r="C222" s="1158" t="s">
        <v>806</v>
      </c>
      <c r="D222" s="1158" t="s">
        <v>88</v>
      </c>
      <c r="E222" s="1160">
        <v>41390</v>
      </c>
      <c r="F222" s="812"/>
      <c r="G222" s="813"/>
      <c r="H222" s="813"/>
      <c r="I222" s="813"/>
      <c r="J222" s="814"/>
      <c r="K222" s="815">
        <v>60000</v>
      </c>
      <c r="L222" s="816"/>
      <c r="M222" s="817">
        <v>60000</v>
      </c>
      <c r="N222" s="818">
        <v>1.05</v>
      </c>
      <c r="O222" s="819"/>
      <c r="P222" s="819">
        <v>3000.6</v>
      </c>
      <c r="Q222" s="820"/>
      <c r="R222" s="1161"/>
    </row>
    <row r="223" spans="1:18">
      <c r="A223" s="1159"/>
      <c r="B223" s="1158" t="s">
        <v>805</v>
      </c>
      <c r="C223" s="1158" t="s">
        <v>806</v>
      </c>
      <c r="D223" s="1158" t="s">
        <v>88</v>
      </c>
      <c r="E223" s="1160">
        <v>41393</v>
      </c>
      <c r="F223" s="812"/>
      <c r="G223" s="813"/>
      <c r="H223" s="813"/>
      <c r="I223" s="813"/>
      <c r="J223" s="814"/>
      <c r="K223" s="815">
        <v>2340000</v>
      </c>
      <c r="L223" s="816"/>
      <c r="M223" s="817">
        <v>2340000</v>
      </c>
      <c r="N223" s="818">
        <v>1.05</v>
      </c>
      <c r="O223" s="819"/>
      <c r="P223" s="819">
        <v>117023.4</v>
      </c>
      <c r="Q223" s="820">
        <v>125135.6</v>
      </c>
      <c r="R223" s="1161">
        <v>120000</v>
      </c>
    </row>
    <row r="224" spans="1:18">
      <c r="A224" s="1159"/>
      <c r="B224" s="1158" t="s">
        <v>805</v>
      </c>
      <c r="C224" s="1158" t="s">
        <v>806</v>
      </c>
      <c r="D224" s="1158" t="s">
        <v>88</v>
      </c>
      <c r="E224" s="1160">
        <v>41425</v>
      </c>
      <c r="F224" s="812"/>
      <c r="G224" s="813"/>
      <c r="H224" s="813"/>
      <c r="I224" s="813"/>
      <c r="J224" s="814"/>
      <c r="K224" s="815"/>
      <c r="L224" s="816">
        <v>-25000</v>
      </c>
      <c r="M224" s="817"/>
      <c r="N224" s="818"/>
      <c r="O224" s="819"/>
      <c r="P224" s="819"/>
      <c r="Q224" s="820"/>
      <c r="R224" s="1161"/>
    </row>
    <row r="225" spans="1:18">
      <c r="A225" s="1159" t="s">
        <v>2007</v>
      </c>
      <c r="B225" s="1158" t="s">
        <v>807</v>
      </c>
      <c r="C225" s="1158" t="s">
        <v>808</v>
      </c>
      <c r="D225" s="1158" t="s">
        <v>96</v>
      </c>
      <c r="E225" s="1160">
        <v>40011</v>
      </c>
      <c r="F225" s="812" t="s">
        <v>49</v>
      </c>
      <c r="G225" s="813">
        <v>11000000</v>
      </c>
      <c r="H225" s="813">
        <v>0</v>
      </c>
      <c r="I225" s="813">
        <v>12845586.01</v>
      </c>
      <c r="J225" s="814" t="s">
        <v>657</v>
      </c>
      <c r="K225" s="815"/>
      <c r="L225" s="816"/>
      <c r="M225" s="817"/>
      <c r="N225" s="818"/>
      <c r="O225" s="819"/>
      <c r="P225" s="819"/>
      <c r="Q225" s="820"/>
      <c r="R225" s="1161"/>
    </row>
    <row r="226" spans="1:18">
      <c r="A226" s="1159"/>
      <c r="B226" s="1158" t="s">
        <v>807</v>
      </c>
      <c r="C226" s="1158" t="s">
        <v>808</v>
      </c>
      <c r="D226" s="1158" t="s">
        <v>96</v>
      </c>
      <c r="E226" s="1160">
        <v>40801</v>
      </c>
      <c r="F226" s="812"/>
      <c r="G226" s="813"/>
      <c r="H226" s="813"/>
      <c r="I226" s="813"/>
      <c r="J226" s="814"/>
      <c r="K226" s="815">
        <v>11000000</v>
      </c>
      <c r="L226" s="816"/>
      <c r="M226" s="817">
        <v>11000</v>
      </c>
      <c r="N226" s="818">
        <v>1000</v>
      </c>
      <c r="O226" s="819"/>
      <c r="P226" s="819"/>
      <c r="Q226" s="820">
        <v>550000</v>
      </c>
      <c r="R226" s="1161">
        <v>550</v>
      </c>
    </row>
    <row r="227" spans="1:18">
      <c r="A227" s="1159" t="s">
        <v>1991</v>
      </c>
      <c r="B227" s="1158" t="s">
        <v>809</v>
      </c>
      <c r="C227" s="1158" t="s">
        <v>810</v>
      </c>
      <c r="D227" s="1158" t="s">
        <v>90</v>
      </c>
      <c r="E227" s="1160">
        <v>39927</v>
      </c>
      <c r="F227" s="812" t="s">
        <v>49</v>
      </c>
      <c r="G227" s="813">
        <v>15000000</v>
      </c>
      <c r="H227" s="813">
        <v>0</v>
      </c>
      <c r="I227" s="813">
        <v>18707708.84</v>
      </c>
      <c r="J227" s="814" t="s">
        <v>657</v>
      </c>
      <c r="K227" s="815"/>
      <c r="L227" s="816"/>
      <c r="M227" s="817"/>
      <c r="N227" s="818"/>
      <c r="O227" s="819"/>
      <c r="P227" s="819"/>
      <c r="Q227" s="820"/>
      <c r="R227" s="1161"/>
    </row>
    <row r="228" spans="1:18">
      <c r="A228" s="1159"/>
      <c r="B228" s="1158" t="s">
        <v>809</v>
      </c>
      <c r="C228" s="1158" t="s">
        <v>810</v>
      </c>
      <c r="D228" s="1158" t="s">
        <v>90</v>
      </c>
      <c r="E228" s="1160">
        <v>41052</v>
      </c>
      <c r="F228" s="812"/>
      <c r="G228" s="813"/>
      <c r="H228" s="813"/>
      <c r="I228" s="813"/>
      <c r="J228" s="814"/>
      <c r="K228" s="815">
        <v>6000000</v>
      </c>
      <c r="L228" s="816"/>
      <c r="M228" s="817">
        <v>6000</v>
      </c>
      <c r="N228" s="818">
        <v>1000</v>
      </c>
      <c r="O228" s="819"/>
      <c r="P228" s="819"/>
      <c r="Q228" s="820"/>
      <c r="R228" s="1161"/>
    </row>
    <row r="229" spans="1:18">
      <c r="A229" s="1159"/>
      <c r="B229" s="1158" t="s">
        <v>809</v>
      </c>
      <c r="C229" s="1158" t="s">
        <v>810</v>
      </c>
      <c r="D229" s="1158" t="s">
        <v>90</v>
      </c>
      <c r="E229" s="1160">
        <v>41283</v>
      </c>
      <c r="F229" s="812"/>
      <c r="G229" s="813"/>
      <c r="H229" s="813"/>
      <c r="I229" s="813"/>
      <c r="J229" s="814"/>
      <c r="K229" s="815">
        <v>2500000</v>
      </c>
      <c r="L229" s="816"/>
      <c r="M229" s="817">
        <v>2500</v>
      </c>
      <c r="N229" s="818">
        <v>1000</v>
      </c>
      <c r="O229" s="819"/>
      <c r="P229" s="819"/>
      <c r="Q229" s="820"/>
      <c r="R229" s="1161"/>
    </row>
    <row r="230" spans="1:18">
      <c r="A230" s="1159"/>
      <c r="B230" s="1158" t="s">
        <v>809</v>
      </c>
      <c r="C230" s="1158" t="s">
        <v>810</v>
      </c>
      <c r="D230" s="1158" t="s">
        <v>90</v>
      </c>
      <c r="E230" s="1160">
        <v>41388</v>
      </c>
      <c r="F230" s="812"/>
      <c r="G230" s="813"/>
      <c r="H230" s="813"/>
      <c r="I230" s="813"/>
      <c r="J230" s="814"/>
      <c r="K230" s="815">
        <v>6500000</v>
      </c>
      <c r="L230" s="816"/>
      <c r="M230" s="817">
        <v>6500</v>
      </c>
      <c r="N230" s="818">
        <v>1000</v>
      </c>
      <c r="O230" s="819"/>
      <c r="P230" s="819"/>
      <c r="Q230" s="820">
        <v>750000</v>
      </c>
      <c r="R230" s="1161">
        <v>750</v>
      </c>
    </row>
    <row r="231" spans="1:18">
      <c r="A231" s="1159" t="s">
        <v>1991</v>
      </c>
      <c r="B231" s="1158" t="s">
        <v>811</v>
      </c>
      <c r="C231" s="1158" t="s">
        <v>812</v>
      </c>
      <c r="D231" s="1158" t="s">
        <v>80</v>
      </c>
      <c r="E231" s="1160">
        <v>39885</v>
      </c>
      <c r="F231" s="812" t="s">
        <v>49</v>
      </c>
      <c r="G231" s="813">
        <v>607000</v>
      </c>
      <c r="H231" s="813">
        <v>0</v>
      </c>
      <c r="I231" s="813">
        <v>724123.53</v>
      </c>
      <c r="J231" s="814" t="s">
        <v>657</v>
      </c>
      <c r="K231" s="815"/>
      <c r="L231" s="816"/>
      <c r="M231" s="817"/>
      <c r="N231" s="818"/>
      <c r="O231" s="819"/>
      <c r="P231" s="819"/>
      <c r="Q231" s="820"/>
      <c r="R231" s="1161"/>
    </row>
    <row r="232" spans="1:18">
      <c r="A232" s="1159"/>
      <c r="B232" s="1158" t="s">
        <v>811</v>
      </c>
      <c r="C232" s="1158" t="s">
        <v>812</v>
      </c>
      <c r="D232" s="1158" t="s">
        <v>80</v>
      </c>
      <c r="E232" s="1160">
        <v>40849</v>
      </c>
      <c r="F232" s="812"/>
      <c r="G232" s="813"/>
      <c r="H232" s="813"/>
      <c r="I232" s="813"/>
      <c r="J232" s="814"/>
      <c r="K232" s="815">
        <v>607000</v>
      </c>
      <c r="L232" s="816"/>
      <c r="M232" s="817">
        <v>607</v>
      </c>
      <c r="N232" s="818">
        <v>1000</v>
      </c>
      <c r="O232" s="819"/>
      <c r="P232" s="819"/>
      <c r="Q232" s="820">
        <v>30000</v>
      </c>
      <c r="R232" s="1161">
        <v>30</v>
      </c>
    </row>
    <row r="233" spans="1:18">
      <c r="A233" s="1159">
        <v>11</v>
      </c>
      <c r="B233" s="1158" t="s">
        <v>813</v>
      </c>
      <c r="C233" s="1158" t="s">
        <v>814</v>
      </c>
      <c r="D233" s="1158" t="s">
        <v>131</v>
      </c>
      <c r="E233" s="1160">
        <v>39822</v>
      </c>
      <c r="F233" s="812" t="s">
        <v>26</v>
      </c>
      <c r="G233" s="813">
        <v>20000000</v>
      </c>
      <c r="H233" s="813">
        <v>0</v>
      </c>
      <c r="I233" s="813">
        <v>22902777.780000001</v>
      </c>
      <c r="J233" s="814" t="s">
        <v>707</v>
      </c>
      <c r="K233" s="815"/>
      <c r="L233" s="816"/>
      <c r="M233" s="817"/>
      <c r="N233" s="818"/>
      <c r="O233" s="819"/>
      <c r="P233" s="819"/>
      <c r="Q233" s="820"/>
      <c r="R233" s="1161"/>
    </row>
    <row r="234" spans="1:18">
      <c r="A234" s="1159"/>
      <c r="B234" s="1158" t="s">
        <v>813</v>
      </c>
      <c r="C234" s="1158" t="s">
        <v>814</v>
      </c>
      <c r="D234" s="1158" t="s">
        <v>131</v>
      </c>
      <c r="E234" s="1160">
        <v>40751</v>
      </c>
      <c r="F234" s="812"/>
      <c r="G234" s="813"/>
      <c r="H234" s="813"/>
      <c r="I234" s="813"/>
      <c r="J234" s="814"/>
      <c r="K234" s="815">
        <v>10000000</v>
      </c>
      <c r="L234" s="816"/>
      <c r="M234" s="817">
        <v>10000</v>
      </c>
      <c r="N234" s="818">
        <v>1000</v>
      </c>
      <c r="O234" s="819"/>
      <c r="P234" s="819"/>
      <c r="Q234" s="820"/>
      <c r="R234" s="1161"/>
    </row>
    <row r="235" spans="1:18">
      <c r="A235" s="1159"/>
      <c r="B235" s="1158" t="s">
        <v>813</v>
      </c>
      <c r="C235" s="1158" t="s">
        <v>814</v>
      </c>
      <c r="D235" s="1158" t="s">
        <v>131</v>
      </c>
      <c r="E235" s="1160">
        <v>41010</v>
      </c>
      <c r="F235" s="812"/>
      <c r="G235" s="813"/>
      <c r="H235" s="813"/>
      <c r="I235" s="813"/>
      <c r="J235" s="814"/>
      <c r="K235" s="815">
        <v>10000000</v>
      </c>
      <c r="L235" s="816"/>
      <c r="M235" s="817">
        <v>10000</v>
      </c>
      <c r="N235" s="818">
        <v>1000</v>
      </c>
      <c r="O235" s="819"/>
      <c r="P235" s="819"/>
      <c r="Q235" s="820"/>
      <c r="R235" s="1161"/>
    </row>
    <row r="236" spans="1:18">
      <c r="A236" s="1159" t="s">
        <v>1990</v>
      </c>
      <c r="B236" s="1158" t="s">
        <v>815</v>
      </c>
      <c r="C236" s="1158" t="s">
        <v>816</v>
      </c>
      <c r="D236" s="1158" t="s">
        <v>121</v>
      </c>
      <c r="E236" s="1160">
        <v>39805</v>
      </c>
      <c r="F236" s="812" t="s">
        <v>49</v>
      </c>
      <c r="G236" s="813">
        <v>4767000</v>
      </c>
      <c r="H236" s="813">
        <v>0</v>
      </c>
      <c r="I236" s="813">
        <v>10674333.800000001</v>
      </c>
      <c r="J236" s="814" t="s">
        <v>657</v>
      </c>
      <c r="K236" s="815"/>
      <c r="L236" s="816"/>
      <c r="M236" s="817"/>
      <c r="N236" s="818"/>
      <c r="O236" s="819"/>
      <c r="P236" s="819"/>
      <c r="Q236" s="820"/>
      <c r="R236" s="1161"/>
    </row>
    <row r="237" spans="1:18">
      <c r="A237" s="1159"/>
      <c r="B237" s="1158" t="s">
        <v>815</v>
      </c>
      <c r="C237" s="1158" t="s">
        <v>816</v>
      </c>
      <c r="D237" s="1158" t="s">
        <v>121</v>
      </c>
      <c r="E237" s="1160">
        <v>40165</v>
      </c>
      <c r="F237" s="812"/>
      <c r="G237" s="813">
        <v>4640000</v>
      </c>
      <c r="H237" s="813"/>
      <c r="I237" s="813"/>
      <c r="J237" s="814"/>
      <c r="K237" s="815"/>
      <c r="L237" s="816"/>
      <c r="M237" s="817"/>
      <c r="N237" s="818"/>
      <c r="O237" s="819"/>
      <c r="P237" s="819"/>
      <c r="Q237" s="820"/>
      <c r="R237" s="1161"/>
    </row>
    <row r="238" spans="1:18">
      <c r="A238" s="1159"/>
      <c r="B238" s="1158" t="s">
        <v>815</v>
      </c>
      <c r="C238" s="1158" t="s">
        <v>816</v>
      </c>
      <c r="D238" s="1158" t="s">
        <v>121</v>
      </c>
      <c r="E238" s="1160">
        <v>40738</v>
      </c>
      <c r="F238" s="812"/>
      <c r="G238" s="813"/>
      <c r="H238" s="813"/>
      <c r="I238" s="813"/>
      <c r="J238" s="814"/>
      <c r="K238" s="815">
        <v>9407000</v>
      </c>
      <c r="L238" s="816"/>
      <c r="M238" s="817">
        <v>9407</v>
      </c>
      <c r="N238" s="818">
        <v>1000</v>
      </c>
      <c r="O238" s="819"/>
      <c r="P238" s="819"/>
      <c r="Q238" s="820">
        <v>238000</v>
      </c>
      <c r="R238" s="1161">
        <v>238</v>
      </c>
    </row>
    <row r="239" spans="1:18">
      <c r="A239" s="1159"/>
      <c r="B239" s="1158" t="s">
        <v>817</v>
      </c>
      <c r="C239" s="1158" t="s">
        <v>818</v>
      </c>
      <c r="D239" s="1158" t="s">
        <v>89</v>
      </c>
      <c r="E239" s="1160">
        <v>39822</v>
      </c>
      <c r="F239" s="812" t="s">
        <v>26</v>
      </c>
      <c r="G239" s="813">
        <v>44000000</v>
      </c>
      <c r="H239" s="813">
        <v>0</v>
      </c>
      <c r="I239" s="813">
        <v>41984062.5</v>
      </c>
      <c r="J239" s="814" t="s">
        <v>673</v>
      </c>
      <c r="K239" s="815"/>
      <c r="L239" s="816"/>
      <c r="M239" s="817"/>
      <c r="N239" s="818"/>
      <c r="O239" s="819"/>
      <c r="P239" s="819"/>
      <c r="Q239" s="820"/>
      <c r="R239" s="1161"/>
    </row>
    <row r="240" spans="1:18">
      <c r="A240" s="1159"/>
      <c r="B240" s="1158" t="s">
        <v>817</v>
      </c>
      <c r="C240" s="1158" t="s">
        <v>818</v>
      </c>
      <c r="D240" s="1158" t="s">
        <v>89</v>
      </c>
      <c r="E240" s="1160">
        <v>40606</v>
      </c>
      <c r="F240" s="812"/>
      <c r="G240" s="813"/>
      <c r="H240" s="813"/>
      <c r="I240" s="813"/>
      <c r="J240" s="814"/>
      <c r="K240" s="815">
        <v>38000000</v>
      </c>
      <c r="L240" s="816"/>
      <c r="M240" s="817">
        <v>44000</v>
      </c>
      <c r="N240" s="818">
        <v>863.6</v>
      </c>
      <c r="O240" s="819">
        <v>-6000000</v>
      </c>
      <c r="P240" s="819"/>
      <c r="Q240" s="820"/>
      <c r="R240" s="1161"/>
    </row>
    <row r="241" spans="1:18">
      <c r="A241" s="1159" t="s">
        <v>1992</v>
      </c>
      <c r="B241" s="1158" t="s">
        <v>819</v>
      </c>
      <c r="C241" s="1158" t="s">
        <v>820</v>
      </c>
      <c r="D241" s="1158" t="s">
        <v>81</v>
      </c>
      <c r="E241" s="1160">
        <v>39871</v>
      </c>
      <c r="F241" s="812" t="s">
        <v>49</v>
      </c>
      <c r="G241" s="813">
        <v>4000000</v>
      </c>
      <c r="H241" s="813">
        <v>0</v>
      </c>
      <c r="I241" s="813">
        <v>4755899.67</v>
      </c>
      <c r="J241" s="814" t="s">
        <v>657</v>
      </c>
      <c r="K241" s="815"/>
      <c r="L241" s="816"/>
      <c r="M241" s="817"/>
      <c r="N241" s="818"/>
      <c r="O241" s="819"/>
      <c r="P241" s="819"/>
      <c r="Q241" s="820"/>
      <c r="R241" s="1161"/>
    </row>
    <row r="242" spans="1:18">
      <c r="A242" s="1159"/>
      <c r="B242" s="1158" t="s">
        <v>819</v>
      </c>
      <c r="C242" s="1158" t="s">
        <v>820</v>
      </c>
      <c r="D242" s="1158" t="s">
        <v>81</v>
      </c>
      <c r="E242" s="1160">
        <v>40801</v>
      </c>
      <c r="F242" s="812"/>
      <c r="G242" s="813"/>
      <c r="H242" s="813"/>
      <c r="I242" s="813"/>
      <c r="J242" s="814"/>
      <c r="K242" s="815">
        <v>4000000</v>
      </c>
      <c r="L242" s="816"/>
      <c r="M242" s="817">
        <v>4000</v>
      </c>
      <c r="N242" s="818">
        <v>1000</v>
      </c>
      <c r="O242" s="819"/>
      <c r="P242" s="819"/>
      <c r="Q242" s="820">
        <v>200000</v>
      </c>
      <c r="R242" s="1161">
        <v>200</v>
      </c>
    </row>
    <row r="243" spans="1:18">
      <c r="A243" s="1159" t="s">
        <v>1991</v>
      </c>
      <c r="B243" s="1158" t="s">
        <v>821</v>
      </c>
      <c r="C243" s="1158" t="s">
        <v>822</v>
      </c>
      <c r="D243" s="1158" t="s">
        <v>81</v>
      </c>
      <c r="E243" s="1160">
        <v>39836</v>
      </c>
      <c r="F243" s="812" t="s">
        <v>49</v>
      </c>
      <c r="G243" s="813">
        <v>3300000</v>
      </c>
      <c r="H243" s="813">
        <v>0</v>
      </c>
      <c r="I243" s="813">
        <v>3802219.25</v>
      </c>
      <c r="J243" s="814" t="s">
        <v>657</v>
      </c>
      <c r="K243" s="815"/>
      <c r="L243" s="816"/>
      <c r="M243" s="817"/>
      <c r="N243" s="818"/>
      <c r="O243" s="819"/>
      <c r="P243" s="819"/>
      <c r="Q243" s="820"/>
      <c r="R243" s="1161"/>
    </row>
    <row r="244" spans="1:18">
      <c r="A244" s="1159"/>
      <c r="B244" s="1158" t="s">
        <v>821</v>
      </c>
      <c r="C244" s="1158" t="s">
        <v>822</v>
      </c>
      <c r="D244" s="1158" t="s">
        <v>81</v>
      </c>
      <c r="E244" s="1160">
        <v>40520</v>
      </c>
      <c r="F244" s="812"/>
      <c r="G244" s="813"/>
      <c r="H244" s="813"/>
      <c r="I244" s="813"/>
      <c r="J244" s="814"/>
      <c r="K244" s="815">
        <v>3300000</v>
      </c>
      <c r="L244" s="816"/>
      <c r="M244" s="817">
        <v>3300</v>
      </c>
      <c r="N244" s="818">
        <v>1000</v>
      </c>
      <c r="O244" s="819"/>
      <c r="P244" s="819"/>
      <c r="Q244" s="820">
        <v>165000</v>
      </c>
      <c r="R244" s="1161">
        <v>165</v>
      </c>
    </row>
    <row r="245" spans="1:18">
      <c r="A245" s="1159">
        <v>8</v>
      </c>
      <c r="B245" s="1158" t="s">
        <v>823</v>
      </c>
      <c r="C245" s="1158" t="s">
        <v>824</v>
      </c>
      <c r="D245" s="1158" t="s">
        <v>90</v>
      </c>
      <c r="E245" s="1160">
        <v>39836</v>
      </c>
      <c r="F245" s="812" t="s">
        <v>49</v>
      </c>
      <c r="G245" s="813">
        <v>1037000</v>
      </c>
      <c r="H245" s="813">
        <v>1037000</v>
      </c>
      <c r="I245" s="813">
        <v>215442.61</v>
      </c>
      <c r="J245" s="814" t="s">
        <v>662</v>
      </c>
      <c r="K245" s="815"/>
      <c r="L245" s="816"/>
      <c r="M245" s="817"/>
      <c r="N245" s="818"/>
      <c r="O245" s="819"/>
      <c r="P245" s="819"/>
      <c r="Q245" s="820"/>
      <c r="R245" s="1161"/>
    </row>
    <row r="246" spans="1:18">
      <c r="A246" s="1159">
        <v>8</v>
      </c>
      <c r="B246" s="1158" t="s">
        <v>825</v>
      </c>
      <c r="C246" s="1158" t="s">
        <v>826</v>
      </c>
      <c r="D246" s="1158" t="s">
        <v>81</v>
      </c>
      <c r="E246" s="1160">
        <v>39836</v>
      </c>
      <c r="F246" s="812" t="s">
        <v>49</v>
      </c>
      <c r="G246" s="813">
        <v>4656000</v>
      </c>
      <c r="H246" s="813">
        <v>4656000</v>
      </c>
      <c r="I246" s="813">
        <v>396163.67</v>
      </c>
      <c r="J246" s="814" t="s">
        <v>662</v>
      </c>
      <c r="K246" s="815"/>
      <c r="L246" s="816"/>
      <c r="M246" s="817"/>
      <c r="N246" s="818"/>
      <c r="O246" s="819"/>
      <c r="P246" s="819"/>
      <c r="Q246" s="820"/>
      <c r="R246" s="1161"/>
    </row>
    <row r="247" spans="1:18">
      <c r="A247" s="1159" t="s">
        <v>1991</v>
      </c>
      <c r="B247" s="1158" t="s">
        <v>827</v>
      </c>
      <c r="C247" s="1158" t="s">
        <v>828</v>
      </c>
      <c r="D247" s="1158" t="s">
        <v>86</v>
      </c>
      <c r="E247" s="1160">
        <v>39805</v>
      </c>
      <c r="F247" s="812" t="s">
        <v>49</v>
      </c>
      <c r="G247" s="813">
        <v>4700000</v>
      </c>
      <c r="H247" s="813">
        <v>0</v>
      </c>
      <c r="I247" s="813">
        <v>5452281.1900000004</v>
      </c>
      <c r="J247" s="814" t="s">
        <v>657</v>
      </c>
      <c r="K247" s="815"/>
      <c r="L247" s="816"/>
      <c r="M247" s="817"/>
      <c r="N247" s="818"/>
      <c r="O247" s="819"/>
      <c r="P247" s="819"/>
      <c r="Q247" s="820"/>
      <c r="R247" s="1161"/>
    </row>
    <row r="248" spans="1:18">
      <c r="A248" s="1159"/>
      <c r="B248" s="1158" t="s">
        <v>827</v>
      </c>
      <c r="C248" s="1158" t="s">
        <v>828</v>
      </c>
      <c r="D248" s="1158" t="s">
        <v>86</v>
      </c>
      <c r="E248" s="1160">
        <v>40542</v>
      </c>
      <c r="F248" s="812"/>
      <c r="G248" s="813"/>
      <c r="H248" s="813"/>
      <c r="I248" s="813"/>
      <c r="J248" s="814"/>
      <c r="K248" s="815">
        <v>4700000</v>
      </c>
      <c r="L248" s="816"/>
      <c r="M248" s="817">
        <v>4700</v>
      </c>
      <c r="N248" s="818">
        <v>1000</v>
      </c>
      <c r="O248" s="819"/>
      <c r="P248" s="819"/>
      <c r="Q248" s="820">
        <v>235000</v>
      </c>
      <c r="R248" s="1161">
        <v>235</v>
      </c>
    </row>
    <row r="249" spans="1:18">
      <c r="A249" s="1159">
        <v>39</v>
      </c>
      <c r="B249" s="1158" t="s">
        <v>829</v>
      </c>
      <c r="C249" s="1158" t="s">
        <v>830</v>
      </c>
      <c r="D249" s="1158" t="s">
        <v>55</v>
      </c>
      <c r="E249" s="1160">
        <v>39794</v>
      </c>
      <c r="F249" s="812" t="s">
        <v>26</v>
      </c>
      <c r="G249" s="813">
        <v>41279000</v>
      </c>
      <c r="H249" s="813">
        <v>0</v>
      </c>
      <c r="I249" s="813">
        <v>45252104.25</v>
      </c>
      <c r="J249" s="814" t="s">
        <v>657</v>
      </c>
      <c r="K249" s="815"/>
      <c r="L249" s="816"/>
      <c r="M249" s="817"/>
      <c r="N249" s="818"/>
      <c r="O249" s="819"/>
      <c r="P249" s="819"/>
      <c r="Q249" s="820"/>
      <c r="R249" s="1161"/>
    </row>
    <row r="250" spans="1:18">
      <c r="A250" s="1159"/>
      <c r="B250" s="1158" t="s">
        <v>829</v>
      </c>
      <c r="C250" s="1158" t="s">
        <v>830</v>
      </c>
      <c r="D250" s="1158" t="s">
        <v>55</v>
      </c>
      <c r="E250" s="1160">
        <v>40571</v>
      </c>
      <c r="F250" s="812"/>
      <c r="G250" s="813"/>
      <c r="H250" s="813"/>
      <c r="I250" s="813"/>
      <c r="J250" s="814"/>
      <c r="K250" s="815">
        <v>41279000</v>
      </c>
      <c r="L250" s="816"/>
      <c r="M250" s="817">
        <v>41279</v>
      </c>
      <c r="N250" s="818">
        <v>1000</v>
      </c>
      <c r="O250" s="819"/>
      <c r="P250" s="819"/>
      <c r="Q250" s="820"/>
      <c r="R250" s="1161"/>
    </row>
    <row r="251" spans="1:18">
      <c r="A251" s="1159">
        <v>8</v>
      </c>
      <c r="B251" s="1158" t="s">
        <v>831</v>
      </c>
      <c r="C251" s="1158" t="s">
        <v>832</v>
      </c>
      <c r="D251" s="1158" t="s">
        <v>88</v>
      </c>
      <c r="E251" s="1160">
        <v>39913</v>
      </c>
      <c r="F251" s="812" t="s">
        <v>49</v>
      </c>
      <c r="G251" s="813">
        <v>5100000</v>
      </c>
      <c r="H251" s="813">
        <v>5100000</v>
      </c>
      <c r="I251" s="813">
        <v>304973</v>
      </c>
      <c r="J251" s="814" t="s">
        <v>662</v>
      </c>
      <c r="K251" s="815"/>
      <c r="L251" s="816"/>
      <c r="M251" s="817"/>
      <c r="N251" s="818"/>
      <c r="O251" s="819"/>
      <c r="P251" s="819"/>
      <c r="Q251" s="820"/>
      <c r="R251" s="1161"/>
    </row>
    <row r="252" spans="1:18">
      <c r="A252" s="1159">
        <v>11</v>
      </c>
      <c r="B252" s="1158" t="s">
        <v>833</v>
      </c>
      <c r="C252" s="1158" t="s">
        <v>834</v>
      </c>
      <c r="D252" s="1158" t="s">
        <v>131</v>
      </c>
      <c r="E252" s="1160">
        <v>39766</v>
      </c>
      <c r="F252" s="812" t="s">
        <v>26</v>
      </c>
      <c r="G252" s="813">
        <v>3555199000</v>
      </c>
      <c r="H252" s="813">
        <v>0</v>
      </c>
      <c r="I252" s="813">
        <v>3806873702.1300001</v>
      </c>
      <c r="J252" s="814" t="s">
        <v>657</v>
      </c>
      <c r="K252" s="815"/>
      <c r="L252" s="816"/>
      <c r="M252" s="817"/>
      <c r="N252" s="818"/>
      <c r="O252" s="819"/>
      <c r="P252" s="819"/>
      <c r="Q252" s="820"/>
      <c r="R252" s="1161"/>
    </row>
    <row r="253" spans="1:18">
      <c r="A253" s="1159"/>
      <c r="B253" s="1158" t="s">
        <v>833</v>
      </c>
      <c r="C253" s="1158" t="s">
        <v>834</v>
      </c>
      <c r="D253" s="1158" t="s">
        <v>131</v>
      </c>
      <c r="E253" s="1160">
        <v>39981</v>
      </c>
      <c r="F253" s="812"/>
      <c r="G253" s="813"/>
      <c r="H253" s="813"/>
      <c r="I253" s="813"/>
      <c r="J253" s="814"/>
      <c r="K253" s="815">
        <v>3555199000</v>
      </c>
      <c r="L253" s="816"/>
      <c r="M253" s="817">
        <v>3555199</v>
      </c>
      <c r="N253" s="818">
        <v>1000</v>
      </c>
      <c r="O253" s="819"/>
      <c r="P253" s="819"/>
      <c r="Q253" s="820"/>
      <c r="R253" s="1161"/>
    </row>
    <row r="254" spans="1:18">
      <c r="A254" s="1159"/>
      <c r="B254" s="1158" t="s">
        <v>833</v>
      </c>
      <c r="C254" s="1158" t="s">
        <v>834</v>
      </c>
      <c r="D254" s="1158" t="s">
        <v>131</v>
      </c>
      <c r="E254" s="1160">
        <v>40156</v>
      </c>
      <c r="F254" s="812"/>
      <c r="G254" s="813"/>
      <c r="H254" s="813"/>
      <c r="I254" s="813"/>
      <c r="J254" s="814"/>
      <c r="K254" s="815"/>
      <c r="L254" s="816"/>
      <c r="M254" s="817"/>
      <c r="N254" s="818"/>
      <c r="O254" s="819"/>
      <c r="P254" s="819"/>
      <c r="Q254" s="820">
        <v>146500064.55000001</v>
      </c>
      <c r="R254" s="1161">
        <v>12657960</v>
      </c>
    </row>
    <row r="255" spans="1:18">
      <c r="A255" s="1159" t="s">
        <v>1993</v>
      </c>
      <c r="B255" s="1158" t="s">
        <v>835</v>
      </c>
      <c r="C255" s="1158" t="s">
        <v>836</v>
      </c>
      <c r="D255" s="1158" t="s">
        <v>85</v>
      </c>
      <c r="E255" s="1160">
        <v>39805</v>
      </c>
      <c r="F255" s="812" t="s">
        <v>49</v>
      </c>
      <c r="G255" s="813">
        <v>4000000</v>
      </c>
      <c r="H255" s="813">
        <v>0</v>
      </c>
      <c r="I255" s="813">
        <v>4742850.8899999997</v>
      </c>
      <c r="J255" s="814" t="s">
        <v>673</v>
      </c>
      <c r="K255" s="815"/>
      <c r="L255" s="816"/>
      <c r="M255" s="817"/>
      <c r="N255" s="818"/>
      <c r="O255" s="819"/>
      <c r="P255" s="819"/>
      <c r="Q255" s="820"/>
      <c r="R255" s="1161"/>
    </row>
    <row r="256" spans="1:18">
      <c r="A256" s="1159"/>
      <c r="B256" s="1158" t="s">
        <v>835</v>
      </c>
      <c r="C256" s="1158" t="s">
        <v>836</v>
      </c>
      <c r="D256" s="1158" t="s">
        <v>85</v>
      </c>
      <c r="E256" s="1160">
        <v>41221</v>
      </c>
      <c r="F256" s="812"/>
      <c r="G256" s="813"/>
      <c r="H256" s="813"/>
      <c r="I256" s="813"/>
      <c r="J256" s="814"/>
      <c r="K256" s="815">
        <v>247727.04</v>
      </c>
      <c r="L256" s="816"/>
      <c r="M256" s="817">
        <v>264</v>
      </c>
      <c r="N256" s="818">
        <v>938.4</v>
      </c>
      <c r="O256" s="819">
        <v>-16272.96</v>
      </c>
      <c r="P256" s="819"/>
      <c r="Q256" s="820"/>
      <c r="R256" s="1161"/>
    </row>
    <row r="257" spans="1:18">
      <c r="A257" s="1159"/>
      <c r="B257" s="1158" t="s">
        <v>835</v>
      </c>
      <c r="C257" s="1158" t="s">
        <v>836</v>
      </c>
      <c r="D257" s="1158" t="s">
        <v>85</v>
      </c>
      <c r="E257" s="1160">
        <v>41222</v>
      </c>
      <c r="F257" s="812"/>
      <c r="G257" s="813"/>
      <c r="H257" s="813"/>
      <c r="I257" s="813"/>
      <c r="J257" s="814"/>
      <c r="K257" s="815">
        <v>3505712.96</v>
      </c>
      <c r="L257" s="816"/>
      <c r="M257" s="817">
        <v>3736</v>
      </c>
      <c r="N257" s="818">
        <v>938.4</v>
      </c>
      <c r="O257" s="819">
        <v>-230287.04</v>
      </c>
      <c r="P257" s="819"/>
      <c r="Q257" s="820">
        <v>169042</v>
      </c>
      <c r="R257" s="1161">
        <v>200</v>
      </c>
    </row>
    <row r="258" spans="1:18">
      <c r="A258" s="1159"/>
      <c r="B258" s="1158" t="s">
        <v>835</v>
      </c>
      <c r="C258" s="1158" t="s">
        <v>836</v>
      </c>
      <c r="D258" s="1158" t="s">
        <v>85</v>
      </c>
      <c r="E258" s="1160">
        <v>41285</v>
      </c>
      <c r="F258" s="812"/>
      <c r="G258" s="813"/>
      <c r="H258" s="813"/>
      <c r="I258" s="813"/>
      <c r="J258" s="814"/>
      <c r="K258" s="815"/>
      <c r="L258" s="816">
        <v>-25000</v>
      </c>
      <c r="M258" s="817"/>
      <c r="N258" s="818"/>
      <c r="O258" s="819"/>
      <c r="P258" s="819"/>
      <c r="Q258" s="820"/>
      <c r="R258" s="1161"/>
    </row>
    <row r="259" spans="1:18">
      <c r="A259" s="1159" t="s">
        <v>2008</v>
      </c>
      <c r="B259" s="1158" t="s">
        <v>837</v>
      </c>
      <c r="C259" s="1158" t="s">
        <v>838</v>
      </c>
      <c r="D259" s="1158" t="s">
        <v>90</v>
      </c>
      <c r="E259" s="1160">
        <v>40109</v>
      </c>
      <c r="F259" s="812" t="s">
        <v>160</v>
      </c>
      <c r="G259" s="813">
        <v>6251000</v>
      </c>
      <c r="H259" s="813">
        <v>0</v>
      </c>
      <c r="I259" s="813">
        <v>7547479.5599999996</v>
      </c>
      <c r="J259" s="814" t="s">
        <v>657</v>
      </c>
      <c r="K259" s="815"/>
      <c r="L259" s="816"/>
      <c r="M259" s="817"/>
      <c r="N259" s="818"/>
      <c r="O259" s="819"/>
      <c r="P259" s="819"/>
      <c r="Q259" s="820"/>
      <c r="R259" s="1161"/>
    </row>
    <row r="260" spans="1:18">
      <c r="A260" s="1159"/>
      <c r="B260" s="1158" t="s">
        <v>837</v>
      </c>
      <c r="C260" s="1158" t="s">
        <v>838</v>
      </c>
      <c r="D260" s="1158" t="s">
        <v>90</v>
      </c>
      <c r="E260" s="1160">
        <v>40794</v>
      </c>
      <c r="F260" s="812"/>
      <c r="G260" s="813"/>
      <c r="H260" s="813"/>
      <c r="I260" s="813"/>
      <c r="J260" s="814"/>
      <c r="K260" s="815">
        <v>6251000</v>
      </c>
      <c r="L260" s="816"/>
      <c r="M260" s="817">
        <v>6251000</v>
      </c>
      <c r="N260" s="818">
        <v>1</v>
      </c>
      <c r="O260" s="819"/>
      <c r="P260" s="819"/>
      <c r="Q260" s="820">
        <v>313000</v>
      </c>
      <c r="R260" s="1161">
        <v>313000</v>
      </c>
    </row>
    <row r="261" spans="1:18">
      <c r="A261" s="1159"/>
      <c r="B261" s="1158" t="s">
        <v>839</v>
      </c>
      <c r="C261" s="1158" t="s">
        <v>840</v>
      </c>
      <c r="D261" s="1158" t="s">
        <v>55</v>
      </c>
      <c r="E261" s="1160">
        <v>39822</v>
      </c>
      <c r="F261" s="812" t="s">
        <v>26</v>
      </c>
      <c r="G261" s="813">
        <v>16000000</v>
      </c>
      <c r="H261" s="813">
        <v>0</v>
      </c>
      <c r="I261" s="813">
        <v>19941788.940000001</v>
      </c>
      <c r="J261" s="814" t="s">
        <v>673</v>
      </c>
      <c r="K261" s="815"/>
      <c r="L261" s="816"/>
      <c r="M261" s="817"/>
      <c r="N261" s="818"/>
      <c r="O261" s="819"/>
      <c r="P261" s="819"/>
      <c r="Q261" s="820"/>
      <c r="R261" s="1161"/>
    </row>
    <row r="262" spans="1:18">
      <c r="A262" s="1159"/>
      <c r="B262" s="1158" t="s">
        <v>839</v>
      </c>
      <c r="C262" s="1158" t="s">
        <v>840</v>
      </c>
      <c r="D262" s="1158" t="s">
        <v>55</v>
      </c>
      <c r="E262" s="1160">
        <v>41325</v>
      </c>
      <c r="F262" s="812"/>
      <c r="G262" s="813"/>
      <c r="H262" s="813"/>
      <c r="I262" s="813"/>
      <c r="J262" s="814"/>
      <c r="K262" s="815">
        <v>14525843.4</v>
      </c>
      <c r="L262" s="816"/>
      <c r="M262" s="817">
        <v>15534</v>
      </c>
      <c r="N262" s="818">
        <v>935.1</v>
      </c>
      <c r="O262" s="819">
        <v>-1008156.6</v>
      </c>
      <c r="P262" s="819"/>
      <c r="Q262" s="820"/>
      <c r="R262" s="1161"/>
    </row>
    <row r="263" spans="1:18">
      <c r="A263" s="1159"/>
      <c r="B263" s="1158" t="s">
        <v>839</v>
      </c>
      <c r="C263" s="1158" t="s">
        <v>840</v>
      </c>
      <c r="D263" s="1158" t="s">
        <v>55</v>
      </c>
      <c r="E263" s="1160">
        <v>41326</v>
      </c>
      <c r="F263" s="812"/>
      <c r="G263" s="813"/>
      <c r="H263" s="813"/>
      <c r="I263" s="813"/>
      <c r="J263" s="814"/>
      <c r="K263" s="815">
        <v>435756.6</v>
      </c>
      <c r="L263" s="816"/>
      <c r="M263" s="817">
        <v>466</v>
      </c>
      <c r="N263" s="818">
        <v>935.1</v>
      </c>
      <c r="O263" s="819">
        <v>-30243.4</v>
      </c>
      <c r="P263" s="819"/>
      <c r="Q263" s="820"/>
      <c r="R263" s="1161"/>
    </row>
    <row r="264" spans="1:18">
      <c r="A264" s="1159"/>
      <c r="B264" s="1158" t="s">
        <v>839</v>
      </c>
      <c r="C264" s="1158" t="s">
        <v>840</v>
      </c>
      <c r="D264" s="1158" t="s">
        <v>55</v>
      </c>
      <c r="E264" s="1160">
        <v>41359</v>
      </c>
      <c r="F264" s="812"/>
      <c r="G264" s="813"/>
      <c r="H264" s="813"/>
      <c r="I264" s="813"/>
      <c r="J264" s="814"/>
      <c r="K264" s="815"/>
      <c r="L264" s="816">
        <v>-149616</v>
      </c>
      <c r="M264" s="817"/>
      <c r="N264" s="818"/>
      <c r="O264" s="819"/>
      <c r="P264" s="819"/>
      <c r="Q264" s="820"/>
      <c r="R264" s="1161"/>
    </row>
    <row r="265" spans="1:18">
      <c r="A265" s="1159"/>
      <c r="B265" s="1158" t="s">
        <v>839</v>
      </c>
      <c r="C265" s="1158" t="s">
        <v>840</v>
      </c>
      <c r="D265" s="1158" t="s">
        <v>55</v>
      </c>
      <c r="E265" s="1160">
        <v>41383</v>
      </c>
      <c r="F265" s="812"/>
      <c r="G265" s="813"/>
      <c r="H265" s="813"/>
      <c r="I265" s="813"/>
      <c r="J265" s="814"/>
      <c r="K265" s="815"/>
      <c r="L265" s="816"/>
      <c r="M265" s="817"/>
      <c r="N265" s="818"/>
      <c r="O265" s="819"/>
      <c r="P265" s="819"/>
      <c r="Q265" s="820">
        <v>1800000</v>
      </c>
      <c r="R265" s="1161">
        <v>357675</v>
      </c>
    </row>
    <row r="266" spans="1:18">
      <c r="A266" s="1159"/>
      <c r="B266" s="1158" t="s">
        <v>841</v>
      </c>
      <c r="C266" s="1158" t="s">
        <v>842</v>
      </c>
      <c r="D266" s="1158" t="s">
        <v>55</v>
      </c>
      <c r="E266" s="1160">
        <v>39850</v>
      </c>
      <c r="F266" s="812" t="s">
        <v>26</v>
      </c>
      <c r="G266" s="813">
        <v>4000000</v>
      </c>
      <c r="H266" s="813">
        <v>0</v>
      </c>
      <c r="I266" s="813">
        <v>3994452</v>
      </c>
      <c r="J266" s="814" t="s">
        <v>673</v>
      </c>
      <c r="K266" s="815"/>
      <c r="L266" s="816"/>
      <c r="M266" s="817"/>
      <c r="N266" s="818"/>
      <c r="O266" s="819"/>
      <c r="P266" s="819"/>
      <c r="Q266" s="820"/>
      <c r="R266" s="1161"/>
    </row>
    <row r="267" spans="1:18">
      <c r="A267" s="1159"/>
      <c r="B267" s="1158" t="s">
        <v>841</v>
      </c>
      <c r="C267" s="1158" t="s">
        <v>842</v>
      </c>
      <c r="D267" s="1158" t="s">
        <v>55</v>
      </c>
      <c r="E267" s="1160">
        <v>41243</v>
      </c>
      <c r="F267" s="812"/>
      <c r="G267" s="813"/>
      <c r="H267" s="813"/>
      <c r="I267" s="813"/>
      <c r="J267" s="814"/>
      <c r="K267" s="815">
        <v>3412000</v>
      </c>
      <c r="L267" s="816"/>
      <c r="M267" s="817">
        <v>4000</v>
      </c>
      <c r="N267" s="818">
        <v>853</v>
      </c>
      <c r="O267" s="819">
        <v>-588000</v>
      </c>
      <c r="P267" s="819"/>
      <c r="Q267" s="820"/>
      <c r="R267" s="1161"/>
    </row>
    <row r="268" spans="1:18">
      <c r="A268" s="1159"/>
      <c r="B268" s="1158" t="s">
        <v>841</v>
      </c>
      <c r="C268" s="1158" t="s">
        <v>842</v>
      </c>
      <c r="D268" s="1158" t="s">
        <v>55</v>
      </c>
      <c r="E268" s="1160">
        <v>41285</v>
      </c>
      <c r="F268" s="812"/>
      <c r="G268" s="813"/>
      <c r="H268" s="813"/>
      <c r="I268" s="813"/>
      <c r="J268" s="814"/>
      <c r="K268" s="815"/>
      <c r="L268" s="816">
        <v>-34120</v>
      </c>
      <c r="M268" s="817"/>
      <c r="N268" s="818"/>
      <c r="O268" s="819"/>
      <c r="P268" s="819"/>
      <c r="Q268" s="820"/>
      <c r="R268" s="1161"/>
    </row>
    <row r="269" spans="1:18">
      <c r="A269" s="1159"/>
      <c r="B269" s="1158" t="s">
        <v>841</v>
      </c>
      <c r="C269" s="1158" t="s">
        <v>842</v>
      </c>
      <c r="D269" s="1158" t="s">
        <v>55</v>
      </c>
      <c r="E269" s="1160">
        <v>41359</v>
      </c>
      <c r="F269" s="812"/>
      <c r="G269" s="813"/>
      <c r="H269" s="813"/>
      <c r="I269" s="813"/>
      <c r="J269" s="814"/>
      <c r="K269" s="815"/>
      <c r="L269" s="816">
        <v>-15880</v>
      </c>
      <c r="M269" s="817"/>
      <c r="N269" s="818"/>
      <c r="O269" s="819"/>
      <c r="P269" s="819"/>
      <c r="Q269" s="820"/>
      <c r="R269" s="1161"/>
    </row>
    <row r="270" spans="1:18">
      <c r="A270" s="1159"/>
      <c r="B270" s="1158" t="s">
        <v>841</v>
      </c>
      <c r="C270" s="1158" t="s">
        <v>842</v>
      </c>
      <c r="D270" s="1158" t="s">
        <v>55</v>
      </c>
      <c r="E270" s="1160">
        <v>41436</v>
      </c>
      <c r="F270" s="812"/>
      <c r="G270" s="813"/>
      <c r="H270" s="813"/>
      <c r="I270" s="813"/>
      <c r="J270" s="814"/>
      <c r="K270" s="815"/>
      <c r="L270" s="816"/>
      <c r="M270" s="817"/>
      <c r="N270" s="818"/>
      <c r="O270" s="819"/>
      <c r="P270" s="819"/>
      <c r="Q270" s="820">
        <v>19132</v>
      </c>
      <c r="R270" s="1161">
        <v>86957</v>
      </c>
    </row>
    <row r="271" spans="1:18">
      <c r="A271" s="1159">
        <v>11</v>
      </c>
      <c r="B271" s="1158" t="s">
        <v>843</v>
      </c>
      <c r="C271" s="1158" t="s">
        <v>763</v>
      </c>
      <c r="D271" s="1158" t="s">
        <v>86</v>
      </c>
      <c r="E271" s="1160">
        <v>39857</v>
      </c>
      <c r="F271" s="812" t="s">
        <v>26</v>
      </c>
      <c r="G271" s="813">
        <v>9201000</v>
      </c>
      <c r="H271" s="813">
        <v>0</v>
      </c>
      <c r="I271" s="813">
        <v>11388958.51</v>
      </c>
      <c r="J271" s="814" t="s">
        <v>657</v>
      </c>
      <c r="K271" s="815"/>
      <c r="L271" s="816"/>
      <c r="M271" s="817"/>
      <c r="N271" s="818"/>
      <c r="O271" s="819"/>
      <c r="P271" s="819"/>
      <c r="Q271" s="820"/>
      <c r="R271" s="1161"/>
    </row>
    <row r="272" spans="1:18">
      <c r="A272" s="1159"/>
      <c r="B272" s="1158" t="s">
        <v>843</v>
      </c>
      <c r="C272" s="1158" t="s">
        <v>763</v>
      </c>
      <c r="D272" s="1158" t="s">
        <v>86</v>
      </c>
      <c r="E272" s="1160">
        <v>41383</v>
      </c>
      <c r="F272" s="812"/>
      <c r="G272" s="813"/>
      <c r="H272" s="813"/>
      <c r="I272" s="813"/>
      <c r="J272" s="814"/>
      <c r="K272" s="815">
        <v>9201000</v>
      </c>
      <c r="L272" s="816"/>
      <c r="M272" s="817">
        <v>9201</v>
      </c>
      <c r="N272" s="818">
        <v>1000</v>
      </c>
      <c r="O272" s="819"/>
      <c r="P272" s="819"/>
      <c r="Q272" s="820">
        <v>213594.16</v>
      </c>
      <c r="R272" s="1161">
        <v>205379</v>
      </c>
    </row>
    <row r="273" spans="1:18">
      <c r="A273" s="1159" t="s">
        <v>2009</v>
      </c>
      <c r="B273" s="1158" t="s">
        <v>844</v>
      </c>
      <c r="C273" s="1158" t="s">
        <v>692</v>
      </c>
      <c r="D273" s="1158" t="s">
        <v>16</v>
      </c>
      <c r="E273" s="1160">
        <v>39829</v>
      </c>
      <c r="F273" s="812" t="s">
        <v>53</v>
      </c>
      <c r="G273" s="813">
        <v>18980000</v>
      </c>
      <c r="H273" s="813">
        <v>0</v>
      </c>
      <c r="I273" s="813">
        <v>20511580.550000001</v>
      </c>
      <c r="J273" s="814" t="s">
        <v>657</v>
      </c>
      <c r="K273" s="815"/>
      <c r="L273" s="816"/>
      <c r="M273" s="817"/>
      <c r="N273" s="818"/>
      <c r="O273" s="819"/>
      <c r="P273" s="819"/>
      <c r="Q273" s="820"/>
      <c r="R273" s="1161"/>
    </row>
    <row r="274" spans="1:18">
      <c r="A274" s="1159"/>
      <c r="B274" s="1158" t="s">
        <v>844</v>
      </c>
      <c r="C274" s="1158" t="s">
        <v>692</v>
      </c>
      <c r="D274" s="1158" t="s">
        <v>16</v>
      </c>
      <c r="E274" s="1160">
        <v>40417</v>
      </c>
      <c r="F274" s="812"/>
      <c r="G274" s="813"/>
      <c r="H274" s="813"/>
      <c r="I274" s="813"/>
      <c r="J274" s="814"/>
      <c r="K274" s="815">
        <v>18980000</v>
      </c>
      <c r="L274" s="816"/>
      <c r="M274" s="817">
        <v>18980</v>
      </c>
      <c r="N274" s="818">
        <v>1000</v>
      </c>
      <c r="O274" s="819"/>
      <c r="P274" s="819"/>
      <c r="Q274" s="820"/>
      <c r="R274" s="1161"/>
    </row>
    <row r="275" spans="1:18">
      <c r="A275" s="1159"/>
      <c r="B275" s="1158" t="s">
        <v>845</v>
      </c>
      <c r="C275" s="1158" t="s">
        <v>846</v>
      </c>
      <c r="D275" s="1158" t="s">
        <v>87</v>
      </c>
      <c r="E275" s="1160">
        <v>39773</v>
      </c>
      <c r="F275" s="812" t="s">
        <v>26</v>
      </c>
      <c r="G275" s="813">
        <v>38970000</v>
      </c>
      <c r="H275" s="813">
        <v>0</v>
      </c>
      <c r="I275" s="813">
        <v>17678900</v>
      </c>
      <c r="J275" s="814" t="s">
        <v>673</v>
      </c>
      <c r="K275" s="815"/>
      <c r="L275" s="816"/>
      <c r="M275" s="817"/>
      <c r="N275" s="818"/>
      <c r="O275" s="819"/>
      <c r="P275" s="819"/>
      <c r="Q275" s="820"/>
      <c r="R275" s="1161"/>
    </row>
    <row r="276" spans="1:18">
      <c r="A276" s="1159"/>
      <c r="B276" s="1158" t="s">
        <v>845</v>
      </c>
      <c r="C276" s="1158" t="s">
        <v>846</v>
      </c>
      <c r="D276" s="1158" t="s">
        <v>87</v>
      </c>
      <c r="E276" s="1160">
        <v>40724</v>
      </c>
      <c r="F276" s="812"/>
      <c r="G276" s="813"/>
      <c r="H276" s="813"/>
      <c r="I276" s="813"/>
      <c r="J276" s="814"/>
      <c r="K276" s="815">
        <v>16250000</v>
      </c>
      <c r="L276" s="816"/>
      <c r="M276" s="817">
        <v>38970</v>
      </c>
      <c r="N276" s="818">
        <v>417</v>
      </c>
      <c r="O276" s="819">
        <v>-22720000</v>
      </c>
      <c r="P276" s="819"/>
      <c r="Q276" s="820"/>
      <c r="R276" s="1161"/>
    </row>
    <row r="277" spans="1:18">
      <c r="A277" s="1159">
        <v>11</v>
      </c>
      <c r="B277" s="1158" t="s">
        <v>847</v>
      </c>
      <c r="C277" s="1158" t="s">
        <v>659</v>
      </c>
      <c r="D277" s="1158" t="s">
        <v>81</v>
      </c>
      <c r="E277" s="1160">
        <v>39787</v>
      </c>
      <c r="F277" s="812" t="s">
        <v>26</v>
      </c>
      <c r="G277" s="813">
        <v>258000000</v>
      </c>
      <c r="H277" s="813">
        <v>0</v>
      </c>
      <c r="I277" s="813">
        <v>316766666.66000003</v>
      </c>
      <c r="J277" s="814" t="s">
        <v>707</v>
      </c>
      <c r="K277" s="815"/>
      <c r="L277" s="816"/>
      <c r="M277" s="817"/>
      <c r="N277" s="818"/>
      <c r="O277" s="819"/>
      <c r="P277" s="819"/>
      <c r="Q277" s="820"/>
      <c r="R277" s="1161"/>
    </row>
    <row r="278" spans="1:18">
      <c r="A278" s="1159"/>
      <c r="B278" s="1158" t="s">
        <v>847</v>
      </c>
      <c r="C278" s="1158" t="s">
        <v>659</v>
      </c>
      <c r="D278" s="1158" t="s">
        <v>81</v>
      </c>
      <c r="E278" s="1160">
        <v>41353</v>
      </c>
      <c r="F278" s="812"/>
      <c r="G278" s="813"/>
      <c r="H278" s="813"/>
      <c r="I278" s="813"/>
      <c r="J278" s="814"/>
      <c r="K278" s="815">
        <v>129000000</v>
      </c>
      <c r="L278" s="816"/>
      <c r="M278" s="817">
        <v>129000</v>
      </c>
      <c r="N278" s="818">
        <v>1000</v>
      </c>
      <c r="O278" s="819"/>
      <c r="P278" s="819"/>
      <c r="Q278" s="820"/>
      <c r="R278" s="1161"/>
    </row>
    <row r="279" spans="1:18">
      <c r="A279" s="1159"/>
      <c r="B279" s="1158" t="s">
        <v>847</v>
      </c>
      <c r="C279" s="1158" t="s">
        <v>659</v>
      </c>
      <c r="D279" s="1158" t="s">
        <v>81</v>
      </c>
      <c r="E279" s="1160">
        <v>41547</v>
      </c>
      <c r="F279" s="812"/>
      <c r="G279" s="813"/>
      <c r="H279" s="813"/>
      <c r="I279" s="813"/>
      <c r="J279" s="814"/>
      <c r="K279" s="815">
        <v>129000000</v>
      </c>
      <c r="L279" s="816"/>
      <c r="M279" s="817">
        <v>129000</v>
      </c>
      <c r="N279" s="818">
        <v>1000</v>
      </c>
      <c r="O279" s="819"/>
      <c r="P279" s="819"/>
      <c r="Q279" s="820"/>
      <c r="R279" s="1161"/>
    </row>
    <row r="280" spans="1:18">
      <c r="A280" s="1159" t="s">
        <v>2010</v>
      </c>
      <c r="B280" s="1158" t="s">
        <v>849</v>
      </c>
      <c r="C280" s="1158" t="s">
        <v>850</v>
      </c>
      <c r="D280" s="1158" t="s">
        <v>16</v>
      </c>
      <c r="E280" s="1160">
        <v>39871</v>
      </c>
      <c r="F280" s="812" t="s">
        <v>49</v>
      </c>
      <c r="G280" s="813">
        <v>3000000</v>
      </c>
      <c r="H280" s="813">
        <v>0</v>
      </c>
      <c r="I280" s="813">
        <v>7448071.4699999997</v>
      </c>
      <c r="J280" s="814" t="s">
        <v>657</v>
      </c>
      <c r="K280" s="815"/>
      <c r="L280" s="816"/>
      <c r="M280" s="817"/>
      <c r="N280" s="818"/>
      <c r="O280" s="819"/>
      <c r="P280" s="819"/>
      <c r="Q280" s="820"/>
      <c r="R280" s="1161"/>
    </row>
    <row r="281" spans="1:18">
      <c r="A281" s="1159"/>
      <c r="B281" s="1158" t="s">
        <v>849</v>
      </c>
      <c r="C281" s="1158" t="s">
        <v>850</v>
      </c>
      <c r="D281" s="1158" t="s">
        <v>16</v>
      </c>
      <c r="E281" s="1160">
        <v>40169</v>
      </c>
      <c r="F281" s="812"/>
      <c r="G281" s="813">
        <v>3500000</v>
      </c>
      <c r="H281" s="813"/>
      <c r="I281" s="813"/>
      <c r="J281" s="814"/>
      <c r="K281" s="815"/>
      <c r="L281" s="816"/>
      <c r="M281" s="817"/>
      <c r="N281" s="818"/>
      <c r="O281" s="819"/>
      <c r="P281" s="819"/>
      <c r="Q281" s="820"/>
      <c r="R281" s="1161"/>
    </row>
    <row r="282" spans="1:18">
      <c r="A282" s="1159"/>
      <c r="B282" s="1158" t="s">
        <v>849</v>
      </c>
      <c r="C282" s="1158" t="s">
        <v>850</v>
      </c>
      <c r="D282" s="1158" t="s">
        <v>16</v>
      </c>
      <c r="E282" s="1160">
        <v>40745</v>
      </c>
      <c r="F282" s="812"/>
      <c r="G282" s="813"/>
      <c r="H282" s="813"/>
      <c r="I282" s="813"/>
      <c r="J282" s="814"/>
      <c r="K282" s="815">
        <v>6500000</v>
      </c>
      <c r="L282" s="816"/>
      <c r="M282" s="817">
        <v>6500</v>
      </c>
      <c r="N282" s="818">
        <v>1000</v>
      </c>
      <c r="O282" s="819"/>
      <c r="P282" s="819"/>
      <c r="Q282" s="820">
        <v>263000</v>
      </c>
      <c r="R282" s="1161">
        <v>263</v>
      </c>
    </row>
    <row r="283" spans="1:18">
      <c r="A283" s="1159" t="s">
        <v>2011</v>
      </c>
      <c r="B283" s="1158" t="s">
        <v>851</v>
      </c>
      <c r="C283" s="1158" t="s">
        <v>852</v>
      </c>
      <c r="D283" s="1158" t="s">
        <v>80</v>
      </c>
      <c r="E283" s="1160">
        <v>39962</v>
      </c>
      <c r="F283" s="812" t="s">
        <v>49</v>
      </c>
      <c r="G283" s="813">
        <v>4114000</v>
      </c>
      <c r="H283" s="813">
        <v>0</v>
      </c>
      <c r="I283" s="813">
        <v>271579.53000000003</v>
      </c>
      <c r="J283" s="814" t="s">
        <v>1981</v>
      </c>
      <c r="K283" s="815"/>
      <c r="L283" s="816"/>
      <c r="M283" s="817"/>
      <c r="N283" s="818"/>
      <c r="O283" s="819"/>
      <c r="P283" s="819"/>
      <c r="Q283" s="820"/>
      <c r="R283" s="1161"/>
    </row>
    <row r="284" spans="1:18">
      <c r="A284" s="1159"/>
      <c r="B284" s="1158" t="s">
        <v>851</v>
      </c>
      <c r="C284" s="1158" t="s">
        <v>852</v>
      </c>
      <c r="D284" s="1158" t="s">
        <v>80</v>
      </c>
      <c r="E284" s="1160">
        <v>40830</v>
      </c>
      <c r="F284" s="812"/>
      <c r="G284" s="813"/>
      <c r="H284" s="813"/>
      <c r="I284" s="813"/>
      <c r="J284" s="814"/>
      <c r="K284" s="815"/>
      <c r="L284" s="816"/>
      <c r="M284" s="817"/>
      <c r="N284" s="818"/>
      <c r="O284" s="819">
        <v>-4114000</v>
      </c>
      <c r="P284" s="819"/>
      <c r="Q284" s="820"/>
      <c r="R284" s="1161"/>
    </row>
    <row r="285" spans="1:18">
      <c r="A285" s="1159" t="s">
        <v>2012</v>
      </c>
      <c r="B285" s="1158" t="s">
        <v>853</v>
      </c>
      <c r="C285" s="1158" t="s">
        <v>854</v>
      </c>
      <c r="D285" s="1158" t="s">
        <v>105</v>
      </c>
      <c r="E285" s="1160">
        <v>39864</v>
      </c>
      <c r="F285" s="812" t="s">
        <v>49</v>
      </c>
      <c r="G285" s="813">
        <v>2644000</v>
      </c>
      <c r="H285" s="813">
        <v>0</v>
      </c>
      <c r="I285" s="813">
        <v>4982141.8600000003</v>
      </c>
      <c r="J285" s="814" t="s">
        <v>673</v>
      </c>
      <c r="K285" s="815"/>
      <c r="L285" s="816"/>
      <c r="M285" s="817"/>
      <c r="N285" s="818"/>
      <c r="O285" s="819"/>
      <c r="P285" s="819"/>
      <c r="Q285" s="820"/>
      <c r="R285" s="1161"/>
    </row>
    <row r="286" spans="1:18">
      <c r="A286" s="1159"/>
      <c r="B286" s="1158" t="s">
        <v>853</v>
      </c>
      <c r="C286" s="1158" t="s">
        <v>854</v>
      </c>
      <c r="D286" s="1158" t="s">
        <v>105</v>
      </c>
      <c r="E286" s="1160">
        <v>40176</v>
      </c>
      <c r="F286" s="812"/>
      <c r="G286" s="813">
        <v>1753000</v>
      </c>
      <c r="H286" s="813"/>
      <c r="I286" s="813"/>
      <c r="J286" s="814"/>
      <c r="K286" s="815"/>
      <c r="L286" s="816"/>
      <c r="M286" s="817"/>
      <c r="N286" s="818"/>
      <c r="O286" s="819"/>
      <c r="P286" s="819"/>
      <c r="Q286" s="820"/>
      <c r="R286" s="1161"/>
    </row>
    <row r="287" spans="1:18">
      <c r="A287" s="1159"/>
      <c r="B287" s="1158" t="s">
        <v>853</v>
      </c>
      <c r="C287" s="1158" t="s">
        <v>854</v>
      </c>
      <c r="D287" s="1158" t="s">
        <v>105</v>
      </c>
      <c r="E287" s="1160">
        <v>41241</v>
      </c>
      <c r="F287" s="812"/>
      <c r="G287" s="813"/>
      <c r="H287" s="813"/>
      <c r="I287" s="813"/>
      <c r="J287" s="814"/>
      <c r="K287" s="815">
        <v>1268825.6000000001</v>
      </c>
      <c r="L287" s="816"/>
      <c r="M287" s="817">
        <v>1360</v>
      </c>
      <c r="N287" s="818">
        <v>932.05</v>
      </c>
      <c r="O287" s="819">
        <v>-91174.399999999994</v>
      </c>
      <c r="P287" s="819"/>
      <c r="Q287" s="820"/>
      <c r="R287" s="1161"/>
    </row>
    <row r="288" spans="1:18">
      <c r="A288" s="1159"/>
      <c r="B288" s="1158" t="s">
        <v>853</v>
      </c>
      <c r="C288" s="1158" t="s">
        <v>854</v>
      </c>
      <c r="D288" s="1158" t="s">
        <v>105</v>
      </c>
      <c r="E288" s="1160">
        <v>41242</v>
      </c>
      <c r="F288" s="812"/>
      <c r="G288" s="813"/>
      <c r="H288" s="813"/>
      <c r="I288" s="813"/>
      <c r="J288" s="814"/>
      <c r="K288" s="815">
        <v>2831259.86</v>
      </c>
      <c r="L288" s="816"/>
      <c r="M288" s="817">
        <v>3037</v>
      </c>
      <c r="N288" s="818">
        <v>932.05</v>
      </c>
      <c r="O288" s="819">
        <v>-205740.14</v>
      </c>
      <c r="P288" s="819"/>
      <c r="Q288" s="820">
        <v>115861.34</v>
      </c>
      <c r="R288" s="1161">
        <v>132</v>
      </c>
    </row>
    <row r="289" spans="1:18">
      <c r="A289" s="1159"/>
      <c r="B289" s="1158" t="s">
        <v>853</v>
      </c>
      <c r="C289" s="1158" t="s">
        <v>854</v>
      </c>
      <c r="D289" s="1158" t="s">
        <v>105</v>
      </c>
      <c r="E289" s="1160">
        <v>41285</v>
      </c>
      <c r="F289" s="812"/>
      <c r="G289" s="813"/>
      <c r="H289" s="813"/>
      <c r="I289" s="813"/>
      <c r="J289" s="814"/>
      <c r="K289" s="815"/>
      <c r="L289" s="816">
        <v>-32969.919999999998</v>
      </c>
      <c r="M289" s="817"/>
      <c r="N289" s="818"/>
      <c r="O289" s="819"/>
      <c r="P289" s="819"/>
      <c r="Q289" s="820"/>
      <c r="R289" s="1161"/>
    </row>
    <row r="290" spans="1:18">
      <c r="A290" s="1159"/>
      <c r="B290" s="1158" t="s">
        <v>853</v>
      </c>
      <c r="C290" s="1158" t="s">
        <v>854</v>
      </c>
      <c r="D290" s="1158" t="s">
        <v>105</v>
      </c>
      <c r="E290" s="1160">
        <v>41359</v>
      </c>
      <c r="F290" s="812"/>
      <c r="G290" s="813"/>
      <c r="H290" s="813"/>
      <c r="I290" s="813"/>
      <c r="J290" s="814"/>
      <c r="K290" s="815"/>
      <c r="L290" s="816">
        <v>-363.42</v>
      </c>
      <c r="M290" s="817"/>
      <c r="N290" s="818"/>
      <c r="O290" s="819"/>
      <c r="P290" s="819"/>
      <c r="Q290" s="820"/>
      <c r="R290" s="1161"/>
    </row>
    <row r="291" spans="1:18">
      <c r="A291" s="1159" t="s">
        <v>1993</v>
      </c>
      <c r="B291" s="1158" t="s">
        <v>855</v>
      </c>
      <c r="C291" s="1158" t="s">
        <v>856</v>
      </c>
      <c r="D291" s="1158" t="s">
        <v>108</v>
      </c>
      <c r="E291" s="1160">
        <v>39899</v>
      </c>
      <c r="F291" s="812" t="s">
        <v>49</v>
      </c>
      <c r="G291" s="813">
        <v>24300000</v>
      </c>
      <c r="H291" s="813">
        <v>0</v>
      </c>
      <c r="I291" s="813">
        <v>27432357.949999999</v>
      </c>
      <c r="J291" s="814" t="s">
        <v>673</v>
      </c>
      <c r="K291" s="815"/>
      <c r="L291" s="816"/>
      <c r="M291" s="817"/>
      <c r="N291" s="818"/>
      <c r="O291" s="819"/>
      <c r="P291" s="819"/>
      <c r="Q291" s="820"/>
      <c r="R291" s="1161"/>
    </row>
    <row r="292" spans="1:18">
      <c r="A292" s="1159"/>
      <c r="B292" s="1158" t="s">
        <v>855</v>
      </c>
      <c r="C292" s="1158" t="s">
        <v>856</v>
      </c>
      <c r="D292" s="1158" t="s">
        <v>108</v>
      </c>
      <c r="E292" s="1160">
        <v>41128</v>
      </c>
      <c r="F292" s="812"/>
      <c r="G292" s="813"/>
      <c r="H292" s="813"/>
      <c r="I292" s="813"/>
      <c r="J292" s="814"/>
      <c r="K292" s="815"/>
      <c r="L292" s="816"/>
      <c r="M292" s="817"/>
      <c r="N292" s="818"/>
      <c r="O292" s="819"/>
      <c r="P292" s="819"/>
      <c r="Q292" s="820">
        <v>287213.84999999998</v>
      </c>
      <c r="R292" s="1161">
        <v>315</v>
      </c>
    </row>
    <row r="293" spans="1:18">
      <c r="A293" s="1159"/>
      <c r="B293" s="1158" t="s">
        <v>855</v>
      </c>
      <c r="C293" s="1158" t="s">
        <v>856</v>
      </c>
      <c r="D293" s="1158" t="s">
        <v>108</v>
      </c>
      <c r="E293" s="1160">
        <v>41130</v>
      </c>
      <c r="F293" s="812"/>
      <c r="G293" s="813"/>
      <c r="H293" s="813"/>
      <c r="I293" s="813"/>
      <c r="J293" s="814"/>
      <c r="K293" s="815">
        <v>923304</v>
      </c>
      <c r="L293" s="816"/>
      <c r="M293" s="817">
        <v>1020</v>
      </c>
      <c r="N293" s="818">
        <v>905.2</v>
      </c>
      <c r="O293" s="819">
        <v>-96696</v>
      </c>
      <c r="P293" s="819"/>
      <c r="Q293" s="820">
        <v>689313.24</v>
      </c>
      <c r="R293" s="1161">
        <v>756</v>
      </c>
    </row>
    <row r="294" spans="1:18">
      <c r="A294" s="1159"/>
      <c r="B294" s="1158" t="s">
        <v>855</v>
      </c>
      <c r="C294" s="1158" t="s">
        <v>856</v>
      </c>
      <c r="D294" s="1158" t="s">
        <v>108</v>
      </c>
      <c r="E294" s="1160">
        <v>41131</v>
      </c>
      <c r="F294" s="812"/>
      <c r="G294" s="813"/>
      <c r="H294" s="813"/>
      <c r="I294" s="813"/>
      <c r="J294" s="814"/>
      <c r="K294" s="815">
        <v>21073056</v>
      </c>
      <c r="L294" s="816"/>
      <c r="M294" s="817">
        <v>23280</v>
      </c>
      <c r="N294" s="818">
        <v>905.2</v>
      </c>
      <c r="O294" s="819">
        <v>-2206944</v>
      </c>
      <c r="P294" s="819"/>
      <c r="Q294" s="820">
        <v>131297.76</v>
      </c>
      <c r="R294" s="1161">
        <v>144</v>
      </c>
    </row>
    <row r="295" spans="1:18">
      <c r="A295" s="1159"/>
      <c r="B295" s="1158" t="s">
        <v>855</v>
      </c>
      <c r="C295" s="1158" t="s">
        <v>856</v>
      </c>
      <c r="D295" s="1158" t="s">
        <v>108</v>
      </c>
      <c r="E295" s="1160">
        <v>41163</v>
      </c>
      <c r="F295" s="812"/>
      <c r="G295" s="813"/>
      <c r="H295" s="813"/>
      <c r="I295" s="813"/>
      <c r="J295" s="814"/>
      <c r="K295" s="815"/>
      <c r="L295" s="816">
        <v>-219963.6</v>
      </c>
      <c r="M295" s="817"/>
      <c r="N295" s="818"/>
      <c r="O295" s="819"/>
      <c r="P295" s="819"/>
      <c r="Q295" s="820"/>
      <c r="R295" s="1161"/>
    </row>
    <row r="296" spans="1:18">
      <c r="A296" s="1159"/>
      <c r="B296" s="1158" t="s">
        <v>857</v>
      </c>
      <c r="C296" s="1158" t="s">
        <v>858</v>
      </c>
      <c r="D296" s="1158" t="s">
        <v>86</v>
      </c>
      <c r="E296" s="1160">
        <v>39805</v>
      </c>
      <c r="F296" s="812" t="s">
        <v>26</v>
      </c>
      <c r="G296" s="813">
        <v>11560000</v>
      </c>
      <c r="H296" s="813">
        <v>11560000</v>
      </c>
      <c r="I296" s="813">
        <v>516988.89</v>
      </c>
      <c r="J296" s="814" t="s">
        <v>662</v>
      </c>
      <c r="K296" s="815"/>
      <c r="L296" s="816"/>
      <c r="M296" s="817"/>
      <c r="N296" s="818"/>
      <c r="O296" s="819"/>
      <c r="P296" s="819"/>
      <c r="Q296" s="820"/>
      <c r="R296" s="1161"/>
    </row>
    <row r="297" spans="1:18">
      <c r="A297" s="1159">
        <v>8</v>
      </c>
      <c r="B297" s="1158" t="s">
        <v>859</v>
      </c>
      <c r="C297" s="1158" t="s">
        <v>860</v>
      </c>
      <c r="D297" s="1158" t="s">
        <v>97</v>
      </c>
      <c r="E297" s="1160">
        <v>39850</v>
      </c>
      <c r="F297" s="812" t="s">
        <v>49</v>
      </c>
      <c r="G297" s="813">
        <v>3564000</v>
      </c>
      <c r="H297" s="813">
        <v>3564000</v>
      </c>
      <c r="I297" s="813">
        <v>878846</v>
      </c>
      <c r="J297" s="814" t="s">
        <v>662</v>
      </c>
      <c r="K297" s="815"/>
      <c r="L297" s="816"/>
      <c r="M297" s="817"/>
      <c r="N297" s="818"/>
      <c r="O297" s="819"/>
      <c r="P297" s="819"/>
      <c r="Q297" s="820"/>
      <c r="R297" s="1161"/>
    </row>
    <row r="298" spans="1:18">
      <c r="A298" s="1159">
        <v>44</v>
      </c>
      <c r="B298" s="1158" t="s">
        <v>861</v>
      </c>
      <c r="C298" s="1158" t="s">
        <v>862</v>
      </c>
      <c r="D298" s="1158" t="s">
        <v>151</v>
      </c>
      <c r="E298" s="1160">
        <v>39822</v>
      </c>
      <c r="F298" s="812" t="s">
        <v>26</v>
      </c>
      <c r="G298" s="813">
        <v>10000000</v>
      </c>
      <c r="H298" s="813">
        <v>0</v>
      </c>
      <c r="I298" s="813">
        <v>11586666.67</v>
      </c>
      <c r="J298" s="814" t="s">
        <v>657</v>
      </c>
      <c r="K298" s="815"/>
      <c r="L298" s="816"/>
      <c r="M298" s="817"/>
      <c r="N298" s="818"/>
      <c r="O298" s="819"/>
      <c r="P298" s="819"/>
      <c r="Q298" s="820"/>
      <c r="R298" s="1161"/>
    </row>
    <row r="299" spans="1:18">
      <c r="A299" s="1159"/>
      <c r="B299" s="1158" t="s">
        <v>861</v>
      </c>
      <c r="C299" s="1158" t="s">
        <v>862</v>
      </c>
      <c r="D299" s="1158" t="s">
        <v>151</v>
      </c>
      <c r="E299" s="1160">
        <v>40801</v>
      </c>
      <c r="F299" s="812"/>
      <c r="G299" s="813"/>
      <c r="H299" s="813"/>
      <c r="I299" s="813"/>
      <c r="J299" s="814"/>
      <c r="K299" s="815">
        <v>10000000</v>
      </c>
      <c r="L299" s="816"/>
      <c r="M299" s="817">
        <v>10000</v>
      </c>
      <c r="N299" s="818">
        <v>1000</v>
      </c>
      <c r="O299" s="819"/>
      <c r="P299" s="819"/>
      <c r="Q299" s="820"/>
      <c r="R299" s="1161"/>
    </row>
    <row r="300" spans="1:18">
      <c r="A300" s="1159"/>
      <c r="B300" s="1158" t="s">
        <v>861</v>
      </c>
      <c r="C300" s="1158" t="s">
        <v>862</v>
      </c>
      <c r="D300" s="1158" t="s">
        <v>151</v>
      </c>
      <c r="E300" s="1160">
        <v>40884</v>
      </c>
      <c r="F300" s="812"/>
      <c r="G300" s="813"/>
      <c r="H300" s="813"/>
      <c r="I300" s="813"/>
      <c r="J300" s="814"/>
      <c r="K300" s="815"/>
      <c r="L300" s="816"/>
      <c r="M300" s="817"/>
      <c r="N300" s="818"/>
      <c r="O300" s="819"/>
      <c r="P300" s="819"/>
      <c r="Q300" s="820">
        <v>245000</v>
      </c>
      <c r="R300" s="1161">
        <v>86705</v>
      </c>
    </row>
    <row r="301" spans="1:18">
      <c r="A301" s="1159" t="s">
        <v>2097</v>
      </c>
      <c r="B301" s="1158" t="s">
        <v>863</v>
      </c>
      <c r="C301" s="1158" t="s">
        <v>659</v>
      </c>
      <c r="D301" s="1158" t="s">
        <v>81</v>
      </c>
      <c r="E301" s="1160">
        <v>39794</v>
      </c>
      <c r="F301" s="812" t="s">
        <v>26</v>
      </c>
      <c r="G301" s="813">
        <v>55000000</v>
      </c>
      <c r="H301" s="813">
        <v>0</v>
      </c>
      <c r="I301" s="813">
        <v>64739583.329999998</v>
      </c>
      <c r="J301" s="814" t="s">
        <v>707</v>
      </c>
      <c r="K301" s="815"/>
      <c r="L301" s="816"/>
      <c r="M301" s="817"/>
      <c r="N301" s="818"/>
      <c r="O301" s="819"/>
      <c r="P301" s="819"/>
      <c r="Q301" s="820"/>
      <c r="R301" s="1161"/>
    </row>
    <row r="302" spans="1:18">
      <c r="A302" s="1159"/>
      <c r="B302" s="1158" t="s">
        <v>863</v>
      </c>
      <c r="C302" s="1158" t="s">
        <v>659</v>
      </c>
      <c r="D302" s="1158" t="s">
        <v>81</v>
      </c>
      <c r="E302" s="1160">
        <v>41087</v>
      </c>
      <c r="F302" s="812"/>
      <c r="G302" s="813"/>
      <c r="H302" s="813"/>
      <c r="I302" s="813"/>
      <c r="J302" s="814"/>
      <c r="K302" s="815">
        <v>55000000</v>
      </c>
      <c r="L302" s="816"/>
      <c r="M302" s="817">
        <v>55000</v>
      </c>
      <c r="N302" s="818">
        <v>1000</v>
      </c>
      <c r="O302" s="819"/>
      <c r="P302" s="819"/>
      <c r="Q302" s="820"/>
      <c r="R302" s="1161"/>
    </row>
    <row r="303" spans="1:18">
      <c r="A303" s="1159" t="s">
        <v>1993</v>
      </c>
      <c r="B303" s="1158" t="s">
        <v>864</v>
      </c>
      <c r="C303" s="1158" t="s">
        <v>865</v>
      </c>
      <c r="D303" s="1158" t="s">
        <v>128</v>
      </c>
      <c r="E303" s="1160">
        <v>39934</v>
      </c>
      <c r="F303" s="812" t="s">
        <v>49</v>
      </c>
      <c r="G303" s="813">
        <v>2250000</v>
      </c>
      <c r="H303" s="813">
        <v>0</v>
      </c>
      <c r="I303" s="813">
        <v>2344662.4300000002</v>
      </c>
      <c r="J303" s="814" t="s">
        <v>673</v>
      </c>
      <c r="K303" s="815"/>
      <c r="L303" s="816"/>
      <c r="M303" s="817"/>
      <c r="N303" s="818"/>
      <c r="O303" s="819"/>
      <c r="P303" s="819"/>
      <c r="Q303" s="820"/>
      <c r="R303" s="1161"/>
    </row>
    <row r="304" spans="1:18">
      <c r="A304" s="1159"/>
      <c r="B304" s="1158" t="s">
        <v>864</v>
      </c>
      <c r="C304" s="1158" t="s">
        <v>865</v>
      </c>
      <c r="D304" s="1158" t="s">
        <v>128</v>
      </c>
      <c r="E304" s="1160">
        <v>41211</v>
      </c>
      <c r="F304" s="812"/>
      <c r="G304" s="813"/>
      <c r="H304" s="813"/>
      <c r="I304" s="813"/>
      <c r="J304" s="814"/>
      <c r="K304" s="815">
        <v>24750</v>
      </c>
      <c r="L304" s="816"/>
      <c r="M304" s="817">
        <v>30</v>
      </c>
      <c r="N304" s="818">
        <v>825</v>
      </c>
      <c r="O304" s="819">
        <v>-5250</v>
      </c>
      <c r="P304" s="819"/>
      <c r="Q304" s="820"/>
      <c r="R304" s="1161"/>
    </row>
    <row r="305" spans="1:18">
      <c r="A305" s="1159"/>
      <c r="B305" s="1158" t="s">
        <v>864</v>
      </c>
      <c r="C305" s="1158" t="s">
        <v>865</v>
      </c>
      <c r="D305" s="1158" t="s">
        <v>128</v>
      </c>
      <c r="E305" s="1160">
        <v>41214</v>
      </c>
      <c r="F305" s="812"/>
      <c r="G305" s="813"/>
      <c r="H305" s="813"/>
      <c r="I305" s="813"/>
      <c r="J305" s="814"/>
      <c r="K305" s="815">
        <v>1831500</v>
      </c>
      <c r="L305" s="816"/>
      <c r="M305" s="817">
        <v>2220</v>
      </c>
      <c r="N305" s="818">
        <v>825</v>
      </c>
      <c r="O305" s="819">
        <v>-388500</v>
      </c>
      <c r="P305" s="819"/>
      <c r="Q305" s="820">
        <v>84057.43</v>
      </c>
      <c r="R305" s="1161">
        <v>113</v>
      </c>
    </row>
    <row r="306" spans="1:18">
      <c r="A306" s="1159"/>
      <c r="B306" s="1158" t="s">
        <v>864</v>
      </c>
      <c r="C306" s="1158" t="s">
        <v>865</v>
      </c>
      <c r="D306" s="1158" t="s">
        <v>128</v>
      </c>
      <c r="E306" s="1160">
        <v>41285</v>
      </c>
      <c r="F306" s="812"/>
      <c r="G306" s="813"/>
      <c r="H306" s="813"/>
      <c r="I306" s="813"/>
      <c r="J306" s="814"/>
      <c r="K306" s="815"/>
      <c r="L306" s="816">
        <v>-18562.5</v>
      </c>
      <c r="M306" s="817"/>
      <c r="N306" s="818"/>
      <c r="O306" s="819"/>
      <c r="P306" s="819"/>
      <c r="Q306" s="820"/>
      <c r="R306" s="1161"/>
    </row>
    <row r="307" spans="1:18">
      <c r="A307" s="1159"/>
      <c r="B307" s="1158" t="s">
        <v>864</v>
      </c>
      <c r="C307" s="1158" t="s">
        <v>865</v>
      </c>
      <c r="D307" s="1158" t="s">
        <v>128</v>
      </c>
      <c r="E307" s="1160">
        <v>41359</v>
      </c>
      <c r="F307" s="812"/>
      <c r="G307" s="813"/>
      <c r="H307" s="813"/>
      <c r="I307" s="813"/>
      <c r="J307" s="814"/>
      <c r="K307" s="815"/>
      <c r="L307" s="816">
        <v>-6437.5</v>
      </c>
      <c r="M307" s="817"/>
      <c r="N307" s="818"/>
      <c r="O307" s="819"/>
      <c r="P307" s="819"/>
      <c r="Q307" s="820"/>
      <c r="R307" s="1161"/>
    </row>
    <row r="308" spans="1:18">
      <c r="A308" s="1159" t="s">
        <v>2001</v>
      </c>
      <c r="B308" s="1158" t="s">
        <v>866</v>
      </c>
      <c r="C308" s="1158" t="s">
        <v>867</v>
      </c>
      <c r="D308" s="1158" t="s">
        <v>112</v>
      </c>
      <c r="E308" s="1160">
        <v>39773</v>
      </c>
      <c r="F308" s="812" t="s">
        <v>26</v>
      </c>
      <c r="G308" s="813">
        <v>27875000</v>
      </c>
      <c r="H308" s="813">
        <v>0</v>
      </c>
      <c r="I308" s="813">
        <v>29283302.579999998</v>
      </c>
      <c r="J308" s="814" t="s">
        <v>657</v>
      </c>
      <c r="K308" s="815"/>
      <c r="L308" s="816"/>
      <c r="M308" s="817"/>
      <c r="N308" s="818"/>
      <c r="O308" s="819"/>
      <c r="P308" s="819"/>
      <c r="Q308" s="820"/>
      <c r="R308" s="1161"/>
    </row>
    <row r="309" spans="1:18">
      <c r="A309" s="1159"/>
      <c r="B309" s="1158" t="s">
        <v>866</v>
      </c>
      <c r="C309" s="1158" t="s">
        <v>867</v>
      </c>
      <c r="D309" s="1158" t="s">
        <v>112</v>
      </c>
      <c r="E309" s="1160">
        <v>40086</v>
      </c>
      <c r="F309" s="812"/>
      <c r="G309" s="813"/>
      <c r="H309" s="813"/>
      <c r="I309" s="813"/>
      <c r="J309" s="814"/>
      <c r="K309" s="815">
        <v>27875000</v>
      </c>
      <c r="L309" s="816"/>
      <c r="M309" s="817">
        <v>27875</v>
      </c>
      <c r="N309" s="818">
        <v>1000</v>
      </c>
      <c r="O309" s="819"/>
      <c r="P309" s="819"/>
      <c r="Q309" s="820"/>
      <c r="R309" s="1161"/>
    </row>
    <row r="310" spans="1:18">
      <c r="A310" s="1159"/>
      <c r="B310" s="1158" t="s">
        <v>866</v>
      </c>
      <c r="C310" s="1158" t="s">
        <v>867</v>
      </c>
      <c r="D310" s="1158" t="s">
        <v>112</v>
      </c>
      <c r="E310" s="1160">
        <v>40114</v>
      </c>
      <c r="F310" s="812"/>
      <c r="G310" s="813"/>
      <c r="H310" s="813"/>
      <c r="I310" s="813"/>
      <c r="J310" s="814"/>
      <c r="K310" s="815"/>
      <c r="L310" s="816"/>
      <c r="M310" s="817"/>
      <c r="N310" s="818"/>
      <c r="O310" s="819"/>
      <c r="P310" s="819"/>
      <c r="Q310" s="820">
        <v>212000</v>
      </c>
      <c r="R310" s="1161">
        <v>125413</v>
      </c>
    </row>
    <row r="311" spans="1:18">
      <c r="A311" s="1159" t="s">
        <v>1991</v>
      </c>
      <c r="B311" s="1158" t="s">
        <v>868</v>
      </c>
      <c r="C311" s="1158" t="s">
        <v>869</v>
      </c>
      <c r="D311" s="1158" t="s">
        <v>174</v>
      </c>
      <c r="E311" s="1160">
        <v>39829</v>
      </c>
      <c r="F311" s="812" t="s">
        <v>49</v>
      </c>
      <c r="G311" s="813">
        <v>15000000</v>
      </c>
      <c r="H311" s="813">
        <v>0</v>
      </c>
      <c r="I311" s="813">
        <v>15922937.5</v>
      </c>
      <c r="J311" s="814" t="s">
        <v>657</v>
      </c>
      <c r="K311" s="815"/>
      <c r="L311" s="816"/>
      <c r="M311" s="817"/>
      <c r="N311" s="818"/>
      <c r="O311" s="819"/>
      <c r="P311" s="819"/>
      <c r="Q311" s="820"/>
      <c r="R311" s="1161"/>
    </row>
    <row r="312" spans="1:18">
      <c r="A312" s="1159"/>
      <c r="B312" s="1158" t="s">
        <v>868</v>
      </c>
      <c r="C312" s="1158" t="s">
        <v>869</v>
      </c>
      <c r="D312" s="1158" t="s">
        <v>174</v>
      </c>
      <c r="E312" s="1160">
        <v>39903</v>
      </c>
      <c r="F312" s="812"/>
      <c r="G312" s="813"/>
      <c r="H312" s="813"/>
      <c r="I312" s="813"/>
      <c r="J312" s="814"/>
      <c r="K312" s="815">
        <v>15000000</v>
      </c>
      <c r="L312" s="816"/>
      <c r="M312" s="817">
        <v>15000</v>
      </c>
      <c r="N312" s="818">
        <v>1000</v>
      </c>
      <c r="O312" s="819"/>
      <c r="P312" s="819"/>
      <c r="Q312" s="820"/>
      <c r="R312" s="1161"/>
    </row>
    <row r="313" spans="1:18">
      <c r="A313" s="1159"/>
      <c r="B313" s="1158" t="s">
        <v>868</v>
      </c>
      <c r="C313" s="1158" t="s">
        <v>869</v>
      </c>
      <c r="D313" s="1158" t="s">
        <v>174</v>
      </c>
      <c r="E313" s="1160">
        <v>39918</v>
      </c>
      <c r="F313" s="812"/>
      <c r="G313" s="813"/>
      <c r="H313" s="813"/>
      <c r="I313" s="813"/>
      <c r="J313" s="814"/>
      <c r="K313" s="815"/>
      <c r="L313" s="816"/>
      <c r="M313" s="817"/>
      <c r="N313" s="818"/>
      <c r="O313" s="819"/>
      <c r="P313" s="819"/>
      <c r="Q313" s="820">
        <v>750000</v>
      </c>
      <c r="R313" s="1161">
        <v>750</v>
      </c>
    </row>
    <row r="314" spans="1:18">
      <c r="A314" s="1159">
        <v>45</v>
      </c>
      <c r="B314" s="1158" t="s">
        <v>870</v>
      </c>
      <c r="C314" s="1158" t="s">
        <v>871</v>
      </c>
      <c r="D314" s="1158" t="s">
        <v>177</v>
      </c>
      <c r="E314" s="1160">
        <v>39787</v>
      </c>
      <c r="F314" s="812" t="s">
        <v>26</v>
      </c>
      <c r="G314" s="813">
        <v>10000000</v>
      </c>
      <c r="H314" s="813">
        <v>0</v>
      </c>
      <c r="I314" s="813">
        <v>13886111.109999999</v>
      </c>
      <c r="J314" s="814" t="s">
        <v>657</v>
      </c>
      <c r="K314" s="815"/>
      <c r="L314" s="816"/>
      <c r="M314" s="817"/>
      <c r="N314" s="818"/>
      <c r="O314" s="819"/>
      <c r="P314" s="819"/>
      <c r="Q314" s="820"/>
      <c r="R314" s="1161"/>
    </row>
    <row r="315" spans="1:18">
      <c r="A315" s="1159"/>
      <c r="B315" s="1158" t="s">
        <v>870</v>
      </c>
      <c r="C315" s="1158" t="s">
        <v>871</v>
      </c>
      <c r="D315" s="1158" t="s">
        <v>177</v>
      </c>
      <c r="E315" s="1160">
        <v>40780</v>
      </c>
      <c r="F315" s="812"/>
      <c r="G315" s="813"/>
      <c r="H315" s="813"/>
      <c r="I315" s="813"/>
      <c r="J315" s="814"/>
      <c r="K315" s="815">
        <v>10000000</v>
      </c>
      <c r="L315" s="816"/>
      <c r="M315" s="817">
        <v>10000</v>
      </c>
      <c r="N315" s="818">
        <v>1000</v>
      </c>
      <c r="O315" s="819"/>
      <c r="P315" s="819"/>
      <c r="Q315" s="820"/>
      <c r="R315" s="1161"/>
    </row>
    <row r="316" spans="1:18">
      <c r="A316" s="1159"/>
      <c r="B316" s="1158" t="s">
        <v>870</v>
      </c>
      <c r="C316" s="1158" t="s">
        <v>871</v>
      </c>
      <c r="D316" s="1158" t="s">
        <v>177</v>
      </c>
      <c r="E316" s="1160">
        <v>40835</v>
      </c>
      <c r="F316" s="812"/>
      <c r="G316" s="813"/>
      <c r="H316" s="813"/>
      <c r="I316" s="813"/>
      <c r="J316" s="814"/>
      <c r="K316" s="815"/>
      <c r="L316" s="816"/>
      <c r="M316" s="817"/>
      <c r="N316" s="818"/>
      <c r="O316" s="819"/>
      <c r="P316" s="819"/>
      <c r="Q316" s="820">
        <v>2525000</v>
      </c>
      <c r="R316" s="1161">
        <v>234742</v>
      </c>
    </row>
    <row r="317" spans="1:18">
      <c r="A317" s="1159">
        <v>8</v>
      </c>
      <c r="B317" s="1158" t="s">
        <v>872</v>
      </c>
      <c r="C317" s="1158" t="s">
        <v>873</v>
      </c>
      <c r="D317" s="1158" t="s">
        <v>111</v>
      </c>
      <c r="E317" s="1160">
        <v>39871</v>
      </c>
      <c r="F317" s="812" t="s">
        <v>49</v>
      </c>
      <c r="G317" s="813">
        <v>22500000</v>
      </c>
      <c r="H317" s="813">
        <v>22500000</v>
      </c>
      <c r="I317" s="813">
        <v>2411625</v>
      </c>
      <c r="J317" s="814" t="s">
        <v>662</v>
      </c>
      <c r="K317" s="815"/>
      <c r="L317" s="816"/>
      <c r="M317" s="817"/>
      <c r="N317" s="818"/>
      <c r="O317" s="819"/>
      <c r="P317" s="819"/>
      <c r="Q317" s="820"/>
      <c r="R317" s="1161"/>
    </row>
    <row r="318" spans="1:18">
      <c r="A318" s="1159" t="s">
        <v>1991</v>
      </c>
      <c r="B318" s="1158" t="s">
        <v>874</v>
      </c>
      <c r="C318" s="1158" t="s">
        <v>794</v>
      </c>
      <c r="D318" s="1158" t="s">
        <v>111</v>
      </c>
      <c r="E318" s="1160">
        <v>39843</v>
      </c>
      <c r="F318" s="812" t="s">
        <v>49</v>
      </c>
      <c r="G318" s="813">
        <v>5800000</v>
      </c>
      <c r="H318" s="813">
        <v>0</v>
      </c>
      <c r="I318" s="813">
        <v>6859176.8300000001</v>
      </c>
      <c r="J318" s="814" t="s">
        <v>657</v>
      </c>
      <c r="K318" s="815"/>
      <c r="L318" s="816"/>
      <c r="M318" s="817"/>
      <c r="N318" s="818"/>
      <c r="O318" s="819"/>
      <c r="P318" s="819"/>
      <c r="Q318" s="820"/>
      <c r="R318" s="1161"/>
    </row>
    <row r="319" spans="1:18">
      <c r="A319" s="1159"/>
      <c r="B319" s="1158" t="s">
        <v>874</v>
      </c>
      <c r="C319" s="1158" t="s">
        <v>794</v>
      </c>
      <c r="D319" s="1158" t="s">
        <v>111</v>
      </c>
      <c r="E319" s="1160">
        <v>40730</v>
      </c>
      <c r="F319" s="812"/>
      <c r="G319" s="813"/>
      <c r="H319" s="813"/>
      <c r="I319" s="813"/>
      <c r="J319" s="814"/>
      <c r="K319" s="815">
        <v>5800000</v>
      </c>
      <c r="L319" s="816"/>
      <c r="M319" s="817">
        <v>5800</v>
      </c>
      <c r="N319" s="818">
        <v>1000</v>
      </c>
      <c r="O319" s="819"/>
      <c r="P319" s="819"/>
      <c r="Q319" s="820">
        <v>290000</v>
      </c>
      <c r="R319" s="1161">
        <v>290</v>
      </c>
    </row>
    <row r="320" spans="1:18">
      <c r="A320" s="1159" t="s">
        <v>1993</v>
      </c>
      <c r="B320" s="1158" t="s">
        <v>875</v>
      </c>
      <c r="C320" s="1158" t="s">
        <v>876</v>
      </c>
      <c r="D320" s="1158" t="s">
        <v>111</v>
      </c>
      <c r="E320" s="1160">
        <v>39864</v>
      </c>
      <c r="F320" s="812" t="s">
        <v>49</v>
      </c>
      <c r="G320" s="813">
        <v>22000000</v>
      </c>
      <c r="H320" s="813">
        <v>0</v>
      </c>
      <c r="I320" s="813">
        <v>25797528.800000001</v>
      </c>
      <c r="J320" s="814" t="s">
        <v>673</v>
      </c>
      <c r="K320" s="815"/>
      <c r="L320" s="816"/>
      <c r="M320" s="817"/>
      <c r="N320" s="818"/>
      <c r="O320" s="819"/>
      <c r="P320" s="819"/>
      <c r="Q320" s="820"/>
      <c r="R320" s="1161"/>
    </row>
    <row r="321" spans="1:18">
      <c r="A321" s="1159"/>
      <c r="B321" s="1158" t="s">
        <v>875</v>
      </c>
      <c r="C321" s="1158" t="s">
        <v>876</v>
      </c>
      <c r="D321" s="1158" t="s">
        <v>111</v>
      </c>
      <c r="E321" s="1160">
        <v>41253</v>
      </c>
      <c r="F321" s="812"/>
      <c r="G321" s="813"/>
      <c r="H321" s="813"/>
      <c r="I321" s="813"/>
      <c r="J321" s="814"/>
      <c r="K321" s="815">
        <v>5333059.5999999996</v>
      </c>
      <c r="L321" s="816"/>
      <c r="M321" s="817">
        <v>5758</v>
      </c>
      <c r="N321" s="818">
        <v>926.2</v>
      </c>
      <c r="O321" s="819">
        <v>-424940.4</v>
      </c>
      <c r="P321" s="819"/>
      <c r="Q321" s="820"/>
      <c r="R321" s="1161"/>
    </row>
    <row r="322" spans="1:18">
      <c r="A322" s="1159"/>
      <c r="B322" s="1158" t="s">
        <v>875</v>
      </c>
      <c r="C322" s="1158" t="s">
        <v>876</v>
      </c>
      <c r="D322" s="1158" t="s">
        <v>111</v>
      </c>
      <c r="E322" s="1160">
        <v>41254</v>
      </c>
      <c r="F322" s="812"/>
      <c r="G322" s="813"/>
      <c r="H322" s="813"/>
      <c r="I322" s="813"/>
      <c r="J322" s="814"/>
      <c r="K322" s="815">
        <v>15043340.4</v>
      </c>
      <c r="L322" s="816"/>
      <c r="M322" s="817">
        <v>16242</v>
      </c>
      <c r="N322" s="818">
        <v>926.2</v>
      </c>
      <c r="O322" s="819">
        <v>-1198659.6000000001</v>
      </c>
      <c r="P322" s="819"/>
      <c r="Q322" s="820">
        <v>1058725.8</v>
      </c>
      <c r="R322" s="1161">
        <v>1100</v>
      </c>
    </row>
    <row r="323" spans="1:18">
      <c r="A323" s="1159"/>
      <c r="B323" s="1158" t="s">
        <v>875</v>
      </c>
      <c r="C323" s="1158" t="s">
        <v>876</v>
      </c>
      <c r="D323" s="1158" t="s">
        <v>111</v>
      </c>
      <c r="E323" s="1160">
        <v>41285</v>
      </c>
      <c r="F323" s="812"/>
      <c r="G323" s="813"/>
      <c r="H323" s="813"/>
      <c r="I323" s="813"/>
      <c r="J323" s="814"/>
      <c r="K323" s="815"/>
      <c r="L323" s="816">
        <v>-203764</v>
      </c>
      <c r="M323" s="817"/>
      <c r="N323" s="818"/>
      <c r="O323" s="819"/>
      <c r="P323" s="819"/>
      <c r="Q323" s="820"/>
      <c r="R323" s="1161"/>
    </row>
    <row r="324" spans="1:18">
      <c r="A324" s="1159"/>
      <c r="B324" s="1158" t="s">
        <v>877</v>
      </c>
      <c r="C324" s="1158" t="s">
        <v>878</v>
      </c>
      <c r="D324" s="1158" t="s">
        <v>128</v>
      </c>
      <c r="E324" s="1160">
        <v>39787</v>
      </c>
      <c r="F324" s="812" t="s">
        <v>26</v>
      </c>
      <c r="G324" s="813">
        <v>7225000</v>
      </c>
      <c r="H324" s="813">
        <v>0</v>
      </c>
      <c r="I324" s="813">
        <v>3612118.06</v>
      </c>
      <c r="J324" s="814" t="s">
        <v>673</v>
      </c>
      <c r="K324" s="815"/>
      <c r="L324" s="816"/>
      <c r="M324" s="817"/>
      <c r="N324" s="818"/>
      <c r="O324" s="819"/>
      <c r="P324" s="819"/>
      <c r="Q324" s="820"/>
      <c r="R324" s="1161"/>
    </row>
    <row r="325" spans="1:18">
      <c r="A325" s="1159"/>
      <c r="B325" s="1158" t="s">
        <v>877</v>
      </c>
      <c r="C325" s="1158" t="s">
        <v>878</v>
      </c>
      <c r="D325" s="1158" t="s">
        <v>128</v>
      </c>
      <c r="E325" s="1160">
        <v>41178</v>
      </c>
      <c r="F325" s="812"/>
      <c r="G325" s="813"/>
      <c r="H325" s="813"/>
      <c r="I325" s="813"/>
      <c r="J325" s="814"/>
      <c r="K325" s="815">
        <v>3000000</v>
      </c>
      <c r="L325" s="816"/>
      <c r="M325" s="817">
        <v>7225</v>
      </c>
      <c r="N325" s="818">
        <v>415.2</v>
      </c>
      <c r="O325" s="819">
        <v>-4225000</v>
      </c>
      <c r="P325" s="819"/>
      <c r="Q325" s="820"/>
      <c r="R325" s="1161"/>
    </row>
    <row r="326" spans="1:18">
      <c r="A326" s="1159">
        <v>11</v>
      </c>
      <c r="B326" s="1158" t="s">
        <v>879</v>
      </c>
      <c r="C326" s="1158" t="s">
        <v>880</v>
      </c>
      <c r="D326" s="1158" t="s">
        <v>151</v>
      </c>
      <c r="E326" s="1160">
        <v>39805</v>
      </c>
      <c r="F326" s="812" t="s">
        <v>26</v>
      </c>
      <c r="G326" s="813">
        <v>11300000</v>
      </c>
      <c r="H326" s="813">
        <v>0</v>
      </c>
      <c r="I326" s="813">
        <v>12704145.1</v>
      </c>
      <c r="J326" s="814" t="s">
        <v>657</v>
      </c>
      <c r="K326" s="815"/>
      <c r="L326" s="816"/>
      <c r="M326" s="817"/>
      <c r="N326" s="818"/>
      <c r="O326" s="819"/>
      <c r="P326" s="819"/>
      <c r="Q326" s="820"/>
      <c r="R326" s="1161"/>
    </row>
    <row r="327" spans="1:18">
      <c r="A327" s="1159"/>
      <c r="B327" s="1158" t="s">
        <v>879</v>
      </c>
      <c r="C327" s="1158" t="s">
        <v>880</v>
      </c>
      <c r="D327" s="1158" t="s">
        <v>151</v>
      </c>
      <c r="E327" s="1160">
        <v>40506</v>
      </c>
      <c r="F327" s="812"/>
      <c r="G327" s="813"/>
      <c r="H327" s="813"/>
      <c r="I327" s="813"/>
      <c r="J327" s="814"/>
      <c r="K327" s="815">
        <v>11300000</v>
      </c>
      <c r="L327" s="816"/>
      <c r="M327" s="817">
        <v>11300</v>
      </c>
      <c r="N327" s="818">
        <v>1000</v>
      </c>
      <c r="O327" s="819"/>
      <c r="P327" s="819"/>
      <c r="Q327" s="820"/>
      <c r="R327" s="1161"/>
    </row>
    <row r="328" spans="1:18">
      <c r="A328" s="1159"/>
      <c r="B328" s="1158" t="s">
        <v>879</v>
      </c>
      <c r="C328" s="1158" t="s">
        <v>880</v>
      </c>
      <c r="D328" s="1158" t="s">
        <v>151</v>
      </c>
      <c r="E328" s="1160">
        <v>40513</v>
      </c>
      <c r="F328" s="812"/>
      <c r="G328" s="813"/>
      <c r="H328" s="813"/>
      <c r="I328" s="813"/>
      <c r="J328" s="814"/>
      <c r="K328" s="815"/>
      <c r="L328" s="816"/>
      <c r="M328" s="817"/>
      <c r="N328" s="818"/>
      <c r="O328" s="819"/>
      <c r="P328" s="819"/>
      <c r="Q328" s="820">
        <v>319658.99</v>
      </c>
      <c r="R328" s="1161">
        <v>268621</v>
      </c>
    </row>
    <row r="329" spans="1:18">
      <c r="A329" s="1159">
        <v>40</v>
      </c>
      <c r="B329" s="1158" t="s">
        <v>881</v>
      </c>
      <c r="C329" s="1158" t="s">
        <v>882</v>
      </c>
      <c r="D329" s="1158" t="s">
        <v>52</v>
      </c>
      <c r="E329" s="1160">
        <v>39822</v>
      </c>
      <c r="F329" s="812" t="s">
        <v>26</v>
      </c>
      <c r="G329" s="813">
        <v>135000000</v>
      </c>
      <c r="H329" s="813">
        <v>0</v>
      </c>
      <c r="I329" s="813">
        <v>75036891.420000002</v>
      </c>
      <c r="J329" s="814" t="s">
        <v>673</v>
      </c>
      <c r="K329" s="815"/>
      <c r="L329" s="816"/>
      <c r="M329" s="817"/>
      <c r="N329" s="818"/>
      <c r="O329" s="819"/>
      <c r="P329" s="819"/>
      <c r="Q329" s="820"/>
      <c r="R329" s="1161"/>
    </row>
    <row r="330" spans="1:18">
      <c r="A330" s="1159"/>
      <c r="B330" s="1158" t="s">
        <v>881</v>
      </c>
      <c r="C330" s="1158" t="s">
        <v>882</v>
      </c>
      <c r="D330" s="1158" t="s">
        <v>52</v>
      </c>
      <c r="E330" s="1160">
        <v>40716</v>
      </c>
      <c r="F330" s="812"/>
      <c r="G330" s="813"/>
      <c r="H330" s="813"/>
      <c r="I330" s="813"/>
      <c r="J330" s="814"/>
      <c r="K330" s="815">
        <v>36337500</v>
      </c>
      <c r="L330" s="816">
        <v>-454218.75</v>
      </c>
      <c r="M330" s="817">
        <v>2850000</v>
      </c>
      <c r="N330" s="818">
        <v>12.75</v>
      </c>
      <c r="O330" s="819">
        <v>-32121928.870000001</v>
      </c>
      <c r="P330" s="819"/>
      <c r="Q330" s="820"/>
      <c r="R330" s="1161"/>
    </row>
    <row r="331" spans="1:18">
      <c r="A331" s="1159"/>
      <c r="B331" s="1158" t="s">
        <v>881</v>
      </c>
      <c r="C331" s="1158" t="s">
        <v>882</v>
      </c>
      <c r="D331" s="1158" t="s">
        <v>52</v>
      </c>
      <c r="E331" s="1160">
        <v>41003</v>
      </c>
      <c r="F331" s="812"/>
      <c r="G331" s="813"/>
      <c r="H331" s="813"/>
      <c r="I331" s="813"/>
      <c r="J331" s="814"/>
      <c r="K331" s="815">
        <v>36427038.549999997</v>
      </c>
      <c r="L331" s="816">
        <v>-387816.38</v>
      </c>
      <c r="M331" s="817">
        <v>2770117</v>
      </c>
      <c r="N331" s="818">
        <v>13.15</v>
      </c>
      <c r="O331" s="819">
        <v>-30113532.579999998</v>
      </c>
      <c r="P331" s="819"/>
      <c r="Q331" s="820"/>
      <c r="R331" s="1161"/>
    </row>
    <row r="332" spans="1:18">
      <c r="A332" s="1159"/>
      <c r="B332" s="1158" t="s">
        <v>881</v>
      </c>
      <c r="C332" s="1158" t="s">
        <v>882</v>
      </c>
      <c r="D332" s="1158" t="s">
        <v>52</v>
      </c>
      <c r="E332" s="1160">
        <v>41436</v>
      </c>
      <c r="F332" s="812"/>
      <c r="G332" s="813"/>
      <c r="H332" s="813"/>
      <c r="I332" s="813"/>
      <c r="J332" s="814"/>
      <c r="K332" s="815"/>
      <c r="L332" s="816"/>
      <c r="M332" s="817"/>
      <c r="N332" s="818"/>
      <c r="O332" s="819"/>
      <c r="P332" s="819"/>
      <c r="Q332" s="820">
        <v>751888</v>
      </c>
      <c r="R332" s="1161">
        <v>79288</v>
      </c>
    </row>
    <row r="333" spans="1:18">
      <c r="A333" s="1159">
        <v>45</v>
      </c>
      <c r="B333" s="1158" t="s">
        <v>883</v>
      </c>
      <c r="C333" s="1158" t="s">
        <v>884</v>
      </c>
      <c r="D333" s="1158" t="s">
        <v>81</v>
      </c>
      <c r="E333" s="1160">
        <v>39843</v>
      </c>
      <c r="F333" s="812" t="s">
        <v>26</v>
      </c>
      <c r="G333" s="813">
        <v>7000000</v>
      </c>
      <c r="H333" s="813">
        <v>0</v>
      </c>
      <c r="I333" s="813">
        <v>8077516.4699999997</v>
      </c>
      <c r="J333" s="814" t="s">
        <v>657</v>
      </c>
      <c r="K333" s="815"/>
      <c r="L333" s="816"/>
      <c r="M333" s="817"/>
      <c r="N333" s="818"/>
      <c r="O333" s="819"/>
      <c r="P333" s="819"/>
      <c r="Q333" s="820"/>
      <c r="R333" s="1161"/>
    </row>
    <row r="334" spans="1:18">
      <c r="A334" s="1159"/>
      <c r="B334" s="1158" t="s">
        <v>883</v>
      </c>
      <c r="C334" s="1158" t="s">
        <v>884</v>
      </c>
      <c r="D334" s="1158" t="s">
        <v>81</v>
      </c>
      <c r="E334" s="1160">
        <v>40773</v>
      </c>
      <c r="F334" s="812"/>
      <c r="G334" s="813"/>
      <c r="H334" s="813"/>
      <c r="I334" s="813"/>
      <c r="J334" s="814"/>
      <c r="K334" s="815">
        <v>7000000</v>
      </c>
      <c r="L334" s="816"/>
      <c r="M334" s="817">
        <v>7000</v>
      </c>
      <c r="N334" s="818">
        <v>1000</v>
      </c>
      <c r="O334" s="819"/>
      <c r="P334" s="819"/>
      <c r="Q334" s="820"/>
      <c r="R334" s="1161"/>
    </row>
    <row r="335" spans="1:18">
      <c r="A335" s="1159"/>
      <c r="B335" s="1158" t="s">
        <v>883</v>
      </c>
      <c r="C335" s="1158" t="s">
        <v>884</v>
      </c>
      <c r="D335" s="1158" t="s">
        <v>81</v>
      </c>
      <c r="E335" s="1160">
        <v>40814</v>
      </c>
      <c r="F335" s="812"/>
      <c r="G335" s="813"/>
      <c r="H335" s="813"/>
      <c r="I335" s="813"/>
      <c r="J335" s="814"/>
      <c r="K335" s="815"/>
      <c r="L335" s="816"/>
      <c r="M335" s="817"/>
      <c r="N335" s="818"/>
      <c r="O335" s="819"/>
      <c r="P335" s="819"/>
      <c r="Q335" s="820">
        <v>185016.8</v>
      </c>
      <c r="R335" s="1161">
        <v>79067</v>
      </c>
    </row>
    <row r="336" spans="1:18">
      <c r="A336" s="1159">
        <v>93</v>
      </c>
      <c r="B336" s="1158" t="s">
        <v>885</v>
      </c>
      <c r="C336" s="1158" t="s">
        <v>886</v>
      </c>
      <c r="D336" s="1158" t="s">
        <v>131</v>
      </c>
      <c r="E336" s="1160">
        <v>39843</v>
      </c>
      <c r="F336" s="812" t="s">
        <v>26</v>
      </c>
      <c r="G336" s="813">
        <v>11385000</v>
      </c>
      <c r="H336" s="813">
        <v>0</v>
      </c>
      <c r="I336" s="813">
        <v>3800656</v>
      </c>
      <c r="J336" s="814" t="s">
        <v>673</v>
      </c>
      <c r="K336" s="815"/>
      <c r="L336" s="816"/>
      <c r="M336" s="817"/>
      <c r="N336" s="818"/>
      <c r="O336" s="819"/>
      <c r="P336" s="819"/>
      <c r="Q336" s="820"/>
      <c r="R336" s="1161"/>
    </row>
    <row r="337" spans="1:18">
      <c r="A337" s="1159"/>
      <c r="B337" s="1158" t="s">
        <v>885</v>
      </c>
      <c r="C337" s="1158" t="s">
        <v>886</v>
      </c>
      <c r="D337" s="1158" t="s">
        <v>131</v>
      </c>
      <c r="E337" s="1160">
        <v>41548</v>
      </c>
      <c r="F337" s="812"/>
      <c r="G337" s="813"/>
      <c r="H337" s="813"/>
      <c r="I337" s="813"/>
      <c r="J337" s="814"/>
      <c r="K337" s="815">
        <v>3350000</v>
      </c>
      <c r="L337" s="816"/>
      <c r="M337" s="817">
        <v>11385</v>
      </c>
      <c r="N337" s="818">
        <v>294.2</v>
      </c>
      <c r="O337" s="819">
        <v>-8035000</v>
      </c>
      <c r="P337" s="819"/>
      <c r="Q337" s="820"/>
      <c r="R337" s="1161"/>
    </row>
    <row r="338" spans="1:18">
      <c r="A338" s="1159" t="s">
        <v>1999</v>
      </c>
      <c r="B338" s="1158" t="s">
        <v>887</v>
      </c>
      <c r="C338" s="1158" t="s">
        <v>754</v>
      </c>
      <c r="D338" s="1158" t="s">
        <v>98</v>
      </c>
      <c r="E338" s="1160">
        <v>40165</v>
      </c>
      <c r="F338" s="812" t="s">
        <v>49</v>
      </c>
      <c r="G338" s="813">
        <v>6056000</v>
      </c>
      <c r="H338" s="813">
        <v>0</v>
      </c>
      <c r="I338" s="813">
        <v>6739821.8899999997</v>
      </c>
      <c r="J338" s="814" t="s">
        <v>657</v>
      </c>
      <c r="K338" s="815"/>
      <c r="L338" s="816"/>
      <c r="M338" s="817"/>
      <c r="N338" s="818"/>
      <c r="O338" s="819"/>
      <c r="P338" s="819"/>
      <c r="Q338" s="820"/>
      <c r="R338" s="1161"/>
    </row>
    <row r="339" spans="1:18">
      <c r="A339" s="1159"/>
      <c r="B339" s="1158" t="s">
        <v>887</v>
      </c>
      <c r="C339" s="1158" t="s">
        <v>754</v>
      </c>
      <c r="D339" s="1158" t="s">
        <v>98</v>
      </c>
      <c r="E339" s="1160">
        <v>40738</v>
      </c>
      <c r="F339" s="812"/>
      <c r="G339" s="813"/>
      <c r="H339" s="813"/>
      <c r="I339" s="813"/>
      <c r="J339" s="814"/>
      <c r="K339" s="815">
        <v>6056000</v>
      </c>
      <c r="L339" s="816"/>
      <c r="M339" s="817">
        <v>6056</v>
      </c>
      <c r="N339" s="818">
        <v>1000</v>
      </c>
      <c r="O339" s="819"/>
      <c r="P339" s="819"/>
      <c r="Q339" s="820">
        <v>182000</v>
      </c>
      <c r="R339" s="1161">
        <v>182</v>
      </c>
    </row>
    <row r="340" spans="1:18">
      <c r="A340" s="1159" t="s">
        <v>1992</v>
      </c>
      <c r="B340" s="1158" t="s">
        <v>888</v>
      </c>
      <c r="C340" s="1158" t="s">
        <v>889</v>
      </c>
      <c r="D340" s="1158" t="s">
        <v>102</v>
      </c>
      <c r="E340" s="1160">
        <v>39850</v>
      </c>
      <c r="F340" s="812" t="s">
        <v>49</v>
      </c>
      <c r="G340" s="813">
        <v>7500000</v>
      </c>
      <c r="H340" s="813">
        <v>0</v>
      </c>
      <c r="I340" s="813">
        <v>8887791.4199999999</v>
      </c>
      <c r="J340" s="814" t="s">
        <v>657</v>
      </c>
      <c r="K340" s="815"/>
      <c r="L340" s="816"/>
      <c r="M340" s="817"/>
      <c r="N340" s="818"/>
      <c r="O340" s="819"/>
      <c r="P340" s="819"/>
      <c r="Q340" s="820"/>
      <c r="R340" s="1161"/>
    </row>
    <row r="341" spans="1:18">
      <c r="A341" s="1159"/>
      <c r="B341" s="1158" t="s">
        <v>888</v>
      </c>
      <c r="C341" s="1158" t="s">
        <v>889</v>
      </c>
      <c r="D341" s="1158" t="s">
        <v>102</v>
      </c>
      <c r="E341" s="1160">
        <v>40752</v>
      </c>
      <c r="F341" s="812"/>
      <c r="G341" s="813"/>
      <c r="H341" s="813"/>
      <c r="I341" s="813"/>
      <c r="J341" s="814"/>
      <c r="K341" s="815">
        <v>7500000</v>
      </c>
      <c r="L341" s="816"/>
      <c r="M341" s="817">
        <v>7500</v>
      </c>
      <c r="N341" s="818">
        <v>1000</v>
      </c>
      <c r="O341" s="819"/>
      <c r="P341" s="819"/>
      <c r="Q341" s="820">
        <v>375000</v>
      </c>
      <c r="R341" s="1161">
        <v>375</v>
      </c>
    </row>
    <row r="342" spans="1:18">
      <c r="A342" s="1159"/>
      <c r="B342" s="1158" t="s">
        <v>890</v>
      </c>
      <c r="C342" s="1158" t="s">
        <v>1978</v>
      </c>
      <c r="D342" s="1158" t="s">
        <v>80</v>
      </c>
      <c r="E342" s="1160">
        <v>39822</v>
      </c>
      <c r="F342" s="812" t="s">
        <v>26</v>
      </c>
      <c r="G342" s="813">
        <v>32668000</v>
      </c>
      <c r="H342" s="813">
        <v>1402000</v>
      </c>
      <c r="I342" s="813">
        <v>10651025.5</v>
      </c>
      <c r="J342" s="814" t="s">
        <v>1974</v>
      </c>
      <c r="K342" s="815"/>
      <c r="L342" s="816"/>
      <c r="M342" s="817"/>
      <c r="N342" s="818"/>
      <c r="O342" s="819"/>
      <c r="P342" s="819"/>
      <c r="Q342" s="820"/>
      <c r="R342" s="1161"/>
    </row>
    <row r="343" spans="1:18">
      <c r="A343" s="1159"/>
      <c r="B343" s="1158" t="s">
        <v>890</v>
      </c>
      <c r="C343" s="1158" t="s">
        <v>1978</v>
      </c>
      <c r="D343" s="1158" t="s">
        <v>80</v>
      </c>
      <c r="E343" s="1160">
        <v>41542</v>
      </c>
      <c r="F343" s="812"/>
      <c r="G343" s="813"/>
      <c r="H343" s="813"/>
      <c r="I343" s="813"/>
      <c r="J343" s="814"/>
      <c r="K343" s="815">
        <v>8211450</v>
      </c>
      <c r="L343" s="816"/>
      <c r="M343" s="817">
        <v>25266</v>
      </c>
      <c r="N343" s="818">
        <v>325</v>
      </c>
      <c r="O343" s="819">
        <v>-17054550</v>
      </c>
      <c r="P343" s="819"/>
      <c r="Q343" s="820"/>
      <c r="R343" s="1161"/>
    </row>
    <row r="344" spans="1:18">
      <c r="A344" s="1159"/>
      <c r="B344" s="1158" t="s">
        <v>890</v>
      </c>
      <c r="C344" s="1158" t="s">
        <v>1978</v>
      </c>
      <c r="D344" s="1158" t="s">
        <v>80</v>
      </c>
      <c r="E344" s="1160">
        <v>41565</v>
      </c>
      <c r="F344" s="812"/>
      <c r="G344" s="813"/>
      <c r="H344" s="813"/>
      <c r="I344" s="813"/>
      <c r="J344" s="814"/>
      <c r="K344" s="815">
        <v>1950000</v>
      </c>
      <c r="L344" s="816"/>
      <c r="M344" s="817">
        <v>6000</v>
      </c>
      <c r="N344" s="818">
        <v>325</v>
      </c>
      <c r="O344" s="819">
        <v>-4050000</v>
      </c>
      <c r="P344" s="819"/>
      <c r="Q344" s="820"/>
      <c r="R344" s="1161"/>
    </row>
    <row r="345" spans="1:18">
      <c r="A345" s="1159"/>
      <c r="B345" s="1158" t="s">
        <v>890</v>
      </c>
      <c r="C345" s="1158" t="s">
        <v>1978</v>
      </c>
      <c r="D345" s="1158" t="s">
        <v>80</v>
      </c>
      <c r="E345" s="1160">
        <v>41576</v>
      </c>
      <c r="F345" s="812"/>
      <c r="G345" s="813"/>
      <c r="H345" s="813"/>
      <c r="I345" s="813"/>
      <c r="J345" s="814"/>
      <c r="K345" s="815"/>
      <c r="L345" s="816">
        <v>-82114.5</v>
      </c>
      <c r="M345" s="817"/>
      <c r="N345" s="818"/>
      <c r="O345" s="819"/>
      <c r="P345" s="819"/>
      <c r="Q345" s="820"/>
      <c r="R345" s="1161"/>
    </row>
    <row r="346" spans="1:18">
      <c r="A346" s="1159" t="s">
        <v>1994</v>
      </c>
      <c r="B346" s="1158" t="s">
        <v>892</v>
      </c>
      <c r="C346" s="1158" t="s">
        <v>893</v>
      </c>
      <c r="D346" s="1158" t="s">
        <v>135</v>
      </c>
      <c r="E346" s="1160">
        <v>39983</v>
      </c>
      <c r="F346" s="812" t="s">
        <v>160</v>
      </c>
      <c r="G346" s="813">
        <v>10000000</v>
      </c>
      <c r="H346" s="813">
        <v>0</v>
      </c>
      <c r="I346" s="813">
        <v>13186960.25</v>
      </c>
      <c r="J346" s="814" t="s">
        <v>673</v>
      </c>
      <c r="K346" s="815"/>
      <c r="L346" s="816"/>
      <c r="M346" s="817"/>
      <c r="N346" s="818"/>
      <c r="O346" s="819"/>
      <c r="P346" s="819"/>
      <c r="Q346" s="820"/>
      <c r="R346" s="1161"/>
    </row>
    <row r="347" spans="1:18">
      <c r="A347" s="1159"/>
      <c r="B347" s="1158" t="s">
        <v>892</v>
      </c>
      <c r="C347" s="1158" t="s">
        <v>893</v>
      </c>
      <c r="D347" s="1158" t="s">
        <v>135</v>
      </c>
      <c r="E347" s="1160">
        <v>41262</v>
      </c>
      <c r="F347" s="812"/>
      <c r="G347" s="813"/>
      <c r="H347" s="813"/>
      <c r="I347" s="813"/>
      <c r="J347" s="814"/>
      <c r="K347" s="815">
        <v>39400</v>
      </c>
      <c r="L347" s="816"/>
      <c r="M347" s="817">
        <v>40000</v>
      </c>
      <c r="N347" s="818">
        <v>0.98499999999999999</v>
      </c>
      <c r="O347" s="819">
        <v>-600</v>
      </c>
      <c r="P347" s="819"/>
      <c r="Q347" s="820">
        <v>198635.58</v>
      </c>
      <c r="R347" s="1161">
        <v>200000</v>
      </c>
    </row>
    <row r="348" spans="1:18">
      <c r="A348" s="1159"/>
      <c r="B348" s="1158" t="s">
        <v>892</v>
      </c>
      <c r="C348" s="1158" t="s">
        <v>893</v>
      </c>
      <c r="D348" s="1158" t="s">
        <v>135</v>
      </c>
      <c r="E348" s="1160">
        <v>41263</v>
      </c>
      <c r="F348" s="812"/>
      <c r="G348" s="813"/>
      <c r="H348" s="813"/>
      <c r="I348" s="813"/>
      <c r="J348" s="814"/>
      <c r="K348" s="815">
        <v>9810600</v>
      </c>
      <c r="L348" s="816"/>
      <c r="M348" s="817">
        <v>9960000</v>
      </c>
      <c r="N348" s="818">
        <v>0.98499999999999999</v>
      </c>
      <c r="O348" s="819">
        <v>-149400</v>
      </c>
      <c r="P348" s="819"/>
      <c r="Q348" s="820">
        <v>297953.37</v>
      </c>
      <c r="R348" s="1161">
        <v>300000</v>
      </c>
    </row>
    <row r="349" spans="1:18">
      <c r="A349" s="1159"/>
      <c r="B349" s="1158" t="s">
        <v>892</v>
      </c>
      <c r="C349" s="1158" t="s">
        <v>893</v>
      </c>
      <c r="D349" s="1158" t="s">
        <v>135</v>
      </c>
      <c r="E349" s="1160">
        <v>41285</v>
      </c>
      <c r="F349" s="812"/>
      <c r="G349" s="813"/>
      <c r="H349" s="813"/>
      <c r="I349" s="813"/>
      <c r="J349" s="814"/>
      <c r="K349" s="815"/>
      <c r="L349" s="816">
        <v>-98500</v>
      </c>
      <c r="M349" s="817"/>
      <c r="N349" s="818"/>
      <c r="O349" s="819"/>
      <c r="P349" s="819"/>
      <c r="Q349" s="820"/>
      <c r="R349" s="1161"/>
    </row>
    <row r="350" spans="1:18">
      <c r="A350" s="1159">
        <v>15</v>
      </c>
      <c r="B350" s="1158" t="s">
        <v>894</v>
      </c>
      <c r="C350" s="1158" t="s">
        <v>895</v>
      </c>
      <c r="D350" s="1158" t="s">
        <v>84</v>
      </c>
      <c r="E350" s="1160">
        <v>39962</v>
      </c>
      <c r="F350" s="812" t="s">
        <v>160</v>
      </c>
      <c r="G350" s="813">
        <v>19817000</v>
      </c>
      <c r="H350" s="813">
        <v>19817000</v>
      </c>
      <c r="I350" s="813">
        <v>5754674.9800000004</v>
      </c>
      <c r="J350" s="814" t="s">
        <v>662</v>
      </c>
      <c r="K350" s="815"/>
      <c r="L350" s="816"/>
      <c r="M350" s="817"/>
      <c r="N350" s="818"/>
      <c r="O350" s="819"/>
      <c r="P350" s="819"/>
      <c r="Q350" s="820"/>
      <c r="R350" s="1161"/>
    </row>
    <row r="351" spans="1:18">
      <c r="A351" s="1159">
        <v>8</v>
      </c>
      <c r="B351" s="1158" t="s">
        <v>896</v>
      </c>
      <c r="C351" s="1158" t="s">
        <v>897</v>
      </c>
      <c r="D351" s="1158" t="s">
        <v>80</v>
      </c>
      <c r="E351" s="1160">
        <v>40025</v>
      </c>
      <c r="F351" s="812" t="s">
        <v>49</v>
      </c>
      <c r="G351" s="813">
        <v>7000000</v>
      </c>
      <c r="H351" s="813">
        <v>7000000</v>
      </c>
      <c r="I351" s="813">
        <v>1541895.81</v>
      </c>
      <c r="J351" s="814" t="s">
        <v>662</v>
      </c>
      <c r="K351" s="815"/>
      <c r="L351" s="816"/>
      <c r="M351" s="817"/>
      <c r="N351" s="818"/>
      <c r="O351" s="819"/>
      <c r="P351" s="819"/>
      <c r="Q351" s="820"/>
      <c r="R351" s="1161"/>
    </row>
    <row r="352" spans="1:18">
      <c r="A352" s="1159">
        <v>23</v>
      </c>
      <c r="B352" s="1158" t="s">
        <v>898</v>
      </c>
      <c r="C352" s="1158" t="s">
        <v>692</v>
      </c>
      <c r="D352" s="1158" t="s">
        <v>16</v>
      </c>
      <c r="E352" s="1160">
        <v>39813</v>
      </c>
      <c r="F352" s="812" t="s">
        <v>26</v>
      </c>
      <c r="G352" s="813">
        <v>2330000000</v>
      </c>
      <c r="H352" s="813">
        <v>0</v>
      </c>
      <c r="I352" s="813">
        <v>43687500</v>
      </c>
      <c r="J352" s="814" t="s">
        <v>1980</v>
      </c>
      <c r="K352" s="815"/>
      <c r="L352" s="816"/>
      <c r="M352" s="817"/>
      <c r="N352" s="818"/>
      <c r="O352" s="819"/>
      <c r="P352" s="819"/>
      <c r="Q352" s="820"/>
      <c r="R352" s="1161"/>
    </row>
    <row r="353" spans="1:18">
      <c r="A353" s="1159"/>
      <c r="B353" s="1158" t="s">
        <v>898</v>
      </c>
      <c r="C353" s="1158" t="s">
        <v>692</v>
      </c>
      <c r="D353" s="1158" t="s">
        <v>16</v>
      </c>
      <c r="E353" s="1160">
        <v>40157</v>
      </c>
      <c r="F353" s="812"/>
      <c r="G353" s="813"/>
      <c r="H353" s="813"/>
      <c r="I353" s="813"/>
      <c r="J353" s="814"/>
      <c r="K353" s="815"/>
      <c r="L353" s="816"/>
      <c r="M353" s="817"/>
      <c r="N353" s="818"/>
      <c r="O353" s="819">
        <v>-2330000000</v>
      </c>
      <c r="P353" s="819"/>
      <c r="Q353" s="820"/>
      <c r="R353" s="1161"/>
    </row>
    <row r="354" spans="1:18">
      <c r="A354" s="1159" t="s">
        <v>2013</v>
      </c>
      <c r="B354" s="1158" t="s">
        <v>899</v>
      </c>
      <c r="C354" s="1158" t="s">
        <v>692</v>
      </c>
      <c r="D354" s="1158" t="s">
        <v>16</v>
      </c>
      <c r="E354" s="1160">
        <v>39749</v>
      </c>
      <c r="F354" s="812" t="s">
        <v>26</v>
      </c>
      <c r="G354" s="813">
        <v>25000000000</v>
      </c>
      <c r="H354" s="813">
        <v>0</v>
      </c>
      <c r="I354" s="813">
        <v>32839267986.439999</v>
      </c>
      <c r="J354" s="814" t="s">
        <v>657</v>
      </c>
      <c r="K354" s="815"/>
      <c r="L354" s="816"/>
      <c r="M354" s="817"/>
      <c r="N354" s="818"/>
      <c r="O354" s="819"/>
      <c r="P354" s="819"/>
      <c r="Q354" s="820"/>
      <c r="R354" s="1161"/>
    </row>
    <row r="355" spans="1:18">
      <c r="A355" s="1159"/>
      <c r="B355" s="1158" t="s">
        <v>899</v>
      </c>
      <c r="C355" s="1158" t="s">
        <v>692</v>
      </c>
      <c r="D355" s="1158" t="s">
        <v>16</v>
      </c>
      <c r="E355" s="1160">
        <v>40522</v>
      </c>
      <c r="F355" s="812"/>
      <c r="G355" s="813"/>
      <c r="H355" s="813"/>
      <c r="I355" s="813"/>
      <c r="J355" s="814"/>
      <c r="K355" s="815">
        <v>25000000000</v>
      </c>
      <c r="L355" s="816"/>
      <c r="M355" s="817">
        <v>7692307692</v>
      </c>
      <c r="N355" s="818">
        <v>4.1399999999999997</v>
      </c>
      <c r="O355" s="819"/>
      <c r="P355" s="819">
        <v>6852354470.9300003</v>
      </c>
      <c r="Q355" s="820"/>
      <c r="R355" s="1161"/>
    </row>
    <row r="356" spans="1:18">
      <c r="A356" s="1159"/>
      <c r="B356" s="1158" t="s">
        <v>899</v>
      </c>
      <c r="C356" s="1158" t="s">
        <v>692</v>
      </c>
      <c r="D356" s="1158" t="s">
        <v>16</v>
      </c>
      <c r="E356" s="1160">
        <v>40574</v>
      </c>
      <c r="F356" s="812"/>
      <c r="G356" s="813"/>
      <c r="H356" s="813"/>
      <c r="I356" s="813"/>
      <c r="J356" s="814"/>
      <c r="K356" s="815"/>
      <c r="L356" s="816"/>
      <c r="M356" s="817"/>
      <c r="N356" s="818"/>
      <c r="O356" s="819"/>
      <c r="P356" s="819"/>
      <c r="Q356" s="820">
        <v>54621848.840000004</v>
      </c>
      <c r="R356" s="1161">
        <v>210084034</v>
      </c>
    </row>
    <row r="357" spans="1:18">
      <c r="A357" s="1159">
        <v>11</v>
      </c>
      <c r="B357" s="1158" t="s">
        <v>900</v>
      </c>
      <c r="C357" s="1158" t="s">
        <v>901</v>
      </c>
      <c r="D357" s="1158" t="s">
        <v>98</v>
      </c>
      <c r="E357" s="1160">
        <v>39829</v>
      </c>
      <c r="F357" s="812" t="s">
        <v>26</v>
      </c>
      <c r="G357" s="813">
        <v>26440000</v>
      </c>
      <c r="H357" s="813">
        <v>0</v>
      </c>
      <c r="I357" s="813">
        <v>28889100</v>
      </c>
      <c r="J357" s="814" t="s">
        <v>657</v>
      </c>
      <c r="K357" s="815"/>
      <c r="L357" s="816"/>
      <c r="M357" s="817"/>
      <c r="N357" s="818"/>
      <c r="O357" s="819"/>
      <c r="P357" s="819"/>
      <c r="Q357" s="820"/>
      <c r="R357" s="1161"/>
    </row>
    <row r="358" spans="1:18">
      <c r="A358" s="1159"/>
      <c r="B358" s="1158" t="s">
        <v>900</v>
      </c>
      <c r="C358" s="1158" t="s">
        <v>901</v>
      </c>
      <c r="D358" s="1158" t="s">
        <v>98</v>
      </c>
      <c r="E358" s="1160">
        <v>40394</v>
      </c>
      <c r="F358" s="812"/>
      <c r="G358" s="813"/>
      <c r="H358" s="813"/>
      <c r="I358" s="813"/>
      <c r="J358" s="814"/>
      <c r="K358" s="815">
        <v>26440000</v>
      </c>
      <c r="L358" s="816"/>
      <c r="M358" s="817">
        <v>26440</v>
      </c>
      <c r="N358" s="818">
        <v>1000</v>
      </c>
      <c r="O358" s="819"/>
      <c r="P358" s="819"/>
      <c r="Q358" s="820"/>
      <c r="R358" s="1161"/>
    </row>
    <row r="359" spans="1:18">
      <c r="A359" s="1159"/>
      <c r="B359" s="1158" t="s">
        <v>900</v>
      </c>
      <c r="C359" s="1158" t="s">
        <v>901</v>
      </c>
      <c r="D359" s="1158" t="s">
        <v>98</v>
      </c>
      <c r="E359" s="1160">
        <v>40422</v>
      </c>
      <c r="F359" s="812"/>
      <c r="G359" s="813"/>
      <c r="H359" s="813"/>
      <c r="I359" s="813"/>
      <c r="J359" s="814"/>
      <c r="K359" s="815"/>
      <c r="L359" s="816"/>
      <c r="M359" s="817"/>
      <c r="N359" s="818"/>
      <c r="O359" s="819"/>
      <c r="P359" s="819"/>
      <c r="Q359" s="820">
        <v>400000</v>
      </c>
      <c r="R359" s="1161">
        <v>194794</v>
      </c>
    </row>
    <row r="360" spans="1:18">
      <c r="A360" s="1159" t="s">
        <v>2014</v>
      </c>
      <c r="B360" s="1158" t="s">
        <v>902</v>
      </c>
      <c r="C360" s="1158" t="s">
        <v>903</v>
      </c>
      <c r="D360" s="1158" t="s">
        <v>81</v>
      </c>
      <c r="E360" s="1160">
        <v>39805</v>
      </c>
      <c r="F360" s="812" t="s">
        <v>49</v>
      </c>
      <c r="G360" s="813">
        <v>10400000</v>
      </c>
      <c r="H360" s="813">
        <v>0</v>
      </c>
      <c r="I360" s="813">
        <v>223571.11</v>
      </c>
      <c r="J360" s="814" t="s">
        <v>1981</v>
      </c>
      <c r="K360" s="815"/>
      <c r="L360" s="816"/>
      <c r="M360" s="817"/>
      <c r="N360" s="818"/>
      <c r="O360" s="819"/>
      <c r="P360" s="819"/>
      <c r="Q360" s="820"/>
      <c r="R360" s="1161"/>
    </row>
    <row r="361" spans="1:18">
      <c r="A361" s="1159"/>
      <c r="B361" s="1158" t="s">
        <v>902</v>
      </c>
      <c r="C361" s="1158" t="s">
        <v>903</v>
      </c>
      <c r="D361" s="1158" t="s">
        <v>81</v>
      </c>
      <c r="E361" s="1160">
        <v>40809</v>
      </c>
      <c r="F361" s="812"/>
      <c r="G361" s="813"/>
      <c r="H361" s="813"/>
      <c r="I361" s="813"/>
      <c r="J361" s="814"/>
      <c r="K361" s="815"/>
      <c r="L361" s="816"/>
      <c r="M361" s="817"/>
      <c r="N361" s="818"/>
      <c r="O361" s="819">
        <v>-10400000</v>
      </c>
      <c r="P361" s="819"/>
      <c r="Q361" s="820"/>
      <c r="R361" s="1161"/>
    </row>
    <row r="362" spans="1:18">
      <c r="A362" s="1159" t="s">
        <v>1993</v>
      </c>
      <c r="B362" s="1158" t="s">
        <v>904</v>
      </c>
      <c r="C362" s="1158" t="s">
        <v>905</v>
      </c>
      <c r="D362" s="1158" t="s">
        <v>90</v>
      </c>
      <c r="E362" s="1160">
        <v>39962</v>
      </c>
      <c r="F362" s="812" t="s">
        <v>49</v>
      </c>
      <c r="G362" s="813">
        <v>24990000</v>
      </c>
      <c r="H362" s="813">
        <v>0</v>
      </c>
      <c r="I362" s="813">
        <v>13952381.449999999</v>
      </c>
      <c r="J362" s="814" t="s">
        <v>673</v>
      </c>
      <c r="K362" s="815"/>
      <c r="L362" s="816"/>
      <c r="M362" s="817"/>
      <c r="N362" s="818"/>
      <c r="O362" s="819"/>
      <c r="P362" s="819"/>
      <c r="Q362" s="820"/>
      <c r="R362" s="1161"/>
    </row>
    <row r="363" spans="1:18">
      <c r="A363" s="1159"/>
      <c r="B363" s="1158" t="s">
        <v>904</v>
      </c>
      <c r="C363" s="1158" t="s">
        <v>905</v>
      </c>
      <c r="D363" s="1158" t="s">
        <v>90</v>
      </c>
      <c r="E363" s="1160">
        <v>41312</v>
      </c>
      <c r="F363" s="812"/>
      <c r="G363" s="813"/>
      <c r="H363" s="813"/>
      <c r="I363" s="813"/>
      <c r="J363" s="814"/>
      <c r="K363" s="815">
        <v>6657375</v>
      </c>
      <c r="L363" s="816"/>
      <c r="M363" s="817">
        <v>12990</v>
      </c>
      <c r="N363" s="818">
        <v>512.5</v>
      </c>
      <c r="O363" s="819">
        <v>-6332625</v>
      </c>
      <c r="P363" s="819"/>
      <c r="Q363" s="820">
        <v>258018.75</v>
      </c>
      <c r="R363" s="1161">
        <v>500</v>
      </c>
    </row>
    <row r="364" spans="1:18">
      <c r="A364" s="1159"/>
      <c r="B364" s="1158" t="s">
        <v>904</v>
      </c>
      <c r="C364" s="1158" t="s">
        <v>905</v>
      </c>
      <c r="D364" s="1158" t="s">
        <v>90</v>
      </c>
      <c r="E364" s="1160">
        <v>41313</v>
      </c>
      <c r="F364" s="812"/>
      <c r="G364" s="813"/>
      <c r="H364" s="813"/>
      <c r="I364" s="813"/>
      <c r="J364" s="814"/>
      <c r="K364" s="815">
        <v>6150000</v>
      </c>
      <c r="L364" s="816"/>
      <c r="M364" s="817">
        <v>12000</v>
      </c>
      <c r="N364" s="818">
        <v>512.5</v>
      </c>
      <c r="O364" s="819">
        <v>-5850000</v>
      </c>
      <c r="P364" s="819"/>
      <c r="Q364" s="820">
        <v>387028.12</v>
      </c>
      <c r="R364" s="1161">
        <v>750</v>
      </c>
    </row>
    <row r="365" spans="1:18">
      <c r="A365" s="1159"/>
      <c r="B365" s="1158" t="s">
        <v>904</v>
      </c>
      <c r="C365" s="1158" t="s">
        <v>905</v>
      </c>
      <c r="D365" s="1158" t="s">
        <v>90</v>
      </c>
      <c r="E365" s="1160">
        <v>41359</v>
      </c>
      <c r="F365" s="812"/>
      <c r="G365" s="813"/>
      <c r="H365" s="813"/>
      <c r="I365" s="813"/>
      <c r="J365" s="814"/>
      <c r="K365" s="815"/>
      <c r="L365" s="816">
        <v>-128073.75</v>
      </c>
      <c r="M365" s="817"/>
      <c r="N365" s="818"/>
      <c r="O365" s="819"/>
      <c r="P365" s="819"/>
      <c r="Q365" s="820"/>
      <c r="R365" s="1161"/>
    </row>
    <row r="366" spans="1:18">
      <c r="A366" s="1159" t="s">
        <v>2009</v>
      </c>
      <c r="B366" s="1158" t="s">
        <v>906</v>
      </c>
      <c r="C366" s="1158" t="s">
        <v>907</v>
      </c>
      <c r="D366" s="1158" t="s">
        <v>105</v>
      </c>
      <c r="E366" s="1160">
        <v>39878</v>
      </c>
      <c r="F366" s="812" t="s">
        <v>53</v>
      </c>
      <c r="G366" s="813">
        <v>7462000</v>
      </c>
      <c r="H366" s="813">
        <v>0</v>
      </c>
      <c r="I366" s="813">
        <v>7997813.2199999997</v>
      </c>
      <c r="J366" s="814" t="s">
        <v>657</v>
      </c>
      <c r="K366" s="815"/>
      <c r="L366" s="816"/>
      <c r="M366" s="817"/>
      <c r="N366" s="818"/>
      <c r="O366" s="819"/>
      <c r="P366" s="819"/>
      <c r="Q366" s="820"/>
      <c r="R366" s="1161"/>
    </row>
    <row r="367" spans="1:18">
      <c r="A367" s="1159"/>
      <c r="B367" s="1158" t="s">
        <v>906</v>
      </c>
      <c r="C367" s="1158" t="s">
        <v>907</v>
      </c>
      <c r="D367" s="1158" t="s">
        <v>105</v>
      </c>
      <c r="E367" s="1160">
        <v>40403</v>
      </c>
      <c r="F367" s="812"/>
      <c r="G367" s="813"/>
      <c r="H367" s="813"/>
      <c r="I367" s="813"/>
      <c r="J367" s="814"/>
      <c r="K367" s="815">
        <v>7462000</v>
      </c>
      <c r="L367" s="816"/>
      <c r="M367" s="817">
        <v>7462</v>
      </c>
      <c r="N367" s="818">
        <v>1000</v>
      </c>
      <c r="O367" s="819"/>
      <c r="P367" s="819"/>
      <c r="Q367" s="820"/>
      <c r="R367" s="1161"/>
    </row>
    <row r="368" spans="1:18">
      <c r="A368" s="1159">
        <v>8</v>
      </c>
      <c r="B368" s="1158" t="s">
        <v>908</v>
      </c>
      <c r="C368" s="1158" t="s">
        <v>909</v>
      </c>
      <c r="D368" s="1158" t="s">
        <v>123</v>
      </c>
      <c r="E368" s="1160">
        <v>39892</v>
      </c>
      <c r="F368" s="812" t="s">
        <v>49</v>
      </c>
      <c r="G368" s="813">
        <v>2400000</v>
      </c>
      <c r="H368" s="813">
        <v>2400000</v>
      </c>
      <c r="I368" s="813">
        <v>412383</v>
      </c>
      <c r="J368" s="814" t="s">
        <v>662</v>
      </c>
      <c r="K368" s="815"/>
      <c r="L368" s="816"/>
      <c r="M368" s="817"/>
      <c r="N368" s="818"/>
      <c r="O368" s="819"/>
      <c r="P368" s="819"/>
      <c r="Q368" s="820"/>
      <c r="R368" s="1161"/>
    </row>
    <row r="369" spans="1:18">
      <c r="A369" s="1159">
        <v>8</v>
      </c>
      <c r="B369" s="1158" t="s">
        <v>910</v>
      </c>
      <c r="C369" s="1158" t="s">
        <v>911</v>
      </c>
      <c r="D369" s="1158" t="s">
        <v>82</v>
      </c>
      <c r="E369" s="1160">
        <v>39850</v>
      </c>
      <c r="F369" s="812" t="s">
        <v>49</v>
      </c>
      <c r="G369" s="813">
        <v>6300000</v>
      </c>
      <c r="H369" s="813">
        <v>6300000</v>
      </c>
      <c r="I369" s="813">
        <v>180258.5</v>
      </c>
      <c r="J369" s="814" t="s">
        <v>662</v>
      </c>
      <c r="K369" s="815"/>
      <c r="L369" s="816"/>
      <c r="M369" s="817"/>
      <c r="N369" s="818"/>
      <c r="O369" s="819"/>
      <c r="P369" s="819"/>
      <c r="Q369" s="820"/>
      <c r="R369" s="1161"/>
    </row>
    <row r="370" spans="1:18">
      <c r="A370" s="1159" t="s">
        <v>1992</v>
      </c>
      <c r="B370" s="1158" t="s">
        <v>912</v>
      </c>
      <c r="C370" s="1158" t="s">
        <v>913</v>
      </c>
      <c r="D370" s="1158" t="s">
        <v>131</v>
      </c>
      <c r="E370" s="1160">
        <v>39805</v>
      </c>
      <c r="F370" s="812" t="s">
        <v>49</v>
      </c>
      <c r="G370" s="813">
        <v>3000000</v>
      </c>
      <c r="H370" s="813">
        <v>0</v>
      </c>
      <c r="I370" s="813">
        <v>3574645.84</v>
      </c>
      <c r="J370" s="814" t="s">
        <v>657</v>
      </c>
      <c r="K370" s="815"/>
      <c r="L370" s="816"/>
      <c r="M370" s="817"/>
      <c r="N370" s="818"/>
      <c r="O370" s="819"/>
      <c r="P370" s="819"/>
      <c r="Q370" s="820"/>
      <c r="R370" s="1161"/>
    </row>
    <row r="371" spans="1:18">
      <c r="A371" s="1159"/>
      <c r="B371" s="1158" t="s">
        <v>912</v>
      </c>
      <c r="C371" s="1158" t="s">
        <v>913</v>
      </c>
      <c r="D371" s="1158" t="s">
        <v>131</v>
      </c>
      <c r="E371" s="1160">
        <v>40752</v>
      </c>
      <c r="F371" s="812"/>
      <c r="G371" s="813"/>
      <c r="H371" s="813"/>
      <c r="I371" s="813"/>
      <c r="J371" s="814"/>
      <c r="K371" s="815">
        <v>3000000</v>
      </c>
      <c r="L371" s="816"/>
      <c r="M371" s="817">
        <v>3000</v>
      </c>
      <c r="N371" s="818">
        <v>1000</v>
      </c>
      <c r="O371" s="819"/>
      <c r="P371" s="819"/>
      <c r="Q371" s="820">
        <v>150000</v>
      </c>
      <c r="R371" s="1161">
        <v>150</v>
      </c>
    </row>
    <row r="372" spans="1:18">
      <c r="A372" s="1159">
        <v>11</v>
      </c>
      <c r="B372" s="1158" t="s">
        <v>914</v>
      </c>
      <c r="C372" s="1158" t="s">
        <v>915</v>
      </c>
      <c r="D372" s="1158" t="s">
        <v>82</v>
      </c>
      <c r="E372" s="1160">
        <v>39801</v>
      </c>
      <c r="F372" s="812" t="s">
        <v>26</v>
      </c>
      <c r="G372" s="813">
        <v>8779000</v>
      </c>
      <c r="H372" s="813">
        <v>3265788</v>
      </c>
      <c r="I372" s="813">
        <v>7197097.8600000003</v>
      </c>
      <c r="J372" s="814" t="s">
        <v>848</v>
      </c>
      <c r="K372" s="815"/>
      <c r="L372" s="816"/>
      <c r="M372" s="817"/>
      <c r="N372" s="818"/>
      <c r="O372" s="819"/>
      <c r="P372" s="819"/>
      <c r="Q372" s="820"/>
      <c r="R372" s="1161"/>
    </row>
    <row r="373" spans="1:18">
      <c r="A373" s="1159"/>
      <c r="B373" s="1158" t="s">
        <v>914</v>
      </c>
      <c r="C373" s="1158" t="s">
        <v>915</v>
      </c>
      <c r="D373" s="1158" t="s">
        <v>82</v>
      </c>
      <c r="E373" s="1160">
        <v>40590</v>
      </c>
      <c r="F373" s="812"/>
      <c r="G373" s="813"/>
      <c r="H373" s="813"/>
      <c r="I373" s="813"/>
      <c r="J373" s="814"/>
      <c r="K373" s="815">
        <v>2212308</v>
      </c>
      <c r="L373" s="816"/>
      <c r="M373" s="817">
        <v>63</v>
      </c>
      <c r="N373" s="818">
        <v>35116</v>
      </c>
      <c r="O373" s="819"/>
      <c r="P373" s="819"/>
      <c r="Q373" s="820"/>
      <c r="R373" s="1161"/>
    </row>
    <row r="374" spans="1:18">
      <c r="A374" s="1159"/>
      <c r="B374" s="1158" t="s">
        <v>914</v>
      </c>
      <c r="C374" s="1158" t="s">
        <v>915</v>
      </c>
      <c r="D374" s="1158" t="s">
        <v>82</v>
      </c>
      <c r="E374" s="1160">
        <v>41318</v>
      </c>
      <c r="F374" s="812"/>
      <c r="G374" s="813"/>
      <c r="H374" s="813"/>
      <c r="I374" s="813"/>
      <c r="J374" s="814"/>
      <c r="K374" s="815">
        <v>3300904</v>
      </c>
      <c r="L374" s="816"/>
      <c r="M374" s="817">
        <v>94</v>
      </c>
      <c r="N374" s="818">
        <v>35116</v>
      </c>
      <c r="O374" s="819"/>
      <c r="P374" s="819"/>
      <c r="Q374" s="820"/>
      <c r="R374" s="1161"/>
    </row>
    <row r="375" spans="1:18">
      <c r="A375" s="1159">
        <v>86</v>
      </c>
      <c r="B375" s="1158" t="s">
        <v>916</v>
      </c>
      <c r="C375" s="1158" t="s">
        <v>917</v>
      </c>
      <c r="D375" s="1158" t="s">
        <v>38</v>
      </c>
      <c r="E375" s="1160">
        <v>39794</v>
      </c>
      <c r="F375" s="812" t="s">
        <v>26</v>
      </c>
      <c r="G375" s="813">
        <v>300000000</v>
      </c>
      <c r="H375" s="813">
        <v>0</v>
      </c>
      <c r="I375" s="813">
        <v>369245436.63999999</v>
      </c>
      <c r="J375" s="814" t="s">
        <v>707</v>
      </c>
      <c r="K375" s="815"/>
      <c r="L375" s="816"/>
      <c r="M375" s="817"/>
      <c r="N375" s="818"/>
      <c r="O375" s="819"/>
      <c r="P375" s="819"/>
      <c r="Q375" s="820"/>
      <c r="R375" s="1161"/>
    </row>
    <row r="376" spans="1:18">
      <c r="A376" s="1159"/>
      <c r="B376" s="1158" t="s">
        <v>916</v>
      </c>
      <c r="C376" s="1158" t="s">
        <v>917</v>
      </c>
      <c r="D376" s="1158" t="s">
        <v>38</v>
      </c>
      <c r="E376" s="1160">
        <v>41376</v>
      </c>
      <c r="F376" s="812"/>
      <c r="G376" s="813"/>
      <c r="H376" s="813"/>
      <c r="I376" s="813"/>
      <c r="J376" s="814"/>
      <c r="K376" s="815">
        <v>300000000</v>
      </c>
      <c r="L376" s="816"/>
      <c r="M376" s="817">
        <v>300000</v>
      </c>
      <c r="N376" s="818">
        <v>1000</v>
      </c>
      <c r="O376" s="819"/>
      <c r="P376" s="819"/>
      <c r="Q376" s="820"/>
      <c r="R376" s="1161"/>
    </row>
    <row r="377" spans="1:18">
      <c r="A377" s="1159">
        <v>45</v>
      </c>
      <c r="B377" s="1158" t="s">
        <v>918</v>
      </c>
      <c r="C377" s="1158" t="s">
        <v>668</v>
      </c>
      <c r="D377" s="1158" t="s">
        <v>55</v>
      </c>
      <c r="E377" s="1160">
        <v>39794</v>
      </c>
      <c r="F377" s="812" t="s">
        <v>26</v>
      </c>
      <c r="G377" s="813">
        <v>20500000</v>
      </c>
      <c r="H377" s="813">
        <v>0</v>
      </c>
      <c r="I377" s="813">
        <v>23572379.219999999</v>
      </c>
      <c r="J377" s="814" t="s">
        <v>657</v>
      </c>
      <c r="K377" s="815"/>
      <c r="L377" s="816"/>
      <c r="M377" s="817"/>
      <c r="N377" s="818"/>
      <c r="O377" s="819"/>
      <c r="P377" s="819"/>
      <c r="Q377" s="820"/>
      <c r="R377" s="1161"/>
    </row>
    <row r="378" spans="1:18">
      <c r="A378" s="1159"/>
      <c r="B378" s="1158" t="s">
        <v>918</v>
      </c>
      <c r="C378" s="1158" t="s">
        <v>668</v>
      </c>
      <c r="D378" s="1158" t="s">
        <v>55</v>
      </c>
      <c r="E378" s="1160">
        <v>40808</v>
      </c>
      <c r="F378" s="812"/>
      <c r="G378" s="813"/>
      <c r="H378" s="813"/>
      <c r="I378" s="813"/>
      <c r="J378" s="814"/>
      <c r="K378" s="815">
        <v>20500000</v>
      </c>
      <c r="L378" s="816"/>
      <c r="M378" s="817">
        <v>20500</v>
      </c>
      <c r="N378" s="818">
        <v>1000</v>
      </c>
      <c r="O378" s="819"/>
      <c r="P378" s="819"/>
      <c r="Q378" s="820"/>
      <c r="R378" s="1161"/>
    </row>
    <row r="379" spans="1:18">
      <c r="A379" s="1159"/>
      <c r="B379" s="1158" t="s">
        <v>918</v>
      </c>
      <c r="C379" s="1158" t="s">
        <v>668</v>
      </c>
      <c r="D379" s="1158" t="s">
        <v>55</v>
      </c>
      <c r="E379" s="1160">
        <v>40856</v>
      </c>
      <c r="F379" s="812"/>
      <c r="G379" s="813"/>
      <c r="H379" s="813"/>
      <c r="I379" s="813"/>
      <c r="J379" s="814"/>
      <c r="K379" s="815"/>
      <c r="L379" s="816"/>
      <c r="M379" s="817"/>
      <c r="N379" s="818"/>
      <c r="O379" s="819"/>
      <c r="P379" s="819"/>
      <c r="Q379" s="820">
        <v>225157</v>
      </c>
      <c r="R379" s="1161">
        <v>450313.5</v>
      </c>
    </row>
    <row r="380" spans="1:18" ht="30">
      <c r="A380" s="1159" t="s">
        <v>2015</v>
      </c>
      <c r="B380" s="1158" t="s">
        <v>919</v>
      </c>
      <c r="C380" s="1158" t="s">
        <v>920</v>
      </c>
      <c r="D380" s="1158" t="s">
        <v>151</v>
      </c>
      <c r="E380" s="1160">
        <v>39913</v>
      </c>
      <c r="F380" s="812" t="s">
        <v>53</v>
      </c>
      <c r="G380" s="813">
        <v>9439000</v>
      </c>
      <c r="H380" s="813">
        <v>9439000</v>
      </c>
      <c r="I380" s="813">
        <v>281859</v>
      </c>
      <c r="J380" s="814" t="s">
        <v>804</v>
      </c>
      <c r="K380" s="815"/>
      <c r="L380" s="816"/>
      <c r="M380" s="817"/>
      <c r="N380" s="818"/>
      <c r="O380" s="819"/>
      <c r="P380" s="819"/>
      <c r="Q380" s="820"/>
      <c r="R380" s="1161"/>
    </row>
    <row r="381" spans="1:18">
      <c r="A381" s="1159">
        <v>11</v>
      </c>
      <c r="B381" s="1158" t="s">
        <v>921</v>
      </c>
      <c r="C381" s="1158" t="s">
        <v>922</v>
      </c>
      <c r="D381" s="1158" t="s">
        <v>81</v>
      </c>
      <c r="E381" s="1160">
        <v>39773</v>
      </c>
      <c r="F381" s="812" t="s">
        <v>26</v>
      </c>
      <c r="G381" s="813">
        <v>400000000</v>
      </c>
      <c r="H381" s="813">
        <v>0</v>
      </c>
      <c r="I381" s="813">
        <v>442416666.67000002</v>
      </c>
      <c r="J381" s="814" t="s">
        <v>657</v>
      </c>
      <c r="K381" s="815"/>
      <c r="L381" s="816"/>
      <c r="M381" s="817"/>
      <c r="N381" s="818"/>
      <c r="O381" s="819"/>
      <c r="P381" s="819"/>
      <c r="Q381" s="820"/>
      <c r="R381" s="1161"/>
    </row>
    <row r="382" spans="1:18">
      <c r="A382" s="1159"/>
      <c r="B382" s="1158" t="s">
        <v>921</v>
      </c>
      <c r="C382" s="1158" t="s">
        <v>922</v>
      </c>
      <c r="D382" s="1158" t="s">
        <v>81</v>
      </c>
      <c r="E382" s="1160">
        <v>40177</v>
      </c>
      <c r="F382" s="812"/>
      <c r="G382" s="813"/>
      <c r="H382" s="813"/>
      <c r="I382" s="813"/>
      <c r="J382" s="814"/>
      <c r="K382" s="815">
        <v>200000000</v>
      </c>
      <c r="L382" s="816"/>
      <c r="M382" s="817">
        <v>200000</v>
      </c>
      <c r="N382" s="818">
        <v>1000</v>
      </c>
      <c r="O382" s="819"/>
      <c r="P382" s="819"/>
      <c r="Q382" s="820"/>
      <c r="R382" s="1161"/>
    </row>
    <row r="383" spans="1:18">
      <c r="A383" s="1159"/>
      <c r="B383" s="1158" t="s">
        <v>921</v>
      </c>
      <c r="C383" s="1158" t="s">
        <v>922</v>
      </c>
      <c r="D383" s="1158" t="s">
        <v>81</v>
      </c>
      <c r="E383" s="1160">
        <v>40240</v>
      </c>
      <c r="F383" s="812"/>
      <c r="G383" s="813"/>
      <c r="H383" s="813"/>
      <c r="I383" s="813"/>
      <c r="J383" s="814"/>
      <c r="K383" s="815">
        <v>200000000</v>
      </c>
      <c r="L383" s="816"/>
      <c r="M383" s="817">
        <v>200000</v>
      </c>
      <c r="N383" s="818">
        <v>1000</v>
      </c>
      <c r="O383" s="819"/>
      <c r="P383" s="819"/>
      <c r="Q383" s="820"/>
      <c r="R383" s="1161"/>
    </row>
    <row r="384" spans="1:18">
      <c r="A384" s="1159"/>
      <c r="B384" s="1158" t="s">
        <v>921</v>
      </c>
      <c r="C384" s="1158" t="s">
        <v>922</v>
      </c>
      <c r="D384" s="1158" t="s">
        <v>81</v>
      </c>
      <c r="E384" s="1160">
        <v>40275</v>
      </c>
      <c r="F384" s="812"/>
      <c r="G384" s="813"/>
      <c r="H384" s="813"/>
      <c r="I384" s="813"/>
      <c r="J384" s="814"/>
      <c r="K384" s="815"/>
      <c r="L384" s="816"/>
      <c r="M384" s="817"/>
      <c r="N384" s="818"/>
      <c r="O384" s="819"/>
      <c r="P384" s="819"/>
      <c r="Q384" s="820">
        <v>18500000</v>
      </c>
      <c r="R384" s="1161">
        <v>1128668</v>
      </c>
    </row>
    <row r="385" spans="1:18">
      <c r="A385" s="1159" t="s">
        <v>1993</v>
      </c>
      <c r="B385" s="1158" t="s">
        <v>923</v>
      </c>
      <c r="C385" s="1158" t="s">
        <v>924</v>
      </c>
      <c r="D385" s="1158" t="s">
        <v>92</v>
      </c>
      <c r="E385" s="1160">
        <v>39899</v>
      </c>
      <c r="F385" s="812" t="s">
        <v>49</v>
      </c>
      <c r="G385" s="813">
        <v>3000000</v>
      </c>
      <c r="H385" s="813">
        <v>0</v>
      </c>
      <c r="I385" s="813">
        <v>3318585.05</v>
      </c>
      <c r="J385" s="814" t="s">
        <v>673</v>
      </c>
      <c r="K385" s="815"/>
      <c r="L385" s="816"/>
      <c r="M385" s="817"/>
      <c r="N385" s="818"/>
      <c r="O385" s="819"/>
      <c r="P385" s="819"/>
      <c r="Q385" s="820"/>
      <c r="R385" s="1161"/>
    </row>
    <row r="386" spans="1:18">
      <c r="A386" s="1159"/>
      <c r="B386" s="1158" t="s">
        <v>923</v>
      </c>
      <c r="C386" s="1158" t="s">
        <v>924</v>
      </c>
      <c r="D386" s="1158" t="s">
        <v>92</v>
      </c>
      <c r="E386" s="1160">
        <v>41241</v>
      </c>
      <c r="F386" s="812"/>
      <c r="G386" s="813"/>
      <c r="H386" s="813"/>
      <c r="I386" s="813"/>
      <c r="J386" s="814"/>
      <c r="K386" s="815">
        <v>955825.5</v>
      </c>
      <c r="L386" s="816"/>
      <c r="M386" s="817">
        <v>1095</v>
      </c>
      <c r="N386" s="818">
        <v>872.9</v>
      </c>
      <c r="O386" s="819">
        <v>-139174.5</v>
      </c>
      <c r="P386" s="819"/>
      <c r="Q386" s="820"/>
      <c r="R386" s="1161"/>
    </row>
    <row r="387" spans="1:18">
      <c r="A387" s="1159"/>
      <c r="B387" s="1158" t="s">
        <v>923</v>
      </c>
      <c r="C387" s="1158" t="s">
        <v>924</v>
      </c>
      <c r="D387" s="1158" t="s">
        <v>92</v>
      </c>
      <c r="E387" s="1160">
        <v>41242</v>
      </c>
      <c r="F387" s="812"/>
      <c r="G387" s="813"/>
      <c r="H387" s="813"/>
      <c r="I387" s="813"/>
      <c r="J387" s="814"/>
      <c r="K387" s="815">
        <v>1662874.5</v>
      </c>
      <c r="L387" s="816"/>
      <c r="M387" s="817">
        <v>1905</v>
      </c>
      <c r="N387" s="818">
        <v>872.9</v>
      </c>
      <c r="O387" s="819">
        <v>-242125.5</v>
      </c>
      <c r="P387" s="819"/>
      <c r="Q387" s="820">
        <v>114021.5</v>
      </c>
      <c r="R387" s="1161">
        <v>150</v>
      </c>
    </row>
    <row r="388" spans="1:18">
      <c r="A388" s="1159"/>
      <c r="B388" s="1158" t="s">
        <v>923</v>
      </c>
      <c r="C388" s="1158" t="s">
        <v>924</v>
      </c>
      <c r="D388" s="1158" t="s">
        <v>92</v>
      </c>
      <c r="E388" s="1160">
        <v>41285</v>
      </c>
      <c r="F388" s="812"/>
      <c r="G388" s="813"/>
      <c r="H388" s="813"/>
      <c r="I388" s="813"/>
      <c r="J388" s="814"/>
      <c r="K388" s="815"/>
      <c r="L388" s="816">
        <v>-25000</v>
      </c>
      <c r="M388" s="817"/>
      <c r="N388" s="818"/>
      <c r="O388" s="819"/>
      <c r="P388" s="819"/>
      <c r="Q388" s="820"/>
      <c r="R388" s="1161"/>
    </row>
    <row r="389" spans="1:18">
      <c r="A389" s="1159">
        <v>82</v>
      </c>
      <c r="B389" s="1158" t="s">
        <v>925</v>
      </c>
      <c r="C389" s="1158" t="s">
        <v>926</v>
      </c>
      <c r="D389" s="1158" t="s">
        <v>112</v>
      </c>
      <c r="E389" s="1160">
        <v>39787</v>
      </c>
      <c r="F389" s="812" t="s">
        <v>26</v>
      </c>
      <c r="G389" s="813">
        <v>9950000</v>
      </c>
      <c r="H389" s="813">
        <v>0</v>
      </c>
      <c r="I389" s="813">
        <v>11166897.789999999</v>
      </c>
      <c r="J389" s="814" t="s">
        <v>673</v>
      </c>
      <c r="K389" s="815"/>
      <c r="L389" s="816"/>
      <c r="M389" s="817"/>
      <c r="N389" s="818"/>
      <c r="O389" s="819"/>
      <c r="P389" s="819"/>
      <c r="Q389" s="820"/>
      <c r="R389" s="1161"/>
    </row>
    <row r="390" spans="1:18">
      <c r="A390" s="1159"/>
      <c r="B390" s="1158" t="s">
        <v>925</v>
      </c>
      <c r="C390" s="1158" t="s">
        <v>926</v>
      </c>
      <c r="D390" s="1158" t="s">
        <v>112</v>
      </c>
      <c r="E390" s="1160">
        <v>41341</v>
      </c>
      <c r="F390" s="812"/>
      <c r="G390" s="813"/>
      <c r="H390" s="813"/>
      <c r="I390" s="813"/>
      <c r="J390" s="814"/>
      <c r="K390" s="815">
        <v>3772645</v>
      </c>
      <c r="L390" s="816"/>
      <c r="M390" s="817">
        <v>3950</v>
      </c>
      <c r="N390" s="818">
        <v>955.1</v>
      </c>
      <c r="O390" s="819">
        <v>-177355</v>
      </c>
      <c r="P390" s="819"/>
      <c r="Q390" s="820"/>
      <c r="R390" s="1161"/>
    </row>
    <row r="391" spans="1:18">
      <c r="A391" s="1159"/>
      <c r="B391" s="1158" t="s">
        <v>925</v>
      </c>
      <c r="C391" s="1158" t="s">
        <v>926</v>
      </c>
      <c r="D391" s="1158" t="s">
        <v>112</v>
      </c>
      <c r="E391" s="1160">
        <v>41344</v>
      </c>
      <c r="F391" s="812"/>
      <c r="G391" s="813"/>
      <c r="H391" s="813"/>
      <c r="I391" s="813"/>
      <c r="J391" s="814"/>
      <c r="K391" s="815">
        <v>5730600</v>
      </c>
      <c r="L391" s="816"/>
      <c r="M391" s="817">
        <v>6000</v>
      </c>
      <c r="N391" s="818">
        <v>955.1</v>
      </c>
      <c r="O391" s="819">
        <v>-269400</v>
      </c>
      <c r="P391" s="819"/>
      <c r="Q391" s="820"/>
      <c r="R391" s="1161"/>
    </row>
    <row r="392" spans="1:18">
      <c r="A392" s="1159"/>
      <c r="B392" s="1158" t="s">
        <v>925</v>
      </c>
      <c r="C392" s="1158" t="s">
        <v>926</v>
      </c>
      <c r="D392" s="1158" t="s">
        <v>112</v>
      </c>
      <c r="E392" s="1160">
        <v>41373</v>
      </c>
      <c r="F392" s="812"/>
      <c r="G392" s="813"/>
      <c r="H392" s="813"/>
      <c r="I392" s="813"/>
      <c r="J392" s="814"/>
      <c r="K392" s="815"/>
      <c r="L392" s="816">
        <v>-95032.45</v>
      </c>
      <c r="M392" s="817"/>
      <c r="N392" s="818"/>
      <c r="O392" s="819"/>
      <c r="P392" s="819"/>
      <c r="Q392" s="820"/>
      <c r="R392" s="1161"/>
    </row>
    <row r="393" spans="1:18">
      <c r="A393" s="1159"/>
      <c r="B393" s="1158" t="s">
        <v>925</v>
      </c>
      <c r="C393" s="1158" t="s">
        <v>926</v>
      </c>
      <c r="D393" s="1158" t="s">
        <v>112</v>
      </c>
      <c r="E393" s="1160">
        <v>41374</v>
      </c>
      <c r="F393" s="812"/>
      <c r="G393" s="813"/>
      <c r="H393" s="813"/>
      <c r="I393" s="813"/>
      <c r="J393" s="814"/>
      <c r="K393" s="815"/>
      <c r="L393" s="816"/>
      <c r="M393" s="817"/>
      <c r="N393" s="818"/>
      <c r="O393" s="819"/>
      <c r="P393" s="819"/>
      <c r="Q393" s="820">
        <v>99000</v>
      </c>
      <c r="R393" s="1161">
        <v>60000</v>
      </c>
    </row>
    <row r="394" spans="1:18">
      <c r="A394" s="1159"/>
      <c r="B394" s="1158" t="s">
        <v>925</v>
      </c>
      <c r="C394" s="1158" t="s">
        <v>926</v>
      </c>
      <c r="D394" s="1158" t="s">
        <v>112</v>
      </c>
      <c r="E394" s="1160">
        <v>41437</v>
      </c>
      <c r="F394" s="812"/>
      <c r="G394" s="813"/>
      <c r="H394" s="813"/>
      <c r="I394" s="813"/>
      <c r="J394" s="814"/>
      <c r="K394" s="815"/>
      <c r="L394" s="816"/>
      <c r="M394" s="817"/>
      <c r="N394" s="818"/>
      <c r="O394" s="819"/>
      <c r="P394" s="819"/>
      <c r="Q394" s="820">
        <v>225647.45</v>
      </c>
      <c r="R394" s="1161">
        <v>145579</v>
      </c>
    </row>
    <row r="395" spans="1:18">
      <c r="A395" s="1159" t="s">
        <v>1997</v>
      </c>
      <c r="B395" s="1158" t="s">
        <v>927</v>
      </c>
      <c r="C395" s="1158" t="s">
        <v>928</v>
      </c>
      <c r="D395" s="1158" t="s">
        <v>92</v>
      </c>
      <c r="E395" s="1160">
        <v>40053</v>
      </c>
      <c r="F395" s="812" t="s">
        <v>49</v>
      </c>
      <c r="G395" s="813">
        <v>16015000</v>
      </c>
      <c r="H395" s="813">
        <v>0</v>
      </c>
      <c r="I395" s="813">
        <v>14257487.710000001</v>
      </c>
      <c r="J395" s="814" t="s">
        <v>673</v>
      </c>
      <c r="K395" s="815"/>
      <c r="L395" s="816"/>
      <c r="M395" s="817"/>
      <c r="N395" s="818"/>
      <c r="O395" s="819"/>
      <c r="P395" s="819"/>
      <c r="Q395" s="820"/>
      <c r="R395" s="1161"/>
    </row>
    <row r="396" spans="1:18">
      <c r="A396" s="1159"/>
      <c r="B396" s="1158" t="s">
        <v>927</v>
      </c>
      <c r="C396" s="1158" t="s">
        <v>928</v>
      </c>
      <c r="D396" s="1158" t="s">
        <v>92</v>
      </c>
      <c r="E396" s="1160">
        <v>41341</v>
      </c>
      <c r="F396" s="812"/>
      <c r="G396" s="813"/>
      <c r="H396" s="813"/>
      <c r="I396" s="813"/>
      <c r="J396" s="814"/>
      <c r="K396" s="815">
        <v>397550</v>
      </c>
      <c r="L396" s="816"/>
      <c r="M396" s="817">
        <v>500</v>
      </c>
      <c r="N396" s="818">
        <v>795.1</v>
      </c>
      <c r="O396" s="819">
        <v>-102450</v>
      </c>
      <c r="P396" s="819"/>
      <c r="Q396" s="820">
        <v>389857.05</v>
      </c>
      <c r="R396" s="1161">
        <v>450</v>
      </c>
    </row>
    <row r="397" spans="1:18">
      <c r="A397" s="1159"/>
      <c r="B397" s="1158" t="s">
        <v>927</v>
      </c>
      <c r="C397" s="1158" t="s">
        <v>928</v>
      </c>
      <c r="D397" s="1158" t="s">
        <v>92</v>
      </c>
      <c r="E397" s="1160">
        <v>41344</v>
      </c>
      <c r="F397" s="812"/>
      <c r="G397" s="813"/>
      <c r="H397" s="813"/>
      <c r="I397" s="813"/>
      <c r="J397" s="814"/>
      <c r="K397" s="815">
        <v>12335976.5</v>
      </c>
      <c r="L397" s="816"/>
      <c r="M397" s="817">
        <v>15515</v>
      </c>
      <c r="N397" s="818">
        <v>795.1</v>
      </c>
      <c r="O397" s="819">
        <v>-3179023.5</v>
      </c>
      <c r="P397" s="819"/>
      <c r="Q397" s="820">
        <v>25990.47</v>
      </c>
      <c r="R397" s="1161">
        <v>30</v>
      </c>
    </row>
    <row r="398" spans="1:18">
      <c r="A398" s="1159"/>
      <c r="B398" s="1158" t="s">
        <v>927</v>
      </c>
      <c r="C398" s="1158" t="s">
        <v>928</v>
      </c>
      <c r="D398" s="1158" t="s">
        <v>92</v>
      </c>
      <c r="E398" s="1160">
        <v>41373</v>
      </c>
      <c r="F398" s="812"/>
      <c r="G398" s="813"/>
      <c r="H398" s="813"/>
      <c r="I398" s="813"/>
      <c r="J398" s="814"/>
      <c r="K398" s="815"/>
      <c r="L398" s="816">
        <v>-127335.27</v>
      </c>
      <c r="M398" s="817"/>
      <c r="N398" s="818"/>
      <c r="O398" s="819"/>
      <c r="P398" s="819"/>
      <c r="Q398" s="820"/>
      <c r="R398" s="1161"/>
    </row>
    <row r="399" spans="1:18">
      <c r="A399" s="1159">
        <v>45</v>
      </c>
      <c r="B399" s="1158" t="s">
        <v>929</v>
      </c>
      <c r="C399" s="1158" t="s">
        <v>746</v>
      </c>
      <c r="D399" s="1158" t="s">
        <v>94</v>
      </c>
      <c r="E399" s="1160">
        <v>39801</v>
      </c>
      <c r="F399" s="812" t="s">
        <v>26</v>
      </c>
      <c r="G399" s="813">
        <v>64450000</v>
      </c>
      <c r="H399" s="813">
        <v>0</v>
      </c>
      <c r="I399" s="813">
        <v>73357086.719999999</v>
      </c>
      <c r="J399" s="814" t="s">
        <v>657</v>
      </c>
      <c r="K399" s="815"/>
      <c r="L399" s="816"/>
      <c r="M399" s="817"/>
      <c r="N399" s="818"/>
      <c r="O399" s="819"/>
      <c r="P399" s="819"/>
      <c r="Q399" s="820"/>
      <c r="R399" s="1161"/>
    </row>
    <row r="400" spans="1:18">
      <c r="A400" s="1159"/>
      <c r="B400" s="1158" t="s">
        <v>929</v>
      </c>
      <c r="C400" s="1158" t="s">
        <v>746</v>
      </c>
      <c r="D400" s="1158" t="s">
        <v>94</v>
      </c>
      <c r="E400" s="1160">
        <v>40794</v>
      </c>
      <c r="F400" s="812"/>
      <c r="G400" s="813"/>
      <c r="H400" s="813"/>
      <c r="I400" s="813"/>
      <c r="J400" s="814"/>
      <c r="K400" s="815">
        <v>64450000</v>
      </c>
      <c r="L400" s="816"/>
      <c r="M400" s="817">
        <v>64450</v>
      </c>
      <c r="N400" s="818">
        <v>1000</v>
      </c>
      <c r="O400" s="819"/>
      <c r="P400" s="819"/>
      <c r="Q400" s="820"/>
      <c r="R400" s="1161"/>
    </row>
    <row r="401" spans="1:18">
      <c r="A401" s="1159"/>
      <c r="B401" s="1158" t="s">
        <v>929</v>
      </c>
      <c r="C401" s="1158" t="s">
        <v>746</v>
      </c>
      <c r="D401" s="1158" t="s">
        <v>94</v>
      </c>
      <c r="E401" s="1160">
        <v>40870</v>
      </c>
      <c r="F401" s="812"/>
      <c r="G401" s="813"/>
      <c r="H401" s="813"/>
      <c r="I401" s="813"/>
      <c r="J401" s="814"/>
      <c r="K401" s="815"/>
      <c r="L401" s="816"/>
      <c r="M401" s="817"/>
      <c r="N401" s="818"/>
      <c r="O401" s="819"/>
      <c r="P401" s="819"/>
      <c r="Q401" s="820">
        <v>143677</v>
      </c>
      <c r="R401" s="1161">
        <v>895968</v>
      </c>
    </row>
    <row r="402" spans="1:18">
      <c r="A402" s="1159">
        <v>44</v>
      </c>
      <c r="B402" s="1158" t="s">
        <v>930</v>
      </c>
      <c r="C402" s="1158" t="s">
        <v>931</v>
      </c>
      <c r="D402" s="1158" t="s">
        <v>98</v>
      </c>
      <c r="E402" s="1160">
        <v>39822</v>
      </c>
      <c r="F402" s="812" t="s">
        <v>26</v>
      </c>
      <c r="G402" s="813">
        <v>16500000</v>
      </c>
      <c r="H402" s="813">
        <v>0</v>
      </c>
      <c r="I402" s="813">
        <v>19178479</v>
      </c>
      <c r="J402" s="814" t="s">
        <v>657</v>
      </c>
      <c r="K402" s="815"/>
      <c r="L402" s="816"/>
      <c r="M402" s="817"/>
      <c r="N402" s="818"/>
      <c r="O402" s="819"/>
      <c r="P402" s="819"/>
      <c r="Q402" s="820"/>
      <c r="R402" s="1161"/>
    </row>
    <row r="403" spans="1:18">
      <c r="A403" s="1159"/>
      <c r="B403" s="1158" t="s">
        <v>930</v>
      </c>
      <c r="C403" s="1158" t="s">
        <v>931</v>
      </c>
      <c r="D403" s="1158" t="s">
        <v>98</v>
      </c>
      <c r="E403" s="1160">
        <v>40773</v>
      </c>
      <c r="F403" s="812"/>
      <c r="G403" s="813"/>
      <c r="H403" s="813"/>
      <c r="I403" s="813"/>
      <c r="J403" s="814"/>
      <c r="K403" s="815">
        <v>16500000</v>
      </c>
      <c r="L403" s="816"/>
      <c r="M403" s="817">
        <v>16500</v>
      </c>
      <c r="N403" s="818">
        <v>1000</v>
      </c>
      <c r="O403" s="819"/>
      <c r="P403" s="819"/>
      <c r="Q403" s="820"/>
      <c r="R403" s="1161"/>
    </row>
    <row r="404" spans="1:18">
      <c r="A404" s="1159"/>
      <c r="B404" s="1158" t="s">
        <v>930</v>
      </c>
      <c r="C404" s="1158" t="s">
        <v>931</v>
      </c>
      <c r="D404" s="1158" t="s">
        <v>98</v>
      </c>
      <c r="E404" s="1160">
        <v>40814</v>
      </c>
      <c r="F404" s="812"/>
      <c r="G404" s="813"/>
      <c r="H404" s="813"/>
      <c r="I404" s="813"/>
      <c r="J404" s="814"/>
      <c r="K404" s="815"/>
      <c r="L404" s="816"/>
      <c r="M404" s="817"/>
      <c r="N404" s="818"/>
      <c r="O404" s="819"/>
      <c r="P404" s="819"/>
      <c r="Q404" s="820">
        <v>526604</v>
      </c>
      <c r="R404" s="1161">
        <v>263859</v>
      </c>
    </row>
    <row r="405" spans="1:18">
      <c r="A405" s="1159" t="s">
        <v>1993</v>
      </c>
      <c r="B405" s="1158" t="s">
        <v>932</v>
      </c>
      <c r="C405" s="1158" t="s">
        <v>933</v>
      </c>
      <c r="D405" s="1158" t="s">
        <v>94</v>
      </c>
      <c r="E405" s="1160">
        <v>39857</v>
      </c>
      <c r="F405" s="812" t="s">
        <v>49</v>
      </c>
      <c r="G405" s="813">
        <v>10000000</v>
      </c>
      <c r="H405" s="813">
        <v>0</v>
      </c>
      <c r="I405" s="813">
        <v>10670784.029999999</v>
      </c>
      <c r="J405" s="814" t="s">
        <v>673</v>
      </c>
      <c r="K405" s="815"/>
      <c r="L405" s="816"/>
      <c r="M405" s="817"/>
      <c r="N405" s="818"/>
      <c r="O405" s="819"/>
      <c r="P405" s="819"/>
      <c r="Q405" s="820"/>
      <c r="R405" s="1161"/>
    </row>
    <row r="406" spans="1:18">
      <c r="A406" s="1159"/>
      <c r="B406" s="1158" t="s">
        <v>932</v>
      </c>
      <c r="C406" s="1158" t="s">
        <v>933</v>
      </c>
      <c r="D406" s="1158" t="s">
        <v>94</v>
      </c>
      <c r="E406" s="1160">
        <v>41474</v>
      </c>
      <c r="F406" s="812"/>
      <c r="G406" s="813"/>
      <c r="H406" s="813"/>
      <c r="I406" s="813"/>
      <c r="J406" s="814"/>
      <c r="K406" s="815">
        <v>46995</v>
      </c>
      <c r="L406" s="816"/>
      <c r="M406" s="817">
        <v>52</v>
      </c>
      <c r="N406" s="818">
        <v>903.8</v>
      </c>
      <c r="O406" s="819">
        <v>-5005</v>
      </c>
      <c r="P406" s="819"/>
      <c r="Q406" s="820"/>
      <c r="R406" s="1161"/>
    </row>
    <row r="407" spans="1:18">
      <c r="A407" s="1159"/>
      <c r="B407" s="1158" t="s">
        <v>932</v>
      </c>
      <c r="C407" s="1158" t="s">
        <v>933</v>
      </c>
      <c r="D407" s="1158" t="s">
        <v>94</v>
      </c>
      <c r="E407" s="1160">
        <v>41477</v>
      </c>
      <c r="F407" s="812"/>
      <c r="G407" s="813"/>
      <c r="H407" s="813"/>
      <c r="I407" s="813"/>
      <c r="J407" s="814"/>
      <c r="K407" s="815">
        <v>8990505</v>
      </c>
      <c r="L407" s="816"/>
      <c r="M407" s="817">
        <v>9948</v>
      </c>
      <c r="N407" s="818">
        <v>903.8</v>
      </c>
      <c r="O407" s="819">
        <v>-957495</v>
      </c>
      <c r="P407" s="819"/>
      <c r="Q407" s="820">
        <v>494381.25</v>
      </c>
      <c r="R407" s="1161">
        <v>50</v>
      </c>
    </row>
    <row r="408" spans="1:18">
      <c r="A408" s="1159"/>
      <c r="B408" s="1158" t="s">
        <v>932</v>
      </c>
      <c r="C408" s="1158" t="s">
        <v>933</v>
      </c>
      <c r="D408" s="1158" t="s">
        <v>94</v>
      </c>
      <c r="E408" s="1160">
        <v>41529</v>
      </c>
      <c r="F408" s="812"/>
      <c r="G408" s="813"/>
      <c r="H408" s="813"/>
      <c r="I408" s="813"/>
      <c r="J408" s="814"/>
      <c r="K408" s="815"/>
      <c r="L408" s="816">
        <v>-90375</v>
      </c>
      <c r="M408" s="817"/>
      <c r="N408" s="818"/>
      <c r="O408" s="819"/>
      <c r="P408" s="819"/>
      <c r="Q408" s="820"/>
      <c r="R408" s="1161"/>
    </row>
    <row r="409" spans="1:18">
      <c r="A409" s="1159" t="s">
        <v>1991</v>
      </c>
      <c r="B409" s="1158" t="s">
        <v>934</v>
      </c>
      <c r="C409" s="1158" t="s">
        <v>935</v>
      </c>
      <c r="D409" s="1158" t="s">
        <v>98</v>
      </c>
      <c r="E409" s="1160">
        <v>39899</v>
      </c>
      <c r="F409" s="812" t="s">
        <v>49</v>
      </c>
      <c r="G409" s="813">
        <v>574000</v>
      </c>
      <c r="H409" s="813">
        <v>0</v>
      </c>
      <c r="I409" s="813">
        <v>668142.53</v>
      </c>
      <c r="J409" s="814" t="s">
        <v>657</v>
      </c>
      <c r="K409" s="815"/>
      <c r="L409" s="816"/>
      <c r="M409" s="817"/>
      <c r="N409" s="818"/>
      <c r="O409" s="819"/>
      <c r="P409" s="819"/>
      <c r="Q409" s="820"/>
      <c r="R409" s="1161"/>
    </row>
    <row r="410" spans="1:18">
      <c r="A410" s="1159"/>
      <c r="B410" s="1158" t="s">
        <v>934</v>
      </c>
      <c r="C410" s="1158" t="s">
        <v>935</v>
      </c>
      <c r="D410" s="1158" t="s">
        <v>98</v>
      </c>
      <c r="E410" s="1160">
        <v>40842</v>
      </c>
      <c r="F410" s="812"/>
      <c r="G410" s="813"/>
      <c r="H410" s="813"/>
      <c r="I410" s="813"/>
      <c r="J410" s="814"/>
      <c r="K410" s="815">
        <v>574000</v>
      </c>
      <c r="L410" s="816"/>
      <c r="M410" s="817">
        <v>574</v>
      </c>
      <c r="N410" s="818">
        <v>1000</v>
      </c>
      <c r="O410" s="819"/>
      <c r="P410" s="819"/>
      <c r="Q410" s="820">
        <v>29000</v>
      </c>
      <c r="R410" s="1161">
        <v>29</v>
      </c>
    </row>
    <row r="411" spans="1:18">
      <c r="A411" s="1159"/>
      <c r="B411" s="1158" t="s">
        <v>936</v>
      </c>
      <c r="C411" s="1158" t="s">
        <v>937</v>
      </c>
      <c r="D411" s="1158" t="s">
        <v>105</v>
      </c>
      <c r="E411" s="1160">
        <v>39822</v>
      </c>
      <c r="F411" s="812" t="s">
        <v>26</v>
      </c>
      <c r="G411" s="813">
        <v>28000000</v>
      </c>
      <c r="H411" s="813">
        <v>0</v>
      </c>
      <c r="I411" s="813">
        <v>26480089.199999999</v>
      </c>
      <c r="J411" s="814" t="s">
        <v>673</v>
      </c>
      <c r="K411" s="815"/>
      <c r="L411" s="816"/>
      <c r="M411" s="817"/>
      <c r="N411" s="818"/>
      <c r="O411" s="819"/>
      <c r="P411" s="819"/>
      <c r="Q411" s="820"/>
      <c r="R411" s="1161"/>
    </row>
    <row r="412" spans="1:18">
      <c r="A412" s="1159"/>
      <c r="B412" s="1158" t="s">
        <v>936</v>
      </c>
      <c r="C412" s="1158" t="s">
        <v>937</v>
      </c>
      <c r="D412" s="1158" t="s">
        <v>105</v>
      </c>
      <c r="E412" s="1160">
        <v>41312</v>
      </c>
      <c r="F412" s="812"/>
      <c r="G412" s="813"/>
      <c r="H412" s="813"/>
      <c r="I412" s="813"/>
      <c r="J412" s="814"/>
      <c r="K412" s="815">
        <v>21633944.710000001</v>
      </c>
      <c r="L412" s="816"/>
      <c r="M412" s="817">
        <v>27661</v>
      </c>
      <c r="N412" s="818">
        <v>782.1</v>
      </c>
      <c r="O412" s="819">
        <v>-6027055.29</v>
      </c>
      <c r="P412" s="819"/>
      <c r="Q412" s="820"/>
      <c r="R412" s="1161"/>
    </row>
    <row r="413" spans="1:18">
      <c r="A413" s="1159"/>
      <c r="B413" s="1158" t="s">
        <v>936</v>
      </c>
      <c r="C413" s="1158" t="s">
        <v>937</v>
      </c>
      <c r="D413" s="1158" t="s">
        <v>105</v>
      </c>
      <c r="E413" s="1160">
        <v>41313</v>
      </c>
      <c r="F413" s="812"/>
      <c r="G413" s="813"/>
      <c r="H413" s="813"/>
      <c r="I413" s="813"/>
      <c r="J413" s="814"/>
      <c r="K413" s="815">
        <v>265135.28999999998</v>
      </c>
      <c r="L413" s="816"/>
      <c r="M413" s="817">
        <v>339</v>
      </c>
      <c r="N413" s="818">
        <v>782.1</v>
      </c>
      <c r="O413" s="819">
        <v>-73864.710000000006</v>
      </c>
      <c r="P413" s="819"/>
      <c r="Q413" s="820"/>
      <c r="R413" s="1161"/>
    </row>
    <row r="414" spans="1:18">
      <c r="A414" s="1159"/>
      <c r="B414" s="1158" t="s">
        <v>936</v>
      </c>
      <c r="C414" s="1158" t="s">
        <v>937</v>
      </c>
      <c r="D414" s="1158" t="s">
        <v>105</v>
      </c>
      <c r="E414" s="1160">
        <v>41359</v>
      </c>
      <c r="F414" s="812"/>
      <c r="G414" s="813"/>
      <c r="H414" s="813"/>
      <c r="I414" s="813"/>
      <c r="J414" s="814"/>
      <c r="K414" s="815"/>
      <c r="L414" s="816">
        <v>-218990.8</v>
      </c>
      <c r="M414" s="817"/>
      <c r="N414" s="818"/>
      <c r="O414" s="819"/>
      <c r="P414" s="819"/>
      <c r="Q414" s="820"/>
      <c r="R414" s="1161"/>
    </row>
    <row r="415" spans="1:18">
      <c r="A415" s="1159"/>
      <c r="B415" s="1158" t="s">
        <v>936</v>
      </c>
      <c r="C415" s="1158" t="s">
        <v>937</v>
      </c>
      <c r="D415" s="1158" t="s">
        <v>105</v>
      </c>
      <c r="E415" s="1160">
        <v>41437</v>
      </c>
      <c r="F415" s="812"/>
      <c r="G415" s="813"/>
      <c r="H415" s="813"/>
      <c r="I415" s="813"/>
      <c r="J415" s="814"/>
      <c r="K415" s="815"/>
      <c r="L415" s="816"/>
      <c r="M415" s="817"/>
      <c r="N415" s="818"/>
      <c r="O415" s="819"/>
      <c r="P415" s="819"/>
      <c r="Q415" s="820">
        <v>810000</v>
      </c>
      <c r="R415" s="1161">
        <v>500000</v>
      </c>
    </row>
    <row r="416" spans="1:18">
      <c r="A416" s="1159" t="s">
        <v>2016</v>
      </c>
      <c r="B416" s="1158" t="s">
        <v>938</v>
      </c>
      <c r="C416" s="1158" t="s">
        <v>939</v>
      </c>
      <c r="D416" s="1158" t="s">
        <v>87</v>
      </c>
      <c r="E416" s="1160">
        <v>39773</v>
      </c>
      <c r="F416" s="812" t="s">
        <v>26</v>
      </c>
      <c r="G416" s="813">
        <v>76898000</v>
      </c>
      <c r="H416" s="813">
        <v>0</v>
      </c>
      <c r="I416" s="813">
        <v>86821419.219999999</v>
      </c>
      <c r="J416" s="814" t="s">
        <v>657</v>
      </c>
      <c r="K416" s="815"/>
      <c r="L416" s="816"/>
      <c r="M416" s="817"/>
      <c r="N416" s="818"/>
      <c r="O416" s="819"/>
      <c r="P416" s="819"/>
      <c r="Q416" s="820"/>
      <c r="R416" s="1161"/>
    </row>
    <row r="417" spans="1:18">
      <c r="A417" s="1159"/>
      <c r="B417" s="1158" t="s">
        <v>938</v>
      </c>
      <c r="C417" s="1158" t="s">
        <v>939</v>
      </c>
      <c r="D417" s="1158" t="s">
        <v>87</v>
      </c>
      <c r="E417" s="1160">
        <v>40401</v>
      </c>
      <c r="F417" s="812"/>
      <c r="G417" s="813"/>
      <c r="H417" s="813"/>
      <c r="I417" s="813"/>
      <c r="J417" s="814"/>
      <c r="K417" s="815">
        <v>76898000</v>
      </c>
      <c r="L417" s="816"/>
      <c r="M417" s="817">
        <v>76898</v>
      </c>
      <c r="N417" s="818">
        <v>1000</v>
      </c>
      <c r="O417" s="819"/>
      <c r="P417" s="819"/>
      <c r="Q417" s="820"/>
      <c r="R417" s="1161"/>
    </row>
    <row r="418" spans="1:18">
      <c r="A418" s="1159"/>
      <c r="B418" s="1158" t="s">
        <v>938</v>
      </c>
      <c r="C418" s="1158" t="s">
        <v>939</v>
      </c>
      <c r="D418" s="1158" t="s">
        <v>87</v>
      </c>
      <c r="E418" s="1160">
        <v>40422</v>
      </c>
      <c r="F418" s="812"/>
      <c r="G418" s="813"/>
      <c r="H418" s="813"/>
      <c r="I418" s="813"/>
      <c r="J418" s="814"/>
      <c r="K418" s="815"/>
      <c r="L418" s="816"/>
      <c r="M418" s="817"/>
      <c r="N418" s="818"/>
      <c r="O418" s="819"/>
      <c r="P418" s="819"/>
      <c r="Q418" s="820">
        <v>3301647</v>
      </c>
      <c r="R418" s="1161">
        <v>398023</v>
      </c>
    </row>
    <row r="419" spans="1:18">
      <c r="A419" s="1159" t="s">
        <v>1992</v>
      </c>
      <c r="B419" s="1158" t="s">
        <v>940</v>
      </c>
      <c r="C419" s="1158" t="s">
        <v>941</v>
      </c>
      <c r="D419" s="1158" t="s">
        <v>94</v>
      </c>
      <c r="E419" s="1160">
        <v>39871</v>
      </c>
      <c r="F419" s="812" t="s">
        <v>49</v>
      </c>
      <c r="G419" s="813">
        <v>2260000</v>
      </c>
      <c r="H419" s="813">
        <v>0</v>
      </c>
      <c r="I419" s="813">
        <v>2689478.64</v>
      </c>
      <c r="J419" s="814" t="s">
        <v>657</v>
      </c>
      <c r="K419" s="815"/>
      <c r="L419" s="816"/>
      <c r="M419" s="817"/>
      <c r="N419" s="818"/>
      <c r="O419" s="819"/>
      <c r="P419" s="819"/>
      <c r="Q419" s="820"/>
      <c r="R419" s="1161"/>
    </row>
    <row r="420" spans="1:18">
      <c r="A420" s="1159"/>
      <c r="B420" s="1158" t="s">
        <v>940</v>
      </c>
      <c r="C420" s="1158" t="s">
        <v>941</v>
      </c>
      <c r="D420" s="1158" t="s">
        <v>94</v>
      </c>
      <c r="E420" s="1160">
        <v>40808</v>
      </c>
      <c r="F420" s="812"/>
      <c r="G420" s="813"/>
      <c r="H420" s="813"/>
      <c r="I420" s="813"/>
      <c r="J420" s="814"/>
      <c r="K420" s="815">
        <v>2260000</v>
      </c>
      <c r="L420" s="816"/>
      <c r="M420" s="817">
        <v>2260</v>
      </c>
      <c r="N420" s="818">
        <v>1000</v>
      </c>
      <c r="O420" s="819"/>
      <c r="P420" s="819"/>
      <c r="Q420" s="820">
        <v>113000</v>
      </c>
      <c r="R420" s="1161">
        <v>113</v>
      </c>
    </row>
    <row r="421" spans="1:18">
      <c r="A421" s="1159">
        <v>11</v>
      </c>
      <c r="B421" s="1158" t="s">
        <v>942</v>
      </c>
      <c r="C421" s="1158" t="s">
        <v>943</v>
      </c>
      <c r="D421" s="1158" t="s">
        <v>111</v>
      </c>
      <c r="E421" s="1160">
        <v>39766</v>
      </c>
      <c r="F421" s="812" t="s">
        <v>26</v>
      </c>
      <c r="G421" s="813">
        <v>2250000000</v>
      </c>
      <c r="H421" s="813">
        <v>0</v>
      </c>
      <c r="I421" s="813">
        <v>2582039543.4000001</v>
      </c>
      <c r="J421" s="814" t="s">
        <v>657</v>
      </c>
      <c r="K421" s="815"/>
      <c r="L421" s="816"/>
      <c r="M421" s="817"/>
      <c r="N421" s="818"/>
      <c r="O421" s="819"/>
      <c r="P421" s="819"/>
      <c r="Q421" s="820"/>
      <c r="R421" s="1161"/>
    </row>
    <row r="422" spans="1:18">
      <c r="A422" s="1159"/>
      <c r="B422" s="1158" t="s">
        <v>942</v>
      </c>
      <c r="C422" s="1158" t="s">
        <v>943</v>
      </c>
      <c r="D422" s="1158" t="s">
        <v>111</v>
      </c>
      <c r="E422" s="1160">
        <v>40254</v>
      </c>
      <c r="F422" s="812"/>
      <c r="G422" s="813"/>
      <c r="H422" s="813"/>
      <c r="I422" s="813"/>
      <c r="J422" s="814"/>
      <c r="K422" s="815">
        <v>2250000000</v>
      </c>
      <c r="L422" s="816"/>
      <c r="M422" s="817">
        <v>2250000</v>
      </c>
      <c r="N422" s="818">
        <v>1000</v>
      </c>
      <c r="O422" s="819"/>
      <c r="P422" s="819"/>
      <c r="Q422" s="820"/>
      <c r="R422" s="1161"/>
    </row>
    <row r="423" spans="1:18">
      <c r="A423" s="1159"/>
      <c r="B423" s="1158" t="s">
        <v>942</v>
      </c>
      <c r="C423" s="1158" t="s">
        <v>943</v>
      </c>
      <c r="D423" s="1158" t="s">
        <v>111</v>
      </c>
      <c r="E423" s="1160">
        <v>40310</v>
      </c>
      <c r="F423" s="812"/>
      <c r="G423" s="813"/>
      <c r="H423" s="813"/>
      <c r="I423" s="813"/>
      <c r="J423" s="814"/>
      <c r="K423" s="815"/>
      <c r="L423" s="816"/>
      <c r="M423" s="817"/>
      <c r="N423" s="818"/>
      <c r="O423" s="819"/>
      <c r="P423" s="819"/>
      <c r="Q423" s="820">
        <v>181102043.40000001</v>
      </c>
      <c r="R423" s="1161">
        <v>11479592</v>
      </c>
    </row>
    <row r="424" spans="1:18">
      <c r="A424" s="1159">
        <v>11</v>
      </c>
      <c r="B424" s="1158" t="s">
        <v>944</v>
      </c>
      <c r="C424" s="1158" t="s">
        <v>945</v>
      </c>
      <c r="D424" s="1158" t="s">
        <v>81</v>
      </c>
      <c r="E424" s="1160">
        <v>39822</v>
      </c>
      <c r="F424" s="812" t="s">
        <v>26</v>
      </c>
      <c r="G424" s="813">
        <v>5000000</v>
      </c>
      <c r="H424" s="813">
        <v>0</v>
      </c>
      <c r="I424" s="813">
        <v>5602969.6100000003</v>
      </c>
      <c r="J424" s="814" t="s">
        <v>657</v>
      </c>
      <c r="K424" s="815"/>
      <c r="L424" s="816"/>
      <c r="M424" s="817"/>
      <c r="N424" s="818"/>
      <c r="O424" s="819"/>
      <c r="P424" s="819"/>
      <c r="Q424" s="820"/>
      <c r="R424" s="1161"/>
    </row>
    <row r="425" spans="1:18">
      <c r="A425" s="1159"/>
      <c r="B425" s="1158" t="s">
        <v>944</v>
      </c>
      <c r="C425" s="1158" t="s">
        <v>945</v>
      </c>
      <c r="D425" s="1158" t="s">
        <v>81</v>
      </c>
      <c r="E425" s="1160">
        <v>40093</v>
      </c>
      <c r="F425" s="812"/>
      <c r="G425" s="813"/>
      <c r="H425" s="813"/>
      <c r="I425" s="813"/>
      <c r="J425" s="814"/>
      <c r="K425" s="815">
        <v>5000000</v>
      </c>
      <c r="L425" s="816"/>
      <c r="M425" s="817">
        <v>5000</v>
      </c>
      <c r="N425" s="818">
        <v>1000</v>
      </c>
      <c r="O425" s="819"/>
      <c r="P425" s="819"/>
      <c r="Q425" s="820"/>
      <c r="R425" s="1161"/>
    </row>
    <row r="426" spans="1:18">
      <c r="A426" s="1159"/>
      <c r="B426" s="1158" t="s">
        <v>944</v>
      </c>
      <c r="C426" s="1158" t="s">
        <v>945</v>
      </c>
      <c r="D426" s="1158" t="s">
        <v>81</v>
      </c>
      <c r="E426" s="1160">
        <v>41548</v>
      </c>
      <c r="F426" s="812"/>
      <c r="G426" s="813"/>
      <c r="H426" s="813"/>
      <c r="I426" s="813"/>
      <c r="J426" s="814"/>
      <c r="K426" s="815"/>
      <c r="L426" s="816"/>
      <c r="M426" s="817"/>
      <c r="N426" s="818"/>
      <c r="O426" s="819"/>
      <c r="P426" s="819"/>
      <c r="Q426" s="820">
        <v>566858.5</v>
      </c>
      <c r="R426" s="1161">
        <v>87209</v>
      </c>
    </row>
    <row r="427" spans="1:18">
      <c r="A427" s="1159" t="s">
        <v>1994</v>
      </c>
      <c r="B427" s="1158" t="s">
        <v>946</v>
      </c>
      <c r="C427" s="1158" t="s">
        <v>947</v>
      </c>
      <c r="D427" s="1158" t="s">
        <v>82</v>
      </c>
      <c r="E427" s="1160">
        <v>39955</v>
      </c>
      <c r="F427" s="812" t="s">
        <v>160</v>
      </c>
      <c r="G427" s="813">
        <v>20400000</v>
      </c>
      <c r="H427" s="813">
        <v>0</v>
      </c>
      <c r="I427" s="813">
        <v>21575016.539999999</v>
      </c>
      <c r="J427" s="814" t="s">
        <v>673</v>
      </c>
      <c r="K427" s="815"/>
      <c r="L427" s="816"/>
      <c r="M427" s="817"/>
      <c r="N427" s="818"/>
      <c r="O427" s="819"/>
      <c r="P427" s="819"/>
      <c r="Q427" s="820"/>
      <c r="R427" s="1161"/>
    </row>
    <row r="428" spans="1:18">
      <c r="A428" s="1159"/>
      <c r="B428" s="1158" t="s">
        <v>946</v>
      </c>
      <c r="C428" s="1158" t="s">
        <v>947</v>
      </c>
      <c r="D428" s="1158" t="s">
        <v>82</v>
      </c>
      <c r="E428" s="1160">
        <v>41128</v>
      </c>
      <c r="F428" s="812"/>
      <c r="G428" s="813"/>
      <c r="H428" s="813"/>
      <c r="I428" s="813"/>
      <c r="J428" s="814"/>
      <c r="K428" s="815">
        <v>130500</v>
      </c>
      <c r="L428" s="816"/>
      <c r="M428" s="817">
        <v>174000</v>
      </c>
      <c r="N428" s="818">
        <v>0.75</v>
      </c>
      <c r="O428" s="819">
        <v>-43500</v>
      </c>
      <c r="P428" s="819"/>
      <c r="Q428" s="820"/>
      <c r="R428" s="1161"/>
    </row>
    <row r="429" spans="1:18">
      <c r="A429" s="1159"/>
      <c r="B429" s="1158" t="s">
        <v>946</v>
      </c>
      <c r="C429" s="1158" t="s">
        <v>947</v>
      </c>
      <c r="D429" s="1158" t="s">
        <v>82</v>
      </c>
      <c r="E429" s="1160">
        <v>41129</v>
      </c>
      <c r="F429" s="812"/>
      <c r="G429" s="813"/>
      <c r="H429" s="813"/>
      <c r="I429" s="813"/>
      <c r="J429" s="814"/>
      <c r="K429" s="815">
        <v>1469250</v>
      </c>
      <c r="L429" s="816"/>
      <c r="M429" s="817">
        <v>1959000</v>
      </c>
      <c r="N429" s="818">
        <v>0.75</v>
      </c>
      <c r="O429" s="819">
        <v>-489750</v>
      </c>
      <c r="P429" s="819"/>
      <c r="Q429" s="820"/>
      <c r="R429" s="1161"/>
    </row>
    <row r="430" spans="1:18">
      <c r="A430" s="1159"/>
      <c r="B430" s="1158" t="s">
        <v>946</v>
      </c>
      <c r="C430" s="1158" t="s">
        <v>947</v>
      </c>
      <c r="D430" s="1158" t="s">
        <v>82</v>
      </c>
      <c r="E430" s="1160">
        <v>41130</v>
      </c>
      <c r="F430" s="812"/>
      <c r="G430" s="813"/>
      <c r="H430" s="813"/>
      <c r="I430" s="813"/>
      <c r="J430" s="814"/>
      <c r="K430" s="815">
        <v>13100250</v>
      </c>
      <c r="L430" s="816"/>
      <c r="M430" s="817">
        <v>17467000</v>
      </c>
      <c r="N430" s="818">
        <v>0.75</v>
      </c>
      <c r="O430" s="819">
        <v>-4366750</v>
      </c>
      <c r="P430" s="819"/>
      <c r="Q430" s="820">
        <v>792990</v>
      </c>
      <c r="R430" s="1161">
        <v>900000</v>
      </c>
    </row>
    <row r="431" spans="1:18">
      <c r="A431" s="1159"/>
      <c r="B431" s="1158" t="s">
        <v>946</v>
      </c>
      <c r="C431" s="1158" t="s">
        <v>947</v>
      </c>
      <c r="D431" s="1158" t="s">
        <v>82</v>
      </c>
      <c r="E431" s="1160">
        <v>41131</v>
      </c>
      <c r="F431" s="812"/>
      <c r="G431" s="813"/>
      <c r="H431" s="813"/>
      <c r="I431" s="813"/>
      <c r="J431" s="814"/>
      <c r="K431" s="815">
        <v>600000</v>
      </c>
      <c r="L431" s="816"/>
      <c r="M431" s="817">
        <v>800000</v>
      </c>
      <c r="N431" s="818">
        <v>0.75</v>
      </c>
      <c r="O431" s="819">
        <v>-200000</v>
      </c>
      <c r="P431" s="819"/>
      <c r="Q431" s="820">
        <v>105732</v>
      </c>
      <c r="R431" s="1161">
        <v>120000</v>
      </c>
    </row>
    <row r="432" spans="1:18">
      <c r="A432" s="1159"/>
      <c r="B432" s="1158" t="s">
        <v>946</v>
      </c>
      <c r="C432" s="1158" t="s">
        <v>947</v>
      </c>
      <c r="D432" s="1158" t="s">
        <v>82</v>
      </c>
      <c r="E432" s="1160">
        <v>41163</v>
      </c>
      <c r="F432" s="812"/>
      <c r="G432" s="813"/>
      <c r="H432" s="813"/>
      <c r="I432" s="813"/>
      <c r="J432" s="814"/>
      <c r="K432" s="815"/>
      <c r="L432" s="816">
        <v>-153000</v>
      </c>
      <c r="M432" s="817"/>
      <c r="N432" s="818"/>
      <c r="O432" s="819"/>
      <c r="P432" s="819"/>
      <c r="Q432" s="820"/>
      <c r="R432" s="1161"/>
    </row>
    <row r="433" spans="1:18">
      <c r="A433" s="1159" t="s">
        <v>1993</v>
      </c>
      <c r="B433" s="1158" t="s">
        <v>948</v>
      </c>
      <c r="C433" s="1158" t="s">
        <v>659</v>
      </c>
      <c r="D433" s="1158" t="s">
        <v>81</v>
      </c>
      <c r="E433" s="1160">
        <v>39836</v>
      </c>
      <c r="F433" s="812" t="s">
        <v>49</v>
      </c>
      <c r="G433" s="813">
        <v>7701000</v>
      </c>
      <c r="H433" s="813">
        <v>0</v>
      </c>
      <c r="I433" s="813">
        <v>8451110.7899999991</v>
      </c>
      <c r="J433" s="814" t="s">
        <v>673</v>
      </c>
      <c r="K433" s="815"/>
      <c r="L433" s="816"/>
      <c r="M433" s="817"/>
      <c r="N433" s="818"/>
      <c r="O433" s="819"/>
      <c r="P433" s="819"/>
      <c r="Q433" s="820"/>
      <c r="R433" s="1161"/>
    </row>
    <row r="434" spans="1:18">
      <c r="A434" s="1159"/>
      <c r="B434" s="1158" t="s">
        <v>948</v>
      </c>
      <c r="C434" s="1158" t="s">
        <v>659</v>
      </c>
      <c r="D434" s="1158" t="s">
        <v>81</v>
      </c>
      <c r="E434" s="1160">
        <v>41472</v>
      </c>
      <c r="F434" s="812"/>
      <c r="G434" s="813"/>
      <c r="H434" s="813"/>
      <c r="I434" s="813"/>
      <c r="J434" s="814"/>
      <c r="K434" s="815">
        <v>7323651</v>
      </c>
      <c r="L434" s="816"/>
      <c r="M434" s="817">
        <v>7701</v>
      </c>
      <c r="N434" s="818">
        <v>951</v>
      </c>
      <c r="O434" s="819">
        <v>-377349</v>
      </c>
      <c r="P434" s="819"/>
      <c r="Q434" s="820">
        <v>362427.91</v>
      </c>
      <c r="R434" s="1161">
        <v>385</v>
      </c>
    </row>
    <row r="435" spans="1:18">
      <c r="A435" s="1159"/>
      <c r="B435" s="1158" t="s">
        <v>948</v>
      </c>
      <c r="C435" s="1158" t="s">
        <v>659</v>
      </c>
      <c r="D435" s="1158" t="s">
        <v>81</v>
      </c>
      <c r="E435" s="1160">
        <v>41529</v>
      </c>
      <c r="F435" s="812"/>
      <c r="G435" s="813"/>
      <c r="H435" s="813"/>
      <c r="I435" s="813"/>
      <c r="J435" s="814"/>
      <c r="K435" s="815"/>
      <c r="L435" s="816">
        <v>-73236.509999999995</v>
      </c>
      <c r="M435" s="817"/>
      <c r="N435" s="818"/>
      <c r="O435" s="819"/>
      <c r="P435" s="819"/>
      <c r="Q435" s="820"/>
      <c r="R435" s="1161"/>
    </row>
    <row r="436" spans="1:18">
      <c r="A436" s="1159" t="s">
        <v>1991</v>
      </c>
      <c r="B436" s="1158" t="s">
        <v>949</v>
      </c>
      <c r="C436" s="1158" t="s">
        <v>950</v>
      </c>
      <c r="D436" s="1158" t="s">
        <v>81</v>
      </c>
      <c r="E436" s="1160">
        <v>39829</v>
      </c>
      <c r="F436" s="812" t="s">
        <v>49</v>
      </c>
      <c r="G436" s="813">
        <v>2550000</v>
      </c>
      <c r="H436" s="813">
        <v>0</v>
      </c>
      <c r="I436" s="813">
        <v>2899659.67</v>
      </c>
      <c r="J436" s="814" t="s">
        <v>657</v>
      </c>
      <c r="K436" s="815"/>
      <c r="L436" s="816"/>
      <c r="M436" s="817"/>
      <c r="N436" s="818"/>
      <c r="O436" s="819"/>
      <c r="P436" s="819"/>
      <c r="Q436" s="820"/>
      <c r="R436" s="1161"/>
    </row>
    <row r="437" spans="1:18">
      <c r="A437" s="1159"/>
      <c r="B437" s="1158" t="s">
        <v>949</v>
      </c>
      <c r="C437" s="1158" t="s">
        <v>950</v>
      </c>
      <c r="D437" s="1158" t="s">
        <v>81</v>
      </c>
      <c r="E437" s="1160">
        <v>41262</v>
      </c>
      <c r="F437" s="812"/>
      <c r="G437" s="813"/>
      <c r="H437" s="813"/>
      <c r="I437" s="813"/>
      <c r="J437" s="814"/>
      <c r="K437" s="815">
        <v>2550000</v>
      </c>
      <c r="L437" s="816"/>
      <c r="M437" s="817">
        <v>2550</v>
      </c>
      <c r="N437" s="818">
        <v>1000</v>
      </c>
      <c r="O437" s="819"/>
      <c r="P437" s="819"/>
      <c r="Q437" s="820">
        <v>128000</v>
      </c>
      <c r="R437" s="1161">
        <v>128</v>
      </c>
    </row>
    <row r="438" spans="1:18">
      <c r="A438" s="1159" t="s">
        <v>1991</v>
      </c>
      <c r="B438" s="1158" t="s">
        <v>951</v>
      </c>
      <c r="C438" s="1158" t="s">
        <v>952</v>
      </c>
      <c r="D438" s="1158" t="s">
        <v>96</v>
      </c>
      <c r="E438" s="1160">
        <v>39878</v>
      </c>
      <c r="F438" s="812" t="s">
        <v>49</v>
      </c>
      <c r="G438" s="813">
        <v>500000</v>
      </c>
      <c r="H438" s="813">
        <v>0</v>
      </c>
      <c r="I438" s="813">
        <v>616741.75</v>
      </c>
      <c r="J438" s="814" t="s">
        <v>657</v>
      </c>
      <c r="K438" s="815"/>
      <c r="L438" s="816"/>
      <c r="M438" s="817"/>
      <c r="N438" s="818"/>
      <c r="O438" s="819"/>
      <c r="P438" s="819"/>
      <c r="Q438" s="820"/>
      <c r="R438" s="1161"/>
    </row>
    <row r="439" spans="1:18">
      <c r="A439" s="1159"/>
      <c r="B439" s="1158" t="s">
        <v>951</v>
      </c>
      <c r="C439" s="1158" t="s">
        <v>952</v>
      </c>
      <c r="D439" s="1158" t="s">
        <v>96</v>
      </c>
      <c r="E439" s="1160">
        <v>41108</v>
      </c>
      <c r="F439" s="812"/>
      <c r="G439" s="813"/>
      <c r="H439" s="813"/>
      <c r="I439" s="813"/>
      <c r="J439" s="814"/>
      <c r="K439" s="815">
        <v>500000</v>
      </c>
      <c r="L439" s="816"/>
      <c r="M439" s="817">
        <v>500</v>
      </c>
      <c r="N439" s="818">
        <v>1000</v>
      </c>
      <c r="O439" s="819"/>
      <c r="P439" s="819"/>
      <c r="Q439" s="820">
        <v>25000</v>
      </c>
      <c r="R439" s="1161">
        <v>25</v>
      </c>
    </row>
    <row r="440" spans="1:18">
      <c r="A440" s="1159" t="s">
        <v>1991</v>
      </c>
      <c r="B440" s="1158" t="s">
        <v>953</v>
      </c>
      <c r="C440" s="1158" t="s">
        <v>954</v>
      </c>
      <c r="D440" s="1158" t="s">
        <v>89</v>
      </c>
      <c r="E440" s="1160">
        <v>40067</v>
      </c>
      <c r="F440" s="812" t="s">
        <v>49</v>
      </c>
      <c r="G440" s="813">
        <v>52000000</v>
      </c>
      <c r="H440" s="813">
        <v>0</v>
      </c>
      <c r="I440" s="813">
        <v>57575699.539999999</v>
      </c>
      <c r="J440" s="814" t="s">
        <v>657</v>
      </c>
      <c r="K440" s="815"/>
      <c r="L440" s="816"/>
      <c r="M440" s="817"/>
      <c r="N440" s="818"/>
      <c r="O440" s="819"/>
      <c r="P440" s="819"/>
      <c r="Q440" s="820"/>
      <c r="R440" s="1161"/>
    </row>
    <row r="441" spans="1:18">
      <c r="A441" s="1159"/>
      <c r="B441" s="1158" t="s">
        <v>953</v>
      </c>
      <c r="C441" s="1158" t="s">
        <v>954</v>
      </c>
      <c r="D441" s="1158" t="s">
        <v>89</v>
      </c>
      <c r="E441" s="1160">
        <v>40450</v>
      </c>
      <c r="F441" s="812"/>
      <c r="G441" s="813"/>
      <c r="H441" s="813"/>
      <c r="I441" s="813"/>
      <c r="J441" s="814"/>
      <c r="K441" s="815">
        <v>52000000</v>
      </c>
      <c r="L441" s="816"/>
      <c r="M441" s="817">
        <v>52000</v>
      </c>
      <c r="N441" s="818">
        <v>1000</v>
      </c>
      <c r="O441" s="819"/>
      <c r="P441" s="819"/>
      <c r="Q441" s="820">
        <v>2600000</v>
      </c>
      <c r="R441" s="1161">
        <v>2600</v>
      </c>
    </row>
    <row r="442" spans="1:18">
      <c r="A442" s="1159" t="s">
        <v>1997</v>
      </c>
      <c r="B442" s="1158" t="s">
        <v>955</v>
      </c>
      <c r="C442" s="1158" t="s">
        <v>956</v>
      </c>
      <c r="D442" s="1158" t="s">
        <v>69</v>
      </c>
      <c r="E442" s="1160">
        <v>40018</v>
      </c>
      <c r="F442" s="812" t="s">
        <v>49</v>
      </c>
      <c r="G442" s="813">
        <v>3872000</v>
      </c>
      <c r="H442" s="813">
        <v>3872000</v>
      </c>
      <c r="I442" s="813">
        <v>828128.7</v>
      </c>
      <c r="J442" s="814" t="s">
        <v>662</v>
      </c>
      <c r="K442" s="815"/>
      <c r="L442" s="816"/>
      <c r="M442" s="817"/>
      <c r="N442" s="818"/>
      <c r="O442" s="819"/>
      <c r="P442" s="819"/>
      <c r="Q442" s="820"/>
      <c r="R442" s="1161"/>
    </row>
    <row r="443" spans="1:18">
      <c r="A443" s="1159" t="s">
        <v>2009</v>
      </c>
      <c r="B443" s="1158" t="s">
        <v>957</v>
      </c>
      <c r="C443" s="1158" t="s">
        <v>958</v>
      </c>
      <c r="D443" s="1158" t="s">
        <v>81</v>
      </c>
      <c r="E443" s="1160">
        <v>39829</v>
      </c>
      <c r="F443" s="812" t="s">
        <v>53</v>
      </c>
      <c r="G443" s="813">
        <v>1747000</v>
      </c>
      <c r="H443" s="813">
        <v>0</v>
      </c>
      <c r="I443" s="813">
        <v>1823188.61</v>
      </c>
      <c r="J443" s="814" t="s">
        <v>657</v>
      </c>
      <c r="K443" s="815"/>
      <c r="L443" s="816"/>
      <c r="M443" s="817"/>
      <c r="N443" s="818"/>
      <c r="O443" s="819"/>
      <c r="P443" s="819"/>
      <c r="Q443" s="820"/>
      <c r="R443" s="1161"/>
    </row>
    <row r="444" spans="1:18">
      <c r="A444" s="1159"/>
      <c r="B444" s="1158" t="s">
        <v>957</v>
      </c>
      <c r="C444" s="1158" t="s">
        <v>958</v>
      </c>
      <c r="D444" s="1158" t="s">
        <v>81</v>
      </c>
      <c r="E444" s="1160">
        <v>40450</v>
      </c>
      <c r="F444" s="812"/>
      <c r="G444" s="813"/>
      <c r="H444" s="813"/>
      <c r="I444" s="813"/>
      <c r="J444" s="814"/>
      <c r="K444" s="815">
        <v>1747000</v>
      </c>
      <c r="L444" s="816"/>
      <c r="M444" s="817">
        <v>1747</v>
      </c>
      <c r="N444" s="818">
        <v>1000</v>
      </c>
      <c r="O444" s="819"/>
      <c r="P444" s="819"/>
      <c r="Q444" s="820"/>
      <c r="R444" s="1161"/>
    </row>
    <row r="445" spans="1:18">
      <c r="A445" s="1159">
        <v>44</v>
      </c>
      <c r="B445" s="1158" t="s">
        <v>959</v>
      </c>
      <c r="C445" s="1158" t="s">
        <v>960</v>
      </c>
      <c r="D445" s="1158" t="s">
        <v>101</v>
      </c>
      <c r="E445" s="1160">
        <v>39962</v>
      </c>
      <c r="F445" s="812" t="s">
        <v>26</v>
      </c>
      <c r="G445" s="813">
        <v>19468000</v>
      </c>
      <c r="H445" s="813">
        <v>0</v>
      </c>
      <c r="I445" s="813">
        <v>22802281.620000001</v>
      </c>
      <c r="J445" s="814" t="s">
        <v>657</v>
      </c>
      <c r="K445" s="815"/>
      <c r="L445" s="816"/>
      <c r="M445" s="817"/>
      <c r="N445" s="818"/>
      <c r="O445" s="819"/>
      <c r="P445" s="819"/>
      <c r="Q445" s="820"/>
      <c r="R445" s="1161"/>
    </row>
    <row r="446" spans="1:18">
      <c r="A446" s="1159"/>
      <c r="B446" s="1158" t="s">
        <v>959</v>
      </c>
      <c r="C446" s="1158" t="s">
        <v>960</v>
      </c>
      <c r="D446" s="1158" t="s">
        <v>101</v>
      </c>
      <c r="E446" s="1160">
        <v>40801</v>
      </c>
      <c r="F446" s="812"/>
      <c r="G446" s="813"/>
      <c r="H446" s="813"/>
      <c r="I446" s="813"/>
      <c r="J446" s="814"/>
      <c r="K446" s="815">
        <v>19468000</v>
      </c>
      <c r="L446" s="816"/>
      <c r="M446" s="817">
        <v>19468</v>
      </c>
      <c r="N446" s="818">
        <v>1000</v>
      </c>
      <c r="O446" s="819"/>
      <c r="P446" s="819"/>
      <c r="Q446" s="820"/>
      <c r="R446" s="1161"/>
    </row>
    <row r="447" spans="1:18">
      <c r="A447" s="1159"/>
      <c r="B447" s="1158" t="s">
        <v>959</v>
      </c>
      <c r="C447" s="1158" t="s">
        <v>960</v>
      </c>
      <c r="D447" s="1158" t="s">
        <v>101</v>
      </c>
      <c r="E447" s="1160">
        <v>40835</v>
      </c>
      <c r="F447" s="812"/>
      <c r="G447" s="813"/>
      <c r="H447" s="813"/>
      <c r="I447" s="813"/>
      <c r="J447" s="814"/>
      <c r="K447" s="815"/>
      <c r="L447" s="816"/>
      <c r="M447" s="817"/>
      <c r="N447" s="818"/>
      <c r="O447" s="819"/>
      <c r="P447" s="819"/>
      <c r="Q447" s="820">
        <v>1100869.5</v>
      </c>
      <c r="R447" s="1161">
        <v>386270</v>
      </c>
    </row>
    <row r="448" spans="1:18">
      <c r="A448" s="1159">
        <v>11</v>
      </c>
      <c r="B448" s="1158" t="s">
        <v>961</v>
      </c>
      <c r="C448" s="1158" t="s">
        <v>962</v>
      </c>
      <c r="D448" s="1158" t="s">
        <v>131</v>
      </c>
      <c r="E448" s="1160">
        <v>39801</v>
      </c>
      <c r="F448" s="812" t="s">
        <v>26</v>
      </c>
      <c r="G448" s="813">
        <v>17680000</v>
      </c>
      <c r="H448" s="813">
        <v>13180000</v>
      </c>
      <c r="I448" s="813">
        <v>8694333.0099999998</v>
      </c>
      <c r="J448" s="814" t="s">
        <v>848</v>
      </c>
      <c r="K448" s="815"/>
      <c r="L448" s="816"/>
      <c r="M448" s="817"/>
      <c r="N448" s="818"/>
      <c r="O448" s="819"/>
      <c r="P448" s="819"/>
      <c r="Q448" s="820"/>
      <c r="R448" s="1161"/>
    </row>
    <row r="449" spans="1:18">
      <c r="A449" s="1159"/>
      <c r="B449" s="1158" t="s">
        <v>961</v>
      </c>
      <c r="C449" s="1158" t="s">
        <v>962</v>
      </c>
      <c r="D449" s="1158" t="s">
        <v>131</v>
      </c>
      <c r="E449" s="1160">
        <v>41479</v>
      </c>
      <c r="F449" s="812"/>
      <c r="G449" s="813"/>
      <c r="H449" s="813"/>
      <c r="I449" s="813"/>
      <c r="J449" s="814"/>
      <c r="K449" s="815">
        <v>4500000</v>
      </c>
      <c r="L449" s="816"/>
      <c r="M449" s="817">
        <v>4500</v>
      </c>
      <c r="N449" s="818">
        <v>1000</v>
      </c>
      <c r="O449" s="819"/>
      <c r="P449" s="819"/>
      <c r="Q449" s="820"/>
      <c r="R449" s="1161"/>
    </row>
    <row r="450" spans="1:18">
      <c r="A450" s="1159" t="s">
        <v>1993</v>
      </c>
      <c r="B450" s="1158" t="s">
        <v>963</v>
      </c>
      <c r="C450" s="1158" t="s">
        <v>964</v>
      </c>
      <c r="D450" s="1158" t="s">
        <v>81</v>
      </c>
      <c r="E450" s="1160">
        <v>39871</v>
      </c>
      <c r="F450" s="812" t="s">
        <v>49</v>
      </c>
      <c r="G450" s="813">
        <v>3976000</v>
      </c>
      <c r="H450" s="813">
        <v>0</v>
      </c>
      <c r="I450" s="813">
        <v>4674050.16</v>
      </c>
      <c r="J450" s="814" t="s">
        <v>673</v>
      </c>
      <c r="K450" s="815"/>
      <c r="L450" s="816"/>
      <c r="M450" s="817"/>
      <c r="N450" s="818"/>
      <c r="O450" s="819"/>
      <c r="P450" s="819"/>
      <c r="Q450" s="820"/>
      <c r="R450" s="1161"/>
    </row>
    <row r="451" spans="1:18">
      <c r="A451" s="1159"/>
      <c r="B451" s="1158" t="s">
        <v>963</v>
      </c>
      <c r="C451" s="1158" t="s">
        <v>964</v>
      </c>
      <c r="D451" s="1158" t="s">
        <v>81</v>
      </c>
      <c r="E451" s="1160">
        <v>41243</v>
      </c>
      <c r="F451" s="812"/>
      <c r="G451" s="813"/>
      <c r="H451" s="813"/>
      <c r="I451" s="813"/>
      <c r="J451" s="814"/>
      <c r="K451" s="815">
        <v>3717560</v>
      </c>
      <c r="L451" s="816"/>
      <c r="M451" s="817">
        <v>3976</v>
      </c>
      <c r="N451" s="818">
        <v>935</v>
      </c>
      <c r="O451" s="819">
        <v>-258440</v>
      </c>
      <c r="P451" s="819"/>
      <c r="Q451" s="820">
        <v>167035</v>
      </c>
      <c r="R451" s="1161">
        <v>199</v>
      </c>
    </row>
    <row r="452" spans="1:18">
      <c r="A452" s="1159"/>
      <c r="B452" s="1158" t="s">
        <v>963</v>
      </c>
      <c r="C452" s="1158" t="s">
        <v>964</v>
      </c>
      <c r="D452" s="1158" t="s">
        <v>81</v>
      </c>
      <c r="E452" s="1160">
        <v>41285</v>
      </c>
      <c r="F452" s="812"/>
      <c r="G452" s="813"/>
      <c r="H452" s="813"/>
      <c r="I452" s="813"/>
      <c r="J452" s="814"/>
      <c r="K452" s="815"/>
      <c r="L452" s="816">
        <v>-25000</v>
      </c>
      <c r="M452" s="817"/>
      <c r="N452" s="818"/>
      <c r="O452" s="819"/>
      <c r="P452" s="819"/>
      <c r="Q452" s="820"/>
      <c r="R452" s="1161"/>
    </row>
    <row r="453" spans="1:18">
      <c r="A453" s="1159">
        <v>81</v>
      </c>
      <c r="B453" s="1158" t="s">
        <v>965</v>
      </c>
      <c r="C453" s="1158" t="s">
        <v>966</v>
      </c>
      <c r="D453" s="1158" t="s">
        <v>131</v>
      </c>
      <c r="E453" s="1160">
        <v>39801</v>
      </c>
      <c r="F453" s="812" t="s">
        <v>26</v>
      </c>
      <c r="G453" s="813">
        <v>12643000</v>
      </c>
      <c r="H453" s="813">
        <v>0</v>
      </c>
      <c r="I453" s="813">
        <v>15206719.939999999</v>
      </c>
      <c r="J453" s="814" t="s">
        <v>707</v>
      </c>
      <c r="K453" s="815"/>
      <c r="L453" s="816"/>
      <c r="M453" s="817"/>
      <c r="N453" s="818"/>
      <c r="O453" s="819"/>
      <c r="P453" s="819"/>
      <c r="Q453" s="820"/>
      <c r="R453" s="1161"/>
    </row>
    <row r="454" spans="1:18">
      <c r="A454" s="1159"/>
      <c r="B454" s="1158" t="s">
        <v>965</v>
      </c>
      <c r="C454" s="1158" t="s">
        <v>966</v>
      </c>
      <c r="D454" s="1158" t="s">
        <v>131</v>
      </c>
      <c r="E454" s="1160">
        <v>41283</v>
      </c>
      <c r="F454" s="812"/>
      <c r="G454" s="813"/>
      <c r="H454" s="813"/>
      <c r="I454" s="813"/>
      <c r="J454" s="814"/>
      <c r="K454" s="815">
        <v>12643000</v>
      </c>
      <c r="L454" s="816"/>
      <c r="M454" s="817">
        <v>12643</v>
      </c>
      <c r="N454" s="818">
        <v>1000</v>
      </c>
      <c r="O454" s="819"/>
      <c r="P454" s="819"/>
      <c r="Q454" s="820"/>
      <c r="R454" s="1161"/>
    </row>
    <row r="455" spans="1:18">
      <c r="A455" s="1159" t="s">
        <v>2017</v>
      </c>
      <c r="B455" s="1158" t="s">
        <v>967</v>
      </c>
      <c r="C455" s="1158" t="s">
        <v>968</v>
      </c>
      <c r="D455" s="1158" t="s">
        <v>80</v>
      </c>
      <c r="E455" s="1160">
        <v>39948</v>
      </c>
      <c r="F455" s="812" t="s">
        <v>49</v>
      </c>
      <c r="G455" s="813">
        <v>6970000</v>
      </c>
      <c r="H455" s="813">
        <v>0</v>
      </c>
      <c r="I455" s="813">
        <v>4240743.82</v>
      </c>
      <c r="J455" s="814" t="s">
        <v>673</v>
      </c>
      <c r="K455" s="815"/>
      <c r="L455" s="816"/>
      <c r="M455" s="817"/>
      <c r="N455" s="818"/>
      <c r="O455" s="819"/>
      <c r="P455" s="819"/>
      <c r="Q455" s="820"/>
      <c r="R455" s="1161"/>
    </row>
    <row r="456" spans="1:18">
      <c r="A456" s="1159"/>
      <c r="B456" s="1158" t="s">
        <v>967</v>
      </c>
      <c r="C456" s="1158" t="s">
        <v>968</v>
      </c>
      <c r="D456" s="1158" t="s">
        <v>80</v>
      </c>
      <c r="E456" s="1160">
        <v>41264</v>
      </c>
      <c r="F456" s="812"/>
      <c r="G456" s="813"/>
      <c r="H456" s="813"/>
      <c r="I456" s="813"/>
      <c r="J456" s="814"/>
      <c r="K456" s="815">
        <v>3136500</v>
      </c>
      <c r="L456" s="816"/>
      <c r="M456" s="817">
        <v>6970</v>
      </c>
      <c r="N456" s="818">
        <v>450</v>
      </c>
      <c r="O456" s="819">
        <v>-3833500</v>
      </c>
      <c r="P456" s="819"/>
      <c r="Q456" s="820">
        <v>157050</v>
      </c>
      <c r="R456" s="1161">
        <v>349</v>
      </c>
    </row>
    <row r="457" spans="1:18">
      <c r="A457" s="1159">
        <v>8</v>
      </c>
      <c r="B457" s="1158" t="s">
        <v>969</v>
      </c>
      <c r="C457" s="1158" t="s">
        <v>970</v>
      </c>
      <c r="D457" s="1158" t="s">
        <v>84</v>
      </c>
      <c r="E457" s="1160">
        <v>39906</v>
      </c>
      <c r="F457" s="812" t="s">
        <v>49</v>
      </c>
      <c r="G457" s="813">
        <v>12725000</v>
      </c>
      <c r="H457" s="813">
        <v>12725000</v>
      </c>
      <c r="I457" s="813">
        <v>3028239.68</v>
      </c>
      <c r="J457" s="814" t="s">
        <v>662</v>
      </c>
      <c r="K457" s="815"/>
      <c r="L457" s="816"/>
      <c r="M457" s="817"/>
      <c r="N457" s="818"/>
      <c r="O457" s="819"/>
      <c r="P457" s="819"/>
      <c r="Q457" s="820"/>
      <c r="R457" s="1161"/>
    </row>
    <row r="458" spans="1:18">
      <c r="A458" s="1159" t="s">
        <v>1992</v>
      </c>
      <c r="B458" s="1158" t="s">
        <v>971</v>
      </c>
      <c r="C458" s="1158" t="s">
        <v>972</v>
      </c>
      <c r="D458" s="1158" t="s">
        <v>97</v>
      </c>
      <c r="E458" s="1160">
        <v>39892</v>
      </c>
      <c r="F458" s="812" t="s">
        <v>49</v>
      </c>
      <c r="G458" s="813">
        <v>20000000</v>
      </c>
      <c r="H458" s="813">
        <v>0</v>
      </c>
      <c r="I458" s="813">
        <v>23628111.329999998</v>
      </c>
      <c r="J458" s="814" t="s">
        <v>657</v>
      </c>
      <c r="K458" s="815"/>
      <c r="L458" s="816"/>
      <c r="M458" s="817"/>
      <c r="N458" s="818"/>
      <c r="O458" s="819"/>
      <c r="P458" s="819"/>
      <c r="Q458" s="820"/>
      <c r="R458" s="1161"/>
    </row>
    <row r="459" spans="1:18">
      <c r="A459" s="1159"/>
      <c r="B459" s="1158" t="s">
        <v>971</v>
      </c>
      <c r="C459" s="1158" t="s">
        <v>972</v>
      </c>
      <c r="D459" s="1158" t="s">
        <v>97</v>
      </c>
      <c r="E459" s="1160">
        <v>40773</v>
      </c>
      <c r="F459" s="812"/>
      <c r="G459" s="813"/>
      <c r="H459" s="813"/>
      <c r="I459" s="813"/>
      <c r="J459" s="814"/>
      <c r="K459" s="815">
        <v>20000000</v>
      </c>
      <c r="L459" s="816"/>
      <c r="M459" s="817">
        <v>20000</v>
      </c>
      <c r="N459" s="818">
        <v>1000</v>
      </c>
      <c r="O459" s="819"/>
      <c r="P459" s="819"/>
      <c r="Q459" s="820">
        <v>1000000</v>
      </c>
      <c r="R459" s="1161">
        <v>1000</v>
      </c>
    </row>
    <row r="460" spans="1:18">
      <c r="A460" s="1159">
        <v>8</v>
      </c>
      <c r="B460" s="1158" t="s">
        <v>973</v>
      </c>
      <c r="C460" s="1158" t="s">
        <v>974</v>
      </c>
      <c r="D460" s="1158" t="s">
        <v>97</v>
      </c>
      <c r="E460" s="1160">
        <v>39871</v>
      </c>
      <c r="F460" s="812" t="s">
        <v>49</v>
      </c>
      <c r="G460" s="813">
        <v>17806000</v>
      </c>
      <c r="H460" s="813">
        <v>17806000</v>
      </c>
      <c r="I460" s="813">
        <v>1908453</v>
      </c>
      <c r="J460" s="814" t="s">
        <v>662</v>
      </c>
      <c r="K460" s="815"/>
      <c r="L460" s="816"/>
      <c r="M460" s="817"/>
      <c r="N460" s="818"/>
      <c r="O460" s="819"/>
      <c r="P460" s="819"/>
      <c r="Q460" s="820"/>
      <c r="R460" s="1161"/>
    </row>
    <row r="461" spans="1:18">
      <c r="A461" s="1159" t="s">
        <v>2018</v>
      </c>
      <c r="B461" s="1158" t="s">
        <v>975</v>
      </c>
      <c r="C461" s="1158" t="s">
        <v>954</v>
      </c>
      <c r="D461" s="1158" t="s">
        <v>89</v>
      </c>
      <c r="E461" s="1160">
        <v>39850</v>
      </c>
      <c r="F461" s="812" t="s">
        <v>49</v>
      </c>
      <c r="G461" s="813">
        <v>1050000</v>
      </c>
      <c r="H461" s="813">
        <v>0</v>
      </c>
      <c r="I461" s="813">
        <v>1220300.6499999999</v>
      </c>
      <c r="J461" s="814" t="s">
        <v>673</v>
      </c>
      <c r="K461" s="815"/>
      <c r="L461" s="816"/>
      <c r="M461" s="817"/>
      <c r="N461" s="818"/>
      <c r="O461" s="819"/>
      <c r="P461" s="819"/>
      <c r="Q461" s="820"/>
      <c r="R461" s="1161"/>
    </row>
    <row r="462" spans="1:18">
      <c r="A462" s="1159"/>
      <c r="B462" s="1158" t="s">
        <v>975</v>
      </c>
      <c r="C462" s="1158" t="s">
        <v>954</v>
      </c>
      <c r="D462" s="1158" t="s">
        <v>89</v>
      </c>
      <c r="E462" s="1160">
        <v>41243</v>
      </c>
      <c r="F462" s="812"/>
      <c r="G462" s="813"/>
      <c r="H462" s="813"/>
      <c r="I462" s="813"/>
      <c r="J462" s="814"/>
      <c r="K462" s="815">
        <v>1002750</v>
      </c>
      <c r="L462" s="816"/>
      <c r="M462" s="817">
        <v>105</v>
      </c>
      <c r="N462" s="818">
        <v>9550</v>
      </c>
      <c r="O462" s="819">
        <v>-47250</v>
      </c>
      <c r="P462" s="819"/>
      <c r="Q462" s="820">
        <v>25000</v>
      </c>
      <c r="R462" s="1161">
        <v>5</v>
      </c>
    </row>
    <row r="463" spans="1:18">
      <c r="A463" s="1159"/>
      <c r="B463" s="1158" t="s">
        <v>975</v>
      </c>
      <c r="C463" s="1158" t="s">
        <v>954</v>
      </c>
      <c r="D463" s="1158" t="s">
        <v>89</v>
      </c>
      <c r="E463" s="1160">
        <v>41285</v>
      </c>
      <c r="F463" s="812"/>
      <c r="G463" s="813"/>
      <c r="H463" s="813"/>
      <c r="I463" s="813"/>
      <c r="J463" s="814"/>
      <c r="K463" s="815"/>
      <c r="L463" s="816">
        <v>-10027.5</v>
      </c>
      <c r="M463" s="817"/>
      <c r="N463" s="818"/>
      <c r="O463" s="819"/>
      <c r="P463" s="819"/>
      <c r="Q463" s="820"/>
      <c r="R463" s="1161"/>
    </row>
    <row r="464" spans="1:18">
      <c r="A464" s="1159"/>
      <c r="B464" s="1158" t="s">
        <v>975</v>
      </c>
      <c r="C464" s="1158" t="s">
        <v>954</v>
      </c>
      <c r="D464" s="1158" t="s">
        <v>89</v>
      </c>
      <c r="E464" s="1160">
        <v>41359</v>
      </c>
      <c r="F464" s="812"/>
      <c r="G464" s="813"/>
      <c r="H464" s="813"/>
      <c r="I464" s="813"/>
      <c r="J464" s="814"/>
      <c r="K464" s="815"/>
      <c r="L464" s="816">
        <v>-14972.5</v>
      </c>
      <c r="M464" s="817"/>
      <c r="N464" s="818"/>
      <c r="O464" s="819"/>
      <c r="P464" s="819"/>
      <c r="Q464" s="820"/>
      <c r="R464" s="1161"/>
    </row>
    <row r="465" spans="1:18">
      <c r="A465" s="1159" t="s">
        <v>1993</v>
      </c>
      <c r="B465" s="1158" t="s">
        <v>976</v>
      </c>
      <c r="C465" s="1158" t="s">
        <v>977</v>
      </c>
      <c r="D465" s="1158" t="s">
        <v>128</v>
      </c>
      <c r="E465" s="1160">
        <v>39805</v>
      </c>
      <c r="F465" s="812" t="s">
        <v>49</v>
      </c>
      <c r="G465" s="813">
        <v>2600000</v>
      </c>
      <c r="H465" s="813">
        <v>0</v>
      </c>
      <c r="I465" s="813">
        <v>3115616.28</v>
      </c>
      <c r="J465" s="814" t="s">
        <v>673</v>
      </c>
      <c r="K465" s="815"/>
      <c r="L465" s="816"/>
      <c r="M465" s="817"/>
      <c r="N465" s="818"/>
      <c r="O465" s="819"/>
      <c r="P465" s="819"/>
      <c r="Q465" s="820"/>
      <c r="R465" s="1161"/>
    </row>
    <row r="466" spans="1:18">
      <c r="A466" s="1159"/>
      <c r="B466" s="1158" t="s">
        <v>976</v>
      </c>
      <c r="C466" s="1158" t="s">
        <v>977</v>
      </c>
      <c r="D466" s="1158" t="s">
        <v>128</v>
      </c>
      <c r="E466" s="1160">
        <v>41262</v>
      </c>
      <c r="F466" s="812"/>
      <c r="G466" s="813"/>
      <c r="H466" s="813"/>
      <c r="I466" s="813"/>
      <c r="J466" s="814"/>
      <c r="K466" s="815">
        <v>952850</v>
      </c>
      <c r="L466" s="816"/>
      <c r="M466" s="817">
        <v>1003</v>
      </c>
      <c r="N466" s="818">
        <v>950</v>
      </c>
      <c r="O466" s="819">
        <v>-50150</v>
      </c>
      <c r="P466" s="819"/>
      <c r="Q466" s="820"/>
      <c r="R466" s="1161"/>
    </row>
    <row r="467" spans="1:18">
      <c r="A467" s="1159"/>
      <c r="B467" s="1158" t="s">
        <v>976</v>
      </c>
      <c r="C467" s="1158" t="s">
        <v>977</v>
      </c>
      <c r="D467" s="1158" t="s">
        <v>128</v>
      </c>
      <c r="E467" s="1160">
        <v>41263</v>
      </c>
      <c r="F467" s="812"/>
      <c r="G467" s="813"/>
      <c r="H467" s="813"/>
      <c r="I467" s="813"/>
      <c r="J467" s="814"/>
      <c r="K467" s="815">
        <v>1517150</v>
      </c>
      <c r="L467" s="816"/>
      <c r="M467" s="817">
        <v>1597</v>
      </c>
      <c r="N467" s="818">
        <v>950</v>
      </c>
      <c r="O467" s="819">
        <v>-79850</v>
      </c>
      <c r="P467" s="819"/>
      <c r="Q467" s="820">
        <v>105000</v>
      </c>
      <c r="R467" s="1161">
        <v>130</v>
      </c>
    </row>
    <row r="468" spans="1:18">
      <c r="A468" s="1159"/>
      <c r="B468" s="1158" t="s">
        <v>976</v>
      </c>
      <c r="C468" s="1158" t="s">
        <v>977</v>
      </c>
      <c r="D468" s="1158" t="s">
        <v>128</v>
      </c>
      <c r="E468" s="1160">
        <v>41285</v>
      </c>
      <c r="F468" s="812"/>
      <c r="G468" s="813"/>
      <c r="H468" s="813"/>
      <c r="I468" s="813"/>
      <c r="J468" s="814"/>
      <c r="K468" s="815"/>
      <c r="L468" s="816">
        <v>-24700</v>
      </c>
      <c r="M468" s="817"/>
      <c r="N468" s="818"/>
      <c r="O468" s="819"/>
      <c r="P468" s="819"/>
      <c r="Q468" s="820"/>
      <c r="R468" s="1161"/>
    </row>
    <row r="469" spans="1:18">
      <c r="A469" s="1159"/>
      <c r="B469" s="1158" t="s">
        <v>976</v>
      </c>
      <c r="C469" s="1158" t="s">
        <v>977</v>
      </c>
      <c r="D469" s="1158" t="s">
        <v>128</v>
      </c>
      <c r="E469" s="1160">
        <v>41359</v>
      </c>
      <c r="F469" s="812"/>
      <c r="G469" s="813"/>
      <c r="H469" s="813"/>
      <c r="I469" s="813"/>
      <c r="J469" s="814"/>
      <c r="K469" s="815"/>
      <c r="L469" s="816">
        <v>-300</v>
      </c>
      <c r="M469" s="817"/>
      <c r="N469" s="818"/>
      <c r="O469" s="819"/>
      <c r="P469" s="819"/>
      <c r="Q469" s="820"/>
      <c r="R469" s="1161"/>
    </row>
    <row r="470" spans="1:18">
      <c r="A470" s="1159">
        <v>44</v>
      </c>
      <c r="B470" s="1158" t="s">
        <v>978</v>
      </c>
      <c r="C470" s="1158" t="s">
        <v>979</v>
      </c>
      <c r="D470" s="1158" t="s">
        <v>151</v>
      </c>
      <c r="E470" s="1160">
        <v>39843</v>
      </c>
      <c r="F470" s="812" t="s">
        <v>26</v>
      </c>
      <c r="G470" s="813">
        <v>9000000</v>
      </c>
      <c r="H470" s="813">
        <v>0</v>
      </c>
      <c r="I470" s="813">
        <v>10598750</v>
      </c>
      <c r="J470" s="814" t="s">
        <v>657</v>
      </c>
      <c r="K470" s="815"/>
      <c r="L470" s="816"/>
      <c r="M470" s="817"/>
      <c r="N470" s="818"/>
      <c r="O470" s="819"/>
      <c r="P470" s="819"/>
      <c r="Q470" s="820"/>
      <c r="R470" s="1161"/>
    </row>
    <row r="471" spans="1:18">
      <c r="A471" s="1159"/>
      <c r="B471" s="1158" t="s">
        <v>978</v>
      </c>
      <c r="C471" s="1158" t="s">
        <v>979</v>
      </c>
      <c r="D471" s="1158" t="s">
        <v>151</v>
      </c>
      <c r="E471" s="1160">
        <v>40766</v>
      </c>
      <c r="F471" s="812"/>
      <c r="G471" s="813"/>
      <c r="H471" s="813"/>
      <c r="I471" s="813"/>
      <c r="J471" s="814"/>
      <c r="K471" s="815">
        <v>9000000</v>
      </c>
      <c r="L471" s="816"/>
      <c r="M471" s="817">
        <v>9000</v>
      </c>
      <c r="N471" s="818">
        <v>1000</v>
      </c>
      <c r="O471" s="819"/>
      <c r="P471" s="819"/>
      <c r="Q471" s="820"/>
      <c r="R471" s="1161"/>
    </row>
    <row r="472" spans="1:18">
      <c r="A472" s="1159"/>
      <c r="B472" s="1158" t="s">
        <v>978</v>
      </c>
      <c r="C472" s="1158" t="s">
        <v>979</v>
      </c>
      <c r="D472" s="1158" t="s">
        <v>151</v>
      </c>
      <c r="E472" s="1160">
        <v>40842</v>
      </c>
      <c r="F472" s="812"/>
      <c r="G472" s="813"/>
      <c r="H472" s="813"/>
      <c r="I472" s="813"/>
      <c r="J472" s="814"/>
      <c r="K472" s="815"/>
      <c r="L472" s="816"/>
      <c r="M472" s="817"/>
      <c r="N472" s="818"/>
      <c r="O472" s="819"/>
      <c r="P472" s="819"/>
      <c r="Q472" s="820">
        <v>460000</v>
      </c>
      <c r="R472" s="1161">
        <v>311971.65000000002</v>
      </c>
    </row>
    <row r="473" spans="1:18">
      <c r="A473" s="1159" t="s">
        <v>2003</v>
      </c>
      <c r="B473" s="1158" t="s">
        <v>980</v>
      </c>
      <c r="C473" s="1158" t="s">
        <v>981</v>
      </c>
      <c r="D473" s="1158" t="s">
        <v>107</v>
      </c>
      <c r="E473" s="1160">
        <v>40130</v>
      </c>
      <c r="F473" s="812" t="s">
        <v>160</v>
      </c>
      <c r="G473" s="813">
        <v>4400000</v>
      </c>
      <c r="H473" s="813">
        <v>0</v>
      </c>
      <c r="I473" s="813">
        <v>5462045.1399999997</v>
      </c>
      <c r="J473" s="814" t="s">
        <v>673</v>
      </c>
      <c r="K473" s="815"/>
      <c r="L473" s="816"/>
      <c r="M473" s="817"/>
      <c r="N473" s="818"/>
      <c r="O473" s="819"/>
      <c r="P473" s="819"/>
      <c r="Q473" s="820"/>
      <c r="R473" s="1161"/>
    </row>
    <row r="474" spans="1:18">
      <c r="A474" s="1159"/>
      <c r="B474" s="1158" t="s">
        <v>980</v>
      </c>
      <c r="C474" s="1158" t="s">
        <v>981</v>
      </c>
      <c r="D474" s="1158" t="s">
        <v>107</v>
      </c>
      <c r="E474" s="1160">
        <v>41498</v>
      </c>
      <c r="F474" s="812"/>
      <c r="G474" s="813"/>
      <c r="H474" s="813"/>
      <c r="I474" s="813"/>
      <c r="J474" s="814"/>
      <c r="K474" s="815">
        <v>4400000</v>
      </c>
      <c r="L474" s="816"/>
      <c r="M474" s="817">
        <v>4400000</v>
      </c>
      <c r="N474" s="818">
        <v>1.1102000000000001</v>
      </c>
      <c r="O474" s="819"/>
      <c r="P474" s="819">
        <v>484924</v>
      </c>
      <c r="Q474" s="820">
        <v>177716.96</v>
      </c>
      <c r="R474" s="1161">
        <v>132000</v>
      </c>
    </row>
    <row r="475" spans="1:18">
      <c r="A475" s="1159"/>
      <c r="B475" s="1158" t="s">
        <v>980</v>
      </c>
      <c r="C475" s="1158" t="s">
        <v>981</v>
      </c>
      <c r="D475" s="1158" t="s">
        <v>107</v>
      </c>
      <c r="E475" s="1160">
        <v>41529</v>
      </c>
      <c r="F475" s="812"/>
      <c r="G475" s="813"/>
      <c r="H475" s="813"/>
      <c r="I475" s="813"/>
      <c r="J475" s="814"/>
      <c r="K475" s="815"/>
      <c r="L475" s="816">
        <v>-48849.24</v>
      </c>
      <c r="M475" s="817"/>
      <c r="N475" s="818"/>
      <c r="O475" s="819"/>
      <c r="P475" s="819"/>
      <c r="Q475" s="820"/>
      <c r="R475" s="1161"/>
    </row>
    <row r="476" spans="1:18">
      <c r="A476" s="1159" t="s">
        <v>1992</v>
      </c>
      <c r="B476" s="1158" t="s">
        <v>982</v>
      </c>
      <c r="C476" s="1158" t="s">
        <v>983</v>
      </c>
      <c r="D476" s="1158" t="s">
        <v>123</v>
      </c>
      <c r="E476" s="1160">
        <v>39822</v>
      </c>
      <c r="F476" s="812" t="s">
        <v>49</v>
      </c>
      <c r="G476" s="813">
        <v>24000000</v>
      </c>
      <c r="H476" s="813">
        <v>0</v>
      </c>
      <c r="I476" s="813">
        <v>28459100</v>
      </c>
      <c r="J476" s="814" t="s">
        <v>657</v>
      </c>
      <c r="K476" s="815"/>
      <c r="L476" s="816"/>
      <c r="M476" s="817"/>
      <c r="N476" s="818"/>
      <c r="O476" s="819"/>
      <c r="P476" s="819"/>
      <c r="Q476" s="820"/>
      <c r="R476" s="1161"/>
    </row>
    <row r="477" spans="1:18">
      <c r="A477" s="1159"/>
      <c r="B477" s="1158" t="s">
        <v>982</v>
      </c>
      <c r="C477" s="1158" t="s">
        <v>983</v>
      </c>
      <c r="D477" s="1158" t="s">
        <v>123</v>
      </c>
      <c r="E477" s="1160">
        <v>40730</v>
      </c>
      <c r="F477" s="812"/>
      <c r="G477" s="813"/>
      <c r="H477" s="813"/>
      <c r="I477" s="813"/>
      <c r="J477" s="814"/>
      <c r="K477" s="815">
        <v>24000000</v>
      </c>
      <c r="L477" s="816"/>
      <c r="M477" s="817">
        <v>24000</v>
      </c>
      <c r="N477" s="818">
        <v>1000</v>
      </c>
      <c r="O477" s="819"/>
      <c r="P477" s="819"/>
      <c r="Q477" s="820">
        <v>1200000</v>
      </c>
      <c r="R477" s="1161">
        <v>1200</v>
      </c>
    </row>
    <row r="478" spans="1:18">
      <c r="A478" s="1159"/>
      <c r="B478" s="1158" t="s">
        <v>984</v>
      </c>
      <c r="C478" s="1158" t="s">
        <v>985</v>
      </c>
      <c r="D478" s="1158" t="s">
        <v>81</v>
      </c>
      <c r="E478" s="1160">
        <v>39801</v>
      </c>
      <c r="F478" s="812" t="s">
        <v>26</v>
      </c>
      <c r="G478" s="813">
        <v>15600000</v>
      </c>
      <c r="H478" s="813">
        <v>0</v>
      </c>
      <c r="I478" s="813">
        <v>14341140.33</v>
      </c>
      <c r="J478" s="814" t="s">
        <v>673</v>
      </c>
      <c r="K478" s="815"/>
      <c r="L478" s="816"/>
      <c r="M478" s="817"/>
      <c r="N478" s="818"/>
      <c r="O478" s="819"/>
      <c r="P478" s="819"/>
      <c r="Q478" s="820"/>
      <c r="R478" s="1161"/>
    </row>
    <row r="479" spans="1:18">
      <c r="A479" s="1159"/>
      <c r="B479" s="1158" t="s">
        <v>984</v>
      </c>
      <c r="C479" s="1158" t="s">
        <v>985</v>
      </c>
      <c r="D479" s="1158" t="s">
        <v>81</v>
      </c>
      <c r="E479" s="1160">
        <v>41253</v>
      </c>
      <c r="F479" s="812"/>
      <c r="G479" s="813"/>
      <c r="H479" s="813"/>
      <c r="I479" s="813"/>
      <c r="J479" s="814"/>
      <c r="K479" s="815">
        <v>2172000</v>
      </c>
      <c r="L479" s="816"/>
      <c r="M479" s="817">
        <v>3000</v>
      </c>
      <c r="N479" s="818">
        <v>724</v>
      </c>
      <c r="O479" s="819">
        <v>-828000</v>
      </c>
      <c r="P479" s="819"/>
      <c r="Q479" s="820"/>
      <c r="R479" s="1161"/>
    </row>
    <row r="480" spans="1:18">
      <c r="A480" s="1159"/>
      <c r="B480" s="1158" t="s">
        <v>984</v>
      </c>
      <c r="C480" s="1158" t="s">
        <v>985</v>
      </c>
      <c r="D480" s="1158" t="s">
        <v>81</v>
      </c>
      <c r="E480" s="1160">
        <v>41254</v>
      </c>
      <c r="F480" s="812"/>
      <c r="G480" s="813"/>
      <c r="H480" s="813"/>
      <c r="I480" s="813"/>
      <c r="J480" s="814"/>
      <c r="K480" s="815">
        <v>9122400</v>
      </c>
      <c r="L480" s="816"/>
      <c r="M480" s="817">
        <v>12600</v>
      </c>
      <c r="N480" s="818">
        <v>724</v>
      </c>
      <c r="O480" s="819">
        <v>-3477600</v>
      </c>
      <c r="P480" s="819"/>
      <c r="Q480" s="820"/>
      <c r="R480" s="1161"/>
    </row>
    <row r="481" spans="1:18">
      <c r="A481" s="1159"/>
      <c r="B481" s="1158" t="s">
        <v>984</v>
      </c>
      <c r="C481" s="1158" t="s">
        <v>985</v>
      </c>
      <c r="D481" s="1158" t="s">
        <v>81</v>
      </c>
      <c r="E481" s="1160">
        <v>41285</v>
      </c>
      <c r="F481" s="812"/>
      <c r="G481" s="813"/>
      <c r="H481" s="813"/>
      <c r="I481" s="813"/>
      <c r="J481" s="814"/>
      <c r="K481" s="815"/>
      <c r="L481" s="816">
        <v>-112944</v>
      </c>
      <c r="M481" s="817"/>
      <c r="N481" s="818"/>
      <c r="O481" s="819"/>
      <c r="P481" s="819"/>
      <c r="Q481" s="820"/>
      <c r="R481" s="1161"/>
    </row>
    <row r="482" spans="1:18">
      <c r="A482" s="1159"/>
      <c r="B482" s="1158" t="s">
        <v>984</v>
      </c>
      <c r="C482" s="1158" t="s">
        <v>985</v>
      </c>
      <c r="D482" s="1158" t="s">
        <v>81</v>
      </c>
      <c r="E482" s="1160">
        <v>41437</v>
      </c>
      <c r="F482" s="812"/>
      <c r="G482" s="813"/>
      <c r="H482" s="813"/>
      <c r="I482" s="813"/>
      <c r="J482" s="814"/>
      <c r="K482" s="815"/>
      <c r="L482" s="816"/>
      <c r="M482" s="817"/>
      <c r="N482" s="818"/>
      <c r="O482" s="819"/>
      <c r="P482" s="819"/>
      <c r="Q482" s="820">
        <v>698351</v>
      </c>
      <c r="R482" s="1161">
        <v>521158</v>
      </c>
    </row>
    <row r="483" spans="1:18">
      <c r="A483" s="1159">
        <v>53</v>
      </c>
      <c r="B483" s="1158" t="s">
        <v>986</v>
      </c>
      <c r="C483" s="1158" t="s">
        <v>987</v>
      </c>
      <c r="D483" s="1158" t="s">
        <v>55</v>
      </c>
      <c r="E483" s="1160">
        <v>39857</v>
      </c>
      <c r="F483" s="812" t="s">
        <v>26</v>
      </c>
      <c r="G483" s="813">
        <v>51500000</v>
      </c>
      <c r="H483" s="813">
        <v>51500000</v>
      </c>
      <c r="I483" s="813">
        <v>2589305</v>
      </c>
      <c r="J483" s="814" t="s">
        <v>662</v>
      </c>
      <c r="K483" s="815"/>
      <c r="L483" s="816"/>
      <c r="M483" s="817"/>
      <c r="N483" s="818"/>
      <c r="O483" s="819"/>
      <c r="P483" s="819"/>
      <c r="Q483" s="820"/>
      <c r="R483" s="1161"/>
    </row>
    <row r="484" spans="1:18">
      <c r="A484" s="1159" t="s">
        <v>1993</v>
      </c>
      <c r="B484" s="1158" t="s">
        <v>988</v>
      </c>
      <c r="C484" s="1158" t="s">
        <v>989</v>
      </c>
      <c r="D484" s="1158" t="s">
        <v>92</v>
      </c>
      <c r="E484" s="1160">
        <v>39822</v>
      </c>
      <c r="F484" s="812" t="s">
        <v>49</v>
      </c>
      <c r="G484" s="813">
        <v>3285000</v>
      </c>
      <c r="H484" s="813">
        <v>0</v>
      </c>
      <c r="I484" s="813">
        <v>3483629.2</v>
      </c>
      <c r="J484" s="814" t="s">
        <v>673</v>
      </c>
      <c r="K484" s="815"/>
      <c r="L484" s="816"/>
      <c r="M484" s="817"/>
      <c r="N484" s="818"/>
      <c r="O484" s="819"/>
      <c r="P484" s="819"/>
      <c r="Q484" s="820"/>
      <c r="R484" s="1161"/>
    </row>
    <row r="485" spans="1:18">
      <c r="A485" s="1159"/>
      <c r="B485" s="1158" t="s">
        <v>988</v>
      </c>
      <c r="C485" s="1158" t="s">
        <v>989</v>
      </c>
      <c r="D485" s="1158" t="s">
        <v>92</v>
      </c>
      <c r="E485" s="1160">
        <v>41211</v>
      </c>
      <c r="F485" s="812"/>
      <c r="G485" s="813"/>
      <c r="H485" s="813"/>
      <c r="I485" s="813"/>
      <c r="J485" s="814"/>
      <c r="K485" s="815">
        <v>23932.54</v>
      </c>
      <c r="L485" s="816"/>
      <c r="M485" s="817">
        <v>29</v>
      </c>
      <c r="N485" s="818">
        <v>825.3</v>
      </c>
      <c r="O485" s="819">
        <v>-5067.46</v>
      </c>
      <c r="P485" s="819"/>
      <c r="Q485" s="820"/>
      <c r="R485" s="1161"/>
    </row>
    <row r="486" spans="1:18">
      <c r="A486" s="1159"/>
      <c r="B486" s="1158" t="s">
        <v>988</v>
      </c>
      <c r="C486" s="1158" t="s">
        <v>989</v>
      </c>
      <c r="D486" s="1158" t="s">
        <v>92</v>
      </c>
      <c r="E486" s="1160">
        <v>41213</v>
      </c>
      <c r="F486" s="812"/>
      <c r="G486" s="813"/>
      <c r="H486" s="813"/>
      <c r="I486" s="813"/>
      <c r="J486" s="814"/>
      <c r="K486" s="815">
        <v>2687046.56</v>
      </c>
      <c r="L486" s="816"/>
      <c r="M486" s="817">
        <v>3256</v>
      </c>
      <c r="N486" s="818">
        <v>825.3</v>
      </c>
      <c r="O486" s="819">
        <v>-568953.43999999994</v>
      </c>
      <c r="P486" s="819"/>
      <c r="Q486" s="820">
        <v>106364</v>
      </c>
      <c r="R486" s="1161">
        <v>164</v>
      </c>
    </row>
    <row r="487" spans="1:18">
      <c r="A487" s="1159"/>
      <c r="B487" s="1158" t="s">
        <v>988</v>
      </c>
      <c r="C487" s="1158" t="s">
        <v>989</v>
      </c>
      <c r="D487" s="1158" t="s">
        <v>92</v>
      </c>
      <c r="E487" s="1160">
        <v>41285</v>
      </c>
      <c r="F487" s="812"/>
      <c r="G487" s="813"/>
      <c r="H487" s="813"/>
      <c r="I487" s="813"/>
      <c r="J487" s="814"/>
      <c r="K487" s="815"/>
      <c r="L487" s="816">
        <v>-25000</v>
      </c>
      <c r="M487" s="817"/>
      <c r="N487" s="818"/>
      <c r="O487" s="819"/>
      <c r="P487" s="819"/>
      <c r="Q487" s="820"/>
      <c r="R487" s="1161"/>
    </row>
    <row r="488" spans="1:18">
      <c r="A488" s="1159" t="s">
        <v>1993</v>
      </c>
      <c r="B488" s="1158" t="s">
        <v>990</v>
      </c>
      <c r="C488" s="1158" t="s">
        <v>991</v>
      </c>
      <c r="D488" s="1158" t="s">
        <v>84</v>
      </c>
      <c r="E488" s="1160">
        <v>39857</v>
      </c>
      <c r="F488" s="812" t="s">
        <v>49</v>
      </c>
      <c r="G488" s="813">
        <v>638000</v>
      </c>
      <c r="H488" s="813">
        <v>0</v>
      </c>
      <c r="I488" s="813">
        <v>659705.04</v>
      </c>
      <c r="J488" s="814" t="s">
        <v>673</v>
      </c>
      <c r="K488" s="815"/>
      <c r="L488" s="816"/>
      <c r="M488" s="817"/>
      <c r="N488" s="818"/>
      <c r="O488" s="819"/>
      <c r="P488" s="819"/>
      <c r="Q488" s="820"/>
      <c r="R488" s="1161"/>
    </row>
    <row r="489" spans="1:18">
      <c r="A489" s="1159"/>
      <c r="B489" s="1158" t="s">
        <v>990</v>
      </c>
      <c r="C489" s="1158" t="s">
        <v>991</v>
      </c>
      <c r="D489" s="1158" t="s">
        <v>84</v>
      </c>
      <c r="E489" s="1160">
        <v>41243</v>
      </c>
      <c r="F489" s="812"/>
      <c r="G489" s="813"/>
      <c r="H489" s="813"/>
      <c r="I489" s="813"/>
      <c r="J489" s="814"/>
      <c r="K489" s="815">
        <v>548680</v>
      </c>
      <c r="L489" s="816"/>
      <c r="M489" s="817">
        <v>638</v>
      </c>
      <c r="N489" s="818">
        <v>860</v>
      </c>
      <c r="O489" s="819">
        <v>-89320</v>
      </c>
      <c r="P489" s="819"/>
      <c r="Q489" s="820">
        <v>3960</v>
      </c>
      <c r="R489" s="1161">
        <v>32</v>
      </c>
    </row>
    <row r="490" spans="1:18">
      <c r="A490" s="1159"/>
      <c r="B490" s="1158" t="s">
        <v>990</v>
      </c>
      <c r="C490" s="1158" t="s">
        <v>991</v>
      </c>
      <c r="D490" s="1158" t="s">
        <v>84</v>
      </c>
      <c r="E490" s="1160">
        <v>41285</v>
      </c>
      <c r="F490" s="812"/>
      <c r="G490" s="813"/>
      <c r="H490" s="813"/>
      <c r="I490" s="813"/>
      <c r="J490" s="814"/>
      <c r="K490" s="815"/>
      <c r="L490" s="816">
        <v>-5486.8</v>
      </c>
      <c r="M490" s="817"/>
      <c r="N490" s="818"/>
      <c r="O490" s="819"/>
      <c r="P490" s="819"/>
      <c r="Q490" s="820"/>
      <c r="R490" s="1161"/>
    </row>
    <row r="491" spans="1:18">
      <c r="A491" s="1159"/>
      <c r="B491" s="1158" t="s">
        <v>990</v>
      </c>
      <c r="C491" s="1158" t="s">
        <v>991</v>
      </c>
      <c r="D491" s="1158" t="s">
        <v>84</v>
      </c>
      <c r="E491" s="1160">
        <v>41359</v>
      </c>
      <c r="F491" s="812"/>
      <c r="G491" s="813"/>
      <c r="H491" s="813"/>
      <c r="I491" s="813"/>
      <c r="J491" s="814"/>
      <c r="K491" s="815"/>
      <c r="L491" s="816">
        <v>-19513.2</v>
      </c>
      <c r="M491" s="817"/>
      <c r="N491" s="818"/>
      <c r="O491" s="819"/>
      <c r="P491" s="819"/>
      <c r="Q491" s="820"/>
      <c r="R491" s="1161"/>
    </row>
    <row r="492" spans="1:18">
      <c r="A492" s="1159" t="s">
        <v>1993</v>
      </c>
      <c r="B492" s="1158" t="s">
        <v>992</v>
      </c>
      <c r="C492" s="1158" t="s">
        <v>865</v>
      </c>
      <c r="D492" s="1158" t="s">
        <v>67</v>
      </c>
      <c r="E492" s="1160">
        <v>39843</v>
      </c>
      <c r="F492" s="812" t="s">
        <v>49</v>
      </c>
      <c r="G492" s="813">
        <v>7525000</v>
      </c>
      <c r="H492" s="813">
        <v>0</v>
      </c>
      <c r="I492" s="813">
        <v>8781205.0199999996</v>
      </c>
      <c r="J492" s="814" t="s">
        <v>673</v>
      </c>
      <c r="K492" s="815"/>
      <c r="L492" s="816"/>
      <c r="M492" s="817"/>
      <c r="N492" s="818"/>
      <c r="O492" s="819"/>
      <c r="P492" s="819"/>
      <c r="Q492" s="820"/>
      <c r="R492" s="1161"/>
    </row>
    <row r="493" spans="1:18">
      <c r="A493" s="1159"/>
      <c r="B493" s="1158" t="s">
        <v>992</v>
      </c>
      <c r="C493" s="1158" t="s">
        <v>865</v>
      </c>
      <c r="D493" s="1158" t="s">
        <v>67</v>
      </c>
      <c r="E493" s="1160">
        <v>41241</v>
      </c>
      <c r="F493" s="812"/>
      <c r="G493" s="813"/>
      <c r="H493" s="813"/>
      <c r="I493" s="813"/>
      <c r="J493" s="814"/>
      <c r="K493" s="815">
        <v>713208.3</v>
      </c>
      <c r="L493" s="816"/>
      <c r="M493" s="817">
        <v>777</v>
      </c>
      <c r="N493" s="818">
        <v>917.9</v>
      </c>
      <c r="O493" s="819">
        <v>-63791.7</v>
      </c>
      <c r="P493" s="819"/>
      <c r="Q493" s="820"/>
      <c r="R493" s="1161"/>
    </row>
    <row r="494" spans="1:18">
      <c r="A494" s="1159"/>
      <c r="B494" s="1158" t="s">
        <v>992</v>
      </c>
      <c r="C494" s="1158" t="s">
        <v>865</v>
      </c>
      <c r="D494" s="1158" t="s">
        <v>67</v>
      </c>
      <c r="E494" s="1160">
        <v>41242</v>
      </c>
      <c r="F494" s="812"/>
      <c r="G494" s="813"/>
      <c r="H494" s="813"/>
      <c r="I494" s="813"/>
      <c r="J494" s="814"/>
      <c r="K494" s="815">
        <v>6193989.2000000002</v>
      </c>
      <c r="L494" s="816"/>
      <c r="M494" s="817">
        <v>6748</v>
      </c>
      <c r="N494" s="818">
        <v>917.9</v>
      </c>
      <c r="O494" s="819">
        <v>-554010.80000000005</v>
      </c>
      <c r="P494" s="819"/>
      <c r="Q494" s="820">
        <v>372240</v>
      </c>
      <c r="R494" s="1161">
        <v>376</v>
      </c>
    </row>
    <row r="495" spans="1:18">
      <c r="A495" s="1159"/>
      <c r="B495" s="1158" t="s">
        <v>992</v>
      </c>
      <c r="C495" s="1158" t="s">
        <v>865</v>
      </c>
      <c r="D495" s="1158" t="s">
        <v>67</v>
      </c>
      <c r="E495" s="1160">
        <v>41285</v>
      </c>
      <c r="F495" s="812"/>
      <c r="G495" s="813"/>
      <c r="H495" s="813"/>
      <c r="I495" s="813"/>
      <c r="J495" s="814"/>
      <c r="K495" s="815"/>
      <c r="L495" s="816">
        <v>-69071.98</v>
      </c>
      <c r="M495" s="817"/>
      <c r="N495" s="818"/>
      <c r="O495" s="819"/>
      <c r="P495" s="819"/>
      <c r="Q495" s="820"/>
      <c r="R495" s="1161"/>
    </row>
    <row r="496" spans="1:18">
      <c r="A496" s="1159">
        <v>8</v>
      </c>
      <c r="B496" s="1158" t="s">
        <v>993</v>
      </c>
      <c r="C496" s="1158" t="s">
        <v>994</v>
      </c>
      <c r="D496" s="1158" t="s">
        <v>89</v>
      </c>
      <c r="E496" s="1160">
        <v>39969</v>
      </c>
      <c r="F496" s="812" t="s">
        <v>49</v>
      </c>
      <c r="G496" s="813">
        <v>5000000</v>
      </c>
      <c r="H496" s="813">
        <v>5000000</v>
      </c>
      <c r="I496" s="813">
        <v>1151614.44</v>
      </c>
      <c r="J496" s="814" t="s">
        <v>662</v>
      </c>
      <c r="K496" s="815"/>
      <c r="L496" s="816"/>
      <c r="M496" s="817"/>
      <c r="N496" s="818"/>
      <c r="O496" s="819"/>
      <c r="P496" s="819"/>
      <c r="Q496" s="820"/>
      <c r="R496" s="1161"/>
    </row>
    <row r="497" spans="1:18">
      <c r="A497" s="1159">
        <v>8</v>
      </c>
      <c r="B497" s="1158" t="s">
        <v>995</v>
      </c>
      <c r="C497" s="1158" t="s">
        <v>996</v>
      </c>
      <c r="D497" s="1158" t="s">
        <v>93</v>
      </c>
      <c r="E497" s="1160">
        <v>39864</v>
      </c>
      <c r="F497" s="812" t="s">
        <v>49</v>
      </c>
      <c r="G497" s="813">
        <v>3100000</v>
      </c>
      <c r="H497" s="813">
        <v>3100000</v>
      </c>
      <c r="I497" s="813">
        <v>757928.47</v>
      </c>
      <c r="J497" s="814" t="s">
        <v>662</v>
      </c>
      <c r="K497" s="815"/>
      <c r="L497" s="816"/>
      <c r="M497" s="817"/>
      <c r="N497" s="818"/>
      <c r="O497" s="819"/>
      <c r="P497" s="819"/>
      <c r="Q497" s="820"/>
      <c r="R497" s="1161"/>
    </row>
    <row r="498" spans="1:18">
      <c r="A498" s="1159" t="s">
        <v>1993</v>
      </c>
      <c r="B498" s="1158" t="s">
        <v>997</v>
      </c>
      <c r="C498" s="1158" t="s">
        <v>998</v>
      </c>
      <c r="D498" s="1158" t="s">
        <v>107</v>
      </c>
      <c r="E498" s="1160">
        <v>39836</v>
      </c>
      <c r="F498" s="812" t="s">
        <v>49</v>
      </c>
      <c r="G498" s="813">
        <v>10650000</v>
      </c>
      <c r="H498" s="813">
        <v>0</v>
      </c>
      <c r="I498" s="813">
        <v>13498324.83</v>
      </c>
      <c r="J498" s="814" t="s">
        <v>673</v>
      </c>
      <c r="K498" s="815"/>
      <c r="L498" s="816"/>
      <c r="M498" s="817"/>
      <c r="N498" s="818"/>
      <c r="O498" s="819"/>
      <c r="P498" s="819"/>
      <c r="Q498" s="820"/>
      <c r="R498" s="1161"/>
    </row>
    <row r="499" spans="1:18">
      <c r="A499" s="1159"/>
      <c r="B499" s="1158" t="s">
        <v>997</v>
      </c>
      <c r="C499" s="1158" t="s">
        <v>998</v>
      </c>
      <c r="D499" s="1158" t="s">
        <v>107</v>
      </c>
      <c r="E499" s="1160">
        <v>41474</v>
      </c>
      <c r="F499" s="812"/>
      <c r="G499" s="813"/>
      <c r="H499" s="813"/>
      <c r="I499" s="813"/>
      <c r="J499" s="814"/>
      <c r="K499" s="815">
        <v>343794.5</v>
      </c>
      <c r="L499" s="816"/>
      <c r="M499" s="817">
        <v>350</v>
      </c>
      <c r="N499" s="818">
        <v>982.3</v>
      </c>
      <c r="O499" s="819">
        <v>-6205.5</v>
      </c>
      <c r="P499" s="819"/>
      <c r="Q499" s="820"/>
      <c r="R499" s="1161"/>
    </row>
    <row r="500" spans="1:18">
      <c r="A500" s="1159"/>
      <c r="B500" s="1158" t="s">
        <v>997</v>
      </c>
      <c r="C500" s="1158" t="s">
        <v>998</v>
      </c>
      <c r="D500" s="1158" t="s">
        <v>107</v>
      </c>
      <c r="E500" s="1160">
        <v>41477</v>
      </c>
      <c r="F500" s="812"/>
      <c r="G500" s="813"/>
      <c r="H500" s="813"/>
      <c r="I500" s="813"/>
      <c r="J500" s="814"/>
      <c r="K500" s="815">
        <v>10117381</v>
      </c>
      <c r="L500" s="816"/>
      <c r="M500" s="817">
        <v>10300</v>
      </c>
      <c r="N500" s="818">
        <v>982.3</v>
      </c>
      <c r="O500" s="819">
        <v>-182619</v>
      </c>
      <c r="P500" s="819"/>
      <c r="Q500" s="820">
        <v>531210.67000000004</v>
      </c>
      <c r="R500" s="1161">
        <v>533</v>
      </c>
    </row>
    <row r="501" spans="1:18">
      <c r="A501" s="1159"/>
      <c r="B501" s="1158" t="s">
        <v>997</v>
      </c>
      <c r="C501" s="1158" t="s">
        <v>998</v>
      </c>
      <c r="D501" s="1158" t="s">
        <v>107</v>
      </c>
      <c r="E501" s="1160">
        <v>41529</v>
      </c>
      <c r="F501" s="812"/>
      <c r="G501" s="813"/>
      <c r="H501" s="813"/>
      <c r="I501" s="813"/>
      <c r="J501" s="814"/>
      <c r="K501" s="815"/>
      <c r="L501" s="816">
        <v>-104611.76</v>
      </c>
      <c r="M501" s="817"/>
      <c r="N501" s="818"/>
      <c r="O501" s="819"/>
      <c r="P501" s="819"/>
      <c r="Q501" s="820"/>
      <c r="R501" s="1161"/>
    </row>
    <row r="502" spans="1:18">
      <c r="A502" s="1159">
        <v>8</v>
      </c>
      <c r="B502" s="1158" t="s">
        <v>999</v>
      </c>
      <c r="C502" s="1158" t="s">
        <v>1000</v>
      </c>
      <c r="D502" s="1158" t="s">
        <v>105</v>
      </c>
      <c r="E502" s="1160">
        <v>39899</v>
      </c>
      <c r="F502" s="812" t="s">
        <v>49</v>
      </c>
      <c r="G502" s="813">
        <v>2400000</v>
      </c>
      <c r="H502" s="813">
        <v>2400000</v>
      </c>
      <c r="I502" s="813">
        <v>180940</v>
      </c>
      <c r="J502" s="814" t="s">
        <v>662</v>
      </c>
      <c r="K502" s="815"/>
      <c r="L502" s="816"/>
      <c r="M502" s="817"/>
      <c r="N502" s="818"/>
      <c r="O502" s="819"/>
      <c r="P502" s="819"/>
      <c r="Q502" s="820"/>
      <c r="R502" s="1161"/>
    </row>
    <row r="503" spans="1:18">
      <c r="A503" s="1159" t="s">
        <v>2016</v>
      </c>
      <c r="B503" s="1158" t="s">
        <v>1001</v>
      </c>
      <c r="C503" s="1158" t="s">
        <v>1002</v>
      </c>
      <c r="D503" s="1158" t="s">
        <v>81</v>
      </c>
      <c r="E503" s="1160">
        <v>39787</v>
      </c>
      <c r="F503" s="812" t="s">
        <v>26</v>
      </c>
      <c r="G503" s="813">
        <v>130000000</v>
      </c>
      <c r="H503" s="813">
        <v>0</v>
      </c>
      <c r="I503" s="813">
        <v>136046583.33000001</v>
      </c>
      <c r="J503" s="814" t="s">
        <v>657</v>
      </c>
      <c r="K503" s="815"/>
      <c r="L503" s="816"/>
      <c r="M503" s="817"/>
      <c r="N503" s="818"/>
      <c r="O503" s="819"/>
      <c r="P503" s="819"/>
      <c r="Q503" s="820"/>
      <c r="R503" s="1161"/>
    </row>
    <row r="504" spans="1:18">
      <c r="A504" s="1159"/>
      <c r="B504" s="1158" t="s">
        <v>1001</v>
      </c>
      <c r="C504" s="1158" t="s">
        <v>1002</v>
      </c>
      <c r="D504" s="1158" t="s">
        <v>81</v>
      </c>
      <c r="E504" s="1160">
        <v>40051</v>
      </c>
      <c r="F504" s="812"/>
      <c r="G504" s="813"/>
      <c r="H504" s="813"/>
      <c r="I504" s="813"/>
      <c r="J504" s="814"/>
      <c r="K504" s="815">
        <v>97500000</v>
      </c>
      <c r="L504" s="816"/>
      <c r="M504" s="817">
        <v>97500</v>
      </c>
      <c r="N504" s="818">
        <v>1000</v>
      </c>
      <c r="O504" s="819"/>
      <c r="P504" s="819"/>
      <c r="Q504" s="820"/>
      <c r="R504" s="1161"/>
    </row>
    <row r="505" spans="1:18">
      <c r="A505" s="1159"/>
      <c r="B505" s="1158" t="s">
        <v>1001</v>
      </c>
      <c r="C505" s="1158" t="s">
        <v>1002</v>
      </c>
      <c r="D505" s="1158" t="s">
        <v>81</v>
      </c>
      <c r="E505" s="1160">
        <v>40058</v>
      </c>
      <c r="F505" s="812"/>
      <c r="G505" s="813"/>
      <c r="H505" s="813"/>
      <c r="I505" s="813"/>
      <c r="J505" s="814"/>
      <c r="K505" s="815">
        <v>32500000</v>
      </c>
      <c r="L505" s="816"/>
      <c r="M505" s="817">
        <v>32500</v>
      </c>
      <c r="N505" s="818">
        <v>1000</v>
      </c>
      <c r="O505" s="819"/>
      <c r="P505" s="819"/>
      <c r="Q505" s="820"/>
      <c r="R505" s="1161"/>
    </row>
    <row r="506" spans="1:18">
      <c r="A506" s="1159"/>
      <c r="B506" s="1158" t="s">
        <v>1001</v>
      </c>
      <c r="C506" s="1158" t="s">
        <v>1002</v>
      </c>
      <c r="D506" s="1158" t="s">
        <v>81</v>
      </c>
      <c r="E506" s="1160">
        <v>40114</v>
      </c>
      <c r="F506" s="812"/>
      <c r="G506" s="813"/>
      <c r="H506" s="813"/>
      <c r="I506" s="813"/>
      <c r="J506" s="814"/>
      <c r="K506" s="815"/>
      <c r="L506" s="816"/>
      <c r="M506" s="817"/>
      <c r="N506" s="818"/>
      <c r="O506" s="819"/>
      <c r="P506" s="819"/>
      <c r="Q506" s="820">
        <v>1307000</v>
      </c>
      <c r="R506" s="1161">
        <v>834761</v>
      </c>
    </row>
    <row r="507" spans="1:18">
      <c r="A507" s="1159" t="s">
        <v>1992</v>
      </c>
      <c r="B507" s="1158" t="s">
        <v>1003</v>
      </c>
      <c r="C507" s="1158" t="s">
        <v>1004</v>
      </c>
      <c r="D507" s="1158" t="s">
        <v>118</v>
      </c>
      <c r="E507" s="1160">
        <v>39871</v>
      </c>
      <c r="F507" s="812" t="s">
        <v>49</v>
      </c>
      <c r="G507" s="813">
        <v>19891000</v>
      </c>
      <c r="H507" s="813">
        <v>0</v>
      </c>
      <c r="I507" s="813">
        <v>23686592.329999998</v>
      </c>
      <c r="J507" s="814" t="s">
        <v>657</v>
      </c>
      <c r="K507" s="815"/>
      <c r="L507" s="816"/>
      <c r="M507" s="817"/>
      <c r="N507" s="818"/>
      <c r="O507" s="819"/>
      <c r="P507" s="819"/>
      <c r="Q507" s="820"/>
      <c r="R507" s="1161"/>
    </row>
    <row r="508" spans="1:18">
      <c r="A508" s="1159"/>
      <c r="B508" s="1158" t="s">
        <v>1003</v>
      </c>
      <c r="C508" s="1158" t="s">
        <v>1004</v>
      </c>
      <c r="D508" s="1158" t="s">
        <v>118</v>
      </c>
      <c r="E508" s="1160">
        <v>40813</v>
      </c>
      <c r="F508" s="812"/>
      <c r="G508" s="813"/>
      <c r="H508" s="813"/>
      <c r="I508" s="813"/>
      <c r="J508" s="814"/>
      <c r="K508" s="815">
        <v>19891000</v>
      </c>
      <c r="L508" s="816"/>
      <c r="M508" s="817">
        <v>19891</v>
      </c>
      <c r="N508" s="818">
        <v>1000</v>
      </c>
      <c r="O508" s="819"/>
      <c r="P508" s="819"/>
      <c r="Q508" s="820">
        <v>995000</v>
      </c>
      <c r="R508" s="1161">
        <v>995</v>
      </c>
    </row>
    <row r="509" spans="1:18">
      <c r="A509" s="1159" t="s">
        <v>2019</v>
      </c>
      <c r="B509" s="1158" t="s">
        <v>1005</v>
      </c>
      <c r="C509" s="1158" t="s">
        <v>1006</v>
      </c>
      <c r="D509" s="1158" t="s">
        <v>88</v>
      </c>
      <c r="E509" s="1160">
        <v>39948</v>
      </c>
      <c r="F509" s="812" t="s">
        <v>160</v>
      </c>
      <c r="G509" s="813">
        <v>2639000</v>
      </c>
      <c r="H509" s="813">
        <v>0</v>
      </c>
      <c r="I509" s="813">
        <v>3283338.96</v>
      </c>
      <c r="J509" s="814" t="s">
        <v>657</v>
      </c>
      <c r="K509" s="815"/>
      <c r="L509" s="816"/>
      <c r="M509" s="817"/>
      <c r="N509" s="818"/>
      <c r="O509" s="819"/>
      <c r="P509" s="819"/>
      <c r="Q509" s="820"/>
      <c r="R509" s="1161"/>
    </row>
    <row r="510" spans="1:18">
      <c r="A510" s="1159"/>
      <c r="B510" s="1158" t="s">
        <v>1005</v>
      </c>
      <c r="C510" s="1158" t="s">
        <v>1006</v>
      </c>
      <c r="D510" s="1158" t="s">
        <v>88</v>
      </c>
      <c r="E510" s="1160">
        <v>40794</v>
      </c>
      <c r="F510" s="812"/>
      <c r="G510" s="813"/>
      <c r="H510" s="813"/>
      <c r="I510" s="813"/>
      <c r="J510" s="814"/>
      <c r="K510" s="815">
        <v>2639000</v>
      </c>
      <c r="L510" s="816"/>
      <c r="M510" s="817">
        <v>2639000</v>
      </c>
      <c r="N510" s="818">
        <v>1</v>
      </c>
      <c r="O510" s="819"/>
      <c r="P510" s="819"/>
      <c r="Q510" s="820">
        <v>132000</v>
      </c>
      <c r="R510" s="1161">
        <v>132000</v>
      </c>
    </row>
    <row r="511" spans="1:18">
      <c r="A511" s="1159" t="s">
        <v>1993</v>
      </c>
      <c r="B511" s="1158" t="s">
        <v>1007</v>
      </c>
      <c r="C511" s="1158" t="s">
        <v>1008</v>
      </c>
      <c r="D511" s="1158" t="s">
        <v>86</v>
      </c>
      <c r="E511" s="1160">
        <v>40151</v>
      </c>
      <c r="F511" s="812" t="s">
        <v>49</v>
      </c>
      <c r="G511" s="813">
        <v>9000000</v>
      </c>
      <c r="H511" s="813">
        <v>0</v>
      </c>
      <c r="I511" s="813">
        <v>6598331.1500000004</v>
      </c>
      <c r="J511" s="814" t="s">
        <v>673</v>
      </c>
      <c r="K511" s="815"/>
      <c r="L511" s="816"/>
      <c r="M511" s="817"/>
      <c r="N511" s="818"/>
      <c r="O511" s="819"/>
      <c r="P511" s="819"/>
      <c r="Q511" s="820"/>
      <c r="R511" s="1161"/>
    </row>
    <row r="512" spans="1:18">
      <c r="A512" s="1159"/>
      <c r="B512" s="1158" t="s">
        <v>1007</v>
      </c>
      <c r="C512" s="1158" t="s">
        <v>1008</v>
      </c>
      <c r="D512" s="1158" t="s">
        <v>86</v>
      </c>
      <c r="E512" s="1160">
        <v>41312</v>
      </c>
      <c r="F512" s="812"/>
      <c r="G512" s="813"/>
      <c r="H512" s="813"/>
      <c r="I512" s="813"/>
      <c r="J512" s="814"/>
      <c r="K512" s="815">
        <v>5293527.28</v>
      </c>
      <c r="L512" s="816"/>
      <c r="M512" s="817">
        <v>8648</v>
      </c>
      <c r="N512" s="818">
        <v>612.1</v>
      </c>
      <c r="O512" s="819">
        <v>-3354472.72</v>
      </c>
      <c r="P512" s="819"/>
      <c r="Q512" s="820">
        <v>311943.55</v>
      </c>
      <c r="R512" s="1161">
        <v>450</v>
      </c>
    </row>
    <row r="513" spans="1:18">
      <c r="A513" s="1159"/>
      <c r="B513" s="1158" t="s">
        <v>1007</v>
      </c>
      <c r="C513" s="1158" t="s">
        <v>1008</v>
      </c>
      <c r="D513" s="1158" t="s">
        <v>86</v>
      </c>
      <c r="E513" s="1160">
        <v>41313</v>
      </c>
      <c r="F513" s="812"/>
      <c r="G513" s="813"/>
      <c r="H513" s="813"/>
      <c r="I513" s="813"/>
      <c r="J513" s="814"/>
      <c r="K513" s="815">
        <v>215462.72</v>
      </c>
      <c r="L513" s="816"/>
      <c r="M513" s="817">
        <v>352</v>
      </c>
      <c r="N513" s="818">
        <v>612.1</v>
      </c>
      <c r="O513" s="819">
        <v>-136537.28</v>
      </c>
      <c r="P513" s="819"/>
      <c r="Q513" s="820"/>
      <c r="R513" s="1161"/>
    </row>
    <row r="514" spans="1:18">
      <c r="A514" s="1159"/>
      <c r="B514" s="1158" t="s">
        <v>1007</v>
      </c>
      <c r="C514" s="1158" t="s">
        <v>1008</v>
      </c>
      <c r="D514" s="1158" t="s">
        <v>86</v>
      </c>
      <c r="E514" s="1160">
        <v>41359</v>
      </c>
      <c r="F514" s="812"/>
      <c r="G514" s="813"/>
      <c r="H514" s="813"/>
      <c r="I514" s="813"/>
      <c r="J514" s="814"/>
      <c r="K514" s="815"/>
      <c r="L514" s="816">
        <v>-55089.9</v>
      </c>
      <c r="M514" s="817"/>
      <c r="N514" s="818"/>
      <c r="O514" s="819"/>
      <c r="P514" s="819"/>
      <c r="Q514" s="820"/>
      <c r="R514" s="1161"/>
    </row>
    <row r="515" spans="1:18">
      <c r="A515" s="1159" t="s">
        <v>2020</v>
      </c>
      <c r="B515" s="1158" t="s">
        <v>1009</v>
      </c>
      <c r="C515" s="1158" t="s">
        <v>1010</v>
      </c>
      <c r="D515" s="1158" t="s">
        <v>89</v>
      </c>
      <c r="E515" s="1160">
        <v>39857</v>
      </c>
      <c r="F515" s="812" t="s">
        <v>49</v>
      </c>
      <c r="G515" s="813">
        <v>1173000</v>
      </c>
      <c r="H515" s="813">
        <v>0</v>
      </c>
      <c r="I515" s="813">
        <v>2781331.97</v>
      </c>
      <c r="J515" s="814" t="s">
        <v>673</v>
      </c>
      <c r="K515" s="815"/>
      <c r="L515" s="816"/>
      <c r="M515" s="817"/>
      <c r="N515" s="818"/>
      <c r="O515" s="819"/>
      <c r="P515" s="819"/>
      <c r="Q515" s="820"/>
      <c r="R515" s="1161"/>
    </row>
    <row r="516" spans="1:18">
      <c r="A516" s="1159"/>
      <c r="B516" s="1158" t="s">
        <v>1009</v>
      </c>
      <c r="C516" s="1158" t="s">
        <v>1010</v>
      </c>
      <c r="D516" s="1158" t="s">
        <v>89</v>
      </c>
      <c r="E516" s="1160">
        <v>40176</v>
      </c>
      <c r="F516" s="812"/>
      <c r="G516" s="813">
        <v>1508000</v>
      </c>
      <c r="H516" s="813"/>
      <c r="I516" s="813"/>
      <c r="J516" s="814"/>
      <c r="K516" s="815"/>
      <c r="L516" s="816"/>
      <c r="M516" s="817"/>
      <c r="N516" s="818"/>
      <c r="O516" s="819"/>
      <c r="P516" s="819"/>
      <c r="Q516" s="820"/>
      <c r="R516" s="1161"/>
    </row>
    <row r="517" spans="1:18">
      <c r="A517" s="1159"/>
      <c r="B517" s="1158" t="s">
        <v>1009</v>
      </c>
      <c r="C517" s="1158" t="s">
        <v>1010</v>
      </c>
      <c r="D517" s="1158" t="s">
        <v>89</v>
      </c>
      <c r="E517" s="1160">
        <v>41541</v>
      </c>
      <c r="F517" s="812"/>
      <c r="G517" s="813"/>
      <c r="H517" s="813"/>
      <c r="I517" s="813"/>
      <c r="J517" s="814"/>
      <c r="K517" s="815">
        <v>301428.58</v>
      </c>
      <c r="L517" s="816"/>
      <c r="M517" s="817">
        <v>366</v>
      </c>
      <c r="N517" s="818">
        <v>823.03330000000005</v>
      </c>
      <c r="O517" s="819">
        <v>-64571.42</v>
      </c>
      <c r="P517" s="819"/>
      <c r="Q517" s="820">
        <v>40563.339999999997</v>
      </c>
      <c r="R517" s="1161">
        <v>59</v>
      </c>
    </row>
    <row r="518" spans="1:18">
      <c r="A518" s="1159"/>
      <c r="B518" s="1158" t="s">
        <v>1009</v>
      </c>
      <c r="C518" s="1158" t="s">
        <v>1010</v>
      </c>
      <c r="D518" s="1158" t="s">
        <v>89</v>
      </c>
      <c r="E518" s="1160">
        <v>41542</v>
      </c>
      <c r="F518" s="812"/>
      <c r="G518" s="813"/>
      <c r="H518" s="813"/>
      <c r="I518" s="813"/>
      <c r="J518" s="814"/>
      <c r="K518" s="815">
        <v>1895467.59</v>
      </c>
      <c r="L518" s="816"/>
      <c r="M518" s="817">
        <v>2315</v>
      </c>
      <c r="N518" s="818">
        <v>816.45</v>
      </c>
      <c r="O518" s="819">
        <v>-419532.41</v>
      </c>
      <c r="P518" s="819"/>
      <c r="Q518" s="820"/>
      <c r="R518" s="1161"/>
    </row>
    <row r="519" spans="1:18">
      <c r="A519" s="1159"/>
      <c r="B519" s="1158" t="s">
        <v>1009</v>
      </c>
      <c r="C519" s="1158" t="s">
        <v>1010</v>
      </c>
      <c r="D519" s="1158" t="s">
        <v>89</v>
      </c>
      <c r="E519" s="1160">
        <v>41576</v>
      </c>
      <c r="F519" s="812"/>
      <c r="G519" s="813"/>
      <c r="H519" s="813"/>
      <c r="I519" s="813"/>
      <c r="J519" s="814"/>
      <c r="K519" s="815"/>
      <c r="L519" s="816">
        <v>-33333.339999999997</v>
      </c>
      <c r="M519" s="817"/>
      <c r="N519" s="818"/>
      <c r="O519" s="819"/>
      <c r="P519" s="819"/>
      <c r="Q519" s="820"/>
      <c r="R519" s="1161"/>
    </row>
    <row r="520" spans="1:18">
      <c r="A520" s="1159" t="s">
        <v>1994</v>
      </c>
      <c r="B520" s="1158" t="s">
        <v>1011</v>
      </c>
      <c r="C520" s="1158" t="s">
        <v>838</v>
      </c>
      <c r="D520" s="1158" t="s">
        <v>90</v>
      </c>
      <c r="E520" s="1160">
        <v>39955</v>
      </c>
      <c r="F520" s="812" t="s">
        <v>160</v>
      </c>
      <c r="G520" s="813">
        <v>20445000</v>
      </c>
      <c r="H520" s="813">
        <v>0</v>
      </c>
      <c r="I520" s="813">
        <v>21101618.190000001</v>
      </c>
      <c r="J520" s="814" t="s">
        <v>673</v>
      </c>
      <c r="K520" s="815"/>
      <c r="L520" s="816"/>
      <c r="M520" s="817"/>
      <c r="N520" s="818"/>
      <c r="O520" s="819"/>
      <c r="P520" s="819"/>
      <c r="Q520" s="820"/>
      <c r="R520" s="1161"/>
    </row>
    <row r="521" spans="1:18">
      <c r="A521" s="1159"/>
      <c r="B521" s="1158" t="s">
        <v>1011</v>
      </c>
      <c r="C521" s="1158" t="s">
        <v>838</v>
      </c>
      <c r="D521" s="1158" t="s">
        <v>90</v>
      </c>
      <c r="E521" s="1160">
        <v>41129</v>
      </c>
      <c r="F521" s="812"/>
      <c r="G521" s="813"/>
      <c r="H521" s="813"/>
      <c r="I521" s="813"/>
      <c r="J521" s="814"/>
      <c r="K521" s="815">
        <v>4381500</v>
      </c>
      <c r="L521" s="816"/>
      <c r="M521" s="817">
        <v>6000000</v>
      </c>
      <c r="N521" s="818">
        <v>0.73019999999999996</v>
      </c>
      <c r="O521" s="819">
        <v>-1618500</v>
      </c>
      <c r="P521" s="819"/>
      <c r="Q521" s="820"/>
      <c r="R521" s="1161"/>
    </row>
    <row r="522" spans="1:18">
      <c r="A522" s="1159"/>
      <c r="B522" s="1158" t="s">
        <v>1011</v>
      </c>
      <c r="C522" s="1158" t="s">
        <v>838</v>
      </c>
      <c r="D522" s="1158" t="s">
        <v>90</v>
      </c>
      <c r="E522" s="1160">
        <v>41130</v>
      </c>
      <c r="F522" s="812"/>
      <c r="G522" s="813"/>
      <c r="H522" s="813"/>
      <c r="I522" s="813"/>
      <c r="J522" s="814"/>
      <c r="K522" s="815">
        <v>10197941.25</v>
      </c>
      <c r="L522" s="816"/>
      <c r="M522" s="817">
        <v>13965000</v>
      </c>
      <c r="N522" s="818">
        <v>0.73019999999999996</v>
      </c>
      <c r="O522" s="819">
        <v>-3767058.75</v>
      </c>
      <c r="P522" s="819"/>
      <c r="Q522" s="820">
        <v>688041.09</v>
      </c>
      <c r="R522" s="1161">
        <v>902000</v>
      </c>
    </row>
    <row r="523" spans="1:18">
      <c r="A523" s="1159"/>
      <c r="B523" s="1158" t="s">
        <v>1011</v>
      </c>
      <c r="C523" s="1158" t="s">
        <v>838</v>
      </c>
      <c r="D523" s="1158" t="s">
        <v>90</v>
      </c>
      <c r="E523" s="1160">
        <v>41131</v>
      </c>
      <c r="F523" s="812"/>
      <c r="G523" s="813"/>
      <c r="H523" s="813"/>
      <c r="I523" s="813"/>
      <c r="J523" s="814"/>
      <c r="K523" s="815">
        <v>350520</v>
      </c>
      <c r="L523" s="816"/>
      <c r="M523" s="817">
        <v>480000</v>
      </c>
      <c r="N523" s="818">
        <v>0.73019999999999996</v>
      </c>
      <c r="O523" s="819">
        <v>-129480</v>
      </c>
      <c r="P523" s="819"/>
      <c r="Q523" s="820">
        <v>91535.4</v>
      </c>
      <c r="R523" s="1161">
        <v>120000</v>
      </c>
    </row>
    <row r="524" spans="1:18">
      <c r="A524" s="1159"/>
      <c r="B524" s="1158" t="s">
        <v>1011</v>
      </c>
      <c r="C524" s="1158" t="s">
        <v>838</v>
      </c>
      <c r="D524" s="1158" t="s">
        <v>90</v>
      </c>
      <c r="E524" s="1160">
        <v>41163</v>
      </c>
      <c r="F524" s="812"/>
      <c r="G524" s="813"/>
      <c r="H524" s="813"/>
      <c r="I524" s="813"/>
      <c r="J524" s="814"/>
      <c r="K524" s="815"/>
      <c r="L524" s="816">
        <v>-149299.60999999999</v>
      </c>
      <c r="M524" s="817"/>
      <c r="N524" s="818"/>
      <c r="O524" s="819"/>
      <c r="P524" s="819"/>
      <c r="Q524" s="820"/>
      <c r="R524" s="1161"/>
    </row>
    <row r="525" spans="1:18">
      <c r="A525" s="1159" t="s">
        <v>1993</v>
      </c>
      <c r="B525" s="1158" t="s">
        <v>1012</v>
      </c>
      <c r="C525" s="1158" t="s">
        <v>808</v>
      </c>
      <c r="D525" s="1158" t="s">
        <v>90</v>
      </c>
      <c r="E525" s="1160">
        <v>39829</v>
      </c>
      <c r="F525" s="812" t="s">
        <v>49</v>
      </c>
      <c r="G525" s="813">
        <v>146053000</v>
      </c>
      <c r="H525" s="813">
        <v>0</v>
      </c>
      <c r="I525" s="813">
        <v>87459858.689999998</v>
      </c>
      <c r="J525" s="814" t="s">
        <v>673</v>
      </c>
      <c r="K525" s="815"/>
      <c r="L525" s="816"/>
      <c r="M525" s="817"/>
      <c r="N525" s="818"/>
      <c r="O525" s="819"/>
      <c r="P525" s="819"/>
      <c r="Q525" s="820"/>
      <c r="R525" s="1161"/>
    </row>
    <row r="526" spans="1:18">
      <c r="A526" s="1159"/>
      <c r="B526" s="1158" t="s">
        <v>1012</v>
      </c>
      <c r="C526" s="1158" t="s">
        <v>808</v>
      </c>
      <c r="D526" s="1158" t="s">
        <v>90</v>
      </c>
      <c r="E526" s="1160">
        <v>41312</v>
      </c>
      <c r="F526" s="812"/>
      <c r="G526" s="813"/>
      <c r="H526" s="813"/>
      <c r="I526" s="813"/>
      <c r="J526" s="814"/>
      <c r="K526" s="815">
        <v>8025555.0300000003</v>
      </c>
      <c r="L526" s="816"/>
      <c r="M526" s="817">
        <v>14523</v>
      </c>
      <c r="N526" s="818">
        <v>552.6</v>
      </c>
      <c r="O526" s="819">
        <v>-6497444.9699999997</v>
      </c>
      <c r="P526" s="819"/>
      <c r="Q526" s="820">
        <v>3372.19</v>
      </c>
      <c r="R526" s="1161">
        <v>5</v>
      </c>
    </row>
    <row r="527" spans="1:18">
      <c r="A527" s="1159"/>
      <c r="B527" s="1158" t="s">
        <v>1012</v>
      </c>
      <c r="C527" s="1158" t="s">
        <v>808</v>
      </c>
      <c r="D527" s="1158" t="s">
        <v>90</v>
      </c>
      <c r="E527" s="1160">
        <v>41313</v>
      </c>
      <c r="F527" s="812"/>
      <c r="G527" s="813"/>
      <c r="H527" s="813"/>
      <c r="I527" s="813"/>
      <c r="J527" s="814"/>
      <c r="K527" s="815">
        <v>72684793.299999997</v>
      </c>
      <c r="L527" s="816"/>
      <c r="M527" s="817">
        <v>131530</v>
      </c>
      <c r="N527" s="818">
        <v>552.6</v>
      </c>
      <c r="O527" s="819">
        <v>-58845206.700000003</v>
      </c>
      <c r="P527" s="819"/>
      <c r="Q527" s="820">
        <v>4922044.87</v>
      </c>
      <c r="R527" s="1161">
        <v>7298</v>
      </c>
    </row>
    <row r="528" spans="1:18">
      <c r="A528" s="1159"/>
      <c r="B528" s="1158" t="s">
        <v>1012</v>
      </c>
      <c r="C528" s="1158" t="s">
        <v>808</v>
      </c>
      <c r="D528" s="1158" t="s">
        <v>90</v>
      </c>
      <c r="E528" s="1160">
        <v>41359</v>
      </c>
      <c r="F528" s="812"/>
      <c r="G528" s="813"/>
      <c r="H528" s="813"/>
      <c r="I528" s="813"/>
      <c r="J528" s="814"/>
      <c r="K528" s="815"/>
      <c r="L528" s="816">
        <v>-807103.48</v>
      </c>
      <c r="M528" s="817"/>
      <c r="N528" s="818"/>
      <c r="O528" s="819"/>
      <c r="P528" s="819"/>
      <c r="Q528" s="820"/>
      <c r="R528" s="1161"/>
    </row>
    <row r="529" spans="1:18">
      <c r="A529" s="1159">
        <v>11</v>
      </c>
      <c r="B529" s="1158" t="s">
        <v>1013</v>
      </c>
      <c r="C529" s="1158" t="s">
        <v>1014</v>
      </c>
      <c r="D529" s="1158" t="s">
        <v>80</v>
      </c>
      <c r="E529" s="1160">
        <v>39885</v>
      </c>
      <c r="F529" s="812" t="s">
        <v>26</v>
      </c>
      <c r="G529" s="813">
        <v>1224558000</v>
      </c>
      <c r="H529" s="813">
        <v>0</v>
      </c>
      <c r="I529" s="813">
        <v>1464248844</v>
      </c>
      <c r="J529" s="814" t="s">
        <v>657</v>
      </c>
      <c r="K529" s="815"/>
      <c r="L529" s="816"/>
      <c r="M529" s="817"/>
      <c r="N529" s="818"/>
      <c r="O529" s="819"/>
      <c r="P529" s="819"/>
      <c r="Q529" s="820"/>
      <c r="R529" s="1161"/>
    </row>
    <row r="530" spans="1:18">
      <c r="A530" s="1159"/>
      <c r="B530" s="1158" t="s">
        <v>1013</v>
      </c>
      <c r="C530" s="1158" t="s">
        <v>1014</v>
      </c>
      <c r="D530" s="1158" t="s">
        <v>80</v>
      </c>
      <c r="E530" s="1160">
        <v>40289</v>
      </c>
      <c r="F530" s="812"/>
      <c r="G530" s="813"/>
      <c r="H530" s="813"/>
      <c r="I530" s="813"/>
      <c r="J530" s="814"/>
      <c r="K530" s="815">
        <v>1224558000</v>
      </c>
      <c r="L530" s="816"/>
      <c r="M530" s="817">
        <v>1224558</v>
      </c>
      <c r="N530" s="818">
        <v>1000</v>
      </c>
      <c r="O530" s="819"/>
      <c r="P530" s="819"/>
      <c r="Q530" s="820"/>
      <c r="R530" s="1161"/>
    </row>
    <row r="531" spans="1:18">
      <c r="A531" s="1159"/>
      <c r="B531" s="1158" t="s">
        <v>1013</v>
      </c>
      <c r="C531" s="1158" t="s">
        <v>1014</v>
      </c>
      <c r="D531" s="1158" t="s">
        <v>80</v>
      </c>
      <c r="E531" s="1160">
        <v>40366</v>
      </c>
      <c r="F531" s="812"/>
      <c r="G531" s="813"/>
      <c r="H531" s="813"/>
      <c r="I531" s="813"/>
      <c r="J531" s="814"/>
      <c r="K531" s="815"/>
      <c r="L531" s="816"/>
      <c r="M531" s="817"/>
      <c r="N531" s="818"/>
      <c r="O531" s="819"/>
      <c r="P531" s="819"/>
      <c r="Q531" s="820">
        <v>172000000</v>
      </c>
      <c r="R531" s="1161">
        <v>20500413</v>
      </c>
    </row>
    <row r="532" spans="1:18">
      <c r="A532" s="1159">
        <v>44</v>
      </c>
      <c r="B532" s="1158" t="s">
        <v>1015</v>
      </c>
      <c r="C532" s="1158" t="s">
        <v>1016</v>
      </c>
      <c r="D532" s="1158" t="s">
        <v>98</v>
      </c>
      <c r="E532" s="1160">
        <v>39843</v>
      </c>
      <c r="F532" s="812" t="s">
        <v>26</v>
      </c>
      <c r="G532" s="813">
        <v>11750000</v>
      </c>
      <c r="H532" s="813">
        <v>0</v>
      </c>
      <c r="I532" s="813">
        <v>13683277.609999999</v>
      </c>
      <c r="J532" s="814" t="s">
        <v>657</v>
      </c>
      <c r="K532" s="815"/>
      <c r="L532" s="816"/>
      <c r="M532" s="817"/>
      <c r="N532" s="818"/>
      <c r="O532" s="819"/>
      <c r="P532" s="819"/>
      <c r="Q532" s="820"/>
      <c r="R532" s="1161"/>
    </row>
    <row r="533" spans="1:18">
      <c r="A533" s="1159"/>
      <c r="B533" s="1158" t="s">
        <v>1015</v>
      </c>
      <c r="C533" s="1158" t="s">
        <v>1016</v>
      </c>
      <c r="D533" s="1158" t="s">
        <v>98</v>
      </c>
      <c r="E533" s="1160">
        <v>40759</v>
      </c>
      <c r="F533" s="812"/>
      <c r="G533" s="813"/>
      <c r="H533" s="813"/>
      <c r="I533" s="813"/>
      <c r="J533" s="814"/>
      <c r="K533" s="815">
        <v>11750000</v>
      </c>
      <c r="L533" s="816"/>
      <c r="M533" s="817">
        <v>11750</v>
      </c>
      <c r="N533" s="818">
        <v>1000</v>
      </c>
      <c r="O533" s="819"/>
      <c r="P533" s="819"/>
      <c r="Q533" s="820"/>
      <c r="R533" s="1161"/>
    </row>
    <row r="534" spans="1:18">
      <c r="A534" s="1159"/>
      <c r="B534" s="1158" t="s">
        <v>1015</v>
      </c>
      <c r="C534" s="1158" t="s">
        <v>1016</v>
      </c>
      <c r="D534" s="1158" t="s">
        <v>98</v>
      </c>
      <c r="E534" s="1160">
        <v>40807</v>
      </c>
      <c r="F534" s="812"/>
      <c r="G534" s="813"/>
      <c r="H534" s="813"/>
      <c r="I534" s="813"/>
      <c r="J534" s="814"/>
      <c r="K534" s="815"/>
      <c r="L534" s="816"/>
      <c r="M534" s="817"/>
      <c r="N534" s="818"/>
      <c r="O534" s="819"/>
      <c r="P534" s="819"/>
      <c r="Q534" s="820">
        <v>458000</v>
      </c>
      <c r="R534" s="1161">
        <v>186311</v>
      </c>
    </row>
    <row r="535" spans="1:18">
      <c r="A535" s="1159">
        <v>15</v>
      </c>
      <c r="B535" s="1158" t="s">
        <v>1017</v>
      </c>
      <c r="C535" s="1158" t="s">
        <v>1018</v>
      </c>
      <c r="D535" s="1158" t="s">
        <v>107</v>
      </c>
      <c r="E535" s="1160">
        <v>39983</v>
      </c>
      <c r="F535" s="812" t="s">
        <v>160</v>
      </c>
      <c r="G535" s="813">
        <v>12000000</v>
      </c>
      <c r="H535" s="813">
        <v>12000000</v>
      </c>
      <c r="I535" s="813">
        <v>4334673.04</v>
      </c>
      <c r="J535" s="814" t="s">
        <v>662</v>
      </c>
      <c r="K535" s="815"/>
      <c r="L535" s="816"/>
      <c r="M535" s="817"/>
      <c r="N535" s="818"/>
      <c r="O535" s="819"/>
      <c r="P535" s="819"/>
      <c r="Q535" s="820"/>
      <c r="R535" s="1161"/>
    </row>
    <row r="536" spans="1:18">
      <c r="A536" s="1159" t="s">
        <v>2021</v>
      </c>
      <c r="B536" s="1158" t="s">
        <v>1019</v>
      </c>
      <c r="C536" s="1158" t="s">
        <v>1020</v>
      </c>
      <c r="D536" s="1158" t="s">
        <v>86</v>
      </c>
      <c r="E536" s="1160">
        <v>39787</v>
      </c>
      <c r="F536" s="812" t="s">
        <v>26</v>
      </c>
      <c r="G536" s="813">
        <v>38235000</v>
      </c>
      <c r="H536" s="813">
        <v>0</v>
      </c>
      <c r="I536" s="813">
        <v>44847153.759999998</v>
      </c>
      <c r="J536" s="814" t="s">
        <v>707</v>
      </c>
      <c r="K536" s="815"/>
      <c r="L536" s="816"/>
      <c r="M536" s="817"/>
      <c r="N536" s="818"/>
      <c r="O536" s="819"/>
      <c r="P536" s="819"/>
      <c r="Q536" s="820"/>
      <c r="R536" s="1161"/>
    </row>
    <row r="537" spans="1:18">
      <c r="A537" s="1159"/>
      <c r="B537" s="1158" t="s">
        <v>1019</v>
      </c>
      <c r="C537" s="1158" t="s">
        <v>1020</v>
      </c>
      <c r="D537" s="1158" t="s">
        <v>86</v>
      </c>
      <c r="E537" s="1160">
        <v>40170</v>
      </c>
      <c r="F537" s="812"/>
      <c r="G537" s="813"/>
      <c r="H537" s="813"/>
      <c r="I537" s="813"/>
      <c r="J537" s="814"/>
      <c r="K537" s="815">
        <v>15000000</v>
      </c>
      <c r="L537" s="816"/>
      <c r="M537" s="817">
        <v>15000</v>
      </c>
      <c r="N537" s="818">
        <v>1000</v>
      </c>
      <c r="O537" s="819"/>
      <c r="P537" s="819"/>
      <c r="Q537" s="820"/>
      <c r="R537" s="1161"/>
    </row>
    <row r="538" spans="1:18" ht="15.75" customHeight="1">
      <c r="A538" s="1159"/>
      <c r="B538" s="1158" t="s">
        <v>1019</v>
      </c>
      <c r="C538" s="1158" t="s">
        <v>1020</v>
      </c>
      <c r="D538" s="1158" t="s">
        <v>86</v>
      </c>
      <c r="E538" s="1160">
        <v>40738</v>
      </c>
      <c r="F538" s="812"/>
      <c r="G538" s="813"/>
      <c r="H538" s="813"/>
      <c r="I538" s="813"/>
      <c r="J538" s="814"/>
      <c r="K538" s="815">
        <v>23235000</v>
      </c>
      <c r="L538" s="816"/>
      <c r="M538" s="817">
        <v>23235</v>
      </c>
      <c r="N538" s="818">
        <v>1000</v>
      </c>
      <c r="O538" s="819"/>
      <c r="P538" s="819"/>
      <c r="Q538" s="820"/>
      <c r="R538" s="1161"/>
    </row>
    <row r="539" spans="1:18">
      <c r="A539" s="1159"/>
      <c r="B539" s="1158" t="s">
        <v>1019</v>
      </c>
      <c r="C539" s="1158" t="s">
        <v>1020</v>
      </c>
      <c r="D539" s="1158" t="s">
        <v>86</v>
      </c>
      <c r="E539" s="1160">
        <v>40870</v>
      </c>
      <c r="F539" s="812"/>
      <c r="G539" s="813"/>
      <c r="H539" s="813"/>
      <c r="I539" s="813"/>
      <c r="J539" s="814"/>
      <c r="K539" s="815"/>
      <c r="L539" s="816"/>
      <c r="M539" s="817"/>
      <c r="N539" s="818"/>
      <c r="O539" s="819"/>
      <c r="P539" s="819"/>
      <c r="Q539" s="820">
        <v>2794422</v>
      </c>
      <c r="R539" s="1161">
        <v>770868</v>
      </c>
    </row>
    <row r="540" spans="1:18">
      <c r="A540" s="1159" t="s">
        <v>2016</v>
      </c>
      <c r="B540" s="1158" t="s">
        <v>1021</v>
      </c>
      <c r="C540" s="1158" t="s">
        <v>1022</v>
      </c>
      <c r="D540" s="1158" t="s">
        <v>81</v>
      </c>
      <c r="E540" s="1160">
        <v>39787</v>
      </c>
      <c r="F540" s="812" t="s">
        <v>26</v>
      </c>
      <c r="G540" s="813">
        <v>306546000</v>
      </c>
      <c r="H540" s="813">
        <v>0</v>
      </c>
      <c r="I540" s="813">
        <v>352722420</v>
      </c>
      <c r="J540" s="814" t="s">
        <v>657</v>
      </c>
      <c r="K540" s="815"/>
      <c r="L540" s="816"/>
      <c r="M540" s="817"/>
      <c r="N540" s="818"/>
      <c r="O540" s="819"/>
      <c r="P540" s="819"/>
      <c r="Q540" s="820"/>
      <c r="R540" s="1161"/>
    </row>
    <row r="541" spans="1:18">
      <c r="A541" s="1159"/>
      <c r="B541" s="1158" t="s">
        <v>1021</v>
      </c>
      <c r="C541" s="1158" t="s">
        <v>1022</v>
      </c>
      <c r="D541" s="1158" t="s">
        <v>81</v>
      </c>
      <c r="E541" s="1160">
        <v>40541</v>
      </c>
      <c r="F541" s="812"/>
      <c r="G541" s="813"/>
      <c r="H541" s="813"/>
      <c r="I541" s="813"/>
      <c r="J541" s="814"/>
      <c r="K541" s="815">
        <v>306546000</v>
      </c>
      <c r="L541" s="816"/>
      <c r="M541" s="817">
        <v>306546</v>
      </c>
      <c r="N541" s="818">
        <v>1000</v>
      </c>
      <c r="O541" s="819"/>
      <c r="P541" s="819"/>
      <c r="Q541" s="820"/>
      <c r="R541" s="1161"/>
    </row>
    <row r="542" spans="1:18">
      <c r="A542" s="1159"/>
      <c r="B542" s="1158" t="s">
        <v>1021</v>
      </c>
      <c r="C542" s="1158" t="s">
        <v>1022</v>
      </c>
      <c r="D542" s="1158" t="s">
        <v>81</v>
      </c>
      <c r="E542" s="1160">
        <v>40569</v>
      </c>
      <c r="F542" s="812"/>
      <c r="G542" s="813"/>
      <c r="H542" s="813"/>
      <c r="I542" s="813"/>
      <c r="J542" s="814"/>
      <c r="K542" s="815"/>
      <c r="L542" s="816"/>
      <c r="M542" s="817"/>
      <c r="N542" s="818"/>
      <c r="O542" s="819"/>
      <c r="P542" s="819"/>
      <c r="Q542" s="820">
        <v>14500000</v>
      </c>
      <c r="R542" s="1161">
        <v>1517555</v>
      </c>
    </row>
    <row r="543" spans="1:18">
      <c r="A543" s="1159"/>
      <c r="B543" s="1158" t="s">
        <v>1023</v>
      </c>
      <c r="C543" s="1158" t="s">
        <v>1024</v>
      </c>
      <c r="D543" s="1158" t="s">
        <v>131</v>
      </c>
      <c r="E543" s="1160">
        <v>39822</v>
      </c>
      <c r="F543" s="812" t="s">
        <v>26</v>
      </c>
      <c r="G543" s="813">
        <v>24000000</v>
      </c>
      <c r="H543" s="813">
        <v>0</v>
      </c>
      <c r="I543" s="813">
        <v>28718640</v>
      </c>
      <c r="J543" s="814" t="s">
        <v>676</v>
      </c>
      <c r="K543" s="815"/>
      <c r="L543" s="816"/>
      <c r="M543" s="817"/>
      <c r="N543" s="818"/>
      <c r="O543" s="819"/>
      <c r="P543" s="819"/>
      <c r="Q543" s="820"/>
      <c r="R543" s="1161"/>
    </row>
    <row r="544" spans="1:18">
      <c r="A544" s="1159"/>
      <c r="B544" s="1158" t="s">
        <v>1023</v>
      </c>
      <c r="C544" s="1158" t="s">
        <v>1024</v>
      </c>
      <c r="D544" s="1158" t="s">
        <v>131</v>
      </c>
      <c r="E544" s="1160">
        <v>41565</v>
      </c>
      <c r="F544" s="812"/>
      <c r="G544" s="813"/>
      <c r="H544" s="813"/>
      <c r="I544" s="813"/>
      <c r="J544" s="814"/>
      <c r="K544" s="815">
        <v>3900000</v>
      </c>
      <c r="L544" s="816"/>
      <c r="M544" s="817">
        <v>3900</v>
      </c>
      <c r="N544" s="818">
        <v>1104.0999999999999</v>
      </c>
      <c r="O544" s="819"/>
      <c r="P544" s="819">
        <v>406029</v>
      </c>
      <c r="Q544" s="820"/>
      <c r="R544" s="1161"/>
    </row>
    <row r="545" spans="1:18">
      <c r="A545" s="1159"/>
      <c r="B545" s="1158" t="s">
        <v>1023</v>
      </c>
      <c r="C545" s="1158" t="s">
        <v>1024</v>
      </c>
      <c r="D545" s="1158" t="s">
        <v>131</v>
      </c>
      <c r="E545" s="1160">
        <v>41568</v>
      </c>
      <c r="F545" s="812"/>
      <c r="G545" s="813"/>
      <c r="H545" s="813"/>
      <c r="I545" s="813"/>
      <c r="J545" s="814"/>
      <c r="K545" s="815">
        <v>20100000</v>
      </c>
      <c r="L545" s="816"/>
      <c r="M545" s="817">
        <v>20100</v>
      </c>
      <c r="N545" s="818">
        <v>1104.0999999999999</v>
      </c>
      <c r="O545" s="819"/>
      <c r="P545" s="819">
        <v>2092611</v>
      </c>
      <c r="Q545" s="820"/>
      <c r="R545" s="1161"/>
    </row>
    <row r="546" spans="1:18">
      <c r="A546" s="1159">
        <v>89</v>
      </c>
      <c r="B546" s="1158" t="s">
        <v>1025</v>
      </c>
      <c r="C546" s="1158" t="s">
        <v>1026</v>
      </c>
      <c r="D546" s="1158" t="s">
        <v>55</v>
      </c>
      <c r="E546" s="1160">
        <v>39829</v>
      </c>
      <c r="F546" s="812" t="s">
        <v>26</v>
      </c>
      <c r="G546" s="813">
        <v>17949000</v>
      </c>
      <c r="H546" s="813">
        <v>17949000</v>
      </c>
      <c r="I546" s="813">
        <v>4110820.08</v>
      </c>
      <c r="J546" s="814" t="s">
        <v>662</v>
      </c>
      <c r="K546" s="815"/>
      <c r="L546" s="816"/>
      <c r="M546" s="817"/>
      <c r="N546" s="818"/>
      <c r="O546" s="819"/>
      <c r="P546" s="819"/>
      <c r="Q546" s="820"/>
      <c r="R546" s="1161"/>
    </row>
    <row r="547" spans="1:18">
      <c r="A547" s="1159">
        <v>44</v>
      </c>
      <c r="B547" s="1158" t="s">
        <v>1027</v>
      </c>
      <c r="C547" s="1158" t="s">
        <v>1028</v>
      </c>
      <c r="D547" s="1158" t="s">
        <v>98</v>
      </c>
      <c r="E547" s="1160">
        <v>39805</v>
      </c>
      <c r="F547" s="812" t="s">
        <v>26</v>
      </c>
      <c r="G547" s="813">
        <v>7500000</v>
      </c>
      <c r="H547" s="813">
        <v>0</v>
      </c>
      <c r="I547" s="813">
        <v>8545904.6699999999</v>
      </c>
      <c r="J547" s="814" t="s">
        <v>657</v>
      </c>
      <c r="K547" s="815"/>
      <c r="L547" s="816"/>
      <c r="M547" s="817"/>
      <c r="N547" s="818"/>
      <c r="O547" s="819"/>
      <c r="P547" s="819"/>
      <c r="Q547" s="820"/>
      <c r="R547" s="1161"/>
    </row>
    <row r="548" spans="1:18">
      <c r="A548" s="1159"/>
      <c r="B548" s="1158" t="s">
        <v>1027</v>
      </c>
      <c r="C548" s="1158" t="s">
        <v>1028</v>
      </c>
      <c r="D548" s="1158" t="s">
        <v>98</v>
      </c>
      <c r="E548" s="1160">
        <v>40773</v>
      </c>
      <c r="F548" s="812"/>
      <c r="G548" s="813"/>
      <c r="H548" s="813"/>
      <c r="I548" s="813"/>
      <c r="J548" s="814"/>
      <c r="K548" s="815">
        <v>7500000</v>
      </c>
      <c r="L548" s="816"/>
      <c r="M548" s="817">
        <v>7500</v>
      </c>
      <c r="N548" s="818">
        <v>1000</v>
      </c>
      <c r="O548" s="819"/>
      <c r="P548" s="819"/>
      <c r="Q548" s="820"/>
      <c r="R548" s="1161"/>
    </row>
    <row r="549" spans="1:18">
      <c r="A549" s="1159"/>
      <c r="B549" s="1158" t="s">
        <v>1027</v>
      </c>
      <c r="C549" s="1158" t="s">
        <v>1028</v>
      </c>
      <c r="D549" s="1158" t="s">
        <v>98</v>
      </c>
      <c r="E549" s="1160">
        <v>40884</v>
      </c>
      <c r="F549" s="812"/>
      <c r="G549" s="813"/>
      <c r="H549" s="813"/>
      <c r="I549" s="813"/>
      <c r="J549" s="814"/>
      <c r="K549" s="815"/>
      <c r="L549" s="816"/>
      <c r="M549" s="817"/>
      <c r="N549" s="818"/>
      <c r="O549" s="819"/>
      <c r="P549" s="819"/>
      <c r="Q549" s="820">
        <v>51113</v>
      </c>
      <c r="R549" s="1161">
        <v>50111</v>
      </c>
    </row>
    <row r="550" spans="1:18">
      <c r="A550" s="1159">
        <v>45</v>
      </c>
      <c r="B550" s="1158" t="s">
        <v>1029</v>
      </c>
      <c r="C550" s="1158" t="s">
        <v>794</v>
      </c>
      <c r="D550" s="1158" t="s">
        <v>111</v>
      </c>
      <c r="E550" s="1160">
        <v>39787</v>
      </c>
      <c r="F550" s="812" t="s">
        <v>26</v>
      </c>
      <c r="G550" s="813">
        <v>34000000</v>
      </c>
      <c r="H550" s="813">
        <v>0</v>
      </c>
      <c r="I550" s="813">
        <v>39415959.890000001</v>
      </c>
      <c r="J550" s="814" t="s">
        <v>707</v>
      </c>
      <c r="K550" s="815"/>
      <c r="L550" s="816"/>
      <c r="M550" s="817"/>
      <c r="N550" s="818"/>
      <c r="O550" s="819"/>
      <c r="P550" s="819"/>
      <c r="Q550" s="820"/>
      <c r="R550" s="1161"/>
    </row>
    <row r="551" spans="1:18">
      <c r="A551" s="1159"/>
      <c r="B551" s="1158" t="s">
        <v>1029</v>
      </c>
      <c r="C551" s="1158" t="s">
        <v>794</v>
      </c>
      <c r="D551" s="1158" t="s">
        <v>111</v>
      </c>
      <c r="E551" s="1160">
        <v>40813</v>
      </c>
      <c r="F551" s="812"/>
      <c r="G551" s="813"/>
      <c r="H551" s="813"/>
      <c r="I551" s="813"/>
      <c r="J551" s="814"/>
      <c r="K551" s="815">
        <v>34000000</v>
      </c>
      <c r="L551" s="816"/>
      <c r="M551" s="817">
        <v>34000</v>
      </c>
      <c r="N551" s="818">
        <v>1000</v>
      </c>
      <c r="O551" s="819"/>
      <c r="P551" s="819"/>
      <c r="Q551" s="820"/>
      <c r="R551" s="1161"/>
    </row>
    <row r="552" spans="1:18">
      <c r="A552" s="1159"/>
      <c r="B552" s="1158" t="s">
        <v>1029</v>
      </c>
      <c r="C552" s="1158" t="s">
        <v>794</v>
      </c>
      <c r="D552" s="1158" t="s">
        <v>111</v>
      </c>
      <c r="E552" s="1160">
        <v>40870</v>
      </c>
      <c r="F552" s="812"/>
      <c r="G552" s="813"/>
      <c r="H552" s="813"/>
      <c r="I552" s="813"/>
      <c r="J552" s="814"/>
      <c r="K552" s="815"/>
      <c r="L552" s="816"/>
      <c r="M552" s="817"/>
      <c r="N552" s="818"/>
      <c r="O552" s="819"/>
      <c r="P552" s="819"/>
      <c r="Q552" s="820">
        <v>637071</v>
      </c>
      <c r="R552" s="1161">
        <v>728052</v>
      </c>
    </row>
    <row r="553" spans="1:18">
      <c r="A553" s="1159">
        <v>11</v>
      </c>
      <c r="B553" s="1158" t="s">
        <v>1030</v>
      </c>
      <c r="C553" s="1158" t="s">
        <v>891</v>
      </c>
      <c r="D553" s="1158" t="s">
        <v>90</v>
      </c>
      <c r="E553" s="1160">
        <v>39801</v>
      </c>
      <c r="F553" s="812" t="s">
        <v>26</v>
      </c>
      <c r="G553" s="813">
        <v>35000000</v>
      </c>
      <c r="H553" s="813">
        <v>0</v>
      </c>
      <c r="I553" s="813">
        <v>42801933.329999998</v>
      </c>
      <c r="J553" s="814" t="s">
        <v>657</v>
      </c>
      <c r="K553" s="815"/>
      <c r="L553" s="816"/>
      <c r="M553" s="817"/>
      <c r="N553" s="818"/>
      <c r="O553" s="819"/>
      <c r="P553" s="819"/>
      <c r="Q553" s="820"/>
      <c r="R553" s="1161"/>
    </row>
    <row r="554" spans="1:18">
      <c r="A554" s="1159"/>
      <c r="B554" s="1158" t="s">
        <v>1030</v>
      </c>
      <c r="C554" s="1158" t="s">
        <v>891</v>
      </c>
      <c r="D554" s="1158" t="s">
        <v>90</v>
      </c>
      <c r="E554" s="1160">
        <v>41220</v>
      </c>
      <c r="F554" s="812"/>
      <c r="G554" s="813"/>
      <c r="H554" s="813"/>
      <c r="I554" s="813"/>
      <c r="J554" s="814"/>
      <c r="K554" s="815">
        <v>35000000</v>
      </c>
      <c r="L554" s="816"/>
      <c r="M554" s="817">
        <v>35000</v>
      </c>
      <c r="N554" s="818">
        <v>1000</v>
      </c>
      <c r="O554" s="819"/>
      <c r="P554" s="819"/>
      <c r="Q554" s="820"/>
      <c r="R554" s="1161"/>
    </row>
    <row r="555" spans="1:18">
      <c r="A555" s="1159"/>
      <c r="B555" s="1158" t="s">
        <v>1030</v>
      </c>
      <c r="C555" s="1158" t="s">
        <v>891</v>
      </c>
      <c r="D555" s="1158" t="s">
        <v>90</v>
      </c>
      <c r="E555" s="1160">
        <v>41283</v>
      </c>
      <c r="F555" s="812"/>
      <c r="G555" s="813"/>
      <c r="H555" s="813"/>
      <c r="I555" s="813"/>
      <c r="J555" s="814"/>
      <c r="K555" s="815"/>
      <c r="L555" s="816"/>
      <c r="M555" s="817"/>
      <c r="N555" s="818"/>
      <c r="O555" s="819"/>
      <c r="P555" s="819"/>
      <c r="Q555" s="820">
        <v>1006100</v>
      </c>
      <c r="R555" s="1161">
        <v>324074</v>
      </c>
    </row>
    <row r="556" spans="1:18">
      <c r="A556" s="1159" t="s">
        <v>2007</v>
      </c>
      <c r="B556" s="1158" t="s">
        <v>1031</v>
      </c>
      <c r="C556" s="1158" t="s">
        <v>1032</v>
      </c>
      <c r="D556" s="1158" t="s">
        <v>98</v>
      </c>
      <c r="E556" s="1160">
        <v>39976</v>
      </c>
      <c r="F556" s="812" t="s">
        <v>49</v>
      </c>
      <c r="G556" s="813">
        <v>4000000</v>
      </c>
      <c r="H556" s="813">
        <v>0</v>
      </c>
      <c r="I556" s="813">
        <v>4680205.5599999996</v>
      </c>
      <c r="J556" s="814" t="s">
        <v>657</v>
      </c>
      <c r="K556" s="815"/>
      <c r="L556" s="816"/>
      <c r="M556" s="817"/>
      <c r="N556" s="818"/>
      <c r="O556" s="819"/>
      <c r="P556" s="819"/>
      <c r="Q556" s="820"/>
      <c r="R556" s="1161"/>
    </row>
    <row r="557" spans="1:18">
      <c r="A557" s="1159"/>
      <c r="B557" s="1158" t="s">
        <v>1031</v>
      </c>
      <c r="C557" s="1158" t="s">
        <v>1032</v>
      </c>
      <c r="D557" s="1158" t="s">
        <v>98</v>
      </c>
      <c r="E557" s="1160">
        <v>40780</v>
      </c>
      <c r="F557" s="812"/>
      <c r="G557" s="813"/>
      <c r="H557" s="813"/>
      <c r="I557" s="813"/>
      <c r="J557" s="814"/>
      <c r="K557" s="815">
        <v>4000000</v>
      </c>
      <c r="L557" s="816"/>
      <c r="M557" s="817">
        <v>4000</v>
      </c>
      <c r="N557" s="818">
        <v>1000</v>
      </c>
      <c r="O557" s="819"/>
      <c r="P557" s="819"/>
      <c r="Q557" s="820">
        <v>200000</v>
      </c>
      <c r="R557" s="1161">
        <v>200</v>
      </c>
    </row>
    <row r="558" spans="1:18">
      <c r="A558" s="1159" t="s">
        <v>2022</v>
      </c>
      <c r="B558" s="1158" t="s">
        <v>1033</v>
      </c>
      <c r="C558" s="1158" t="s">
        <v>1034</v>
      </c>
      <c r="D558" s="1158" t="s">
        <v>96</v>
      </c>
      <c r="E558" s="1160">
        <v>39843</v>
      </c>
      <c r="F558" s="812" t="s">
        <v>49</v>
      </c>
      <c r="G558" s="813">
        <v>8750000</v>
      </c>
      <c r="H558" s="813">
        <v>0</v>
      </c>
      <c r="I558" s="813">
        <v>10394872.560000001</v>
      </c>
      <c r="J558" s="814" t="s">
        <v>657</v>
      </c>
      <c r="K558" s="815"/>
      <c r="L558" s="816"/>
      <c r="M558" s="817"/>
      <c r="N558" s="818"/>
      <c r="O558" s="819"/>
      <c r="P558" s="819"/>
      <c r="Q558" s="820"/>
      <c r="R558" s="1161"/>
    </row>
    <row r="559" spans="1:18">
      <c r="A559" s="1159"/>
      <c r="B559" s="1158" t="s">
        <v>1033</v>
      </c>
      <c r="C559" s="1158" t="s">
        <v>1034</v>
      </c>
      <c r="D559" s="1158" t="s">
        <v>96</v>
      </c>
      <c r="E559" s="1160">
        <v>40766</v>
      </c>
      <c r="F559" s="812"/>
      <c r="G559" s="813"/>
      <c r="H559" s="813"/>
      <c r="I559" s="813"/>
      <c r="J559" s="814"/>
      <c r="K559" s="815">
        <v>8750000</v>
      </c>
      <c r="L559" s="816"/>
      <c r="M559" s="817">
        <v>8750</v>
      </c>
      <c r="N559" s="818">
        <v>1000</v>
      </c>
      <c r="O559" s="819"/>
      <c r="P559" s="819"/>
      <c r="Q559" s="820">
        <v>438000</v>
      </c>
      <c r="R559" s="1161">
        <v>438</v>
      </c>
    </row>
    <row r="560" spans="1:18">
      <c r="A560" s="1159" t="s">
        <v>1993</v>
      </c>
      <c r="B560" s="1158" t="s">
        <v>1035</v>
      </c>
      <c r="C560" s="1158" t="s">
        <v>1036</v>
      </c>
      <c r="D560" s="1158" t="s">
        <v>81</v>
      </c>
      <c r="E560" s="1160">
        <v>39801</v>
      </c>
      <c r="F560" s="812" t="s">
        <v>49</v>
      </c>
      <c r="G560" s="813">
        <v>43000000</v>
      </c>
      <c r="H560" s="813">
        <v>0</v>
      </c>
      <c r="I560" s="813">
        <v>47294527.289999999</v>
      </c>
      <c r="J560" s="814" t="s">
        <v>673</v>
      </c>
      <c r="K560" s="815"/>
      <c r="L560" s="816"/>
      <c r="M560" s="817"/>
      <c r="N560" s="818"/>
      <c r="O560" s="819"/>
      <c r="P560" s="819"/>
      <c r="Q560" s="820"/>
      <c r="R560" s="1161"/>
    </row>
    <row r="561" spans="1:18">
      <c r="A561" s="1159"/>
      <c r="B561" s="1158" t="s">
        <v>1035</v>
      </c>
      <c r="C561" s="1158" t="s">
        <v>1036</v>
      </c>
      <c r="D561" s="1158" t="s">
        <v>81</v>
      </c>
      <c r="E561" s="1160">
        <v>41124</v>
      </c>
      <c r="F561" s="812"/>
      <c r="G561" s="813"/>
      <c r="H561" s="813"/>
      <c r="I561" s="813"/>
      <c r="J561" s="814"/>
      <c r="K561" s="815">
        <v>481387.5</v>
      </c>
      <c r="L561" s="816"/>
      <c r="M561" s="817">
        <v>550</v>
      </c>
      <c r="N561" s="818">
        <v>875.2</v>
      </c>
      <c r="O561" s="819">
        <v>-68612.5</v>
      </c>
      <c r="P561" s="819"/>
      <c r="Q561" s="820"/>
      <c r="R561" s="1161"/>
    </row>
    <row r="562" spans="1:18">
      <c r="A562" s="1159"/>
      <c r="B562" s="1158" t="s">
        <v>1035</v>
      </c>
      <c r="C562" s="1158" t="s">
        <v>1036</v>
      </c>
      <c r="D562" s="1158" t="s">
        <v>81</v>
      </c>
      <c r="E562" s="1160">
        <v>41129</v>
      </c>
      <c r="F562" s="812"/>
      <c r="G562" s="813"/>
      <c r="H562" s="813"/>
      <c r="I562" s="813"/>
      <c r="J562" s="814"/>
      <c r="K562" s="815">
        <v>17505000</v>
      </c>
      <c r="L562" s="816"/>
      <c r="M562" s="817">
        <v>20000</v>
      </c>
      <c r="N562" s="818">
        <v>875.2</v>
      </c>
      <c r="O562" s="819">
        <v>-2495000</v>
      </c>
      <c r="P562" s="819"/>
      <c r="Q562" s="820">
        <v>1910898</v>
      </c>
      <c r="R562" s="1161">
        <v>2000</v>
      </c>
    </row>
    <row r="563" spans="1:18">
      <c r="A563" s="1159"/>
      <c r="B563" s="1158" t="s">
        <v>1035</v>
      </c>
      <c r="C563" s="1158" t="s">
        <v>1036</v>
      </c>
      <c r="D563" s="1158" t="s">
        <v>81</v>
      </c>
      <c r="E563" s="1160">
        <v>41130</v>
      </c>
      <c r="F563" s="812"/>
      <c r="G563" s="813"/>
      <c r="H563" s="813"/>
      <c r="I563" s="813"/>
      <c r="J563" s="814"/>
      <c r="K563" s="815">
        <v>8725367.25</v>
      </c>
      <c r="L563" s="816"/>
      <c r="M563" s="817">
        <v>9969</v>
      </c>
      <c r="N563" s="818">
        <v>875.2</v>
      </c>
      <c r="O563" s="819">
        <v>-1243632.75</v>
      </c>
      <c r="P563" s="819"/>
      <c r="Q563" s="820">
        <v>120386.57</v>
      </c>
      <c r="R563" s="1161">
        <v>126</v>
      </c>
    </row>
    <row r="564" spans="1:18">
      <c r="A564" s="1159"/>
      <c r="B564" s="1158" t="s">
        <v>1035</v>
      </c>
      <c r="C564" s="1158" t="s">
        <v>1036</v>
      </c>
      <c r="D564" s="1158" t="s">
        <v>81</v>
      </c>
      <c r="E564" s="1160">
        <v>41131</v>
      </c>
      <c r="F564" s="812"/>
      <c r="G564" s="813"/>
      <c r="H564" s="813"/>
      <c r="I564" s="813"/>
      <c r="J564" s="814"/>
      <c r="K564" s="815">
        <v>420995.25</v>
      </c>
      <c r="L564" s="816"/>
      <c r="M564" s="817">
        <v>481</v>
      </c>
      <c r="N564" s="818">
        <v>875.2</v>
      </c>
      <c r="O564" s="819">
        <v>-60004.75</v>
      </c>
      <c r="P564" s="819"/>
      <c r="Q564" s="820">
        <v>22930.78</v>
      </c>
      <c r="R564" s="1161">
        <v>24</v>
      </c>
    </row>
    <row r="565" spans="1:18">
      <c r="A565" s="1159"/>
      <c r="B565" s="1158" t="s">
        <v>1035</v>
      </c>
      <c r="C565" s="1158" t="s">
        <v>1036</v>
      </c>
      <c r="D565" s="1158" t="s">
        <v>81</v>
      </c>
      <c r="E565" s="1160">
        <v>41134</v>
      </c>
      <c r="F565" s="812"/>
      <c r="G565" s="813"/>
      <c r="H565" s="813"/>
      <c r="I565" s="813"/>
      <c r="J565" s="814"/>
      <c r="K565" s="815">
        <v>10503000</v>
      </c>
      <c r="L565" s="816"/>
      <c r="M565" s="817">
        <v>12000</v>
      </c>
      <c r="N565" s="818">
        <v>875.2</v>
      </c>
      <c r="O565" s="819">
        <v>-1497000</v>
      </c>
      <c r="P565" s="819"/>
      <c r="Q565" s="820"/>
      <c r="R565" s="1161"/>
    </row>
    <row r="566" spans="1:18">
      <c r="A566" s="1159"/>
      <c r="B566" s="1158" t="s">
        <v>1035</v>
      </c>
      <c r="C566" s="1158" t="s">
        <v>1036</v>
      </c>
      <c r="D566" s="1158" t="s">
        <v>81</v>
      </c>
      <c r="E566" s="1160">
        <v>41163</v>
      </c>
      <c r="F566" s="812"/>
      <c r="G566" s="813"/>
      <c r="H566" s="813"/>
      <c r="I566" s="813"/>
      <c r="J566" s="814"/>
      <c r="K566" s="815"/>
      <c r="L566" s="816">
        <v>-376357.5</v>
      </c>
      <c r="M566" s="817"/>
      <c r="N566" s="818"/>
      <c r="O566" s="819"/>
      <c r="P566" s="819"/>
      <c r="Q566" s="820"/>
      <c r="R566" s="1161"/>
    </row>
    <row r="567" spans="1:18">
      <c r="A567" s="1159" t="s">
        <v>2023</v>
      </c>
      <c r="B567" s="1158" t="s">
        <v>1037</v>
      </c>
      <c r="C567" s="1158" t="s">
        <v>1038</v>
      </c>
      <c r="D567" s="1158" t="s">
        <v>97</v>
      </c>
      <c r="E567" s="1160">
        <v>39843</v>
      </c>
      <c r="F567" s="812" t="s">
        <v>49</v>
      </c>
      <c r="G567" s="813">
        <v>4609000</v>
      </c>
      <c r="H567" s="813">
        <v>0</v>
      </c>
      <c r="I567" s="813">
        <v>9405391.2799999993</v>
      </c>
      <c r="J567" s="814" t="s">
        <v>673</v>
      </c>
      <c r="K567" s="815"/>
      <c r="L567" s="816"/>
      <c r="M567" s="817"/>
      <c r="N567" s="818"/>
      <c r="O567" s="819"/>
      <c r="P567" s="819"/>
      <c r="Q567" s="820"/>
      <c r="R567" s="1161"/>
    </row>
    <row r="568" spans="1:18">
      <c r="A568" s="1159"/>
      <c r="B568" s="1158" t="s">
        <v>1037</v>
      </c>
      <c r="C568" s="1158" t="s">
        <v>1038</v>
      </c>
      <c r="D568" s="1158" t="s">
        <v>97</v>
      </c>
      <c r="E568" s="1160">
        <v>40123</v>
      </c>
      <c r="F568" s="812"/>
      <c r="G568" s="813">
        <v>3535000</v>
      </c>
      <c r="H568" s="813"/>
      <c r="I568" s="813"/>
      <c r="J568" s="814"/>
      <c r="K568" s="815"/>
      <c r="L568" s="816"/>
      <c r="M568" s="817"/>
      <c r="N568" s="818"/>
      <c r="O568" s="819"/>
      <c r="P568" s="819"/>
      <c r="Q568" s="820"/>
      <c r="R568" s="1161"/>
    </row>
    <row r="569" spans="1:18">
      <c r="A569" s="1159"/>
      <c r="B569" s="1158" t="s">
        <v>1037</v>
      </c>
      <c r="C569" s="1158" t="s">
        <v>1038</v>
      </c>
      <c r="D569" s="1158" t="s">
        <v>97</v>
      </c>
      <c r="E569" s="1160">
        <v>41311</v>
      </c>
      <c r="F569" s="812"/>
      <c r="G569" s="813"/>
      <c r="H569" s="813"/>
      <c r="I569" s="813"/>
      <c r="J569" s="814"/>
      <c r="K569" s="815">
        <v>4797325</v>
      </c>
      <c r="L569" s="816"/>
      <c r="M569" s="817">
        <v>5090</v>
      </c>
      <c r="N569" s="818">
        <v>942.5</v>
      </c>
      <c r="O569" s="819">
        <v>-292675</v>
      </c>
      <c r="P569" s="819"/>
      <c r="Q569" s="820"/>
      <c r="R569" s="1161"/>
    </row>
    <row r="570" spans="1:18">
      <c r="A570" s="1159"/>
      <c r="B570" s="1158" t="s">
        <v>1037</v>
      </c>
      <c r="C570" s="1158" t="s">
        <v>1038</v>
      </c>
      <c r="D570" s="1158" t="s">
        <v>97</v>
      </c>
      <c r="E570" s="1160">
        <v>41312</v>
      </c>
      <c r="F570" s="812"/>
      <c r="G570" s="813"/>
      <c r="H570" s="813"/>
      <c r="I570" s="813"/>
      <c r="J570" s="814"/>
      <c r="K570" s="815">
        <v>2734192.5</v>
      </c>
      <c r="L570" s="816"/>
      <c r="M570" s="817">
        <v>2901</v>
      </c>
      <c r="N570" s="818">
        <v>942.5</v>
      </c>
      <c r="O570" s="819">
        <v>-166807.5</v>
      </c>
      <c r="P570" s="819"/>
      <c r="Q570" s="820">
        <v>222007.5</v>
      </c>
      <c r="R570" s="1161">
        <v>230</v>
      </c>
    </row>
    <row r="571" spans="1:18">
      <c r="A571" s="1159"/>
      <c r="B571" s="1158" t="s">
        <v>1037</v>
      </c>
      <c r="C571" s="1158" t="s">
        <v>1038</v>
      </c>
      <c r="D571" s="1158" t="s">
        <v>97</v>
      </c>
      <c r="E571" s="1160">
        <v>41313</v>
      </c>
      <c r="F571" s="812"/>
      <c r="G571" s="813"/>
      <c r="H571" s="813"/>
      <c r="I571" s="813"/>
      <c r="J571" s="814"/>
      <c r="K571" s="815">
        <v>144202.5</v>
      </c>
      <c r="L571" s="816"/>
      <c r="M571" s="817">
        <v>153</v>
      </c>
      <c r="N571" s="818">
        <v>942.5</v>
      </c>
      <c r="O571" s="819">
        <v>-8797.5</v>
      </c>
      <c r="P571" s="819"/>
      <c r="Q571" s="820"/>
      <c r="R571" s="1161"/>
    </row>
    <row r="572" spans="1:18">
      <c r="A572" s="1159"/>
      <c r="B572" s="1158" t="s">
        <v>1037</v>
      </c>
      <c r="C572" s="1158" t="s">
        <v>1038</v>
      </c>
      <c r="D572" s="1158" t="s">
        <v>97</v>
      </c>
      <c r="E572" s="1160">
        <v>41359</v>
      </c>
      <c r="F572" s="812"/>
      <c r="G572" s="813"/>
      <c r="H572" s="813"/>
      <c r="I572" s="813"/>
      <c r="J572" s="814"/>
      <c r="K572" s="815"/>
      <c r="L572" s="816">
        <v>-76757.210000000006</v>
      </c>
      <c r="M572" s="817"/>
      <c r="N572" s="818"/>
      <c r="O572" s="819"/>
      <c r="P572" s="819"/>
      <c r="Q572" s="820"/>
      <c r="R572" s="1161"/>
    </row>
    <row r="573" spans="1:18">
      <c r="A573" s="1159" t="s">
        <v>1993</v>
      </c>
      <c r="B573" s="1158" t="s">
        <v>1039</v>
      </c>
      <c r="C573" s="1158" t="s">
        <v>1040</v>
      </c>
      <c r="D573" s="1158" t="s">
        <v>55</v>
      </c>
      <c r="E573" s="1160">
        <v>39850</v>
      </c>
      <c r="F573" s="812" t="s">
        <v>49</v>
      </c>
      <c r="G573" s="813">
        <v>17000000</v>
      </c>
      <c r="H573" s="813">
        <v>0</v>
      </c>
      <c r="I573" s="813">
        <v>20119744.449999999</v>
      </c>
      <c r="J573" s="814" t="s">
        <v>673</v>
      </c>
      <c r="K573" s="815"/>
      <c r="L573" s="816"/>
      <c r="M573" s="817"/>
      <c r="N573" s="818"/>
      <c r="O573" s="819"/>
      <c r="P573" s="819"/>
      <c r="Q573" s="820"/>
      <c r="R573" s="1161"/>
    </row>
    <row r="574" spans="1:18">
      <c r="A574" s="1159"/>
      <c r="B574" s="1158" t="s">
        <v>1039</v>
      </c>
      <c r="C574" s="1158" t="s">
        <v>1040</v>
      </c>
      <c r="D574" s="1158" t="s">
        <v>55</v>
      </c>
      <c r="E574" s="1160">
        <v>41170</v>
      </c>
      <c r="F574" s="812"/>
      <c r="G574" s="813"/>
      <c r="H574" s="813"/>
      <c r="I574" s="813"/>
      <c r="J574" s="814"/>
      <c r="K574" s="815"/>
      <c r="L574" s="816"/>
      <c r="M574" s="817"/>
      <c r="N574" s="818"/>
      <c r="O574" s="819"/>
      <c r="P574" s="819"/>
      <c r="Q574" s="820">
        <v>136813.04999999999</v>
      </c>
      <c r="R574" s="1161">
        <v>150</v>
      </c>
    </row>
    <row r="575" spans="1:18">
      <c r="A575" s="1159"/>
      <c r="B575" s="1158" t="s">
        <v>1039</v>
      </c>
      <c r="C575" s="1158" t="s">
        <v>1040</v>
      </c>
      <c r="D575" s="1158" t="s">
        <v>55</v>
      </c>
      <c r="E575" s="1160">
        <v>41171</v>
      </c>
      <c r="F575" s="812"/>
      <c r="G575" s="813"/>
      <c r="H575" s="813"/>
      <c r="I575" s="813"/>
      <c r="J575" s="814"/>
      <c r="K575" s="815">
        <v>2664750</v>
      </c>
      <c r="L575" s="816"/>
      <c r="M575" s="817">
        <v>2805</v>
      </c>
      <c r="N575" s="818">
        <v>950</v>
      </c>
      <c r="O575" s="819">
        <v>-140250</v>
      </c>
      <c r="P575" s="819"/>
      <c r="Q575" s="820"/>
      <c r="R575" s="1161"/>
    </row>
    <row r="576" spans="1:18">
      <c r="A576" s="1159"/>
      <c r="B576" s="1158" t="s">
        <v>1039</v>
      </c>
      <c r="C576" s="1158" t="s">
        <v>1040</v>
      </c>
      <c r="D576" s="1158" t="s">
        <v>55</v>
      </c>
      <c r="E576" s="1160">
        <v>41172</v>
      </c>
      <c r="F576" s="812"/>
      <c r="G576" s="813"/>
      <c r="H576" s="813"/>
      <c r="I576" s="813"/>
      <c r="J576" s="814"/>
      <c r="K576" s="815">
        <v>13485250</v>
      </c>
      <c r="L576" s="816"/>
      <c r="M576" s="817">
        <v>14195</v>
      </c>
      <c r="N576" s="818">
        <v>950</v>
      </c>
      <c r="O576" s="819">
        <v>-709750</v>
      </c>
      <c r="P576" s="819"/>
      <c r="Q576" s="820">
        <v>638460.9</v>
      </c>
      <c r="R576" s="1161">
        <v>700</v>
      </c>
    </row>
    <row r="577" spans="1:18">
      <c r="A577" s="1159"/>
      <c r="B577" s="1158" t="s">
        <v>1039</v>
      </c>
      <c r="C577" s="1158" t="s">
        <v>1040</v>
      </c>
      <c r="D577" s="1158" t="s">
        <v>55</v>
      </c>
      <c r="E577" s="1160">
        <v>41229</v>
      </c>
      <c r="F577" s="812"/>
      <c r="G577" s="813"/>
      <c r="H577" s="813"/>
      <c r="I577" s="813"/>
      <c r="J577" s="814"/>
      <c r="K577" s="815"/>
      <c r="L577" s="816">
        <v>-161500</v>
      </c>
      <c r="M577" s="817"/>
      <c r="N577" s="818"/>
      <c r="O577" s="819"/>
      <c r="P577" s="819"/>
      <c r="Q577" s="820"/>
      <c r="R577" s="1161"/>
    </row>
    <row r="578" spans="1:18">
      <c r="A578" s="1159" t="s">
        <v>1994</v>
      </c>
      <c r="B578" s="1158" t="s">
        <v>1041</v>
      </c>
      <c r="C578" s="1158" t="s">
        <v>1042</v>
      </c>
      <c r="D578" s="1158" t="s">
        <v>90</v>
      </c>
      <c r="E578" s="1160">
        <v>39955</v>
      </c>
      <c r="F578" s="812" t="s">
        <v>160</v>
      </c>
      <c r="G578" s="813">
        <v>2993000</v>
      </c>
      <c r="H578" s="813">
        <v>0</v>
      </c>
      <c r="I578" s="813">
        <v>3842376.65</v>
      </c>
      <c r="J578" s="814" t="s">
        <v>673</v>
      </c>
      <c r="K578" s="815"/>
      <c r="L578" s="816"/>
      <c r="M578" s="817"/>
      <c r="N578" s="818"/>
      <c r="O578" s="819"/>
      <c r="P578" s="819"/>
      <c r="Q578" s="820"/>
      <c r="R578" s="1161"/>
    </row>
    <row r="579" spans="1:18">
      <c r="A579" s="1159"/>
      <c r="B579" s="1158" t="s">
        <v>1041</v>
      </c>
      <c r="C579" s="1158" t="s">
        <v>1042</v>
      </c>
      <c r="D579" s="1158" t="s">
        <v>90</v>
      </c>
      <c r="E579" s="1160">
        <v>41221</v>
      </c>
      <c r="F579" s="812"/>
      <c r="G579" s="813"/>
      <c r="H579" s="813"/>
      <c r="I579" s="813"/>
      <c r="J579" s="814"/>
      <c r="K579" s="815">
        <v>1590599.43</v>
      </c>
      <c r="L579" s="816"/>
      <c r="M579" s="817">
        <v>1659000</v>
      </c>
      <c r="N579" s="818">
        <v>0.95879999999999999</v>
      </c>
      <c r="O579" s="819">
        <v>-68400.570000000007</v>
      </c>
      <c r="P579" s="819"/>
      <c r="Q579" s="820"/>
      <c r="R579" s="1161"/>
    </row>
    <row r="580" spans="1:18">
      <c r="A580" s="1159"/>
      <c r="B580" s="1158" t="s">
        <v>1041</v>
      </c>
      <c r="C580" s="1158" t="s">
        <v>1042</v>
      </c>
      <c r="D580" s="1158" t="s">
        <v>90</v>
      </c>
      <c r="E580" s="1160">
        <v>41226</v>
      </c>
      <c r="F580" s="812"/>
      <c r="G580" s="813"/>
      <c r="H580" s="813"/>
      <c r="I580" s="813"/>
      <c r="J580" s="814"/>
      <c r="K580" s="815">
        <v>1278999.18</v>
      </c>
      <c r="L580" s="816"/>
      <c r="M580" s="817">
        <v>1334000</v>
      </c>
      <c r="N580" s="818">
        <v>0.95879999999999999</v>
      </c>
      <c r="O580" s="819">
        <v>-55000.82</v>
      </c>
      <c r="P580" s="819"/>
      <c r="Q580" s="820">
        <v>125000</v>
      </c>
      <c r="R580" s="1161">
        <v>150000</v>
      </c>
    </row>
    <row r="581" spans="1:18">
      <c r="A581" s="1159"/>
      <c r="B581" s="1158" t="s">
        <v>1041</v>
      </c>
      <c r="C581" s="1158" t="s">
        <v>1042</v>
      </c>
      <c r="D581" s="1158" t="s">
        <v>90</v>
      </c>
      <c r="E581" s="1160">
        <v>41285</v>
      </c>
      <c r="F581" s="812"/>
      <c r="G581" s="813"/>
      <c r="H581" s="813"/>
      <c r="I581" s="813"/>
      <c r="J581" s="814"/>
      <c r="K581" s="815"/>
      <c r="L581" s="816">
        <v>-25000</v>
      </c>
      <c r="M581" s="817"/>
      <c r="N581" s="818"/>
      <c r="O581" s="819"/>
      <c r="P581" s="819"/>
      <c r="Q581" s="820"/>
      <c r="R581" s="1161"/>
    </row>
    <row r="582" spans="1:18">
      <c r="A582" s="1159" t="s">
        <v>1993</v>
      </c>
      <c r="B582" s="1158" t="s">
        <v>1043</v>
      </c>
      <c r="C582" s="1158" t="s">
        <v>1044</v>
      </c>
      <c r="D582" s="1158" t="s">
        <v>97</v>
      </c>
      <c r="E582" s="1160">
        <v>39857</v>
      </c>
      <c r="F582" s="812" t="s">
        <v>49</v>
      </c>
      <c r="G582" s="813">
        <v>17243000</v>
      </c>
      <c r="H582" s="813">
        <v>0</v>
      </c>
      <c r="I582" s="813">
        <v>17573762.969999999</v>
      </c>
      <c r="J582" s="814" t="s">
        <v>673</v>
      </c>
      <c r="K582" s="815"/>
      <c r="L582" s="816"/>
      <c r="M582" s="817"/>
      <c r="N582" s="818"/>
      <c r="O582" s="819"/>
      <c r="P582" s="819"/>
      <c r="Q582" s="820"/>
      <c r="R582" s="1161"/>
    </row>
    <row r="583" spans="1:18">
      <c r="A583" s="1159"/>
      <c r="B583" s="1158" t="s">
        <v>1043</v>
      </c>
      <c r="C583" s="1158" t="s">
        <v>1044</v>
      </c>
      <c r="D583" s="1158" t="s">
        <v>97</v>
      </c>
      <c r="E583" s="1160">
        <v>41171</v>
      </c>
      <c r="F583" s="812"/>
      <c r="G583" s="813"/>
      <c r="H583" s="813"/>
      <c r="I583" s="813"/>
      <c r="J583" s="814"/>
      <c r="K583" s="815"/>
      <c r="L583" s="816"/>
      <c r="M583" s="817"/>
      <c r="N583" s="818"/>
      <c r="O583" s="819"/>
      <c r="P583" s="819"/>
      <c r="Q583" s="820">
        <v>96465.600000000006</v>
      </c>
      <c r="R583" s="1161">
        <v>112</v>
      </c>
    </row>
    <row r="584" spans="1:18">
      <c r="A584" s="1159"/>
      <c r="B584" s="1158" t="s">
        <v>1043</v>
      </c>
      <c r="C584" s="1158" t="s">
        <v>1044</v>
      </c>
      <c r="D584" s="1158" t="s">
        <v>97</v>
      </c>
      <c r="E584" s="1160">
        <v>41172</v>
      </c>
      <c r="F584" s="812"/>
      <c r="G584" s="813"/>
      <c r="H584" s="813"/>
      <c r="I584" s="813"/>
      <c r="J584" s="814"/>
      <c r="K584" s="815">
        <v>157500</v>
      </c>
      <c r="L584" s="816"/>
      <c r="M584" s="817">
        <v>200</v>
      </c>
      <c r="N584" s="818">
        <v>787.5</v>
      </c>
      <c r="O584" s="819">
        <v>-42500</v>
      </c>
      <c r="P584" s="819"/>
      <c r="Q584" s="820"/>
      <c r="R584" s="1161"/>
    </row>
    <row r="585" spans="1:18">
      <c r="A585" s="1159"/>
      <c r="B585" s="1158" t="s">
        <v>1043</v>
      </c>
      <c r="C585" s="1158" t="s">
        <v>1044</v>
      </c>
      <c r="D585" s="1158" t="s">
        <v>97</v>
      </c>
      <c r="E585" s="1160">
        <v>41173</v>
      </c>
      <c r="F585" s="812"/>
      <c r="G585" s="813"/>
      <c r="H585" s="813"/>
      <c r="I585" s="813"/>
      <c r="J585" s="814"/>
      <c r="K585" s="815">
        <v>13421362.5</v>
      </c>
      <c r="L585" s="816"/>
      <c r="M585" s="817">
        <v>17043</v>
      </c>
      <c r="N585" s="818">
        <v>787.5</v>
      </c>
      <c r="O585" s="819">
        <v>-3621637.5</v>
      </c>
      <c r="P585" s="819"/>
      <c r="Q585" s="820">
        <v>645975</v>
      </c>
      <c r="R585" s="1161">
        <v>750</v>
      </c>
    </row>
    <row r="586" spans="1:18">
      <c r="A586" s="1159"/>
      <c r="B586" s="1158" t="s">
        <v>1043</v>
      </c>
      <c r="C586" s="1158" t="s">
        <v>1044</v>
      </c>
      <c r="D586" s="1158" t="s">
        <v>97</v>
      </c>
      <c r="E586" s="1160">
        <v>41229</v>
      </c>
      <c r="F586" s="812"/>
      <c r="G586" s="813"/>
      <c r="H586" s="813"/>
      <c r="I586" s="813"/>
      <c r="J586" s="814"/>
      <c r="K586" s="815"/>
      <c r="L586" s="816">
        <v>-135788.63</v>
      </c>
      <c r="M586" s="817"/>
      <c r="N586" s="818"/>
      <c r="O586" s="819"/>
      <c r="P586" s="819"/>
      <c r="Q586" s="820"/>
      <c r="R586" s="1161"/>
    </row>
    <row r="587" spans="1:18">
      <c r="A587" s="1159">
        <v>11</v>
      </c>
      <c r="B587" s="1158" t="s">
        <v>1045</v>
      </c>
      <c r="C587" s="1158" t="s">
        <v>1046</v>
      </c>
      <c r="D587" s="1158" t="s">
        <v>98</v>
      </c>
      <c r="E587" s="1160">
        <v>39822</v>
      </c>
      <c r="F587" s="812" t="s">
        <v>26</v>
      </c>
      <c r="G587" s="813">
        <v>100000000</v>
      </c>
      <c r="H587" s="813">
        <v>0</v>
      </c>
      <c r="I587" s="813">
        <v>104023433.33</v>
      </c>
      <c r="J587" s="814" t="s">
        <v>657</v>
      </c>
      <c r="K587" s="815"/>
      <c r="L587" s="816"/>
      <c r="M587" s="817"/>
      <c r="N587" s="818"/>
      <c r="O587" s="819"/>
      <c r="P587" s="819"/>
      <c r="Q587" s="820"/>
      <c r="R587" s="1161"/>
    </row>
    <row r="588" spans="1:18">
      <c r="A588" s="1159"/>
      <c r="B588" s="1158" t="s">
        <v>1045</v>
      </c>
      <c r="C588" s="1158" t="s">
        <v>1046</v>
      </c>
      <c r="D588" s="1158" t="s">
        <v>98</v>
      </c>
      <c r="E588" s="1160">
        <v>40065</v>
      </c>
      <c r="F588" s="812"/>
      <c r="G588" s="813"/>
      <c r="H588" s="813"/>
      <c r="I588" s="813"/>
      <c r="J588" s="814"/>
      <c r="K588" s="815">
        <v>100000000</v>
      </c>
      <c r="L588" s="816"/>
      <c r="M588" s="817">
        <v>100000</v>
      </c>
      <c r="N588" s="818">
        <v>1000</v>
      </c>
      <c r="O588" s="819"/>
      <c r="P588" s="819"/>
      <c r="Q588" s="820"/>
      <c r="R588" s="1161"/>
    </row>
    <row r="589" spans="1:18">
      <c r="A589" s="1159"/>
      <c r="B589" s="1158" t="s">
        <v>1045</v>
      </c>
      <c r="C589" s="1158" t="s">
        <v>1046</v>
      </c>
      <c r="D589" s="1158" t="s">
        <v>98</v>
      </c>
      <c r="E589" s="1160">
        <v>40870</v>
      </c>
      <c r="F589" s="812"/>
      <c r="G589" s="813"/>
      <c r="H589" s="813"/>
      <c r="I589" s="813"/>
      <c r="J589" s="814"/>
      <c r="K589" s="815"/>
      <c r="L589" s="816"/>
      <c r="M589" s="817"/>
      <c r="N589" s="818"/>
      <c r="O589" s="819"/>
      <c r="P589" s="819"/>
      <c r="Q589" s="820">
        <v>690100</v>
      </c>
      <c r="R589" s="1161">
        <v>651042</v>
      </c>
    </row>
    <row r="590" spans="1:18">
      <c r="A590" s="1159">
        <v>8</v>
      </c>
      <c r="B590" s="1158" t="s">
        <v>1047</v>
      </c>
      <c r="C590" s="1158" t="s">
        <v>794</v>
      </c>
      <c r="D590" s="1158" t="s">
        <v>111</v>
      </c>
      <c r="E590" s="1160">
        <v>39878</v>
      </c>
      <c r="F590" s="812" t="s">
        <v>49</v>
      </c>
      <c r="G590" s="813">
        <v>11000000</v>
      </c>
      <c r="H590" s="813">
        <v>11000000</v>
      </c>
      <c r="I590" s="813">
        <v>1913405</v>
      </c>
      <c r="J590" s="814" t="s">
        <v>662</v>
      </c>
      <c r="K590" s="815"/>
      <c r="L590" s="816"/>
      <c r="M590" s="817"/>
      <c r="N590" s="818"/>
      <c r="O590" s="819"/>
      <c r="P590" s="819"/>
      <c r="Q590" s="820"/>
      <c r="R590" s="1161"/>
    </row>
    <row r="591" spans="1:18">
      <c r="A591" s="1159" t="s">
        <v>1993</v>
      </c>
      <c r="B591" s="1158" t="s">
        <v>1048</v>
      </c>
      <c r="C591" s="1158" t="s">
        <v>1049</v>
      </c>
      <c r="D591" s="1158" t="s">
        <v>96</v>
      </c>
      <c r="E591" s="1160">
        <v>39892</v>
      </c>
      <c r="F591" s="812" t="s">
        <v>49</v>
      </c>
      <c r="G591" s="813">
        <v>442000</v>
      </c>
      <c r="H591" s="813">
        <v>0</v>
      </c>
      <c r="I591" s="813">
        <v>500199.14</v>
      </c>
      <c r="J591" s="814" t="s">
        <v>673</v>
      </c>
      <c r="K591" s="815"/>
      <c r="L591" s="816"/>
      <c r="M591" s="817"/>
      <c r="N591" s="818"/>
      <c r="O591" s="819"/>
      <c r="P591" s="819"/>
      <c r="Q591" s="820"/>
      <c r="R591" s="1161"/>
    </row>
    <row r="592" spans="1:18">
      <c r="A592" s="1159"/>
      <c r="B592" s="1158" t="s">
        <v>1048</v>
      </c>
      <c r="C592" s="1158" t="s">
        <v>1049</v>
      </c>
      <c r="D592" s="1158" t="s">
        <v>96</v>
      </c>
      <c r="E592" s="1160">
        <v>41449</v>
      </c>
      <c r="F592" s="812"/>
      <c r="G592" s="813"/>
      <c r="H592" s="813"/>
      <c r="I592" s="813"/>
      <c r="J592" s="814"/>
      <c r="K592" s="815">
        <v>425425</v>
      </c>
      <c r="L592" s="816"/>
      <c r="M592" s="817">
        <v>442</v>
      </c>
      <c r="N592" s="818">
        <v>962.5</v>
      </c>
      <c r="O592" s="819">
        <v>-16575</v>
      </c>
      <c r="P592" s="819"/>
      <c r="Q592" s="820">
        <v>-2835</v>
      </c>
      <c r="R592" s="1161">
        <v>22</v>
      </c>
    </row>
    <row r="593" spans="1:18">
      <c r="A593" s="1159"/>
      <c r="B593" s="1158" t="s">
        <v>1048</v>
      </c>
      <c r="C593" s="1158" t="s">
        <v>1049</v>
      </c>
      <c r="D593" s="1158" t="s">
        <v>96</v>
      </c>
      <c r="E593" s="1160">
        <v>41481</v>
      </c>
      <c r="F593" s="812"/>
      <c r="G593" s="813"/>
      <c r="H593" s="813"/>
      <c r="I593" s="813"/>
      <c r="J593" s="814"/>
      <c r="K593" s="815"/>
      <c r="L593" s="816">
        <v>-25000</v>
      </c>
      <c r="M593" s="817"/>
      <c r="N593" s="818"/>
      <c r="O593" s="819"/>
      <c r="P593" s="819"/>
      <c r="Q593" s="820"/>
      <c r="R593" s="1161"/>
    </row>
    <row r="594" spans="1:18">
      <c r="A594" s="1159" t="s">
        <v>2024</v>
      </c>
      <c r="B594" s="1158" t="s">
        <v>1050</v>
      </c>
      <c r="C594" s="1158" t="s">
        <v>1051</v>
      </c>
      <c r="D594" s="1158" t="s">
        <v>131</v>
      </c>
      <c r="E594" s="1160">
        <v>39836</v>
      </c>
      <c r="F594" s="812" t="s">
        <v>49</v>
      </c>
      <c r="G594" s="813">
        <v>8752000</v>
      </c>
      <c r="H594" s="813">
        <v>5689000</v>
      </c>
      <c r="I594" s="813">
        <v>5146851.22</v>
      </c>
      <c r="J594" s="814" t="s">
        <v>848</v>
      </c>
      <c r="K594" s="815"/>
      <c r="L594" s="816"/>
      <c r="M594" s="817"/>
      <c r="N594" s="818"/>
      <c r="O594" s="819"/>
      <c r="P594" s="819"/>
      <c r="Q594" s="820"/>
      <c r="R594" s="1161"/>
    </row>
    <row r="595" spans="1:18">
      <c r="A595" s="1159"/>
      <c r="B595" s="1158" t="s">
        <v>1050</v>
      </c>
      <c r="C595" s="1158" t="s">
        <v>1051</v>
      </c>
      <c r="D595" s="1158" t="s">
        <v>131</v>
      </c>
      <c r="E595" s="1160">
        <v>41283</v>
      </c>
      <c r="F595" s="812"/>
      <c r="G595" s="813"/>
      <c r="H595" s="813"/>
      <c r="I595" s="813"/>
      <c r="J595" s="814"/>
      <c r="K595" s="815">
        <v>3063000</v>
      </c>
      <c r="L595" s="816"/>
      <c r="M595" s="817">
        <v>3063</v>
      </c>
      <c r="N595" s="818">
        <v>1000</v>
      </c>
      <c r="O595" s="819"/>
      <c r="P595" s="819"/>
      <c r="Q595" s="820"/>
      <c r="R595" s="1161"/>
    </row>
    <row r="596" spans="1:18">
      <c r="A596" s="1159"/>
      <c r="B596" s="1158" t="s">
        <v>1052</v>
      </c>
      <c r="C596" s="1158" t="s">
        <v>1053</v>
      </c>
      <c r="D596" s="1158" t="s">
        <v>82</v>
      </c>
      <c r="E596" s="1160">
        <v>39822</v>
      </c>
      <c r="F596" s="812" t="s">
        <v>26</v>
      </c>
      <c r="G596" s="813">
        <v>30000000</v>
      </c>
      <c r="H596" s="813">
        <v>0</v>
      </c>
      <c r="I596" s="813">
        <v>27105349.5</v>
      </c>
      <c r="J596" s="814" t="s">
        <v>673</v>
      </c>
      <c r="K596" s="815"/>
      <c r="L596" s="816"/>
      <c r="M596" s="817"/>
      <c r="N596" s="818"/>
      <c r="O596" s="819"/>
      <c r="P596" s="819"/>
      <c r="Q596" s="820"/>
      <c r="R596" s="1161"/>
    </row>
    <row r="597" spans="1:18">
      <c r="A597" s="1159"/>
      <c r="B597" s="1158" t="s">
        <v>1052</v>
      </c>
      <c r="C597" s="1158" t="s">
        <v>1053</v>
      </c>
      <c r="D597" s="1158" t="s">
        <v>82</v>
      </c>
      <c r="E597" s="1160">
        <v>41079</v>
      </c>
      <c r="F597" s="812"/>
      <c r="G597" s="813"/>
      <c r="H597" s="813"/>
      <c r="I597" s="813"/>
      <c r="J597" s="814"/>
      <c r="K597" s="815">
        <v>22196700</v>
      </c>
      <c r="L597" s="816">
        <v>-332950.5</v>
      </c>
      <c r="M597" s="817">
        <v>30000</v>
      </c>
      <c r="N597" s="818">
        <v>739.9</v>
      </c>
      <c r="O597" s="819">
        <v>-7803300</v>
      </c>
      <c r="P597" s="819"/>
      <c r="Q597" s="820"/>
      <c r="R597" s="1161"/>
    </row>
    <row r="598" spans="1:18">
      <c r="A598" s="1159"/>
      <c r="B598" s="1158" t="s">
        <v>1052</v>
      </c>
      <c r="C598" s="1158" t="s">
        <v>1053</v>
      </c>
      <c r="D598" s="1158" t="s">
        <v>82</v>
      </c>
      <c r="E598" s="1160">
        <v>41108</v>
      </c>
      <c r="F598" s="812"/>
      <c r="G598" s="813"/>
      <c r="H598" s="813"/>
      <c r="I598" s="813"/>
      <c r="J598" s="814"/>
      <c r="K598" s="815"/>
      <c r="L598" s="816"/>
      <c r="M598" s="817"/>
      <c r="N598" s="818"/>
      <c r="O598" s="819"/>
      <c r="P598" s="819"/>
      <c r="Q598" s="820">
        <v>75000</v>
      </c>
      <c r="R598" s="1161">
        <v>223992</v>
      </c>
    </row>
    <row r="599" spans="1:18">
      <c r="A599" s="1159" t="s">
        <v>1994</v>
      </c>
      <c r="B599" s="1158" t="s">
        <v>1054</v>
      </c>
      <c r="C599" s="1158" t="s">
        <v>696</v>
      </c>
      <c r="D599" s="1158" t="s">
        <v>96</v>
      </c>
      <c r="E599" s="1160">
        <v>39983</v>
      </c>
      <c r="F599" s="812" t="s">
        <v>160</v>
      </c>
      <c r="G599" s="813">
        <v>12000000</v>
      </c>
      <c r="H599" s="813">
        <v>0</v>
      </c>
      <c r="I599" s="813">
        <v>15452669.34</v>
      </c>
      <c r="J599" s="814" t="s">
        <v>673</v>
      </c>
      <c r="K599" s="815"/>
      <c r="L599" s="816"/>
      <c r="M599" s="817"/>
      <c r="N599" s="818"/>
      <c r="O599" s="819"/>
      <c r="P599" s="819"/>
      <c r="Q599" s="820"/>
      <c r="R599" s="1161"/>
    </row>
    <row r="600" spans="1:18">
      <c r="A600" s="1159"/>
      <c r="B600" s="1158" t="s">
        <v>1054</v>
      </c>
      <c r="C600" s="1158" t="s">
        <v>696</v>
      </c>
      <c r="D600" s="1158" t="s">
        <v>96</v>
      </c>
      <c r="E600" s="1160">
        <v>41221</v>
      </c>
      <c r="F600" s="812"/>
      <c r="G600" s="813"/>
      <c r="H600" s="813"/>
      <c r="I600" s="813"/>
      <c r="J600" s="814"/>
      <c r="K600" s="815">
        <v>96290</v>
      </c>
      <c r="L600" s="816"/>
      <c r="M600" s="817">
        <v>100000</v>
      </c>
      <c r="N600" s="818">
        <v>0.96289999999999998</v>
      </c>
      <c r="O600" s="819">
        <v>-3710</v>
      </c>
      <c r="P600" s="819"/>
      <c r="Q600" s="820"/>
      <c r="R600" s="1161"/>
    </row>
    <row r="601" spans="1:18">
      <c r="A601" s="1159"/>
      <c r="B601" s="1158" t="s">
        <v>1054</v>
      </c>
      <c r="C601" s="1158" t="s">
        <v>696</v>
      </c>
      <c r="D601" s="1158" t="s">
        <v>96</v>
      </c>
      <c r="E601" s="1160">
        <v>41222</v>
      </c>
      <c r="F601" s="812"/>
      <c r="G601" s="813"/>
      <c r="H601" s="813"/>
      <c r="I601" s="813"/>
      <c r="J601" s="814"/>
      <c r="K601" s="815"/>
      <c r="L601" s="816"/>
      <c r="M601" s="817"/>
      <c r="N601" s="818"/>
      <c r="O601" s="819"/>
      <c r="P601" s="819"/>
      <c r="Q601" s="820">
        <v>37387.14</v>
      </c>
      <c r="R601" s="1161">
        <v>38000</v>
      </c>
    </row>
    <row r="602" spans="1:18">
      <c r="A602" s="1159"/>
      <c r="B602" s="1158" t="s">
        <v>1054</v>
      </c>
      <c r="C602" s="1158" t="s">
        <v>696</v>
      </c>
      <c r="D602" s="1158" t="s">
        <v>96</v>
      </c>
      <c r="E602" s="1160">
        <v>41226</v>
      </c>
      <c r="F602" s="812"/>
      <c r="G602" s="813"/>
      <c r="H602" s="813"/>
      <c r="I602" s="813"/>
      <c r="J602" s="814"/>
      <c r="K602" s="815">
        <v>11458510</v>
      </c>
      <c r="L602" s="816"/>
      <c r="M602" s="817">
        <v>11900000</v>
      </c>
      <c r="N602" s="818">
        <v>0.96289999999999998</v>
      </c>
      <c r="O602" s="819">
        <v>-441490</v>
      </c>
      <c r="P602" s="819"/>
      <c r="Q602" s="820">
        <v>552936</v>
      </c>
      <c r="R602" s="1161">
        <v>562000</v>
      </c>
    </row>
    <row r="603" spans="1:18">
      <c r="A603" s="1159"/>
      <c r="B603" s="1158" t="s">
        <v>1054</v>
      </c>
      <c r="C603" s="1158" t="s">
        <v>696</v>
      </c>
      <c r="D603" s="1158" t="s">
        <v>96</v>
      </c>
      <c r="E603" s="1160">
        <v>41285</v>
      </c>
      <c r="F603" s="812"/>
      <c r="G603" s="813"/>
      <c r="H603" s="813"/>
      <c r="I603" s="813"/>
      <c r="J603" s="814"/>
      <c r="K603" s="815"/>
      <c r="L603" s="816">
        <v>-115548</v>
      </c>
      <c r="M603" s="817"/>
      <c r="N603" s="818"/>
      <c r="O603" s="819"/>
      <c r="P603" s="819"/>
      <c r="Q603" s="820"/>
      <c r="R603" s="1161"/>
    </row>
    <row r="604" spans="1:18">
      <c r="A604" s="1159" t="s">
        <v>1995</v>
      </c>
      <c r="B604" s="1158" t="s">
        <v>1055</v>
      </c>
      <c r="C604" s="1158" t="s">
        <v>1056</v>
      </c>
      <c r="D604" s="1158" t="s">
        <v>96</v>
      </c>
      <c r="E604" s="1160">
        <v>39892</v>
      </c>
      <c r="F604" s="812" t="s">
        <v>49</v>
      </c>
      <c r="G604" s="813">
        <v>700000</v>
      </c>
      <c r="H604" s="813">
        <v>0</v>
      </c>
      <c r="I604" s="813">
        <v>830173.67</v>
      </c>
      <c r="J604" s="814" t="s">
        <v>657</v>
      </c>
      <c r="K604" s="815"/>
      <c r="L604" s="816"/>
      <c r="M604" s="817"/>
      <c r="N604" s="818"/>
      <c r="O604" s="819"/>
      <c r="P604" s="819"/>
      <c r="Q604" s="820"/>
      <c r="R604" s="1161"/>
    </row>
    <row r="605" spans="1:18">
      <c r="A605" s="1159"/>
      <c r="B605" s="1158" t="s">
        <v>1055</v>
      </c>
      <c r="C605" s="1158" t="s">
        <v>1056</v>
      </c>
      <c r="D605" s="1158" t="s">
        <v>96</v>
      </c>
      <c r="E605" s="1160">
        <v>40745</v>
      </c>
      <c r="F605" s="812"/>
      <c r="G605" s="813"/>
      <c r="H605" s="813"/>
      <c r="I605" s="813"/>
      <c r="J605" s="814"/>
      <c r="K605" s="815">
        <v>700000</v>
      </c>
      <c r="L605" s="816"/>
      <c r="M605" s="817">
        <v>700</v>
      </c>
      <c r="N605" s="818">
        <v>1000</v>
      </c>
      <c r="O605" s="819"/>
      <c r="P605" s="819"/>
      <c r="Q605" s="820">
        <v>40000</v>
      </c>
      <c r="R605" s="1161">
        <v>4</v>
      </c>
    </row>
    <row r="606" spans="1:18">
      <c r="A606" s="1159" t="s">
        <v>2003</v>
      </c>
      <c r="B606" s="1158" t="s">
        <v>1057</v>
      </c>
      <c r="C606" s="1158" t="s">
        <v>1058</v>
      </c>
      <c r="D606" s="1158" t="s">
        <v>94</v>
      </c>
      <c r="E606" s="1160">
        <v>40176</v>
      </c>
      <c r="F606" s="812" t="s">
        <v>160</v>
      </c>
      <c r="G606" s="813">
        <v>3035000</v>
      </c>
      <c r="H606" s="813">
        <v>0</v>
      </c>
      <c r="I606" s="813">
        <v>804592.16</v>
      </c>
      <c r="J606" s="814" t="s">
        <v>673</v>
      </c>
      <c r="K606" s="815"/>
      <c r="L606" s="816"/>
      <c r="M606" s="817"/>
      <c r="N606" s="818"/>
      <c r="O606" s="819"/>
      <c r="P606" s="819"/>
      <c r="Q606" s="820"/>
      <c r="R606" s="1161"/>
    </row>
    <row r="607" spans="1:18">
      <c r="A607" s="1159"/>
      <c r="B607" s="1158" t="s">
        <v>1057</v>
      </c>
      <c r="C607" s="1158" t="s">
        <v>1058</v>
      </c>
      <c r="D607" s="1158" t="s">
        <v>94</v>
      </c>
      <c r="E607" s="1160">
        <v>40611</v>
      </c>
      <c r="F607" s="812"/>
      <c r="G607" s="813"/>
      <c r="H607" s="813"/>
      <c r="I607" s="813"/>
      <c r="J607" s="814"/>
      <c r="K607" s="815">
        <v>650000</v>
      </c>
      <c r="L607" s="816"/>
      <c r="M607" s="817">
        <v>3035000</v>
      </c>
      <c r="N607" s="818">
        <v>0.2142</v>
      </c>
      <c r="O607" s="819">
        <v>-2385000</v>
      </c>
      <c r="P607" s="819"/>
      <c r="Q607" s="820"/>
      <c r="R607" s="1161"/>
    </row>
    <row r="608" spans="1:18">
      <c r="A608" s="1159" t="s">
        <v>1993</v>
      </c>
      <c r="B608" s="1158" t="s">
        <v>1059</v>
      </c>
      <c r="C608" s="1158" t="s">
        <v>794</v>
      </c>
      <c r="D608" s="1158" t="s">
        <v>111</v>
      </c>
      <c r="E608" s="1160">
        <v>39990</v>
      </c>
      <c r="F608" s="812" t="s">
        <v>49</v>
      </c>
      <c r="G608" s="813">
        <v>21042000</v>
      </c>
      <c r="H608" s="813">
        <v>0</v>
      </c>
      <c r="I608" s="813">
        <v>19836630.66</v>
      </c>
      <c r="J608" s="814" t="s">
        <v>673</v>
      </c>
      <c r="K608" s="815"/>
      <c r="L608" s="816"/>
      <c r="M608" s="817"/>
      <c r="N608" s="818"/>
      <c r="O608" s="819"/>
      <c r="P608" s="819"/>
      <c r="Q608" s="820"/>
      <c r="R608" s="1161"/>
    </row>
    <row r="609" spans="1:18">
      <c r="A609" s="1159"/>
      <c r="B609" s="1158" t="s">
        <v>1059</v>
      </c>
      <c r="C609" s="1158" t="s">
        <v>794</v>
      </c>
      <c r="D609" s="1158" t="s">
        <v>111</v>
      </c>
      <c r="E609" s="1160">
        <v>41325</v>
      </c>
      <c r="F609" s="812"/>
      <c r="G609" s="813"/>
      <c r="H609" s="813"/>
      <c r="I609" s="813"/>
      <c r="J609" s="814"/>
      <c r="K609" s="815">
        <v>18874674</v>
      </c>
      <c r="L609" s="816"/>
      <c r="M609" s="817">
        <v>21042</v>
      </c>
      <c r="N609" s="818">
        <v>897</v>
      </c>
      <c r="O609" s="819">
        <v>-2167326</v>
      </c>
      <c r="P609" s="819"/>
      <c r="Q609" s="820">
        <v>994613.4</v>
      </c>
      <c r="R609" s="1161">
        <v>1052</v>
      </c>
    </row>
    <row r="610" spans="1:18">
      <c r="A610" s="1159"/>
      <c r="B610" s="1158" t="s">
        <v>1059</v>
      </c>
      <c r="C610" s="1158" t="s">
        <v>794</v>
      </c>
      <c r="D610" s="1158" t="s">
        <v>111</v>
      </c>
      <c r="E610" s="1160">
        <v>41359</v>
      </c>
      <c r="F610" s="812"/>
      <c r="G610" s="813"/>
      <c r="H610" s="813"/>
      <c r="I610" s="813"/>
      <c r="J610" s="814"/>
      <c r="K610" s="815"/>
      <c r="L610" s="816">
        <v>-188746.74</v>
      </c>
      <c r="M610" s="817"/>
      <c r="N610" s="818"/>
      <c r="O610" s="819"/>
      <c r="P610" s="819"/>
      <c r="Q610" s="820"/>
      <c r="R610" s="1161"/>
    </row>
    <row r="611" spans="1:18">
      <c r="A611" s="1159" t="s">
        <v>1995</v>
      </c>
      <c r="B611" s="1158" t="s">
        <v>1060</v>
      </c>
      <c r="C611" s="1158" t="s">
        <v>947</v>
      </c>
      <c r="D611" s="1158" t="s">
        <v>82</v>
      </c>
      <c r="E611" s="1160">
        <v>39801</v>
      </c>
      <c r="F611" s="812" t="s">
        <v>49</v>
      </c>
      <c r="G611" s="813">
        <v>9294000</v>
      </c>
      <c r="H611" s="813">
        <v>0</v>
      </c>
      <c r="I611" s="813">
        <v>11156234.25</v>
      </c>
      <c r="J611" s="814" t="s">
        <v>657</v>
      </c>
      <c r="K611" s="815"/>
      <c r="L611" s="816"/>
      <c r="M611" s="817"/>
      <c r="N611" s="818"/>
      <c r="O611" s="819"/>
      <c r="P611" s="819"/>
      <c r="Q611" s="820"/>
      <c r="R611" s="1161"/>
    </row>
    <row r="612" spans="1:18">
      <c r="A612" s="1159"/>
      <c r="B612" s="1158" t="s">
        <v>1060</v>
      </c>
      <c r="C612" s="1158" t="s">
        <v>947</v>
      </c>
      <c r="D612" s="1158" t="s">
        <v>82</v>
      </c>
      <c r="E612" s="1160">
        <v>40808</v>
      </c>
      <c r="F612" s="812"/>
      <c r="G612" s="813"/>
      <c r="H612" s="813"/>
      <c r="I612" s="813"/>
      <c r="J612" s="814"/>
      <c r="K612" s="815">
        <v>9294000</v>
      </c>
      <c r="L612" s="816"/>
      <c r="M612" s="817">
        <v>9294</v>
      </c>
      <c r="N612" s="818">
        <v>1000</v>
      </c>
      <c r="O612" s="819"/>
      <c r="P612" s="819"/>
      <c r="Q612" s="820">
        <v>465000</v>
      </c>
      <c r="R612" s="1161">
        <v>465</v>
      </c>
    </row>
    <row r="613" spans="1:18">
      <c r="A613" s="1159" t="s">
        <v>1993</v>
      </c>
      <c r="B613" s="1158" t="s">
        <v>1061</v>
      </c>
      <c r="C613" s="1158" t="s">
        <v>1062</v>
      </c>
      <c r="D613" s="1158" t="s">
        <v>101</v>
      </c>
      <c r="E613" s="1160">
        <v>39801</v>
      </c>
      <c r="F613" s="812" t="s">
        <v>49</v>
      </c>
      <c r="G613" s="813">
        <v>7289000</v>
      </c>
      <c r="H613" s="813">
        <v>0</v>
      </c>
      <c r="I613" s="813">
        <v>8441836.2599999998</v>
      </c>
      <c r="J613" s="814" t="s">
        <v>673</v>
      </c>
      <c r="K613" s="815"/>
      <c r="L613" s="816"/>
      <c r="M613" s="817"/>
      <c r="N613" s="818"/>
      <c r="O613" s="819"/>
      <c r="P613" s="819"/>
      <c r="Q613" s="820"/>
      <c r="R613" s="1161"/>
    </row>
    <row r="614" spans="1:18">
      <c r="A614" s="1159"/>
      <c r="B614" s="1158" t="s">
        <v>1061</v>
      </c>
      <c r="C614" s="1158" t="s">
        <v>1062</v>
      </c>
      <c r="D614" s="1158" t="s">
        <v>101</v>
      </c>
      <c r="E614" s="1160">
        <v>41241</v>
      </c>
      <c r="F614" s="812"/>
      <c r="G614" s="813"/>
      <c r="H614" s="813"/>
      <c r="I614" s="813"/>
      <c r="J614" s="814"/>
      <c r="K614" s="815">
        <v>879424.6</v>
      </c>
      <c r="L614" s="816"/>
      <c r="M614" s="817">
        <v>974</v>
      </c>
      <c r="N614" s="818">
        <v>902.9</v>
      </c>
      <c r="O614" s="819">
        <v>-94575.4</v>
      </c>
      <c r="P614" s="819"/>
      <c r="Q614" s="820"/>
      <c r="R614" s="1161"/>
    </row>
    <row r="615" spans="1:18">
      <c r="A615" s="1159"/>
      <c r="B615" s="1158" t="s">
        <v>1061</v>
      </c>
      <c r="C615" s="1158" t="s">
        <v>1062</v>
      </c>
      <c r="D615" s="1158" t="s">
        <v>101</v>
      </c>
      <c r="E615" s="1160">
        <v>41243</v>
      </c>
      <c r="F615" s="812"/>
      <c r="G615" s="813"/>
      <c r="H615" s="813"/>
      <c r="I615" s="813"/>
      <c r="J615" s="814"/>
      <c r="K615" s="815">
        <v>5701813.5</v>
      </c>
      <c r="L615" s="816"/>
      <c r="M615" s="817">
        <v>6315</v>
      </c>
      <c r="N615" s="818">
        <v>902.9</v>
      </c>
      <c r="O615" s="819">
        <v>-613186.5</v>
      </c>
      <c r="P615" s="819"/>
      <c r="Q615" s="820">
        <v>358558.2</v>
      </c>
      <c r="R615" s="1161">
        <v>364</v>
      </c>
    </row>
    <row r="616" spans="1:18">
      <c r="A616" s="1159"/>
      <c r="B616" s="1158" t="s">
        <v>1061</v>
      </c>
      <c r="C616" s="1158" t="s">
        <v>1062</v>
      </c>
      <c r="D616" s="1158" t="s">
        <v>101</v>
      </c>
      <c r="E616" s="1160">
        <v>41285</v>
      </c>
      <c r="F616" s="812"/>
      <c r="G616" s="813"/>
      <c r="H616" s="813"/>
      <c r="I616" s="813"/>
      <c r="J616" s="814"/>
      <c r="K616" s="815"/>
      <c r="L616" s="816">
        <v>-65812.38</v>
      </c>
      <c r="M616" s="817"/>
      <c r="N616" s="818"/>
      <c r="O616" s="819"/>
      <c r="P616" s="819"/>
      <c r="Q616" s="820"/>
      <c r="R616" s="1161"/>
    </row>
    <row r="617" spans="1:18">
      <c r="A617" s="1159" t="s">
        <v>2025</v>
      </c>
      <c r="B617" s="1158" t="s">
        <v>1063</v>
      </c>
      <c r="C617" s="1158" t="s">
        <v>1064</v>
      </c>
      <c r="D617" s="1158" t="s">
        <v>123</v>
      </c>
      <c r="E617" s="1160">
        <v>39962</v>
      </c>
      <c r="F617" s="812" t="s">
        <v>160</v>
      </c>
      <c r="G617" s="813">
        <v>3942000</v>
      </c>
      <c r="H617" s="813">
        <v>0</v>
      </c>
      <c r="I617" s="813">
        <v>5404924.3499999996</v>
      </c>
      <c r="J617" s="814" t="s">
        <v>657</v>
      </c>
      <c r="K617" s="815"/>
      <c r="L617" s="816"/>
      <c r="M617" s="817"/>
      <c r="N617" s="818"/>
      <c r="O617" s="819"/>
      <c r="P617" s="819"/>
      <c r="Q617" s="820"/>
      <c r="R617" s="1161"/>
    </row>
    <row r="618" spans="1:18">
      <c r="A618" s="1159"/>
      <c r="B618" s="1158" t="s">
        <v>1063</v>
      </c>
      <c r="C618" s="1158" t="s">
        <v>1064</v>
      </c>
      <c r="D618" s="1158" t="s">
        <v>123</v>
      </c>
      <c r="E618" s="1160">
        <v>41360</v>
      </c>
      <c r="F618" s="812"/>
      <c r="G618" s="813"/>
      <c r="H618" s="813"/>
      <c r="I618" s="813"/>
      <c r="J618" s="814"/>
      <c r="K618" s="815">
        <v>3942000</v>
      </c>
      <c r="L618" s="816"/>
      <c r="M618" s="817">
        <v>3942000</v>
      </c>
      <c r="N618" s="818">
        <v>1</v>
      </c>
      <c r="O618" s="819"/>
      <c r="P618" s="819"/>
      <c r="Q618" s="820">
        <v>197000</v>
      </c>
      <c r="R618" s="1161">
        <v>197000</v>
      </c>
    </row>
    <row r="619" spans="1:18">
      <c r="A619" s="1159">
        <v>77</v>
      </c>
      <c r="B619" s="1158" t="s">
        <v>1065</v>
      </c>
      <c r="C619" s="1158" t="s">
        <v>1066</v>
      </c>
      <c r="D619" s="1158" t="s">
        <v>98</v>
      </c>
      <c r="E619" s="1160">
        <v>39794</v>
      </c>
      <c r="F619" s="812" t="s">
        <v>26</v>
      </c>
      <c r="G619" s="813">
        <v>7000000</v>
      </c>
      <c r="H619" s="813">
        <v>0</v>
      </c>
      <c r="I619" s="813">
        <v>8388333.3300000001</v>
      </c>
      <c r="J619" s="814" t="s">
        <v>707</v>
      </c>
      <c r="K619" s="815"/>
      <c r="L619" s="816"/>
      <c r="M619" s="817"/>
      <c r="N619" s="818"/>
      <c r="O619" s="819"/>
      <c r="P619" s="819"/>
      <c r="Q619" s="820"/>
      <c r="R619" s="1161"/>
    </row>
    <row r="620" spans="1:18">
      <c r="A620" s="1159"/>
      <c r="B620" s="1158" t="s">
        <v>1065</v>
      </c>
      <c r="C620" s="1158" t="s">
        <v>1066</v>
      </c>
      <c r="D620" s="1158" t="s">
        <v>98</v>
      </c>
      <c r="E620" s="1160">
        <v>41243</v>
      </c>
      <c r="F620" s="812"/>
      <c r="G620" s="813"/>
      <c r="H620" s="813"/>
      <c r="I620" s="813"/>
      <c r="J620" s="814"/>
      <c r="K620" s="815">
        <v>7000000</v>
      </c>
      <c r="L620" s="816"/>
      <c r="M620" s="817">
        <v>7000</v>
      </c>
      <c r="N620" s="818">
        <v>1000</v>
      </c>
      <c r="O620" s="819"/>
      <c r="P620" s="819"/>
      <c r="Q620" s="820"/>
      <c r="R620" s="1161"/>
    </row>
    <row r="621" spans="1:18">
      <c r="A621" s="1159" t="s">
        <v>1997</v>
      </c>
      <c r="B621" s="1158" t="s">
        <v>1067</v>
      </c>
      <c r="C621" s="1158" t="s">
        <v>1068</v>
      </c>
      <c r="D621" s="1158" t="s">
        <v>101</v>
      </c>
      <c r="E621" s="1160">
        <v>40130</v>
      </c>
      <c r="F621" s="812" t="s">
        <v>49</v>
      </c>
      <c r="G621" s="813">
        <v>6657000</v>
      </c>
      <c r="H621" s="813">
        <v>0</v>
      </c>
      <c r="I621" s="813">
        <v>7220908.8300000001</v>
      </c>
      <c r="J621" s="814" t="s">
        <v>673</v>
      </c>
      <c r="K621" s="815"/>
      <c r="L621" s="816"/>
      <c r="M621" s="817"/>
      <c r="N621" s="818"/>
      <c r="O621" s="819"/>
      <c r="P621" s="819"/>
      <c r="Q621" s="820"/>
      <c r="R621" s="1161"/>
    </row>
    <row r="622" spans="1:18">
      <c r="A622" s="1159"/>
      <c r="B622" s="1158" t="s">
        <v>1067</v>
      </c>
      <c r="C622" s="1158" t="s">
        <v>1068</v>
      </c>
      <c r="D622" s="1158" t="s">
        <v>101</v>
      </c>
      <c r="E622" s="1160">
        <v>41474</v>
      </c>
      <c r="F622" s="812"/>
      <c r="G622" s="813"/>
      <c r="H622" s="813"/>
      <c r="I622" s="813"/>
      <c r="J622" s="814"/>
      <c r="K622" s="815">
        <v>439000</v>
      </c>
      <c r="L622" s="816"/>
      <c r="M622" s="817">
        <v>439</v>
      </c>
      <c r="N622" s="818">
        <v>1058.9000000000001</v>
      </c>
      <c r="O622" s="819"/>
      <c r="P622" s="819">
        <v>25857.1</v>
      </c>
      <c r="Q622" s="820"/>
      <c r="R622" s="1161"/>
    </row>
    <row r="623" spans="1:18">
      <c r="A623" s="1159"/>
      <c r="B623" s="1158" t="s">
        <v>1067</v>
      </c>
      <c r="C623" s="1158" t="s">
        <v>1068</v>
      </c>
      <c r="D623" s="1158" t="s">
        <v>101</v>
      </c>
      <c r="E623" s="1160">
        <v>41477</v>
      </c>
      <c r="F623" s="812"/>
      <c r="G623" s="813"/>
      <c r="H623" s="813"/>
      <c r="I623" s="813"/>
      <c r="J623" s="814"/>
      <c r="K623" s="815">
        <v>6218000</v>
      </c>
      <c r="L623" s="816"/>
      <c r="M623" s="817">
        <v>6218</v>
      </c>
      <c r="N623" s="818">
        <v>1058.9000000000001</v>
      </c>
      <c r="O623" s="819"/>
      <c r="P623" s="819">
        <v>366240.2</v>
      </c>
      <c r="Q623" s="820">
        <v>242302.5</v>
      </c>
      <c r="R623" s="1161">
        <v>200</v>
      </c>
    </row>
    <row r="624" spans="1:18">
      <c r="A624" s="1159"/>
      <c r="B624" s="1158" t="s">
        <v>1067</v>
      </c>
      <c r="C624" s="1158" t="s">
        <v>1068</v>
      </c>
      <c r="D624" s="1158" t="s">
        <v>101</v>
      </c>
      <c r="E624" s="1160">
        <v>41529</v>
      </c>
      <c r="F624" s="812"/>
      <c r="G624" s="813"/>
      <c r="H624" s="813"/>
      <c r="I624" s="813"/>
      <c r="J624" s="814"/>
      <c r="K624" s="815"/>
      <c r="L624" s="816">
        <v>-70490.97</v>
      </c>
      <c r="M624" s="817"/>
      <c r="N624" s="818"/>
      <c r="O624" s="819"/>
      <c r="P624" s="819"/>
      <c r="Q624" s="820"/>
      <c r="R624" s="1161"/>
    </row>
    <row r="625" spans="1:18">
      <c r="A625" s="1159" t="s">
        <v>1993</v>
      </c>
      <c r="B625" s="1158" t="s">
        <v>1069</v>
      </c>
      <c r="C625" s="1158" t="s">
        <v>1034</v>
      </c>
      <c r="D625" s="1158" t="s">
        <v>96</v>
      </c>
      <c r="E625" s="1160">
        <v>39801</v>
      </c>
      <c r="F625" s="812" t="s">
        <v>49</v>
      </c>
      <c r="G625" s="813">
        <v>36282000</v>
      </c>
      <c r="H625" s="813">
        <v>0</v>
      </c>
      <c r="I625" s="813">
        <v>40966780.82</v>
      </c>
      <c r="J625" s="814" t="s">
        <v>673</v>
      </c>
      <c r="K625" s="815"/>
      <c r="L625" s="816"/>
      <c r="M625" s="817"/>
      <c r="N625" s="818"/>
      <c r="O625" s="819"/>
      <c r="P625" s="819"/>
      <c r="Q625" s="820"/>
      <c r="R625" s="1161"/>
    </row>
    <row r="626" spans="1:18">
      <c r="A626" s="1159"/>
      <c r="B626" s="1158" t="s">
        <v>1069</v>
      </c>
      <c r="C626" s="1158" t="s">
        <v>1034</v>
      </c>
      <c r="D626" s="1158" t="s">
        <v>96</v>
      </c>
      <c r="E626" s="1160">
        <v>41122</v>
      </c>
      <c r="F626" s="812"/>
      <c r="G626" s="813"/>
      <c r="H626" s="813"/>
      <c r="I626" s="813"/>
      <c r="J626" s="814"/>
      <c r="K626" s="815">
        <v>120320.1</v>
      </c>
      <c r="L626" s="816"/>
      <c r="M626" s="817">
        <v>135</v>
      </c>
      <c r="N626" s="818">
        <v>891.3</v>
      </c>
      <c r="O626" s="819">
        <v>-14679.9</v>
      </c>
      <c r="P626" s="819"/>
      <c r="Q626" s="820"/>
      <c r="R626" s="1161"/>
    </row>
    <row r="627" spans="1:18">
      <c r="A627" s="1159"/>
      <c r="B627" s="1158" t="s">
        <v>1069</v>
      </c>
      <c r="C627" s="1158" t="s">
        <v>1034</v>
      </c>
      <c r="D627" s="1158" t="s">
        <v>96</v>
      </c>
      <c r="E627" s="1160">
        <v>41123</v>
      </c>
      <c r="F627" s="812"/>
      <c r="G627" s="813"/>
      <c r="H627" s="813"/>
      <c r="I627" s="813"/>
      <c r="J627" s="814"/>
      <c r="K627" s="815">
        <v>26737.8</v>
      </c>
      <c r="L627" s="816"/>
      <c r="M627" s="817">
        <v>30</v>
      </c>
      <c r="N627" s="818">
        <v>891.3</v>
      </c>
      <c r="O627" s="819">
        <v>-3262.2</v>
      </c>
      <c r="P627" s="819"/>
      <c r="Q627" s="820"/>
      <c r="R627" s="1161"/>
    </row>
    <row r="628" spans="1:18">
      <c r="A628" s="1159"/>
      <c r="B628" s="1158" t="s">
        <v>1069</v>
      </c>
      <c r="C628" s="1158" t="s">
        <v>1034</v>
      </c>
      <c r="D628" s="1158" t="s">
        <v>96</v>
      </c>
      <c r="E628" s="1160">
        <v>41124</v>
      </c>
      <c r="F628" s="812"/>
      <c r="G628" s="813"/>
      <c r="H628" s="813"/>
      <c r="I628" s="813"/>
      <c r="J628" s="814"/>
      <c r="K628" s="815">
        <v>298572.09999999998</v>
      </c>
      <c r="L628" s="816"/>
      <c r="M628" s="817">
        <v>335</v>
      </c>
      <c r="N628" s="818">
        <v>891.3</v>
      </c>
      <c r="O628" s="819">
        <v>-36427.9</v>
      </c>
      <c r="P628" s="819"/>
      <c r="Q628" s="820"/>
      <c r="R628" s="1161"/>
    </row>
    <row r="629" spans="1:18">
      <c r="A629" s="1159"/>
      <c r="B629" s="1158" t="s">
        <v>1069</v>
      </c>
      <c r="C629" s="1158" t="s">
        <v>1034</v>
      </c>
      <c r="D629" s="1158" t="s">
        <v>96</v>
      </c>
      <c r="E629" s="1160">
        <v>41128</v>
      </c>
      <c r="F629" s="812"/>
      <c r="G629" s="813"/>
      <c r="H629" s="813"/>
      <c r="I629" s="813"/>
      <c r="J629" s="814"/>
      <c r="K629" s="815">
        <v>3200514.66</v>
      </c>
      <c r="L629" s="816"/>
      <c r="M629" s="817">
        <v>3591</v>
      </c>
      <c r="N629" s="818">
        <v>891.3</v>
      </c>
      <c r="O629" s="819">
        <v>-390485.34</v>
      </c>
      <c r="P629" s="819"/>
      <c r="Q629" s="820">
        <v>170227.93</v>
      </c>
      <c r="R629" s="1161">
        <v>179</v>
      </c>
    </row>
    <row r="630" spans="1:18">
      <c r="A630" s="1159"/>
      <c r="B630" s="1158" t="s">
        <v>1069</v>
      </c>
      <c r="C630" s="1158" t="s">
        <v>1034</v>
      </c>
      <c r="D630" s="1158" t="s">
        <v>96</v>
      </c>
      <c r="E630" s="1160">
        <v>41129</v>
      </c>
      <c r="F630" s="812"/>
      <c r="G630" s="813"/>
      <c r="H630" s="813"/>
      <c r="I630" s="813"/>
      <c r="J630" s="814"/>
      <c r="K630" s="815">
        <v>2348470.1</v>
      </c>
      <c r="L630" s="816"/>
      <c r="M630" s="817">
        <v>2635</v>
      </c>
      <c r="N630" s="818">
        <v>891.3</v>
      </c>
      <c r="O630" s="819">
        <v>-286529.90000000002</v>
      </c>
      <c r="P630" s="819"/>
      <c r="Q630" s="820">
        <v>167374.94</v>
      </c>
      <c r="R630" s="1161">
        <v>176</v>
      </c>
    </row>
    <row r="631" spans="1:18">
      <c r="A631" s="1159"/>
      <c r="B631" s="1158" t="s">
        <v>1069</v>
      </c>
      <c r="C631" s="1158" t="s">
        <v>1034</v>
      </c>
      <c r="D631" s="1158" t="s">
        <v>96</v>
      </c>
      <c r="E631" s="1160">
        <v>41130</v>
      </c>
      <c r="F631" s="812"/>
      <c r="G631" s="813"/>
      <c r="H631" s="813"/>
      <c r="I631" s="813"/>
      <c r="J631" s="814"/>
      <c r="K631" s="815">
        <v>26056877.359999999</v>
      </c>
      <c r="L631" s="816"/>
      <c r="M631" s="817">
        <v>29236</v>
      </c>
      <c r="N631" s="818">
        <v>891.3</v>
      </c>
      <c r="O631" s="819">
        <v>-3179122.64</v>
      </c>
      <c r="P631" s="819"/>
      <c r="Q631" s="820">
        <v>1210615.3600000001</v>
      </c>
      <c r="R631" s="1161">
        <v>1273</v>
      </c>
    </row>
    <row r="632" spans="1:18">
      <c r="A632" s="1159"/>
      <c r="B632" s="1158" t="s">
        <v>1069</v>
      </c>
      <c r="C632" s="1158" t="s">
        <v>1034</v>
      </c>
      <c r="D632" s="1158" t="s">
        <v>96</v>
      </c>
      <c r="E632" s="1160">
        <v>41131</v>
      </c>
      <c r="F632" s="812"/>
      <c r="G632" s="813"/>
      <c r="H632" s="813"/>
      <c r="I632" s="813"/>
      <c r="J632" s="814"/>
      <c r="K632" s="815">
        <v>285203.20000000001</v>
      </c>
      <c r="L632" s="816"/>
      <c r="M632" s="817">
        <v>320</v>
      </c>
      <c r="N632" s="818">
        <v>891.3</v>
      </c>
      <c r="O632" s="819">
        <v>-34796.800000000003</v>
      </c>
      <c r="P632" s="819"/>
      <c r="Q632" s="820">
        <v>176884.89</v>
      </c>
      <c r="R632" s="1161">
        <v>186</v>
      </c>
    </row>
    <row r="633" spans="1:18">
      <c r="A633" s="1159"/>
      <c r="B633" s="1158" t="s">
        <v>1069</v>
      </c>
      <c r="C633" s="1158" t="s">
        <v>1034</v>
      </c>
      <c r="D633" s="1158" t="s">
        <v>96</v>
      </c>
      <c r="E633" s="1160">
        <v>41163</v>
      </c>
      <c r="F633" s="812"/>
      <c r="G633" s="813"/>
      <c r="H633" s="813"/>
      <c r="I633" s="813"/>
      <c r="J633" s="814"/>
      <c r="K633" s="815"/>
      <c r="L633" s="816">
        <v>-323366.95</v>
      </c>
      <c r="M633" s="817"/>
      <c r="N633" s="818"/>
      <c r="O633" s="819"/>
      <c r="P633" s="819"/>
      <c r="Q633" s="820"/>
      <c r="R633" s="1161"/>
    </row>
    <row r="634" spans="1:18">
      <c r="A634" s="1159"/>
      <c r="B634" s="1158" t="s">
        <v>1070</v>
      </c>
      <c r="C634" s="1158" t="s">
        <v>907</v>
      </c>
      <c r="D634" s="1158" t="s">
        <v>105</v>
      </c>
      <c r="E634" s="1160">
        <v>39801</v>
      </c>
      <c r="F634" s="812" t="s">
        <v>26</v>
      </c>
      <c r="G634" s="813">
        <v>48200000</v>
      </c>
      <c r="H634" s="813">
        <v>0</v>
      </c>
      <c r="I634" s="813">
        <v>51286669.090000004</v>
      </c>
      <c r="J634" s="814" t="s">
        <v>676</v>
      </c>
      <c r="K634" s="815"/>
      <c r="L634" s="816"/>
      <c r="M634" s="817"/>
      <c r="N634" s="818"/>
      <c r="O634" s="819"/>
      <c r="P634" s="819"/>
      <c r="Q634" s="820"/>
      <c r="R634" s="1161"/>
    </row>
    <row r="635" spans="1:18">
      <c r="A635" s="1159"/>
      <c r="B635" s="1158" t="s">
        <v>1070</v>
      </c>
      <c r="C635" s="1158" t="s">
        <v>907</v>
      </c>
      <c r="D635" s="1158" t="s">
        <v>105</v>
      </c>
      <c r="E635" s="1160">
        <v>41093</v>
      </c>
      <c r="F635" s="812"/>
      <c r="G635" s="813"/>
      <c r="H635" s="813"/>
      <c r="I635" s="813"/>
      <c r="J635" s="814"/>
      <c r="K635" s="815">
        <v>43408920</v>
      </c>
      <c r="L635" s="816">
        <v>-651133.80000000005</v>
      </c>
      <c r="M635" s="817">
        <v>48200</v>
      </c>
      <c r="N635" s="818">
        <v>900.6</v>
      </c>
      <c r="O635" s="819">
        <v>-4791080</v>
      </c>
      <c r="P635" s="819"/>
      <c r="Q635" s="820"/>
      <c r="R635" s="1161"/>
    </row>
    <row r="636" spans="1:18">
      <c r="A636" s="1159">
        <v>11</v>
      </c>
      <c r="B636" s="1158" t="s">
        <v>1071</v>
      </c>
      <c r="C636" s="1158" t="s">
        <v>1072</v>
      </c>
      <c r="D636" s="1158" t="s">
        <v>128</v>
      </c>
      <c r="E636" s="1160">
        <v>39813</v>
      </c>
      <c r="F636" s="812" t="s">
        <v>26</v>
      </c>
      <c r="G636" s="813">
        <v>3408000000</v>
      </c>
      <c r="H636" s="813">
        <v>0</v>
      </c>
      <c r="I636" s="813">
        <v>4043972602.6700001</v>
      </c>
      <c r="J636" s="814" t="s">
        <v>657</v>
      </c>
      <c r="K636" s="815"/>
      <c r="L636" s="816"/>
      <c r="M636" s="817"/>
      <c r="N636" s="818"/>
      <c r="O636" s="819"/>
      <c r="P636" s="819"/>
      <c r="Q636" s="820"/>
      <c r="R636" s="1161"/>
    </row>
    <row r="637" spans="1:18">
      <c r="A637" s="1159"/>
      <c r="B637" s="1158" t="s">
        <v>1071</v>
      </c>
      <c r="C637" s="1158" t="s">
        <v>1072</v>
      </c>
      <c r="D637" s="1158" t="s">
        <v>128</v>
      </c>
      <c r="E637" s="1160">
        <v>40576</v>
      </c>
      <c r="F637" s="812"/>
      <c r="G637" s="813"/>
      <c r="H637" s="813"/>
      <c r="I637" s="813"/>
      <c r="J637" s="814"/>
      <c r="K637" s="815">
        <v>3408000000</v>
      </c>
      <c r="L637" s="816"/>
      <c r="M637" s="817">
        <v>136320</v>
      </c>
      <c r="N637" s="818">
        <v>25000</v>
      </c>
      <c r="O637" s="819"/>
      <c r="P637" s="819"/>
      <c r="Q637" s="820"/>
      <c r="R637" s="1161"/>
    </row>
    <row r="638" spans="1:18">
      <c r="A638" s="1159"/>
      <c r="B638" s="1158" t="s">
        <v>1071</v>
      </c>
      <c r="C638" s="1158" t="s">
        <v>1072</v>
      </c>
      <c r="D638" s="1158" t="s">
        <v>128</v>
      </c>
      <c r="E638" s="1160">
        <v>40618</v>
      </c>
      <c r="F638" s="812"/>
      <c r="G638" s="813"/>
      <c r="H638" s="813"/>
      <c r="I638" s="813"/>
      <c r="J638" s="814"/>
      <c r="K638" s="815"/>
      <c r="L638" s="816"/>
      <c r="M638" s="817"/>
      <c r="N638" s="818"/>
      <c r="O638" s="819"/>
      <c r="P638" s="819"/>
      <c r="Q638" s="820">
        <v>280025936</v>
      </c>
      <c r="R638" s="1161">
        <v>43617747</v>
      </c>
    </row>
    <row r="639" spans="1:18">
      <c r="A639" s="1159">
        <v>11</v>
      </c>
      <c r="B639" s="1158" t="s">
        <v>1073</v>
      </c>
      <c r="C639" s="1158" t="s">
        <v>1074</v>
      </c>
      <c r="D639" s="1158" t="s">
        <v>16</v>
      </c>
      <c r="E639" s="1160">
        <v>39805</v>
      </c>
      <c r="F639" s="812" t="s">
        <v>26</v>
      </c>
      <c r="G639" s="813">
        <v>37515000</v>
      </c>
      <c r="H639" s="813">
        <v>0</v>
      </c>
      <c r="I639" s="813">
        <v>43787611.609999999</v>
      </c>
      <c r="J639" s="814" t="s">
        <v>657</v>
      </c>
      <c r="K639" s="815"/>
      <c r="L639" s="816"/>
      <c r="M639" s="817"/>
      <c r="N639" s="818"/>
      <c r="O639" s="819"/>
      <c r="P639" s="819"/>
      <c r="Q639" s="820"/>
      <c r="R639" s="1161"/>
    </row>
    <row r="640" spans="1:18">
      <c r="A640" s="1159"/>
      <c r="B640" s="1158" t="s">
        <v>1073</v>
      </c>
      <c r="C640" s="1158" t="s">
        <v>1074</v>
      </c>
      <c r="D640" s="1158" t="s">
        <v>16</v>
      </c>
      <c r="E640" s="1160">
        <v>40597</v>
      </c>
      <c r="F640" s="812"/>
      <c r="G640" s="813"/>
      <c r="H640" s="813"/>
      <c r="I640" s="813"/>
      <c r="J640" s="814"/>
      <c r="K640" s="815">
        <v>12505000</v>
      </c>
      <c r="L640" s="816"/>
      <c r="M640" s="817">
        <v>2501</v>
      </c>
      <c r="N640" s="818">
        <v>5000</v>
      </c>
      <c r="O640" s="819"/>
      <c r="P640" s="819"/>
      <c r="Q640" s="820"/>
      <c r="R640" s="1161"/>
    </row>
    <row r="641" spans="1:18">
      <c r="A641" s="1159"/>
      <c r="B641" s="1158" t="s">
        <v>1073</v>
      </c>
      <c r="C641" s="1158" t="s">
        <v>1074</v>
      </c>
      <c r="D641" s="1158" t="s">
        <v>16</v>
      </c>
      <c r="E641" s="1160">
        <v>40632</v>
      </c>
      <c r="F641" s="812"/>
      <c r="G641" s="813"/>
      <c r="H641" s="813"/>
      <c r="I641" s="813"/>
      <c r="J641" s="814"/>
      <c r="K641" s="815">
        <v>25010000</v>
      </c>
      <c r="L641" s="816"/>
      <c r="M641" s="817">
        <v>5002</v>
      </c>
      <c r="N641" s="818">
        <v>5000</v>
      </c>
      <c r="O641" s="819"/>
      <c r="P641" s="819"/>
      <c r="Q641" s="820"/>
      <c r="R641" s="1161"/>
    </row>
    <row r="642" spans="1:18">
      <c r="A642" s="1159"/>
      <c r="B642" s="1158" t="s">
        <v>1073</v>
      </c>
      <c r="C642" s="1158" t="s">
        <v>1074</v>
      </c>
      <c r="D642" s="1158" t="s">
        <v>16</v>
      </c>
      <c r="E642" s="1160">
        <v>40674</v>
      </c>
      <c r="F642" s="812"/>
      <c r="G642" s="813"/>
      <c r="H642" s="813"/>
      <c r="I642" s="813"/>
      <c r="J642" s="814"/>
      <c r="K642" s="815"/>
      <c r="L642" s="816"/>
      <c r="M642" s="817"/>
      <c r="N642" s="818"/>
      <c r="O642" s="819"/>
      <c r="P642" s="819"/>
      <c r="Q642" s="820">
        <v>2079962.5</v>
      </c>
      <c r="R642" s="1161">
        <v>378175</v>
      </c>
    </row>
    <row r="643" spans="1:18">
      <c r="A643" s="1159" t="s">
        <v>1995</v>
      </c>
      <c r="B643" s="1158" t="s">
        <v>1075</v>
      </c>
      <c r="C643" s="1158" t="s">
        <v>1076</v>
      </c>
      <c r="D643" s="1158" t="s">
        <v>93</v>
      </c>
      <c r="E643" s="1160">
        <v>39857</v>
      </c>
      <c r="F643" s="812" t="s">
        <v>49</v>
      </c>
      <c r="G643" s="813">
        <v>5000000</v>
      </c>
      <c r="H643" s="813">
        <v>0</v>
      </c>
      <c r="I643" s="813">
        <v>5914597.3300000001</v>
      </c>
      <c r="J643" s="814" t="s">
        <v>657</v>
      </c>
      <c r="K643" s="815"/>
      <c r="L643" s="816"/>
      <c r="M643" s="817"/>
      <c r="N643" s="818"/>
      <c r="O643" s="819"/>
      <c r="P643" s="819"/>
      <c r="Q643" s="820"/>
      <c r="R643" s="1161"/>
    </row>
    <row r="644" spans="1:18">
      <c r="A644" s="1159"/>
      <c r="B644" s="1158" t="s">
        <v>1075</v>
      </c>
      <c r="C644" s="1158" t="s">
        <v>1076</v>
      </c>
      <c r="D644" s="1158" t="s">
        <v>93</v>
      </c>
      <c r="E644" s="1160">
        <v>40745</v>
      </c>
      <c r="F644" s="812"/>
      <c r="G644" s="813"/>
      <c r="H644" s="813"/>
      <c r="I644" s="813"/>
      <c r="J644" s="814"/>
      <c r="K644" s="815">
        <v>5000000</v>
      </c>
      <c r="L644" s="816"/>
      <c r="M644" s="817">
        <v>5000</v>
      </c>
      <c r="N644" s="818">
        <v>1000</v>
      </c>
      <c r="O644" s="819"/>
      <c r="P644" s="819"/>
      <c r="Q644" s="820">
        <v>250000</v>
      </c>
      <c r="R644" s="1161">
        <v>250</v>
      </c>
    </row>
    <row r="645" spans="1:18">
      <c r="A645" s="1159" t="s">
        <v>2026</v>
      </c>
      <c r="B645" s="1158" t="s">
        <v>1077</v>
      </c>
      <c r="C645" s="1158" t="s">
        <v>1078</v>
      </c>
      <c r="D645" s="1158" t="s">
        <v>107</v>
      </c>
      <c r="E645" s="1160">
        <v>40025</v>
      </c>
      <c r="F645" s="812" t="s">
        <v>160</v>
      </c>
      <c r="G645" s="813">
        <v>3742000</v>
      </c>
      <c r="H645" s="813">
        <v>0</v>
      </c>
      <c r="I645" s="813">
        <v>4487322.46</v>
      </c>
      <c r="J645" s="814" t="s">
        <v>657</v>
      </c>
      <c r="K645" s="815"/>
      <c r="L645" s="816"/>
      <c r="M645" s="817"/>
      <c r="N645" s="818"/>
      <c r="O645" s="819"/>
      <c r="P645" s="819"/>
      <c r="Q645" s="820"/>
      <c r="R645" s="1161"/>
    </row>
    <row r="646" spans="1:18">
      <c r="A646" s="1159"/>
      <c r="B646" s="1158" t="s">
        <v>1077</v>
      </c>
      <c r="C646" s="1158" t="s">
        <v>1078</v>
      </c>
      <c r="D646" s="1158" t="s">
        <v>107</v>
      </c>
      <c r="E646" s="1160">
        <v>40787</v>
      </c>
      <c r="F646" s="812"/>
      <c r="G646" s="813"/>
      <c r="H646" s="813"/>
      <c r="I646" s="813"/>
      <c r="J646" s="814"/>
      <c r="K646" s="815">
        <v>3742000</v>
      </c>
      <c r="L646" s="816"/>
      <c r="M646" s="817">
        <v>3742000</v>
      </c>
      <c r="N646" s="818">
        <v>1</v>
      </c>
      <c r="O646" s="819"/>
      <c r="P646" s="819"/>
      <c r="Q646" s="820">
        <v>112000</v>
      </c>
      <c r="R646" s="1161">
        <v>112000</v>
      </c>
    </row>
    <row r="647" spans="1:18">
      <c r="A647" s="1159" t="s">
        <v>1993</v>
      </c>
      <c r="B647" s="1158" t="s">
        <v>1079</v>
      </c>
      <c r="C647" s="1158" t="s">
        <v>1080</v>
      </c>
      <c r="D647" s="1158" t="s">
        <v>107</v>
      </c>
      <c r="E647" s="1160">
        <v>39955</v>
      </c>
      <c r="F647" s="812" t="s">
        <v>49</v>
      </c>
      <c r="G647" s="813">
        <v>1177000</v>
      </c>
      <c r="H647" s="813">
        <v>0</v>
      </c>
      <c r="I647" s="813">
        <v>1289436.3700000001</v>
      </c>
      <c r="J647" s="814" t="s">
        <v>673</v>
      </c>
      <c r="K647" s="815"/>
      <c r="L647" s="816"/>
      <c r="M647" s="817"/>
      <c r="N647" s="818"/>
      <c r="O647" s="819"/>
      <c r="P647" s="819"/>
      <c r="Q647" s="820"/>
      <c r="R647" s="1161"/>
    </row>
    <row r="648" spans="1:18">
      <c r="A648" s="1159"/>
      <c r="B648" s="1158" t="s">
        <v>1079</v>
      </c>
      <c r="C648" s="1158" t="s">
        <v>1080</v>
      </c>
      <c r="D648" s="1158" t="s">
        <v>107</v>
      </c>
      <c r="E648" s="1160">
        <v>41253</v>
      </c>
      <c r="F648" s="812"/>
      <c r="G648" s="813"/>
      <c r="H648" s="813"/>
      <c r="I648" s="813"/>
      <c r="J648" s="814"/>
      <c r="K648" s="815">
        <v>690723.49</v>
      </c>
      <c r="L648" s="816"/>
      <c r="M648" s="817">
        <v>769</v>
      </c>
      <c r="N648" s="818">
        <v>898.2</v>
      </c>
      <c r="O648" s="819">
        <v>-78276.509999999995</v>
      </c>
      <c r="P648" s="819"/>
      <c r="Q648" s="820">
        <v>2979.49</v>
      </c>
      <c r="R648" s="1161">
        <v>6</v>
      </c>
    </row>
    <row r="649" spans="1:18">
      <c r="A649" s="1159"/>
      <c r="B649" s="1158" t="s">
        <v>1079</v>
      </c>
      <c r="C649" s="1158" t="s">
        <v>1080</v>
      </c>
      <c r="D649" s="1158" t="s">
        <v>107</v>
      </c>
      <c r="E649" s="1160">
        <v>41254</v>
      </c>
      <c r="F649" s="812"/>
      <c r="G649" s="813"/>
      <c r="H649" s="813"/>
      <c r="I649" s="813"/>
      <c r="J649" s="814"/>
      <c r="K649" s="815">
        <v>366469.68</v>
      </c>
      <c r="L649" s="816"/>
      <c r="M649" s="817">
        <v>408</v>
      </c>
      <c r="N649" s="818">
        <v>898.2</v>
      </c>
      <c r="O649" s="819">
        <v>-41530.32</v>
      </c>
      <c r="P649" s="819"/>
      <c r="Q649" s="820">
        <v>26318.799999999999</v>
      </c>
      <c r="R649" s="1161">
        <v>53</v>
      </c>
    </row>
    <row r="650" spans="1:18">
      <c r="A650" s="1159"/>
      <c r="B650" s="1158" t="s">
        <v>1079</v>
      </c>
      <c r="C650" s="1158" t="s">
        <v>1080</v>
      </c>
      <c r="D650" s="1158" t="s">
        <v>107</v>
      </c>
      <c r="E650" s="1160">
        <v>41285</v>
      </c>
      <c r="F650" s="812"/>
      <c r="G650" s="813"/>
      <c r="H650" s="813"/>
      <c r="I650" s="813"/>
      <c r="J650" s="814"/>
      <c r="K650" s="815"/>
      <c r="L650" s="816">
        <v>-10571.93</v>
      </c>
      <c r="M650" s="817"/>
      <c r="N650" s="818"/>
      <c r="O650" s="819"/>
      <c r="P650" s="819"/>
      <c r="Q650" s="820"/>
      <c r="R650" s="1161"/>
    </row>
    <row r="651" spans="1:18">
      <c r="A651" s="1159"/>
      <c r="B651" s="1158" t="s">
        <v>1079</v>
      </c>
      <c r="C651" s="1158" t="s">
        <v>1080</v>
      </c>
      <c r="D651" s="1158" t="s">
        <v>107</v>
      </c>
      <c r="E651" s="1160">
        <v>41359</v>
      </c>
      <c r="F651" s="812"/>
      <c r="G651" s="813"/>
      <c r="H651" s="813"/>
      <c r="I651" s="813"/>
      <c r="J651" s="814"/>
      <c r="K651" s="815"/>
      <c r="L651" s="816">
        <v>-14428.07</v>
      </c>
      <c r="M651" s="817"/>
      <c r="N651" s="818"/>
      <c r="O651" s="819"/>
      <c r="P651" s="819"/>
      <c r="Q651" s="820"/>
      <c r="R651" s="1161"/>
    </row>
    <row r="652" spans="1:18">
      <c r="A652" s="1159" t="s">
        <v>1993</v>
      </c>
      <c r="B652" s="1158" t="s">
        <v>1081</v>
      </c>
      <c r="C652" s="1158" t="s">
        <v>1082</v>
      </c>
      <c r="D652" s="1158" t="s">
        <v>97</v>
      </c>
      <c r="E652" s="1160">
        <v>39990</v>
      </c>
      <c r="F652" s="812" t="s">
        <v>49</v>
      </c>
      <c r="G652" s="813">
        <v>3422000</v>
      </c>
      <c r="H652" s="813">
        <v>0</v>
      </c>
      <c r="I652" s="813">
        <v>3003674.75</v>
      </c>
      <c r="J652" s="814" t="s">
        <v>673</v>
      </c>
      <c r="K652" s="815"/>
      <c r="L652" s="816"/>
      <c r="M652" s="817"/>
      <c r="N652" s="818"/>
      <c r="O652" s="819"/>
      <c r="P652" s="819"/>
      <c r="Q652" s="820"/>
      <c r="R652" s="1161"/>
    </row>
    <row r="653" spans="1:18">
      <c r="A653" s="1159"/>
      <c r="B653" s="1158" t="s">
        <v>1081</v>
      </c>
      <c r="C653" s="1158" t="s">
        <v>1082</v>
      </c>
      <c r="D653" s="1158" t="s">
        <v>97</v>
      </c>
      <c r="E653" s="1160">
        <v>41263</v>
      </c>
      <c r="F653" s="812"/>
      <c r="G653" s="813"/>
      <c r="H653" s="813"/>
      <c r="I653" s="813"/>
      <c r="J653" s="814"/>
      <c r="K653" s="815">
        <v>2395742.2000000002</v>
      </c>
      <c r="L653" s="816"/>
      <c r="M653" s="817">
        <v>3422</v>
      </c>
      <c r="N653" s="818">
        <v>700.1</v>
      </c>
      <c r="O653" s="819">
        <v>-1026257.8</v>
      </c>
      <c r="P653" s="819"/>
      <c r="Q653" s="820">
        <v>94701.71</v>
      </c>
      <c r="R653" s="1161">
        <v>171</v>
      </c>
    </row>
    <row r="654" spans="1:18">
      <c r="A654" s="1159"/>
      <c r="B654" s="1158" t="s">
        <v>1081</v>
      </c>
      <c r="C654" s="1158" t="s">
        <v>1082</v>
      </c>
      <c r="D654" s="1158" t="s">
        <v>97</v>
      </c>
      <c r="E654" s="1160">
        <v>41285</v>
      </c>
      <c r="F654" s="812"/>
      <c r="G654" s="813"/>
      <c r="H654" s="813"/>
      <c r="I654" s="813"/>
      <c r="J654" s="814"/>
      <c r="K654" s="815"/>
      <c r="L654" s="816">
        <v>-23957.42</v>
      </c>
      <c r="M654" s="817"/>
      <c r="N654" s="818"/>
      <c r="O654" s="819"/>
      <c r="P654" s="819"/>
      <c r="Q654" s="820"/>
      <c r="R654" s="1161"/>
    </row>
    <row r="655" spans="1:18">
      <c r="A655" s="1159"/>
      <c r="B655" s="1158" t="s">
        <v>1081</v>
      </c>
      <c r="C655" s="1158" t="s">
        <v>1082</v>
      </c>
      <c r="D655" s="1158" t="s">
        <v>97</v>
      </c>
      <c r="E655" s="1160">
        <v>41359</v>
      </c>
      <c r="F655" s="812"/>
      <c r="G655" s="813"/>
      <c r="H655" s="813"/>
      <c r="I655" s="813"/>
      <c r="J655" s="814"/>
      <c r="K655" s="815"/>
      <c r="L655" s="816">
        <v>-1042.58</v>
      </c>
      <c r="M655" s="817"/>
      <c r="N655" s="818"/>
      <c r="O655" s="819"/>
      <c r="P655" s="819"/>
      <c r="Q655" s="820"/>
      <c r="R655" s="1161"/>
    </row>
    <row r="656" spans="1:18">
      <c r="A656" s="1159" t="s">
        <v>2025</v>
      </c>
      <c r="B656" s="1158" t="s">
        <v>1083</v>
      </c>
      <c r="C656" s="1158" t="s">
        <v>1084</v>
      </c>
      <c r="D656" s="1158" t="s">
        <v>80</v>
      </c>
      <c r="E656" s="1160">
        <v>40018</v>
      </c>
      <c r="F656" s="812" t="s">
        <v>160</v>
      </c>
      <c r="G656" s="813">
        <v>50000000</v>
      </c>
      <c r="H656" s="813">
        <v>0</v>
      </c>
      <c r="I656" s="813">
        <v>65558530.560000002</v>
      </c>
      <c r="J656" s="814" t="s">
        <v>657</v>
      </c>
      <c r="K656" s="815"/>
      <c r="L656" s="816"/>
      <c r="M656" s="817"/>
      <c r="N656" s="818"/>
      <c r="O656" s="819"/>
      <c r="P656" s="819"/>
      <c r="Q656" s="820"/>
      <c r="R656" s="1161"/>
    </row>
    <row r="657" spans="1:18">
      <c r="A657" s="1159"/>
      <c r="B657" s="1158" t="s">
        <v>1083</v>
      </c>
      <c r="C657" s="1158" t="s">
        <v>1084</v>
      </c>
      <c r="D657" s="1158" t="s">
        <v>80</v>
      </c>
      <c r="E657" s="1160">
        <v>40898</v>
      </c>
      <c r="F657" s="812"/>
      <c r="G657" s="813"/>
      <c r="H657" s="813"/>
      <c r="I657" s="813"/>
      <c r="J657" s="814"/>
      <c r="K657" s="815">
        <v>15000000</v>
      </c>
      <c r="L657" s="816"/>
      <c r="M657" s="817">
        <v>15000000</v>
      </c>
      <c r="N657" s="818">
        <v>1</v>
      </c>
      <c r="O657" s="819"/>
      <c r="P657" s="819"/>
      <c r="Q657" s="820"/>
      <c r="R657" s="1161"/>
    </row>
    <row r="658" spans="1:18">
      <c r="A658" s="1159"/>
      <c r="B658" s="1158" t="s">
        <v>1083</v>
      </c>
      <c r="C658" s="1158" t="s">
        <v>1084</v>
      </c>
      <c r="D658" s="1158" t="s">
        <v>80</v>
      </c>
      <c r="E658" s="1160">
        <v>41254</v>
      </c>
      <c r="F658" s="812"/>
      <c r="G658" s="813"/>
      <c r="H658" s="813"/>
      <c r="I658" s="813"/>
      <c r="J658" s="814"/>
      <c r="K658" s="815">
        <v>35000000</v>
      </c>
      <c r="L658" s="816"/>
      <c r="M658" s="817">
        <v>35000000</v>
      </c>
      <c r="N658" s="818">
        <v>1</v>
      </c>
      <c r="O658" s="819"/>
      <c r="P658" s="819"/>
      <c r="Q658" s="820">
        <v>2500000</v>
      </c>
      <c r="R658" s="1161">
        <v>2500000</v>
      </c>
    </row>
    <row r="659" spans="1:18">
      <c r="A659" s="1159" t="s">
        <v>2009</v>
      </c>
      <c r="B659" s="1158" t="s">
        <v>1085</v>
      </c>
      <c r="C659" s="1158" t="s">
        <v>1086</v>
      </c>
      <c r="D659" s="1158" t="s">
        <v>16</v>
      </c>
      <c r="E659" s="1160">
        <v>39885</v>
      </c>
      <c r="F659" s="812" t="s">
        <v>53</v>
      </c>
      <c r="G659" s="813">
        <v>17000000</v>
      </c>
      <c r="H659" s="813">
        <v>0</v>
      </c>
      <c r="I659" s="813">
        <v>18204166.780000001</v>
      </c>
      <c r="J659" s="814" t="s">
        <v>657</v>
      </c>
      <c r="K659" s="815"/>
      <c r="L659" s="816"/>
      <c r="M659" s="817"/>
      <c r="N659" s="818"/>
      <c r="O659" s="819"/>
      <c r="P659" s="819"/>
      <c r="Q659" s="820"/>
      <c r="R659" s="1161"/>
    </row>
    <row r="660" spans="1:18">
      <c r="A660" s="1159"/>
      <c r="B660" s="1158" t="s">
        <v>1085</v>
      </c>
      <c r="C660" s="1158" t="s">
        <v>1086</v>
      </c>
      <c r="D660" s="1158" t="s">
        <v>16</v>
      </c>
      <c r="E660" s="1160">
        <v>40403</v>
      </c>
      <c r="F660" s="812"/>
      <c r="G660" s="813"/>
      <c r="H660" s="813"/>
      <c r="I660" s="813"/>
      <c r="J660" s="814"/>
      <c r="K660" s="815">
        <v>17000000</v>
      </c>
      <c r="L660" s="816"/>
      <c r="M660" s="817">
        <v>17000</v>
      </c>
      <c r="N660" s="818">
        <v>1000</v>
      </c>
      <c r="O660" s="819"/>
      <c r="P660" s="819"/>
      <c r="Q660" s="820"/>
      <c r="R660" s="1161"/>
    </row>
    <row r="661" spans="1:18">
      <c r="A661" s="1159">
        <v>45</v>
      </c>
      <c r="B661" s="1158" t="s">
        <v>1087</v>
      </c>
      <c r="C661" s="1158" t="s">
        <v>1088</v>
      </c>
      <c r="D661" s="1158" t="s">
        <v>55</v>
      </c>
      <c r="E661" s="1160">
        <v>39822</v>
      </c>
      <c r="F661" s="812" t="s">
        <v>26</v>
      </c>
      <c r="G661" s="813">
        <v>65000000</v>
      </c>
      <c r="H661" s="813">
        <v>0</v>
      </c>
      <c r="I661" s="813">
        <v>74518906.439999998</v>
      </c>
      <c r="J661" s="814" t="s">
        <v>657</v>
      </c>
      <c r="K661" s="815"/>
      <c r="L661" s="816"/>
      <c r="M661" s="817"/>
      <c r="N661" s="818"/>
      <c r="O661" s="819"/>
      <c r="P661" s="819"/>
      <c r="Q661" s="820"/>
      <c r="R661" s="1161"/>
    </row>
    <row r="662" spans="1:18">
      <c r="A662" s="1159"/>
      <c r="B662" s="1158" t="s">
        <v>1087</v>
      </c>
      <c r="C662" s="1158" t="s">
        <v>1088</v>
      </c>
      <c r="D662" s="1158" t="s">
        <v>55</v>
      </c>
      <c r="E662" s="1160">
        <v>40787</v>
      </c>
      <c r="F662" s="812"/>
      <c r="G662" s="813"/>
      <c r="H662" s="813"/>
      <c r="I662" s="813"/>
      <c r="J662" s="814"/>
      <c r="K662" s="815">
        <v>65000000</v>
      </c>
      <c r="L662" s="816"/>
      <c r="M662" s="817">
        <v>65000</v>
      </c>
      <c r="N662" s="818">
        <v>1000</v>
      </c>
      <c r="O662" s="819"/>
      <c r="P662" s="819"/>
      <c r="Q662" s="820"/>
      <c r="R662" s="1161"/>
    </row>
    <row r="663" spans="1:18">
      <c r="A663" s="1159"/>
      <c r="B663" s="1158" t="s">
        <v>1087</v>
      </c>
      <c r="C663" s="1158" t="s">
        <v>1088</v>
      </c>
      <c r="D663" s="1158" t="s">
        <v>55</v>
      </c>
      <c r="E663" s="1160">
        <v>40870</v>
      </c>
      <c r="F663" s="812"/>
      <c r="G663" s="813"/>
      <c r="H663" s="813"/>
      <c r="I663" s="813"/>
      <c r="J663" s="814"/>
      <c r="K663" s="815"/>
      <c r="L663" s="816"/>
      <c r="M663" s="817"/>
      <c r="N663" s="818"/>
      <c r="O663" s="819"/>
      <c r="P663" s="819"/>
      <c r="Q663" s="820">
        <v>924462</v>
      </c>
      <c r="R663" s="1161">
        <v>616308</v>
      </c>
    </row>
    <row r="664" spans="1:18">
      <c r="A664" s="1159">
        <v>34</v>
      </c>
      <c r="B664" s="1158" t="s">
        <v>1089</v>
      </c>
      <c r="C664" s="1158" t="s">
        <v>1090</v>
      </c>
      <c r="D664" s="1158" t="s">
        <v>1091</v>
      </c>
      <c r="E664" s="1160">
        <v>39829</v>
      </c>
      <c r="F664" s="812" t="s">
        <v>26</v>
      </c>
      <c r="G664" s="813">
        <v>400000000</v>
      </c>
      <c r="H664" s="813">
        <v>238972281.88</v>
      </c>
      <c r="I664" s="813">
        <v>122513539.31999999</v>
      </c>
      <c r="J664" s="814" t="s">
        <v>1974</v>
      </c>
      <c r="K664" s="815"/>
      <c r="L664" s="816"/>
      <c r="M664" s="817"/>
      <c r="N664" s="818"/>
      <c r="O664" s="819"/>
      <c r="P664" s="819"/>
      <c r="Q664" s="820"/>
      <c r="R664" s="1161"/>
    </row>
    <row r="665" spans="1:18">
      <c r="A665" s="1159"/>
      <c r="B665" s="1158" t="s">
        <v>1089</v>
      </c>
      <c r="C665" s="1158" t="s">
        <v>1090</v>
      </c>
      <c r="D665" s="1158" t="s">
        <v>1091</v>
      </c>
      <c r="E665" s="1160">
        <v>41502</v>
      </c>
      <c r="F665" s="812"/>
      <c r="G665" s="813"/>
      <c r="H665" s="813"/>
      <c r="I665" s="813"/>
      <c r="J665" s="814"/>
      <c r="K665" s="815">
        <v>81000000</v>
      </c>
      <c r="L665" s="816"/>
      <c r="M665" s="817">
        <v>12000000</v>
      </c>
      <c r="N665" s="818">
        <v>6.75</v>
      </c>
      <c r="O665" s="819">
        <v>-64711540.920000002</v>
      </c>
      <c r="P665" s="819"/>
      <c r="Q665" s="820"/>
      <c r="R665" s="1161"/>
    </row>
    <row r="666" spans="1:18">
      <c r="A666" s="1159"/>
      <c r="B666" s="1158" t="s">
        <v>1089</v>
      </c>
      <c r="C666" s="1158" t="s">
        <v>1090</v>
      </c>
      <c r="D666" s="1158" t="s">
        <v>1091</v>
      </c>
      <c r="E666" s="1160">
        <v>41530</v>
      </c>
      <c r="F666" s="812"/>
      <c r="G666" s="813"/>
      <c r="H666" s="813"/>
      <c r="I666" s="813"/>
      <c r="J666" s="814"/>
      <c r="K666" s="815">
        <v>8514153</v>
      </c>
      <c r="L666" s="816"/>
      <c r="M666" s="817">
        <v>1261356</v>
      </c>
      <c r="N666" s="818">
        <v>6.75</v>
      </c>
      <c r="O666" s="819">
        <v>-6802024.2000000002</v>
      </c>
      <c r="P666" s="819"/>
      <c r="Q666" s="820"/>
      <c r="R666" s="1161"/>
    </row>
    <row r="667" spans="1:18">
      <c r="A667" s="1159" t="s">
        <v>2027</v>
      </c>
      <c r="B667" s="1158" t="s">
        <v>1092</v>
      </c>
      <c r="C667" s="1158" t="s">
        <v>1093</v>
      </c>
      <c r="D667" s="1158" t="s">
        <v>80</v>
      </c>
      <c r="E667" s="1160">
        <v>39864</v>
      </c>
      <c r="F667" s="812" t="s">
        <v>49</v>
      </c>
      <c r="G667" s="813">
        <v>7350000</v>
      </c>
      <c r="H667" s="813">
        <v>0</v>
      </c>
      <c r="I667" s="813">
        <v>9050516.5</v>
      </c>
      <c r="J667" s="814" t="s">
        <v>657</v>
      </c>
      <c r="K667" s="815"/>
      <c r="L667" s="816"/>
      <c r="M667" s="817"/>
      <c r="N667" s="818"/>
      <c r="O667" s="819"/>
      <c r="P667" s="819"/>
      <c r="Q667" s="820"/>
      <c r="R667" s="1161"/>
    </row>
    <row r="668" spans="1:18">
      <c r="A668" s="1159"/>
      <c r="B668" s="1158" t="s">
        <v>1092</v>
      </c>
      <c r="C668" s="1158" t="s">
        <v>1093</v>
      </c>
      <c r="D668" s="1158" t="s">
        <v>80</v>
      </c>
      <c r="E668" s="1160">
        <v>40926</v>
      </c>
      <c r="F668" s="812"/>
      <c r="G668" s="813"/>
      <c r="H668" s="813"/>
      <c r="I668" s="813"/>
      <c r="J668" s="814"/>
      <c r="K668" s="815">
        <v>3675000</v>
      </c>
      <c r="L668" s="816"/>
      <c r="M668" s="817">
        <v>3675</v>
      </c>
      <c r="N668" s="818">
        <v>1000</v>
      </c>
      <c r="O668" s="819"/>
      <c r="P668" s="819"/>
      <c r="Q668" s="820"/>
      <c r="R668" s="1161"/>
    </row>
    <row r="669" spans="1:18">
      <c r="A669" s="1159"/>
      <c r="B669" s="1158" t="s">
        <v>1092</v>
      </c>
      <c r="C669" s="1158" t="s">
        <v>1093</v>
      </c>
      <c r="D669" s="1158" t="s">
        <v>80</v>
      </c>
      <c r="E669" s="1160">
        <v>41206</v>
      </c>
      <c r="F669" s="812"/>
      <c r="G669" s="813"/>
      <c r="H669" s="813"/>
      <c r="I669" s="813"/>
      <c r="J669" s="814"/>
      <c r="K669" s="815">
        <v>3675000</v>
      </c>
      <c r="L669" s="816"/>
      <c r="M669" s="817">
        <v>3675</v>
      </c>
      <c r="N669" s="818">
        <v>1000</v>
      </c>
      <c r="O669" s="819"/>
      <c r="P669" s="819"/>
      <c r="Q669" s="820">
        <v>368000</v>
      </c>
      <c r="R669" s="1161">
        <v>368</v>
      </c>
    </row>
    <row r="670" spans="1:18">
      <c r="A670" s="1159" t="s">
        <v>1995</v>
      </c>
      <c r="B670" s="1158" t="s">
        <v>1094</v>
      </c>
      <c r="C670" s="1158" t="s">
        <v>1095</v>
      </c>
      <c r="D670" s="1158" t="s">
        <v>174</v>
      </c>
      <c r="E670" s="1160">
        <v>39850</v>
      </c>
      <c r="F670" s="812" t="s">
        <v>49</v>
      </c>
      <c r="G670" s="813">
        <v>3345000</v>
      </c>
      <c r="H670" s="813">
        <v>0</v>
      </c>
      <c r="I670" s="813">
        <v>3960105</v>
      </c>
      <c r="J670" s="814" t="s">
        <v>657</v>
      </c>
      <c r="K670" s="815"/>
      <c r="L670" s="816"/>
      <c r="M670" s="817"/>
      <c r="N670" s="818"/>
      <c r="O670" s="819"/>
      <c r="P670" s="819"/>
      <c r="Q670" s="820"/>
      <c r="R670" s="1161"/>
    </row>
    <row r="671" spans="1:18">
      <c r="A671" s="1159"/>
      <c r="B671" s="1158" t="s">
        <v>1094</v>
      </c>
      <c r="C671" s="1158" t="s">
        <v>1095</v>
      </c>
      <c r="D671" s="1158" t="s">
        <v>174</v>
      </c>
      <c r="E671" s="1160">
        <v>40745</v>
      </c>
      <c r="F671" s="812"/>
      <c r="G671" s="813"/>
      <c r="H671" s="813"/>
      <c r="I671" s="813"/>
      <c r="J671" s="814"/>
      <c r="K671" s="815">
        <v>3345000</v>
      </c>
      <c r="L671" s="816"/>
      <c r="M671" s="817">
        <v>3345</v>
      </c>
      <c r="N671" s="818">
        <v>1000</v>
      </c>
      <c r="O671" s="819"/>
      <c r="P671" s="819"/>
      <c r="Q671" s="820">
        <v>167000</v>
      </c>
      <c r="R671" s="1161">
        <v>167</v>
      </c>
    </row>
    <row r="672" spans="1:18">
      <c r="A672" s="1159" t="s">
        <v>1995</v>
      </c>
      <c r="B672" s="1158" t="s">
        <v>1096</v>
      </c>
      <c r="C672" s="1158" t="s">
        <v>1097</v>
      </c>
      <c r="D672" s="1158" t="s">
        <v>80</v>
      </c>
      <c r="E672" s="1160">
        <v>39829</v>
      </c>
      <c r="F672" s="812" t="s">
        <v>49</v>
      </c>
      <c r="G672" s="813">
        <v>10000000</v>
      </c>
      <c r="H672" s="813">
        <v>0</v>
      </c>
      <c r="I672" s="813">
        <v>11941222.220000001</v>
      </c>
      <c r="J672" s="814" t="s">
        <v>657</v>
      </c>
      <c r="K672" s="815"/>
      <c r="L672" s="816"/>
      <c r="M672" s="817"/>
      <c r="N672" s="818"/>
      <c r="O672" s="819"/>
      <c r="P672" s="819"/>
      <c r="Q672" s="820"/>
      <c r="R672" s="1161"/>
    </row>
    <row r="673" spans="1:18">
      <c r="A673" s="1159"/>
      <c r="B673" s="1158" t="s">
        <v>1096</v>
      </c>
      <c r="C673" s="1158" t="s">
        <v>1097</v>
      </c>
      <c r="D673" s="1158" t="s">
        <v>80</v>
      </c>
      <c r="E673" s="1160">
        <v>40794</v>
      </c>
      <c r="F673" s="812"/>
      <c r="G673" s="813"/>
      <c r="H673" s="813"/>
      <c r="I673" s="813"/>
      <c r="J673" s="814"/>
      <c r="K673" s="815">
        <v>10000000</v>
      </c>
      <c r="L673" s="816"/>
      <c r="M673" s="817">
        <v>10000</v>
      </c>
      <c r="N673" s="818">
        <v>1000</v>
      </c>
      <c r="O673" s="819"/>
      <c r="P673" s="819"/>
      <c r="Q673" s="820">
        <v>500000</v>
      </c>
      <c r="R673" s="1161">
        <v>500</v>
      </c>
    </row>
    <row r="674" spans="1:18">
      <c r="A674" s="1159">
        <v>8</v>
      </c>
      <c r="B674" s="1158" t="s">
        <v>1098</v>
      </c>
      <c r="C674" s="1158" t="s">
        <v>810</v>
      </c>
      <c r="D674" s="1158" t="s">
        <v>90</v>
      </c>
      <c r="E674" s="1160">
        <v>39813</v>
      </c>
      <c r="F674" s="812" t="s">
        <v>49</v>
      </c>
      <c r="G674" s="813">
        <v>295400000</v>
      </c>
      <c r="H674" s="813">
        <v>0</v>
      </c>
      <c r="I674" s="813">
        <v>119071500.97</v>
      </c>
      <c r="J674" s="814" t="s">
        <v>673</v>
      </c>
      <c r="K674" s="815"/>
      <c r="L674" s="816"/>
      <c r="M674" s="817"/>
      <c r="N674" s="818"/>
      <c r="O674" s="819"/>
      <c r="P674" s="819"/>
      <c r="Q674" s="820"/>
      <c r="R674" s="1161"/>
    </row>
    <row r="675" spans="1:18">
      <c r="A675" s="1159"/>
      <c r="B675" s="1158" t="s">
        <v>1098</v>
      </c>
      <c r="C675" s="1158" t="s">
        <v>810</v>
      </c>
      <c r="D675" s="1158" t="s">
        <v>90</v>
      </c>
      <c r="E675" s="1160">
        <v>41494</v>
      </c>
      <c r="F675" s="812"/>
      <c r="G675" s="813"/>
      <c r="H675" s="813"/>
      <c r="I675" s="813"/>
      <c r="J675" s="814"/>
      <c r="K675" s="815">
        <v>105000</v>
      </c>
      <c r="L675" s="816"/>
      <c r="M675" s="817">
        <v>300</v>
      </c>
      <c r="N675" s="818">
        <v>350</v>
      </c>
      <c r="O675" s="819">
        <v>-195000</v>
      </c>
      <c r="P675" s="819"/>
      <c r="Q675" s="820"/>
      <c r="R675" s="1161"/>
    </row>
    <row r="676" spans="1:18">
      <c r="A676" s="1159"/>
      <c r="B676" s="1158" t="s">
        <v>1098</v>
      </c>
      <c r="C676" s="1158" t="s">
        <v>810</v>
      </c>
      <c r="D676" s="1158" t="s">
        <v>90</v>
      </c>
      <c r="E676" s="1160">
        <v>41495</v>
      </c>
      <c r="F676" s="812"/>
      <c r="G676" s="813"/>
      <c r="H676" s="813"/>
      <c r="I676" s="813"/>
      <c r="J676" s="814"/>
      <c r="K676" s="815">
        <v>12171950</v>
      </c>
      <c r="L676" s="816"/>
      <c r="M676" s="817">
        <v>34777</v>
      </c>
      <c r="N676" s="818">
        <v>350</v>
      </c>
      <c r="O676" s="819">
        <v>-22605050</v>
      </c>
      <c r="P676" s="819"/>
      <c r="Q676" s="820">
        <v>2430181.71</v>
      </c>
      <c r="R676" s="1161">
        <v>4299</v>
      </c>
    </row>
    <row r="677" spans="1:18">
      <c r="A677" s="1159"/>
      <c r="B677" s="1158" t="s">
        <v>1098</v>
      </c>
      <c r="C677" s="1158" t="s">
        <v>810</v>
      </c>
      <c r="D677" s="1158" t="s">
        <v>90</v>
      </c>
      <c r="E677" s="1160">
        <v>41498</v>
      </c>
      <c r="F677" s="812"/>
      <c r="G677" s="813"/>
      <c r="H677" s="813"/>
      <c r="I677" s="813"/>
      <c r="J677" s="814"/>
      <c r="K677" s="815">
        <v>87028900</v>
      </c>
      <c r="L677" s="816"/>
      <c r="M677" s="817">
        <v>248654</v>
      </c>
      <c r="N677" s="818">
        <v>350</v>
      </c>
      <c r="O677" s="819">
        <v>-161625100</v>
      </c>
      <c r="P677" s="819"/>
      <c r="Q677" s="820">
        <v>5919151.5899999999</v>
      </c>
      <c r="R677" s="1161">
        <v>10471</v>
      </c>
    </row>
    <row r="678" spans="1:18">
      <c r="A678" s="1159"/>
      <c r="B678" s="1158" t="s">
        <v>1098</v>
      </c>
      <c r="C678" s="1158" t="s">
        <v>810</v>
      </c>
      <c r="D678" s="1158" t="s">
        <v>90</v>
      </c>
      <c r="E678" s="1160">
        <v>41529</v>
      </c>
      <c r="F678" s="812"/>
      <c r="G678" s="813"/>
      <c r="H678" s="813"/>
      <c r="I678" s="813"/>
      <c r="J678" s="814"/>
      <c r="K678" s="815"/>
      <c r="L678" s="816">
        <v>-993058.5</v>
      </c>
      <c r="M678" s="817"/>
      <c r="N678" s="818"/>
      <c r="O678" s="819"/>
      <c r="P678" s="819"/>
      <c r="Q678" s="820"/>
      <c r="R678" s="1161"/>
    </row>
    <row r="679" spans="1:18">
      <c r="A679" s="1159"/>
      <c r="B679" s="1158" t="s">
        <v>1098</v>
      </c>
      <c r="C679" s="1158" t="s">
        <v>810</v>
      </c>
      <c r="D679" s="1158" t="s">
        <v>90</v>
      </c>
      <c r="E679" s="1160">
        <v>41541</v>
      </c>
      <c r="F679" s="812"/>
      <c r="G679" s="813"/>
      <c r="H679" s="813"/>
      <c r="I679" s="813"/>
      <c r="J679" s="814"/>
      <c r="K679" s="815">
        <v>3209702.21</v>
      </c>
      <c r="L679" s="816"/>
      <c r="M679" s="817">
        <v>5819</v>
      </c>
      <c r="N679" s="818">
        <v>551.6</v>
      </c>
      <c r="O679" s="819">
        <v>-2609297.79</v>
      </c>
      <c r="P679" s="819"/>
      <c r="Q679" s="820"/>
      <c r="R679" s="1161"/>
    </row>
    <row r="680" spans="1:18">
      <c r="A680" s="1159"/>
      <c r="B680" s="1158" t="s">
        <v>1098</v>
      </c>
      <c r="C680" s="1158" t="s">
        <v>810</v>
      </c>
      <c r="D680" s="1158" t="s">
        <v>90</v>
      </c>
      <c r="E680" s="1160">
        <v>41542</v>
      </c>
      <c r="F680" s="812"/>
      <c r="G680" s="813"/>
      <c r="H680" s="813"/>
      <c r="I680" s="813"/>
      <c r="J680" s="814"/>
      <c r="K680" s="815">
        <v>3226801.5</v>
      </c>
      <c r="L680" s="816"/>
      <c r="M680" s="817">
        <v>5850</v>
      </c>
      <c r="N680" s="818">
        <v>551.6</v>
      </c>
      <c r="O680" s="819">
        <v>-2623198.5</v>
      </c>
      <c r="P680" s="819"/>
      <c r="Q680" s="820"/>
      <c r="R680" s="1161"/>
    </row>
    <row r="681" spans="1:18">
      <c r="A681" s="1159"/>
      <c r="B681" s="1158" t="s">
        <v>1098</v>
      </c>
      <c r="C681" s="1158" t="s">
        <v>810</v>
      </c>
      <c r="D681" s="1158" t="s">
        <v>90</v>
      </c>
      <c r="E681" s="1160">
        <v>41576</v>
      </c>
      <c r="F681" s="812"/>
      <c r="G681" s="813"/>
      <c r="H681" s="813"/>
      <c r="I681" s="813"/>
      <c r="J681" s="814"/>
      <c r="K681" s="815"/>
      <c r="L681" s="816">
        <v>-64365.04</v>
      </c>
      <c r="M681" s="817"/>
      <c r="N681" s="818"/>
      <c r="O681" s="819"/>
      <c r="P681" s="819"/>
      <c r="Q681" s="820"/>
      <c r="R681" s="1161"/>
    </row>
    <row r="682" spans="1:18">
      <c r="A682" s="1159">
        <v>45</v>
      </c>
      <c r="B682" s="1158" t="s">
        <v>1099</v>
      </c>
      <c r="C682" s="1158" t="s">
        <v>1100</v>
      </c>
      <c r="D682" s="1158" t="s">
        <v>80</v>
      </c>
      <c r="E682" s="1160">
        <v>39878</v>
      </c>
      <c r="F682" s="812" t="s">
        <v>26</v>
      </c>
      <c r="G682" s="813">
        <v>100000000</v>
      </c>
      <c r="H682" s="813">
        <v>0</v>
      </c>
      <c r="I682" s="813">
        <v>112410898.89</v>
      </c>
      <c r="J682" s="814" t="s">
        <v>657</v>
      </c>
      <c r="K682" s="815"/>
      <c r="L682" s="816"/>
      <c r="M682" s="817"/>
      <c r="N682" s="818"/>
      <c r="O682" s="819"/>
      <c r="P682" s="819"/>
      <c r="Q682" s="820"/>
      <c r="R682" s="1161"/>
    </row>
    <row r="683" spans="1:18">
      <c r="A683" s="1159"/>
      <c r="B683" s="1158" t="s">
        <v>1099</v>
      </c>
      <c r="C683" s="1158" t="s">
        <v>1100</v>
      </c>
      <c r="D683" s="1158" t="s">
        <v>80</v>
      </c>
      <c r="E683" s="1160">
        <v>40780</v>
      </c>
      <c r="F683" s="812"/>
      <c r="G683" s="813"/>
      <c r="H683" s="813"/>
      <c r="I683" s="813"/>
      <c r="J683" s="814"/>
      <c r="K683" s="815">
        <v>100000000</v>
      </c>
      <c r="L683" s="816"/>
      <c r="M683" s="817">
        <v>100000</v>
      </c>
      <c r="N683" s="818">
        <v>1000</v>
      </c>
      <c r="O683" s="819"/>
      <c r="P683" s="819"/>
      <c r="Q683" s="820"/>
      <c r="R683" s="1161"/>
    </row>
    <row r="684" spans="1:18">
      <c r="A684" s="1159"/>
      <c r="B684" s="1158" t="s">
        <v>1099</v>
      </c>
      <c r="C684" s="1158" t="s">
        <v>1100</v>
      </c>
      <c r="D684" s="1158" t="s">
        <v>80</v>
      </c>
      <c r="E684" s="1160">
        <v>40870</v>
      </c>
      <c r="F684" s="812"/>
      <c r="G684" s="813"/>
      <c r="H684" s="813"/>
      <c r="I684" s="813"/>
      <c r="J684" s="814"/>
      <c r="K684" s="815"/>
      <c r="L684" s="816"/>
      <c r="M684" s="817"/>
      <c r="N684" s="818"/>
      <c r="O684" s="819"/>
      <c r="P684" s="819"/>
      <c r="Q684" s="820">
        <v>63677</v>
      </c>
      <c r="R684" s="1161">
        <v>573833</v>
      </c>
    </row>
    <row r="685" spans="1:18">
      <c r="A685" s="1159" t="s">
        <v>2023</v>
      </c>
      <c r="B685" s="1158" t="s">
        <v>1101</v>
      </c>
      <c r="C685" s="1158" t="s">
        <v>1102</v>
      </c>
      <c r="D685" s="1158" t="s">
        <v>81</v>
      </c>
      <c r="E685" s="1160">
        <v>39913</v>
      </c>
      <c r="F685" s="812" t="s">
        <v>26</v>
      </c>
      <c r="G685" s="813">
        <v>2211000</v>
      </c>
      <c r="H685" s="813">
        <v>0</v>
      </c>
      <c r="I685" s="813">
        <v>4693275.6100000003</v>
      </c>
      <c r="J685" s="814" t="s">
        <v>673</v>
      </c>
      <c r="K685" s="815"/>
      <c r="L685" s="816"/>
      <c r="M685" s="817"/>
      <c r="N685" s="818"/>
      <c r="O685" s="819"/>
      <c r="P685" s="819"/>
      <c r="Q685" s="820"/>
      <c r="R685" s="1161"/>
    </row>
    <row r="686" spans="1:18">
      <c r="A686" s="1159"/>
      <c r="B686" s="1158" t="s">
        <v>1101</v>
      </c>
      <c r="C686" s="1158" t="s">
        <v>1102</v>
      </c>
      <c r="D686" s="1158" t="s">
        <v>81</v>
      </c>
      <c r="E686" s="1160">
        <v>40158</v>
      </c>
      <c r="F686" s="812"/>
      <c r="G686" s="813">
        <v>2032000</v>
      </c>
      <c r="H686" s="813"/>
      <c r="I686" s="813"/>
      <c r="J686" s="814"/>
      <c r="K686" s="815"/>
      <c r="L686" s="816"/>
      <c r="M686" s="817"/>
      <c r="N686" s="818"/>
      <c r="O686" s="819"/>
      <c r="P686" s="819"/>
      <c r="Q686" s="820"/>
      <c r="R686" s="1161"/>
    </row>
    <row r="687" spans="1:18">
      <c r="A687" s="1159"/>
      <c r="B687" s="1158" t="s">
        <v>1101</v>
      </c>
      <c r="C687" s="1158" t="s">
        <v>1102</v>
      </c>
      <c r="D687" s="1158" t="s">
        <v>81</v>
      </c>
      <c r="E687" s="1160">
        <v>41262</v>
      </c>
      <c r="F687" s="812"/>
      <c r="G687" s="813"/>
      <c r="H687" s="813"/>
      <c r="I687" s="813"/>
      <c r="J687" s="814"/>
      <c r="K687" s="815">
        <v>1373084</v>
      </c>
      <c r="L687" s="816"/>
      <c r="M687" s="817">
        <v>1500</v>
      </c>
      <c r="N687" s="818">
        <v>916.7</v>
      </c>
      <c r="O687" s="819">
        <v>-126916</v>
      </c>
      <c r="P687" s="819"/>
      <c r="Q687" s="820">
        <v>90461.65</v>
      </c>
      <c r="R687" s="1161">
        <v>111</v>
      </c>
    </row>
    <row r="688" spans="1:18">
      <c r="A688" s="1159"/>
      <c r="B688" s="1158" t="s">
        <v>1101</v>
      </c>
      <c r="C688" s="1158" t="s">
        <v>1102</v>
      </c>
      <c r="D688" s="1158" t="s">
        <v>81</v>
      </c>
      <c r="E688" s="1160">
        <v>41263</v>
      </c>
      <c r="F688" s="812"/>
      <c r="G688" s="813"/>
      <c r="H688" s="813"/>
      <c r="I688" s="813"/>
      <c r="J688" s="814"/>
      <c r="K688" s="815">
        <v>2510399.84</v>
      </c>
      <c r="L688" s="816"/>
      <c r="M688" s="817">
        <v>2743</v>
      </c>
      <c r="N688" s="818">
        <v>915.6</v>
      </c>
      <c r="O688" s="819">
        <v>-232600.16</v>
      </c>
      <c r="P688" s="819"/>
      <c r="Q688" s="820"/>
      <c r="R688" s="1161"/>
    </row>
    <row r="689" spans="1:18">
      <c r="A689" s="1159"/>
      <c r="B689" s="1158" t="s">
        <v>1101</v>
      </c>
      <c r="C689" s="1158" t="s">
        <v>1102</v>
      </c>
      <c r="D689" s="1158" t="s">
        <v>81</v>
      </c>
      <c r="E689" s="1160">
        <v>41285</v>
      </c>
      <c r="F689" s="812"/>
      <c r="G689" s="813"/>
      <c r="H689" s="813"/>
      <c r="I689" s="813"/>
      <c r="J689" s="814"/>
      <c r="K689" s="815"/>
      <c r="L689" s="816">
        <v>-33333.33</v>
      </c>
      <c r="M689" s="817"/>
      <c r="N689" s="818"/>
      <c r="O689" s="819"/>
      <c r="P689" s="819"/>
      <c r="Q689" s="820"/>
      <c r="R689" s="1161"/>
    </row>
    <row r="690" spans="1:18">
      <c r="A690" s="1159">
        <v>45</v>
      </c>
      <c r="B690" s="1158" t="s">
        <v>1103</v>
      </c>
      <c r="C690" s="1158" t="s">
        <v>1104</v>
      </c>
      <c r="D690" s="1158" t="s">
        <v>81</v>
      </c>
      <c r="E690" s="1160">
        <v>39801</v>
      </c>
      <c r="F690" s="812" t="s">
        <v>26</v>
      </c>
      <c r="G690" s="813">
        <v>25000000</v>
      </c>
      <c r="H690" s="813">
        <v>0</v>
      </c>
      <c r="I690" s="813">
        <v>28810847.550000001</v>
      </c>
      <c r="J690" s="814" t="s">
        <v>657</v>
      </c>
      <c r="K690" s="815"/>
      <c r="L690" s="816"/>
      <c r="M690" s="817"/>
      <c r="N690" s="818"/>
      <c r="O690" s="819"/>
      <c r="P690" s="819"/>
      <c r="Q690" s="820"/>
      <c r="R690" s="1161"/>
    </row>
    <row r="691" spans="1:18">
      <c r="A691" s="1159"/>
      <c r="B691" s="1158" t="s">
        <v>1103</v>
      </c>
      <c r="C691" s="1158" t="s">
        <v>1104</v>
      </c>
      <c r="D691" s="1158" t="s">
        <v>81</v>
      </c>
      <c r="E691" s="1160">
        <v>40738</v>
      </c>
      <c r="F691" s="812"/>
      <c r="G691" s="813"/>
      <c r="H691" s="813"/>
      <c r="I691" s="813"/>
      <c r="J691" s="814"/>
      <c r="K691" s="815">
        <v>25000000</v>
      </c>
      <c r="L691" s="816"/>
      <c r="M691" s="817">
        <v>25000</v>
      </c>
      <c r="N691" s="818">
        <v>1000</v>
      </c>
      <c r="O691" s="819"/>
      <c r="P691" s="819"/>
      <c r="Q691" s="820"/>
      <c r="R691" s="1161"/>
    </row>
    <row r="692" spans="1:18">
      <c r="A692" s="1159"/>
      <c r="B692" s="1158" t="s">
        <v>1103</v>
      </c>
      <c r="C692" s="1158" t="s">
        <v>1104</v>
      </c>
      <c r="D692" s="1158" t="s">
        <v>81</v>
      </c>
      <c r="E692" s="1160">
        <v>40779</v>
      </c>
      <c r="F692" s="812"/>
      <c r="G692" s="813"/>
      <c r="H692" s="813"/>
      <c r="I692" s="813"/>
      <c r="J692" s="814"/>
      <c r="K692" s="815"/>
      <c r="L692" s="816"/>
      <c r="M692" s="817"/>
      <c r="N692" s="818"/>
      <c r="O692" s="819"/>
      <c r="P692" s="819"/>
      <c r="Q692" s="820">
        <v>599042</v>
      </c>
      <c r="R692" s="1161">
        <v>599042</v>
      </c>
    </row>
    <row r="693" spans="1:18">
      <c r="A693" s="1159"/>
      <c r="B693" s="1158" t="s">
        <v>1105</v>
      </c>
      <c r="C693" s="1158" t="s">
        <v>962</v>
      </c>
      <c r="D693" s="1158" t="s">
        <v>131</v>
      </c>
      <c r="E693" s="1160">
        <v>39906</v>
      </c>
      <c r="F693" s="812" t="s">
        <v>26</v>
      </c>
      <c r="G693" s="813">
        <v>10958000</v>
      </c>
      <c r="H693" s="813">
        <v>0</v>
      </c>
      <c r="I693" s="813">
        <v>11956712.439999999</v>
      </c>
      <c r="J693" s="814" t="s">
        <v>673</v>
      </c>
      <c r="K693" s="815"/>
      <c r="L693" s="816"/>
      <c r="M693" s="817"/>
      <c r="N693" s="818"/>
      <c r="O693" s="819"/>
      <c r="P693" s="819"/>
      <c r="Q693" s="820"/>
      <c r="R693" s="1161"/>
    </row>
    <row r="694" spans="1:18">
      <c r="A694" s="1159"/>
      <c r="B694" s="1158" t="s">
        <v>1105</v>
      </c>
      <c r="C694" s="1158" t="s">
        <v>962</v>
      </c>
      <c r="D694" s="1158" t="s">
        <v>131</v>
      </c>
      <c r="E694" s="1160">
        <v>41079</v>
      </c>
      <c r="F694" s="812"/>
      <c r="G694" s="813"/>
      <c r="H694" s="813"/>
      <c r="I694" s="813"/>
      <c r="J694" s="814"/>
      <c r="K694" s="815">
        <v>10082565.380000001</v>
      </c>
      <c r="L694" s="816">
        <v>-151238.48000000001</v>
      </c>
      <c r="M694" s="817">
        <v>10958</v>
      </c>
      <c r="N694" s="818">
        <v>920.1</v>
      </c>
      <c r="O694" s="819">
        <v>-875434.62</v>
      </c>
      <c r="P694" s="819"/>
      <c r="Q694" s="820"/>
      <c r="R694" s="1161"/>
    </row>
    <row r="695" spans="1:18">
      <c r="A695" s="1159"/>
      <c r="B695" s="1158" t="s">
        <v>1105</v>
      </c>
      <c r="C695" s="1158" t="s">
        <v>962</v>
      </c>
      <c r="D695" s="1158" t="s">
        <v>131</v>
      </c>
      <c r="E695" s="1160">
        <v>41311</v>
      </c>
      <c r="F695" s="812"/>
      <c r="G695" s="813"/>
      <c r="H695" s="813"/>
      <c r="I695" s="813"/>
      <c r="J695" s="814"/>
      <c r="K695" s="815"/>
      <c r="L695" s="816"/>
      <c r="M695" s="817"/>
      <c r="N695" s="818"/>
      <c r="O695" s="819"/>
      <c r="P695" s="819"/>
      <c r="Q695" s="820">
        <v>266041.78000000003</v>
      </c>
      <c r="R695" s="1161">
        <v>417648</v>
      </c>
    </row>
    <row r="696" spans="1:18">
      <c r="A696" s="1159" t="s">
        <v>2028</v>
      </c>
      <c r="B696" s="1158" t="s">
        <v>1106</v>
      </c>
      <c r="C696" s="1158" t="s">
        <v>1107</v>
      </c>
      <c r="D696" s="1158" t="s">
        <v>81</v>
      </c>
      <c r="E696" s="1160">
        <v>39857</v>
      </c>
      <c r="F696" s="812" t="s">
        <v>49</v>
      </c>
      <c r="G696" s="813">
        <v>2200000</v>
      </c>
      <c r="H696" s="813">
        <v>0</v>
      </c>
      <c r="I696" s="813">
        <v>5446642.9400000004</v>
      </c>
      <c r="J696" s="814" t="s">
        <v>657</v>
      </c>
      <c r="K696" s="815"/>
      <c r="L696" s="816"/>
      <c r="M696" s="817"/>
      <c r="N696" s="818"/>
      <c r="O696" s="819"/>
      <c r="P696" s="819"/>
      <c r="Q696" s="820"/>
      <c r="R696" s="1161"/>
    </row>
    <row r="697" spans="1:18">
      <c r="A697" s="1159"/>
      <c r="B697" s="1158" t="s">
        <v>1106</v>
      </c>
      <c r="C697" s="1158" t="s">
        <v>1107</v>
      </c>
      <c r="D697" s="1158" t="s">
        <v>81</v>
      </c>
      <c r="E697" s="1160">
        <v>40169</v>
      </c>
      <c r="F697" s="812"/>
      <c r="G697" s="813">
        <v>2836000</v>
      </c>
      <c r="H697" s="813"/>
      <c r="I697" s="813"/>
      <c r="J697" s="814"/>
      <c r="K697" s="815"/>
      <c r="L697" s="816"/>
      <c r="M697" s="817"/>
      <c r="N697" s="818"/>
      <c r="O697" s="819"/>
      <c r="P697" s="819"/>
      <c r="Q697" s="820"/>
      <c r="R697" s="1161"/>
    </row>
    <row r="698" spans="1:18">
      <c r="A698" s="1159"/>
      <c r="B698" s="1158" t="s">
        <v>1106</v>
      </c>
      <c r="C698" s="1158" t="s">
        <v>1107</v>
      </c>
      <c r="D698" s="1158" t="s">
        <v>81</v>
      </c>
      <c r="E698" s="1160">
        <v>40445</v>
      </c>
      <c r="F698" s="812"/>
      <c r="G698" s="813"/>
      <c r="H698" s="813"/>
      <c r="I698" s="813"/>
      <c r="J698" s="814"/>
      <c r="K698" s="815">
        <v>5036000</v>
      </c>
      <c r="L698" s="816"/>
      <c r="M698" s="817">
        <v>5036</v>
      </c>
      <c r="N698" s="818">
        <v>1000</v>
      </c>
      <c r="O698" s="819"/>
      <c r="P698" s="819"/>
      <c r="Q698" s="820">
        <v>110000</v>
      </c>
      <c r="R698" s="1161">
        <v>110</v>
      </c>
    </row>
    <row r="699" spans="1:18">
      <c r="A699" s="1159"/>
      <c r="B699" s="1158" t="s">
        <v>1108</v>
      </c>
      <c r="C699" s="1158" t="s">
        <v>1109</v>
      </c>
      <c r="D699" s="1158" t="s">
        <v>128</v>
      </c>
      <c r="E699" s="1160">
        <v>39836</v>
      </c>
      <c r="F699" s="812" t="s">
        <v>26</v>
      </c>
      <c r="G699" s="813">
        <v>23184000</v>
      </c>
      <c r="H699" s="813">
        <v>0</v>
      </c>
      <c r="I699" s="813">
        <v>25245684.710000001</v>
      </c>
      <c r="J699" s="814" t="s">
        <v>673</v>
      </c>
      <c r="K699" s="815"/>
      <c r="L699" s="816"/>
      <c r="M699" s="817"/>
      <c r="N699" s="818"/>
      <c r="O699" s="819"/>
      <c r="P699" s="819"/>
      <c r="Q699" s="820"/>
      <c r="R699" s="1161"/>
    </row>
    <row r="700" spans="1:18">
      <c r="A700" s="1159"/>
      <c r="B700" s="1158" t="s">
        <v>1108</v>
      </c>
      <c r="C700" s="1158" t="s">
        <v>1109</v>
      </c>
      <c r="D700" s="1158" t="s">
        <v>128</v>
      </c>
      <c r="E700" s="1160">
        <v>41093</v>
      </c>
      <c r="F700" s="812"/>
      <c r="G700" s="813"/>
      <c r="H700" s="813"/>
      <c r="I700" s="813"/>
      <c r="J700" s="814"/>
      <c r="K700" s="815">
        <v>21004704</v>
      </c>
      <c r="L700" s="816">
        <v>-315070.56</v>
      </c>
      <c r="M700" s="817">
        <v>23184</v>
      </c>
      <c r="N700" s="818">
        <v>906</v>
      </c>
      <c r="O700" s="819">
        <v>-2179296</v>
      </c>
      <c r="P700" s="819"/>
      <c r="Q700" s="820"/>
      <c r="R700" s="1161"/>
    </row>
    <row r="701" spans="1:18">
      <c r="A701" s="1159"/>
      <c r="B701" s="1158" t="s">
        <v>1108</v>
      </c>
      <c r="C701" s="1158" t="s">
        <v>1109</v>
      </c>
      <c r="D701" s="1158" t="s">
        <v>128</v>
      </c>
      <c r="E701" s="1160">
        <v>41157</v>
      </c>
      <c r="F701" s="812"/>
      <c r="G701" s="813"/>
      <c r="H701" s="813"/>
      <c r="I701" s="813"/>
      <c r="J701" s="814"/>
      <c r="K701" s="815"/>
      <c r="L701" s="816"/>
      <c r="M701" s="817"/>
      <c r="N701" s="818"/>
      <c r="O701" s="819"/>
      <c r="P701" s="819"/>
      <c r="Q701" s="820">
        <v>563174</v>
      </c>
      <c r="R701" s="1161">
        <v>469312</v>
      </c>
    </row>
    <row r="702" spans="1:18">
      <c r="A702" s="1159" t="s">
        <v>1992</v>
      </c>
      <c r="B702" s="1158" t="s">
        <v>1110</v>
      </c>
      <c r="C702" s="1158" t="s">
        <v>1111</v>
      </c>
      <c r="D702" s="1158" t="s">
        <v>102</v>
      </c>
      <c r="E702" s="1160">
        <v>39892</v>
      </c>
      <c r="F702" s="812" t="s">
        <v>49</v>
      </c>
      <c r="G702" s="813">
        <v>4500000</v>
      </c>
      <c r="H702" s="813">
        <v>0</v>
      </c>
      <c r="I702" s="813">
        <v>5339487.75</v>
      </c>
      <c r="J702" s="814" t="s">
        <v>657</v>
      </c>
      <c r="K702" s="815"/>
      <c r="L702" s="816"/>
      <c r="M702" s="817"/>
      <c r="N702" s="818"/>
      <c r="O702" s="819"/>
      <c r="P702" s="819"/>
      <c r="Q702" s="820"/>
      <c r="R702" s="1161"/>
    </row>
    <row r="703" spans="1:18">
      <c r="A703" s="1159"/>
      <c r="B703" s="1158" t="s">
        <v>1110</v>
      </c>
      <c r="C703" s="1158" t="s">
        <v>1111</v>
      </c>
      <c r="D703" s="1158" t="s">
        <v>102</v>
      </c>
      <c r="E703" s="1160">
        <v>40808</v>
      </c>
      <c r="F703" s="812"/>
      <c r="G703" s="813"/>
      <c r="H703" s="813"/>
      <c r="I703" s="813"/>
      <c r="J703" s="814"/>
      <c r="K703" s="815">
        <v>4500000</v>
      </c>
      <c r="L703" s="816"/>
      <c r="M703" s="817">
        <v>4500</v>
      </c>
      <c r="N703" s="818">
        <v>1000</v>
      </c>
      <c r="O703" s="819"/>
      <c r="P703" s="819"/>
      <c r="Q703" s="820">
        <v>225000</v>
      </c>
      <c r="R703" s="1161">
        <v>225</v>
      </c>
    </row>
    <row r="704" spans="1:18">
      <c r="A704" s="1159">
        <v>12</v>
      </c>
      <c r="B704" s="1158" t="s">
        <v>1112</v>
      </c>
      <c r="C704" s="1158" t="s">
        <v>1113</v>
      </c>
      <c r="D704" s="1158" t="s">
        <v>131</v>
      </c>
      <c r="E704" s="1160">
        <v>39773</v>
      </c>
      <c r="F704" s="812" t="s">
        <v>26</v>
      </c>
      <c r="G704" s="813">
        <v>41500000</v>
      </c>
      <c r="H704" s="813">
        <v>0</v>
      </c>
      <c r="I704" s="813">
        <v>42839002.780000001</v>
      </c>
      <c r="J704" s="814" t="s">
        <v>657</v>
      </c>
      <c r="K704" s="815"/>
      <c r="L704" s="816"/>
      <c r="M704" s="817"/>
      <c r="N704" s="818"/>
      <c r="O704" s="819"/>
      <c r="P704" s="819"/>
      <c r="Q704" s="820"/>
      <c r="R704" s="1161"/>
    </row>
    <row r="705" spans="1:18">
      <c r="A705" s="1159"/>
      <c r="B705" s="1158" t="s">
        <v>1112</v>
      </c>
      <c r="C705" s="1158" t="s">
        <v>1113</v>
      </c>
      <c r="D705" s="1158" t="s">
        <v>131</v>
      </c>
      <c r="E705" s="1160">
        <v>40002</v>
      </c>
      <c r="F705" s="812"/>
      <c r="G705" s="813"/>
      <c r="H705" s="813"/>
      <c r="I705" s="813"/>
      <c r="J705" s="814"/>
      <c r="K705" s="815">
        <v>41500000</v>
      </c>
      <c r="L705" s="816"/>
      <c r="M705" s="817">
        <v>41500</v>
      </c>
      <c r="N705" s="818">
        <v>1000</v>
      </c>
      <c r="O705" s="819"/>
      <c r="P705" s="819"/>
      <c r="Q705" s="820"/>
      <c r="R705" s="1161"/>
    </row>
    <row r="706" spans="1:18">
      <c r="A706" s="1159"/>
      <c r="B706" s="1158" t="s">
        <v>1112</v>
      </c>
      <c r="C706" s="1158" t="s">
        <v>1113</v>
      </c>
      <c r="D706" s="1158" t="s">
        <v>131</v>
      </c>
      <c r="E706" s="1160">
        <v>40869</v>
      </c>
      <c r="F706" s="812"/>
      <c r="G706" s="813"/>
      <c r="H706" s="813"/>
      <c r="I706" s="813"/>
      <c r="J706" s="814"/>
      <c r="K706" s="815"/>
      <c r="L706" s="816"/>
      <c r="M706" s="817"/>
      <c r="N706" s="818"/>
      <c r="O706" s="819"/>
      <c r="P706" s="819"/>
      <c r="Q706" s="820">
        <v>30600</v>
      </c>
      <c r="R706" s="1161">
        <v>88273</v>
      </c>
    </row>
    <row r="707" spans="1:18">
      <c r="A707" s="1159" t="s">
        <v>2029</v>
      </c>
      <c r="B707" s="1158" t="s">
        <v>1114</v>
      </c>
      <c r="C707" s="1158" t="s">
        <v>1034</v>
      </c>
      <c r="D707" s="1158" t="s">
        <v>96</v>
      </c>
      <c r="E707" s="1160">
        <v>39948</v>
      </c>
      <c r="F707" s="812" t="s">
        <v>49</v>
      </c>
      <c r="G707" s="813">
        <v>14800000</v>
      </c>
      <c r="H707" s="813">
        <v>14800000</v>
      </c>
      <c r="I707" s="813">
        <v>3575828.3</v>
      </c>
      <c r="J707" s="814" t="s">
        <v>662</v>
      </c>
      <c r="K707" s="815"/>
      <c r="L707" s="816"/>
      <c r="M707" s="817"/>
      <c r="N707" s="818"/>
      <c r="O707" s="819"/>
      <c r="P707" s="819"/>
      <c r="Q707" s="820"/>
      <c r="R707" s="1161"/>
    </row>
    <row r="708" spans="1:18">
      <c r="A708" s="1159"/>
      <c r="B708" s="1158" t="s">
        <v>1115</v>
      </c>
      <c r="C708" s="1158" t="s">
        <v>1116</v>
      </c>
      <c r="D708" s="1158" t="s">
        <v>112</v>
      </c>
      <c r="E708" s="1160">
        <v>39805</v>
      </c>
      <c r="F708" s="812" t="s">
        <v>26</v>
      </c>
      <c r="G708" s="813">
        <v>10685000</v>
      </c>
      <c r="H708" s="813">
        <v>0</v>
      </c>
      <c r="I708" s="813">
        <v>8499249.9199999999</v>
      </c>
      <c r="J708" s="814" t="s">
        <v>673</v>
      </c>
      <c r="K708" s="815"/>
      <c r="L708" s="816"/>
      <c r="M708" s="817"/>
      <c r="N708" s="818"/>
      <c r="O708" s="819"/>
      <c r="P708" s="819"/>
      <c r="Q708" s="820"/>
      <c r="R708" s="1161"/>
    </row>
    <row r="709" spans="1:18">
      <c r="A709" s="1159"/>
      <c r="B709" s="1158" t="s">
        <v>1115</v>
      </c>
      <c r="C709" s="1158" t="s">
        <v>1116</v>
      </c>
      <c r="D709" s="1158" t="s">
        <v>112</v>
      </c>
      <c r="E709" s="1160">
        <v>40694</v>
      </c>
      <c r="F709" s="812"/>
      <c r="G709" s="813"/>
      <c r="H709" s="813"/>
      <c r="I709" s="813"/>
      <c r="J709" s="814"/>
      <c r="K709" s="815">
        <v>7754267.4800000004</v>
      </c>
      <c r="L709" s="816"/>
      <c r="M709" s="817">
        <v>10685</v>
      </c>
      <c r="N709" s="818">
        <v>725.7</v>
      </c>
      <c r="O709" s="819">
        <v>-2930732.52</v>
      </c>
      <c r="P709" s="819"/>
      <c r="Q709" s="820"/>
      <c r="R709" s="1161"/>
    </row>
    <row r="710" spans="1:18">
      <c r="A710" s="1159"/>
      <c r="B710" s="1158" t="s">
        <v>1117</v>
      </c>
      <c r="C710" s="1158" t="s">
        <v>1118</v>
      </c>
      <c r="D710" s="1158" t="s">
        <v>92</v>
      </c>
      <c r="E710" s="1160">
        <v>39773</v>
      </c>
      <c r="F710" s="812" t="s">
        <v>26</v>
      </c>
      <c r="G710" s="813">
        <v>11350000</v>
      </c>
      <c r="H710" s="813">
        <v>0</v>
      </c>
      <c r="I710" s="813">
        <v>13425979.359999999</v>
      </c>
      <c r="J710" s="814" t="s">
        <v>673</v>
      </c>
      <c r="K710" s="815"/>
      <c r="L710" s="816"/>
      <c r="M710" s="817"/>
      <c r="N710" s="818"/>
      <c r="O710" s="819"/>
      <c r="P710" s="819"/>
      <c r="Q710" s="820"/>
      <c r="R710" s="1161"/>
    </row>
    <row r="711" spans="1:18">
      <c r="A711" s="1159"/>
      <c r="B711" s="1158" t="s">
        <v>1117</v>
      </c>
      <c r="C711" s="1158" t="s">
        <v>1118</v>
      </c>
      <c r="D711" s="1158" t="s">
        <v>92</v>
      </c>
      <c r="E711" s="1160">
        <v>41150</v>
      </c>
      <c r="F711" s="812"/>
      <c r="G711" s="813"/>
      <c r="H711" s="813"/>
      <c r="I711" s="813"/>
      <c r="J711" s="814"/>
      <c r="K711" s="815">
        <v>11155120.5</v>
      </c>
      <c r="L711" s="816">
        <v>-167326.81</v>
      </c>
      <c r="M711" s="817">
        <v>11350</v>
      </c>
      <c r="N711" s="818">
        <v>982.8</v>
      </c>
      <c r="O711" s="819">
        <v>-194879.5</v>
      </c>
      <c r="P711" s="819"/>
      <c r="Q711" s="820"/>
      <c r="R711" s="1161"/>
    </row>
    <row r="712" spans="1:18">
      <c r="A712" s="1159"/>
      <c r="B712" s="1158" t="s">
        <v>1117</v>
      </c>
      <c r="C712" s="1158" t="s">
        <v>1118</v>
      </c>
      <c r="D712" s="1158" t="s">
        <v>92</v>
      </c>
      <c r="E712" s="1160">
        <v>41214</v>
      </c>
      <c r="F712" s="812"/>
      <c r="G712" s="813"/>
      <c r="H712" s="813"/>
      <c r="I712" s="813"/>
      <c r="J712" s="814"/>
      <c r="K712" s="815"/>
      <c r="L712" s="816"/>
      <c r="M712" s="817"/>
      <c r="N712" s="818"/>
      <c r="O712" s="819"/>
      <c r="P712" s="819"/>
      <c r="Q712" s="820">
        <v>297500</v>
      </c>
      <c r="R712" s="1161">
        <v>195915</v>
      </c>
    </row>
    <row r="713" spans="1:18">
      <c r="A713" s="1159">
        <v>8</v>
      </c>
      <c r="B713" s="1158" t="s">
        <v>1119</v>
      </c>
      <c r="C713" s="1158" t="s">
        <v>1120</v>
      </c>
      <c r="D713" s="1158" t="s">
        <v>80</v>
      </c>
      <c r="E713" s="1160">
        <v>40158</v>
      </c>
      <c r="F713" s="812" t="s">
        <v>49</v>
      </c>
      <c r="G713" s="813">
        <v>22000000</v>
      </c>
      <c r="H713" s="813">
        <v>0</v>
      </c>
      <c r="I713" s="813">
        <v>18252479.059999999</v>
      </c>
      <c r="J713" s="814" t="s">
        <v>673</v>
      </c>
      <c r="K713" s="815"/>
      <c r="L713" s="816"/>
      <c r="M713" s="817"/>
      <c r="N713" s="818"/>
      <c r="O713" s="819"/>
      <c r="P713" s="819"/>
      <c r="Q713" s="820"/>
      <c r="R713" s="1161"/>
    </row>
    <row r="714" spans="1:18">
      <c r="A714" s="1159"/>
      <c r="B714" s="1158" t="s">
        <v>1119</v>
      </c>
      <c r="C714" s="1158" t="s">
        <v>1120</v>
      </c>
      <c r="D714" s="1158" t="s">
        <v>80</v>
      </c>
      <c r="E714" s="1160">
        <v>41129</v>
      </c>
      <c r="F714" s="812"/>
      <c r="G714" s="813"/>
      <c r="H714" s="813"/>
      <c r="I714" s="813"/>
      <c r="J714" s="814"/>
      <c r="K714" s="815"/>
      <c r="L714" s="816"/>
      <c r="M714" s="817"/>
      <c r="N714" s="818"/>
      <c r="O714" s="819"/>
      <c r="P714" s="819"/>
      <c r="Q714" s="820">
        <v>70727.58</v>
      </c>
      <c r="R714" s="1161">
        <v>108</v>
      </c>
    </row>
    <row r="715" spans="1:18">
      <c r="A715" s="1159"/>
      <c r="B715" s="1158" t="s">
        <v>1119</v>
      </c>
      <c r="C715" s="1158" t="s">
        <v>1120</v>
      </c>
      <c r="D715" s="1158" t="s">
        <v>80</v>
      </c>
      <c r="E715" s="1160">
        <v>41130</v>
      </c>
      <c r="F715" s="812"/>
      <c r="G715" s="813"/>
      <c r="H715" s="813"/>
      <c r="I715" s="813"/>
      <c r="J715" s="814"/>
      <c r="K715" s="815"/>
      <c r="L715" s="816"/>
      <c r="M715" s="817"/>
      <c r="N715" s="818"/>
      <c r="O715" s="819"/>
      <c r="P715" s="819"/>
      <c r="Q715" s="820">
        <v>440082.72</v>
      </c>
      <c r="R715" s="1161">
        <v>672</v>
      </c>
    </row>
    <row r="716" spans="1:18">
      <c r="A716" s="1159"/>
      <c r="B716" s="1158" t="s">
        <v>1119</v>
      </c>
      <c r="C716" s="1158" t="s">
        <v>1120</v>
      </c>
      <c r="D716" s="1158" t="s">
        <v>80</v>
      </c>
      <c r="E716" s="1160">
        <v>41131</v>
      </c>
      <c r="F716" s="812"/>
      <c r="G716" s="813"/>
      <c r="H716" s="813"/>
      <c r="I716" s="813"/>
      <c r="J716" s="814"/>
      <c r="K716" s="815"/>
      <c r="L716" s="816"/>
      <c r="M716" s="817"/>
      <c r="N716" s="818"/>
      <c r="O716" s="819"/>
      <c r="P716" s="819"/>
      <c r="Q716" s="820">
        <v>209563.2</v>
      </c>
      <c r="R716" s="1161">
        <v>320</v>
      </c>
    </row>
    <row r="717" spans="1:18">
      <c r="A717" s="1159"/>
      <c r="B717" s="1158" t="s">
        <v>1119</v>
      </c>
      <c r="C717" s="1158" t="s">
        <v>1120</v>
      </c>
      <c r="D717" s="1158" t="s">
        <v>80</v>
      </c>
      <c r="E717" s="1160">
        <v>41171</v>
      </c>
      <c r="F717" s="812"/>
      <c r="G717" s="813"/>
      <c r="H717" s="813"/>
      <c r="I717" s="813"/>
      <c r="J717" s="814"/>
      <c r="K717" s="815">
        <v>326250</v>
      </c>
      <c r="L717" s="816"/>
      <c r="M717" s="817">
        <v>500</v>
      </c>
      <c r="N717" s="818">
        <v>652.5</v>
      </c>
      <c r="O717" s="819">
        <v>-173750</v>
      </c>
      <c r="P717" s="819"/>
      <c r="Q717" s="820"/>
      <c r="R717" s="1161"/>
    </row>
    <row r="718" spans="1:18">
      <c r="A718" s="1159"/>
      <c r="B718" s="1158" t="s">
        <v>1119</v>
      </c>
      <c r="C718" s="1158" t="s">
        <v>1120</v>
      </c>
      <c r="D718" s="1158" t="s">
        <v>80</v>
      </c>
      <c r="E718" s="1160">
        <v>41172</v>
      </c>
      <c r="F718" s="812"/>
      <c r="G718" s="813"/>
      <c r="H718" s="813"/>
      <c r="I718" s="813"/>
      <c r="J718" s="814"/>
      <c r="K718" s="815">
        <v>3051090</v>
      </c>
      <c r="L718" s="816"/>
      <c r="M718" s="817">
        <v>4676</v>
      </c>
      <c r="N718" s="818">
        <v>652.5</v>
      </c>
      <c r="O718" s="819">
        <v>-1624910</v>
      </c>
      <c r="P718" s="819"/>
      <c r="Q718" s="820"/>
      <c r="R718" s="1161"/>
    </row>
    <row r="719" spans="1:18">
      <c r="A719" s="1159"/>
      <c r="B719" s="1158" t="s">
        <v>1119</v>
      </c>
      <c r="C719" s="1158" t="s">
        <v>1120</v>
      </c>
      <c r="D719" s="1158" t="s">
        <v>80</v>
      </c>
      <c r="E719" s="1160">
        <v>41173</v>
      </c>
      <c r="F719" s="812"/>
      <c r="G719" s="813"/>
      <c r="H719" s="813"/>
      <c r="I719" s="813"/>
      <c r="J719" s="814"/>
      <c r="K719" s="815">
        <v>10977660</v>
      </c>
      <c r="L719" s="816"/>
      <c r="M719" s="817">
        <v>16824</v>
      </c>
      <c r="N719" s="818">
        <v>652.5</v>
      </c>
      <c r="O719" s="819">
        <v>-5846340</v>
      </c>
      <c r="P719" s="819"/>
      <c r="Q719" s="820"/>
      <c r="R719" s="1161"/>
    </row>
    <row r="720" spans="1:18">
      <c r="A720" s="1159"/>
      <c r="B720" s="1158" t="s">
        <v>1119</v>
      </c>
      <c r="C720" s="1158" t="s">
        <v>1120</v>
      </c>
      <c r="D720" s="1158" t="s">
        <v>80</v>
      </c>
      <c r="E720" s="1160">
        <v>41229</v>
      </c>
      <c r="F720" s="812"/>
      <c r="G720" s="813"/>
      <c r="H720" s="813"/>
      <c r="I720" s="813"/>
      <c r="J720" s="814"/>
      <c r="K720" s="815"/>
      <c r="L720" s="816">
        <v>-143550</v>
      </c>
      <c r="M720" s="817"/>
      <c r="N720" s="818"/>
      <c r="O720" s="819"/>
      <c r="P720" s="819"/>
      <c r="Q720" s="820"/>
      <c r="R720" s="1161"/>
    </row>
    <row r="721" spans="1:18">
      <c r="A721" s="1159"/>
      <c r="B721" s="1158" t="s">
        <v>1121</v>
      </c>
      <c r="C721" s="1158" t="s">
        <v>1122</v>
      </c>
      <c r="D721" s="1158" t="s">
        <v>128</v>
      </c>
      <c r="E721" s="1160">
        <v>39787</v>
      </c>
      <c r="F721" s="812" t="s">
        <v>26</v>
      </c>
      <c r="G721" s="813">
        <v>37000000</v>
      </c>
      <c r="H721" s="813">
        <v>0</v>
      </c>
      <c r="I721" s="813">
        <v>41631005.920000002</v>
      </c>
      <c r="J721" s="814" t="s">
        <v>676</v>
      </c>
      <c r="K721" s="815"/>
      <c r="L721" s="816"/>
      <c r="M721" s="817"/>
      <c r="N721" s="818"/>
      <c r="O721" s="819"/>
      <c r="P721" s="819"/>
      <c r="Q721" s="820"/>
      <c r="R721" s="1161"/>
    </row>
    <row r="722" spans="1:18">
      <c r="A722" s="1159"/>
      <c r="B722" s="1158" t="s">
        <v>1121</v>
      </c>
      <c r="C722" s="1158" t="s">
        <v>1122</v>
      </c>
      <c r="D722" s="1158" t="s">
        <v>128</v>
      </c>
      <c r="E722" s="1160">
        <v>41079</v>
      </c>
      <c r="F722" s="812"/>
      <c r="G722" s="813"/>
      <c r="H722" s="813"/>
      <c r="I722" s="813"/>
      <c r="J722" s="814"/>
      <c r="K722" s="815">
        <v>35618420</v>
      </c>
      <c r="L722" s="816">
        <v>-534276.30000000005</v>
      </c>
      <c r="M722" s="817">
        <v>37000</v>
      </c>
      <c r="N722" s="818">
        <v>962.7</v>
      </c>
      <c r="O722" s="819">
        <v>-1381580</v>
      </c>
      <c r="P722" s="819"/>
      <c r="Q722" s="820"/>
      <c r="R722" s="1161"/>
    </row>
    <row r="723" spans="1:18">
      <c r="A723" s="1159" t="s">
        <v>2030</v>
      </c>
      <c r="B723" s="1158" t="s">
        <v>1123</v>
      </c>
      <c r="C723" s="1158" t="s">
        <v>1124</v>
      </c>
      <c r="D723" s="1158" t="s">
        <v>80</v>
      </c>
      <c r="E723" s="1160">
        <v>40067</v>
      </c>
      <c r="F723" s="812" t="s">
        <v>160</v>
      </c>
      <c r="G723" s="813">
        <v>7500000</v>
      </c>
      <c r="H723" s="813">
        <v>0</v>
      </c>
      <c r="I723" s="813">
        <v>8514738.2100000009</v>
      </c>
      <c r="J723" s="814" t="s">
        <v>657</v>
      </c>
      <c r="K723" s="815"/>
      <c r="L723" s="816"/>
      <c r="M723" s="817"/>
      <c r="N723" s="818"/>
      <c r="O723" s="819"/>
      <c r="P723" s="819"/>
      <c r="Q723" s="820"/>
      <c r="R723" s="1161"/>
    </row>
    <row r="724" spans="1:18">
      <c r="A724" s="1159"/>
      <c r="B724" s="1158" t="s">
        <v>1123</v>
      </c>
      <c r="C724" s="1158" t="s">
        <v>1124</v>
      </c>
      <c r="D724" s="1158" t="s">
        <v>80</v>
      </c>
      <c r="E724" s="1160">
        <v>40438</v>
      </c>
      <c r="F724" s="812"/>
      <c r="G724" s="813"/>
      <c r="H724" s="813"/>
      <c r="I724" s="813"/>
      <c r="J724" s="814"/>
      <c r="K724" s="815">
        <v>7500000</v>
      </c>
      <c r="L724" s="816"/>
      <c r="M724" s="817">
        <v>7500000</v>
      </c>
      <c r="N724" s="818">
        <v>1</v>
      </c>
      <c r="O724" s="819"/>
      <c r="P724" s="819"/>
      <c r="Q724" s="820">
        <v>375000</v>
      </c>
      <c r="R724" s="1161">
        <v>375000</v>
      </c>
    </row>
    <row r="725" spans="1:18">
      <c r="A725" s="1159" t="s">
        <v>1991</v>
      </c>
      <c r="B725" s="1158" t="s">
        <v>1125</v>
      </c>
      <c r="C725" s="1158" t="s">
        <v>1126</v>
      </c>
      <c r="D725" s="1158" t="s">
        <v>67</v>
      </c>
      <c r="E725" s="1160">
        <v>39850</v>
      </c>
      <c r="F725" s="812" t="s">
        <v>49</v>
      </c>
      <c r="G725" s="813">
        <v>5000000</v>
      </c>
      <c r="H725" s="813">
        <v>0</v>
      </c>
      <c r="I725" s="813">
        <v>6074313</v>
      </c>
      <c r="J725" s="814" t="s">
        <v>657</v>
      </c>
      <c r="K725" s="815"/>
      <c r="L725" s="816"/>
      <c r="M725" s="817"/>
      <c r="N725" s="818"/>
      <c r="O725" s="819"/>
      <c r="P725" s="819"/>
      <c r="Q725" s="820"/>
      <c r="R725" s="1161"/>
    </row>
    <row r="726" spans="1:18">
      <c r="A726" s="1159"/>
      <c r="B726" s="1158" t="s">
        <v>1125</v>
      </c>
      <c r="C726" s="1158" t="s">
        <v>1126</v>
      </c>
      <c r="D726" s="1158" t="s">
        <v>67</v>
      </c>
      <c r="E726" s="1160">
        <v>40954</v>
      </c>
      <c r="F726" s="812"/>
      <c r="G726" s="813"/>
      <c r="H726" s="813"/>
      <c r="I726" s="813"/>
      <c r="J726" s="814"/>
      <c r="K726" s="815">
        <v>5000000</v>
      </c>
      <c r="L726" s="816"/>
      <c r="M726" s="817">
        <v>5000</v>
      </c>
      <c r="N726" s="818">
        <v>1000</v>
      </c>
      <c r="O726" s="819"/>
      <c r="P726" s="819"/>
      <c r="Q726" s="820">
        <v>250000</v>
      </c>
      <c r="R726" s="1161">
        <v>250</v>
      </c>
    </row>
    <row r="727" spans="1:18">
      <c r="A727" s="1159"/>
      <c r="B727" s="1158" t="s">
        <v>1127</v>
      </c>
      <c r="C727" s="1158" t="s">
        <v>970</v>
      </c>
      <c r="D727" s="1158" t="s">
        <v>84</v>
      </c>
      <c r="E727" s="1160">
        <v>39878</v>
      </c>
      <c r="F727" s="812" t="s">
        <v>26</v>
      </c>
      <c r="G727" s="813">
        <v>16500000</v>
      </c>
      <c r="H727" s="813">
        <v>0</v>
      </c>
      <c r="I727" s="813">
        <v>6570625</v>
      </c>
      <c r="J727" s="814" t="s">
        <v>673</v>
      </c>
      <c r="K727" s="815"/>
      <c r="L727" s="816"/>
      <c r="M727" s="817"/>
      <c r="N727" s="818"/>
      <c r="O727" s="819"/>
      <c r="P727" s="819"/>
      <c r="Q727" s="820"/>
      <c r="R727" s="1161"/>
    </row>
    <row r="728" spans="1:18">
      <c r="A728" s="1159"/>
      <c r="B728" s="1158" t="s">
        <v>1127</v>
      </c>
      <c r="C728" s="1158" t="s">
        <v>970</v>
      </c>
      <c r="D728" s="1158" t="s">
        <v>84</v>
      </c>
      <c r="E728" s="1160">
        <v>40666</v>
      </c>
      <c r="F728" s="812"/>
      <c r="G728" s="813"/>
      <c r="H728" s="813"/>
      <c r="I728" s="813"/>
      <c r="J728" s="814"/>
      <c r="K728" s="815">
        <v>6000000</v>
      </c>
      <c r="L728" s="816"/>
      <c r="M728" s="817">
        <v>16500</v>
      </c>
      <c r="N728" s="818">
        <v>363.6</v>
      </c>
      <c r="O728" s="819">
        <v>-10500000</v>
      </c>
      <c r="P728" s="819"/>
      <c r="Q728" s="820"/>
      <c r="R728" s="1161"/>
    </row>
    <row r="729" spans="1:18">
      <c r="A729" s="1159" t="s">
        <v>2001</v>
      </c>
      <c r="B729" s="1158" t="s">
        <v>1128</v>
      </c>
      <c r="C729" s="1158" t="s">
        <v>1072</v>
      </c>
      <c r="D729" s="1158" t="s">
        <v>128</v>
      </c>
      <c r="E729" s="1160">
        <v>39805</v>
      </c>
      <c r="F729" s="812" t="s">
        <v>26</v>
      </c>
      <c r="G729" s="813">
        <v>80000000</v>
      </c>
      <c r="H729" s="813">
        <v>0</v>
      </c>
      <c r="I729" s="813">
        <v>87644066.099999994</v>
      </c>
      <c r="J729" s="814" t="s">
        <v>657</v>
      </c>
      <c r="K729" s="815"/>
      <c r="L729" s="816"/>
      <c r="M729" s="817"/>
      <c r="N729" s="818"/>
      <c r="O729" s="819"/>
      <c r="P729" s="819"/>
      <c r="Q729" s="820"/>
      <c r="R729" s="1161"/>
    </row>
    <row r="730" spans="1:18">
      <c r="A730" s="1159"/>
      <c r="B730" s="1158" t="s">
        <v>1128</v>
      </c>
      <c r="C730" s="1158" t="s">
        <v>1072</v>
      </c>
      <c r="D730" s="1158" t="s">
        <v>128</v>
      </c>
      <c r="E730" s="1160">
        <v>40233</v>
      </c>
      <c r="F730" s="812"/>
      <c r="G730" s="813"/>
      <c r="H730" s="813"/>
      <c r="I730" s="813"/>
      <c r="J730" s="814"/>
      <c r="K730" s="815">
        <v>80000000</v>
      </c>
      <c r="L730" s="816"/>
      <c r="M730" s="817">
        <v>80000</v>
      </c>
      <c r="N730" s="818">
        <v>1000</v>
      </c>
      <c r="O730" s="819"/>
      <c r="P730" s="819"/>
      <c r="Q730" s="820"/>
      <c r="R730" s="1161"/>
    </row>
    <row r="731" spans="1:18">
      <c r="A731" s="1159"/>
      <c r="B731" s="1158" t="s">
        <v>1128</v>
      </c>
      <c r="C731" s="1158" t="s">
        <v>1072</v>
      </c>
      <c r="D731" s="1158" t="s">
        <v>128</v>
      </c>
      <c r="E731" s="1160">
        <v>40337</v>
      </c>
      <c r="F731" s="812"/>
      <c r="G731" s="813"/>
      <c r="H731" s="813"/>
      <c r="I731" s="813"/>
      <c r="J731" s="814"/>
      <c r="K731" s="815"/>
      <c r="L731" s="816"/>
      <c r="M731" s="817"/>
      <c r="N731" s="818"/>
      <c r="O731" s="819"/>
      <c r="P731" s="819"/>
      <c r="Q731" s="820">
        <v>2966288.32</v>
      </c>
      <c r="R731" s="1161">
        <v>465117</v>
      </c>
    </row>
    <row r="732" spans="1:18">
      <c r="A732" s="1159" t="s">
        <v>2026</v>
      </c>
      <c r="B732" s="1158" t="s">
        <v>1129</v>
      </c>
      <c r="C732" s="1158" t="s">
        <v>1130</v>
      </c>
      <c r="D732" s="1158" t="s">
        <v>96</v>
      </c>
      <c r="E732" s="1160">
        <v>39976</v>
      </c>
      <c r="F732" s="812" t="s">
        <v>160</v>
      </c>
      <c r="G732" s="813">
        <v>3756000</v>
      </c>
      <c r="H732" s="813">
        <v>0</v>
      </c>
      <c r="I732" s="813">
        <v>4563280.34</v>
      </c>
      <c r="J732" s="814" t="s">
        <v>657</v>
      </c>
      <c r="K732" s="815"/>
      <c r="L732" s="816"/>
      <c r="M732" s="817"/>
      <c r="N732" s="818"/>
      <c r="O732" s="819"/>
      <c r="P732" s="819"/>
      <c r="Q732" s="820"/>
      <c r="R732" s="1161"/>
    </row>
    <row r="733" spans="1:18">
      <c r="A733" s="1159"/>
      <c r="B733" s="1158" t="s">
        <v>1129</v>
      </c>
      <c r="C733" s="1158" t="s">
        <v>1130</v>
      </c>
      <c r="D733" s="1158" t="s">
        <v>96</v>
      </c>
      <c r="E733" s="1160">
        <v>40808</v>
      </c>
      <c r="F733" s="812"/>
      <c r="G733" s="813"/>
      <c r="H733" s="813"/>
      <c r="I733" s="813"/>
      <c r="J733" s="814"/>
      <c r="K733" s="815">
        <v>3756000</v>
      </c>
      <c r="L733" s="816"/>
      <c r="M733" s="817">
        <v>3756000</v>
      </c>
      <c r="N733" s="818">
        <v>1</v>
      </c>
      <c r="O733" s="819"/>
      <c r="P733" s="819"/>
      <c r="Q733" s="820">
        <v>113000</v>
      </c>
      <c r="R733" s="1161">
        <v>113000</v>
      </c>
    </row>
    <row r="734" spans="1:18">
      <c r="A734" s="1159"/>
      <c r="B734" s="1158" t="s">
        <v>1131</v>
      </c>
      <c r="C734" s="1158" t="s">
        <v>1095</v>
      </c>
      <c r="D734" s="1158" t="s">
        <v>92</v>
      </c>
      <c r="E734" s="1160">
        <v>39787</v>
      </c>
      <c r="F734" s="812" t="s">
        <v>26</v>
      </c>
      <c r="G734" s="813">
        <v>65000000</v>
      </c>
      <c r="H734" s="813">
        <v>0</v>
      </c>
      <c r="I734" s="813">
        <v>68141972.189999998</v>
      </c>
      <c r="J734" s="814" t="s">
        <v>673</v>
      </c>
      <c r="K734" s="815"/>
      <c r="L734" s="816"/>
      <c r="M734" s="817"/>
      <c r="N734" s="818"/>
      <c r="O734" s="819"/>
      <c r="P734" s="819"/>
      <c r="Q734" s="820"/>
      <c r="R734" s="1161"/>
    </row>
    <row r="735" spans="1:18">
      <c r="A735" s="1159"/>
      <c r="B735" s="1158" t="s">
        <v>1131</v>
      </c>
      <c r="C735" s="1158" t="s">
        <v>1095</v>
      </c>
      <c r="D735" s="1158" t="s">
        <v>92</v>
      </c>
      <c r="E735" s="1160">
        <v>41002</v>
      </c>
      <c r="F735" s="812"/>
      <c r="G735" s="813"/>
      <c r="H735" s="813"/>
      <c r="I735" s="813"/>
      <c r="J735" s="814"/>
      <c r="K735" s="815">
        <v>56778150</v>
      </c>
      <c r="L735" s="816">
        <v>-851672.25</v>
      </c>
      <c r="M735" s="817">
        <v>65000</v>
      </c>
      <c r="N735" s="818">
        <v>873.5</v>
      </c>
      <c r="O735" s="819">
        <v>-8221850</v>
      </c>
      <c r="P735" s="819"/>
      <c r="Q735" s="820"/>
      <c r="R735" s="1161"/>
    </row>
    <row r="736" spans="1:18">
      <c r="A736" s="1159"/>
      <c r="B736" s="1158" t="s">
        <v>1131</v>
      </c>
      <c r="C736" s="1158" t="s">
        <v>1095</v>
      </c>
      <c r="D736" s="1158" t="s">
        <v>92</v>
      </c>
      <c r="E736" s="1160">
        <v>41416</v>
      </c>
      <c r="F736" s="812"/>
      <c r="G736" s="813"/>
      <c r="H736" s="813"/>
      <c r="I736" s="813"/>
      <c r="J736" s="814"/>
      <c r="K736" s="815"/>
      <c r="L736" s="816"/>
      <c r="M736" s="817"/>
      <c r="N736" s="818"/>
      <c r="O736" s="819"/>
      <c r="P736" s="819"/>
      <c r="Q736" s="820">
        <v>1400000</v>
      </c>
      <c r="R736" s="1161">
        <v>241696</v>
      </c>
    </row>
    <row r="737" spans="1:18">
      <c r="A737" s="1159"/>
      <c r="B737" s="1158" t="s">
        <v>1132</v>
      </c>
      <c r="C737" s="1158" t="s">
        <v>1133</v>
      </c>
      <c r="D737" s="1158" t="s">
        <v>82</v>
      </c>
      <c r="E737" s="1160">
        <v>39822</v>
      </c>
      <c r="F737" s="812" t="s">
        <v>26</v>
      </c>
      <c r="G737" s="813">
        <v>20000000</v>
      </c>
      <c r="H737" s="813">
        <v>0</v>
      </c>
      <c r="I737" s="813">
        <v>12333778</v>
      </c>
      <c r="J737" s="814" t="s">
        <v>676</v>
      </c>
      <c r="K737" s="815"/>
      <c r="L737" s="816"/>
      <c r="M737" s="817"/>
      <c r="N737" s="818"/>
      <c r="O737" s="819"/>
      <c r="P737" s="819"/>
      <c r="Q737" s="820"/>
      <c r="R737" s="1161"/>
    </row>
    <row r="738" spans="1:18">
      <c r="A738" s="1159"/>
      <c r="B738" s="1158" t="s">
        <v>1132</v>
      </c>
      <c r="C738" s="1158" t="s">
        <v>1133</v>
      </c>
      <c r="D738" s="1158" t="s">
        <v>82</v>
      </c>
      <c r="E738" s="1160">
        <v>41393</v>
      </c>
      <c r="F738" s="812"/>
      <c r="G738" s="813"/>
      <c r="H738" s="813"/>
      <c r="I738" s="813"/>
      <c r="J738" s="814"/>
      <c r="K738" s="815">
        <v>10842200</v>
      </c>
      <c r="L738" s="816"/>
      <c r="M738" s="817">
        <v>20000</v>
      </c>
      <c r="N738" s="818">
        <v>542.1</v>
      </c>
      <c r="O738" s="819">
        <v>-9157800</v>
      </c>
      <c r="P738" s="819"/>
      <c r="Q738" s="820"/>
      <c r="R738" s="1161"/>
    </row>
    <row r="739" spans="1:18">
      <c r="A739" s="1159"/>
      <c r="B739" s="1158" t="s">
        <v>1132</v>
      </c>
      <c r="C739" s="1158" t="s">
        <v>1133</v>
      </c>
      <c r="D739" s="1158" t="s">
        <v>82</v>
      </c>
      <c r="E739" s="1160">
        <v>41425</v>
      </c>
      <c r="F739" s="812"/>
      <c r="G739" s="813"/>
      <c r="H739" s="813"/>
      <c r="I739" s="813"/>
      <c r="J739" s="814"/>
      <c r="K739" s="815"/>
      <c r="L739" s="816">
        <v>-108422</v>
      </c>
      <c r="M739" s="817"/>
      <c r="N739" s="818"/>
      <c r="O739" s="819"/>
      <c r="P739" s="819"/>
      <c r="Q739" s="820"/>
      <c r="R739" s="1161"/>
    </row>
    <row r="740" spans="1:18">
      <c r="A740" s="1159" t="s">
        <v>2031</v>
      </c>
      <c r="B740" s="1158" t="s">
        <v>1134</v>
      </c>
      <c r="C740" s="1158" t="s">
        <v>860</v>
      </c>
      <c r="D740" s="1158" t="s">
        <v>97</v>
      </c>
      <c r="E740" s="1160">
        <v>40169</v>
      </c>
      <c r="F740" s="812" t="s">
        <v>49</v>
      </c>
      <c r="G740" s="813">
        <v>8700000</v>
      </c>
      <c r="H740" s="813">
        <v>0</v>
      </c>
      <c r="I740" s="813">
        <v>9522346.1699999999</v>
      </c>
      <c r="J740" s="814" t="s">
        <v>673</v>
      </c>
      <c r="K740" s="815"/>
      <c r="L740" s="816"/>
      <c r="M740" s="817"/>
      <c r="N740" s="818"/>
      <c r="O740" s="819"/>
      <c r="P740" s="819"/>
      <c r="Q740" s="820"/>
      <c r="R740" s="1161"/>
    </row>
    <row r="741" spans="1:18">
      <c r="A741" s="1159"/>
      <c r="B741" s="1158" t="s">
        <v>1134</v>
      </c>
      <c r="C741" s="1158" t="s">
        <v>860</v>
      </c>
      <c r="D741" s="1158" t="s">
        <v>97</v>
      </c>
      <c r="E741" s="1160">
        <v>41222</v>
      </c>
      <c r="F741" s="812"/>
      <c r="G741" s="813"/>
      <c r="H741" s="813"/>
      <c r="I741" s="813"/>
      <c r="J741" s="814"/>
      <c r="K741" s="815">
        <v>8025750</v>
      </c>
      <c r="L741" s="816"/>
      <c r="M741" s="817">
        <v>8700</v>
      </c>
      <c r="N741" s="818">
        <v>922.5</v>
      </c>
      <c r="O741" s="819">
        <v>-674250</v>
      </c>
      <c r="P741" s="819"/>
      <c r="Q741" s="820">
        <v>256118.75</v>
      </c>
      <c r="R741" s="1161">
        <v>261</v>
      </c>
    </row>
    <row r="742" spans="1:18">
      <c r="A742" s="1159"/>
      <c r="B742" s="1158" t="s">
        <v>1134</v>
      </c>
      <c r="C742" s="1158" t="s">
        <v>860</v>
      </c>
      <c r="D742" s="1158" t="s">
        <v>97</v>
      </c>
      <c r="E742" s="1160">
        <v>41285</v>
      </c>
      <c r="F742" s="812"/>
      <c r="G742" s="813"/>
      <c r="H742" s="813"/>
      <c r="I742" s="813"/>
      <c r="J742" s="814"/>
      <c r="K742" s="815"/>
      <c r="L742" s="816">
        <v>-80257.5</v>
      </c>
      <c r="M742" s="817"/>
      <c r="N742" s="818"/>
      <c r="O742" s="819"/>
      <c r="P742" s="819"/>
      <c r="Q742" s="820"/>
      <c r="R742" s="1161"/>
    </row>
    <row r="743" spans="1:18">
      <c r="A743" s="1159" t="s">
        <v>1993</v>
      </c>
      <c r="B743" s="1158" t="s">
        <v>1135</v>
      </c>
      <c r="C743" s="1158" t="s">
        <v>1136</v>
      </c>
      <c r="D743" s="1158" t="s">
        <v>67</v>
      </c>
      <c r="E743" s="1160">
        <v>39871</v>
      </c>
      <c r="F743" s="812" t="s">
        <v>49</v>
      </c>
      <c r="G743" s="813">
        <v>7570000</v>
      </c>
      <c r="H743" s="813">
        <v>0</v>
      </c>
      <c r="I743" s="813">
        <v>8702021.25</v>
      </c>
      <c r="J743" s="814" t="s">
        <v>673</v>
      </c>
      <c r="K743" s="815"/>
      <c r="L743" s="816"/>
      <c r="M743" s="817"/>
      <c r="N743" s="818"/>
      <c r="O743" s="819"/>
      <c r="P743" s="819"/>
      <c r="Q743" s="820"/>
      <c r="R743" s="1161"/>
    </row>
    <row r="744" spans="1:18">
      <c r="A744" s="1159"/>
      <c r="B744" s="1158" t="s">
        <v>1135</v>
      </c>
      <c r="C744" s="1158" t="s">
        <v>1136</v>
      </c>
      <c r="D744" s="1158" t="s">
        <v>67</v>
      </c>
      <c r="E744" s="1160">
        <v>41211</v>
      </c>
      <c r="F744" s="812"/>
      <c r="G744" s="813"/>
      <c r="H744" s="813"/>
      <c r="I744" s="813"/>
      <c r="J744" s="814"/>
      <c r="K744" s="815">
        <v>26398.99</v>
      </c>
      <c r="L744" s="816"/>
      <c r="M744" s="817">
        <v>29</v>
      </c>
      <c r="N744" s="818">
        <v>910.3</v>
      </c>
      <c r="O744" s="819">
        <v>-2601.0100000000002</v>
      </c>
      <c r="P744" s="819"/>
      <c r="Q744" s="820"/>
      <c r="R744" s="1161"/>
    </row>
    <row r="745" spans="1:18">
      <c r="A745" s="1159"/>
      <c r="B745" s="1158" t="s">
        <v>1135</v>
      </c>
      <c r="C745" s="1158" t="s">
        <v>1136</v>
      </c>
      <c r="D745" s="1158" t="s">
        <v>67</v>
      </c>
      <c r="E745" s="1160">
        <v>41213</v>
      </c>
      <c r="F745" s="812"/>
      <c r="G745" s="813"/>
      <c r="H745" s="813"/>
      <c r="I745" s="813"/>
      <c r="J745" s="814"/>
      <c r="K745" s="815">
        <v>6864647.71</v>
      </c>
      <c r="L745" s="816"/>
      <c r="M745" s="817">
        <v>7541</v>
      </c>
      <c r="N745" s="818">
        <v>910.3</v>
      </c>
      <c r="O745" s="819">
        <v>-676352.29</v>
      </c>
      <c r="P745" s="819"/>
      <c r="Q745" s="820">
        <v>362118.92</v>
      </c>
      <c r="R745" s="1161">
        <v>379</v>
      </c>
    </row>
    <row r="746" spans="1:18">
      <c r="A746" s="1159"/>
      <c r="B746" s="1158" t="s">
        <v>1135</v>
      </c>
      <c r="C746" s="1158" t="s">
        <v>1136</v>
      </c>
      <c r="D746" s="1158" t="s">
        <v>67</v>
      </c>
      <c r="E746" s="1160">
        <v>41285</v>
      </c>
      <c r="F746" s="812"/>
      <c r="G746" s="813"/>
      <c r="H746" s="813"/>
      <c r="I746" s="813"/>
      <c r="J746" s="814"/>
      <c r="K746" s="815"/>
      <c r="L746" s="816">
        <v>-68910.460000000006</v>
      </c>
      <c r="M746" s="817"/>
      <c r="N746" s="818"/>
      <c r="O746" s="819"/>
      <c r="P746" s="819"/>
      <c r="Q746" s="820"/>
      <c r="R746" s="1161"/>
    </row>
    <row r="747" spans="1:18">
      <c r="A747" s="1159" t="s">
        <v>2032</v>
      </c>
      <c r="B747" s="1158" t="s">
        <v>1137</v>
      </c>
      <c r="C747" s="1158" t="s">
        <v>1138</v>
      </c>
      <c r="D747" s="1158" t="s">
        <v>123</v>
      </c>
      <c r="E747" s="1160">
        <v>40053</v>
      </c>
      <c r="F747" s="812" t="s">
        <v>49</v>
      </c>
      <c r="G747" s="813">
        <v>20699000</v>
      </c>
      <c r="H747" s="813">
        <v>0</v>
      </c>
      <c r="I747" s="813">
        <v>24059476.66</v>
      </c>
      <c r="J747" s="814" t="s">
        <v>657</v>
      </c>
      <c r="K747" s="815"/>
      <c r="L747" s="816"/>
      <c r="M747" s="817"/>
      <c r="N747" s="818"/>
      <c r="O747" s="819"/>
      <c r="P747" s="819"/>
      <c r="Q747" s="820"/>
      <c r="R747" s="1161"/>
    </row>
    <row r="748" spans="1:18">
      <c r="A748" s="1159"/>
      <c r="B748" s="1158" t="s">
        <v>1137</v>
      </c>
      <c r="C748" s="1158" t="s">
        <v>1138</v>
      </c>
      <c r="D748" s="1158" t="s">
        <v>123</v>
      </c>
      <c r="E748" s="1160">
        <v>40808</v>
      </c>
      <c r="F748" s="812"/>
      <c r="G748" s="813"/>
      <c r="H748" s="813"/>
      <c r="I748" s="813"/>
      <c r="J748" s="814"/>
      <c r="K748" s="815">
        <v>20699000</v>
      </c>
      <c r="L748" s="816"/>
      <c r="M748" s="817">
        <v>2069.9</v>
      </c>
      <c r="N748" s="818">
        <v>10000</v>
      </c>
      <c r="O748" s="819"/>
      <c r="P748" s="819"/>
      <c r="Q748" s="820">
        <v>1030000</v>
      </c>
      <c r="R748" s="1161">
        <v>103</v>
      </c>
    </row>
    <row r="749" spans="1:18">
      <c r="A749" s="1159">
        <v>11</v>
      </c>
      <c r="B749" s="1158" t="s">
        <v>1139</v>
      </c>
      <c r="C749" s="1158" t="s">
        <v>1140</v>
      </c>
      <c r="D749" s="1158" t="s">
        <v>97</v>
      </c>
      <c r="E749" s="1160">
        <v>39766</v>
      </c>
      <c r="F749" s="812" t="s">
        <v>26</v>
      </c>
      <c r="G749" s="813">
        <v>866540000</v>
      </c>
      <c r="H749" s="813">
        <v>0</v>
      </c>
      <c r="I749" s="813">
        <v>1037467405.5599999</v>
      </c>
      <c r="J749" s="814" t="s">
        <v>657</v>
      </c>
      <c r="K749" s="815"/>
      <c r="L749" s="816"/>
      <c r="M749" s="817"/>
      <c r="N749" s="818"/>
      <c r="O749" s="819"/>
      <c r="P749" s="819"/>
      <c r="Q749" s="820"/>
      <c r="R749" s="1161"/>
    </row>
    <row r="750" spans="1:18">
      <c r="A750" s="1159"/>
      <c r="B750" s="1158" t="s">
        <v>1139</v>
      </c>
      <c r="C750" s="1158" t="s">
        <v>1140</v>
      </c>
      <c r="D750" s="1158" t="s">
        <v>97</v>
      </c>
      <c r="E750" s="1160">
        <v>40534</v>
      </c>
      <c r="F750" s="812"/>
      <c r="G750" s="813"/>
      <c r="H750" s="813"/>
      <c r="I750" s="813"/>
      <c r="J750" s="814"/>
      <c r="K750" s="815">
        <v>866540000</v>
      </c>
      <c r="L750" s="816"/>
      <c r="M750" s="817">
        <v>866540</v>
      </c>
      <c r="N750" s="818">
        <v>1000</v>
      </c>
      <c r="O750" s="819"/>
      <c r="P750" s="819"/>
      <c r="Q750" s="820"/>
      <c r="R750" s="1161"/>
    </row>
    <row r="751" spans="1:18">
      <c r="A751" s="1159"/>
      <c r="B751" s="1158" t="s">
        <v>1139</v>
      </c>
      <c r="C751" s="1158" t="s">
        <v>1140</v>
      </c>
      <c r="D751" s="1158" t="s">
        <v>97</v>
      </c>
      <c r="E751" s="1160">
        <v>40611</v>
      </c>
      <c r="F751" s="812"/>
      <c r="G751" s="813"/>
      <c r="H751" s="813"/>
      <c r="I751" s="813"/>
      <c r="J751" s="814"/>
      <c r="K751" s="815"/>
      <c r="L751" s="816"/>
      <c r="M751" s="817"/>
      <c r="N751" s="818"/>
      <c r="O751" s="819"/>
      <c r="P751" s="819"/>
      <c r="Q751" s="820">
        <v>79700000</v>
      </c>
      <c r="R751" s="1161">
        <v>14842320.789999999</v>
      </c>
    </row>
    <row r="752" spans="1:18">
      <c r="A752" s="1159" t="s">
        <v>2015</v>
      </c>
      <c r="B752" s="1158" t="s">
        <v>1141</v>
      </c>
      <c r="C752" s="1158" t="s">
        <v>1142</v>
      </c>
      <c r="D752" s="1158" t="s">
        <v>38</v>
      </c>
      <c r="E752" s="1160">
        <v>40053</v>
      </c>
      <c r="F752" s="812" t="s">
        <v>53</v>
      </c>
      <c r="G752" s="813">
        <v>3223000</v>
      </c>
      <c r="H752" s="813">
        <v>0</v>
      </c>
      <c r="I752" s="813">
        <v>2820256.96</v>
      </c>
      <c r="J752" s="814" t="s">
        <v>673</v>
      </c>
      <c r="K752" s="815"/>
      <c r="L752" s="816"/>
      <c r="M752" s="817"/>
      <c r="N752" s="818"/>
      <c r="O752" s="819"/>
      <c r="P752" s="819"/>
      <c r="Q752" s="820"/>
      <c r="R752" s="1161"/>
    </row>
    <row r="753" spans="1:18">
      <c r="A753" s="1159"/>
      <c r="B753" s="1158" t="s">
        <v>1141</v>
      </c>
      <c r="C753" s="1158" t="s">
        <v>1142</v>
      </c>
      <c r="D753" s="1158" t="s">
        <v>38</v>
      </c>
      <c r="E753" s="1160">
        <v>41263</v>
      </c>
      <c r="F753" s="812"/>
      <c r="G753" s="813"/>
      <c r="H753" s="813"/>
      <c r="I753" s="813"/>
      <c r="J753" s="814"/>
      <c r="K753" s="815">
        <v>2336675</v>
      </c>
      <c r="L753" s="816"/>
      <c r="M753" s="817">
        <v>3223</v>
      </c>
      <c r="N753" s="818">
        <v>725</v>
      </c>
      <c r="O753" s="819">
        <v>-886325</v>
      </c>
      <c r="P753" s="819"/>
      <c r="Q753" s="820"/>
      <c r="R753" s="1161"/>
    </row>
    <row r="754" spans="1:18">
      <c r="A754" s="1159"/>
      <c r="B754" s="1158" t="s">
        <v>1141</v>
      </c>
      <c r="C754" s="1158" t="s">
        <v>1142</v>
      </c>
      <c r="D754" s="1158" t="s">
        <v>38</v>
      </c>
      <c r="E754" s="1160">
        <v>41285</v>
      </c>
      <c r="F754" s="812"/>
      <c r="G754" s="813"/>
      <c r="H754" s="813"/>
      <c r="I754" s="813"/>
      <c r="J754" s="814"/>
      <c r="K754" s="815"/>
      <c r="L754" s="816">
        <v>-23366.75</v>
      </c>
      <c r="M754" s="817"/>
      <c r="N754" s="818"/>
      <c r="O754" s="819"/>
      <c r="P754" s="819"/>
      <c r="Q754" s="820"/>
      <c r="R754" s="1161"/>
    </row>
    <row r="755" spans="1:18">
      <c r="A755" s="1159"/>
      <c r="B755" s="1158" t="s">
        <v>1141</v>
      </c>
      <c r="C755" s="1158" t="s">
        <v>1142</v>
      </c>
      <c r="D755" s="1158" t="s">
        <v>38</v>
      </c>
      <c r="E755" s="1160">
        <v>41359</v>
      </c>
      <c r="F755" s="812"/>
      <c r="G755" s="813"/>
      <c r="H755" s="813"/>
      <c r="I755" s="813"/>
      <c r="J755" s="814"/>
      <c r="K755" s="815"/>
      <c r="L755" s="816">
        <v>-26633.25</v>
      </c>
      <c r="M755" s="817"/>
      <c r="N755" s="818"/>
      <c r="O755" s="819"/>
      <c r="P755" s="819"/>
      <c r="Q755" s="820"/>
      <c r="R755" s="1161"/>
    </row>
    <row r="756" spans="1:18">
      <c r="A756" s="1159">
        <v>8</v>
      </c>
      <c r="B756" s="1158" t="s">
        <v>1143</v>
      </c>
      <c r="C756" s="1158" t="s">
        <v>1144</v>
      </c>
      <c r="D756" s="1158" t="s">
        <v>105</v>
      </c>
      <c r="E756" s="1160">
        <v>39885</v>
      </c>
      <c r="F756" s="812" t="s">
        <v>49</v>
      </c>
      <c r="G756" s="813">
        <v>6398000</v>
      </c>
      <c r="H756" s="813">
        <v>0</v>
      </c>
      <c r="I756" s="813">
        <v>4118886.85</v>
      </c>
      <c r="J756" s="814" t="s">
        <v>673</v>
      </c>
      <c r="K756" s="815"/>
      <c r="L756" s="816"/>
      <c r="M756" s="817"/>
      <c r="N756" s="818"/>
      <c r="O756" s="819"/>
      <c r="P756" s="819"/>
      <c r="Q756" s="820"/>
      <c r="R756" s="1161"/>
    </row>
    <row r="757" spans="1:18">
      <c r="A757" s="1159"/>
      <c r="B757" s="1158" t="s">
        <v>1143</v>
      </c>
      <c r="C757" s="1158" t="s">
        <v>1144</v>
      </c>
      <c r="D757" s="1158" t="s">
        <v>105</v>
      </c>
      <c r="E757" s="1160">
        <v>41498</v>
      </c>
      <c r="F757" s="812"/>
      <c r="G757" s="813"/>
      <c r="H757" s="813"/>
      <c r="I757" s="813"/>
      <c r="J757" s="814"/>
      <c r="K757" s="815">
        <v>3247112.96</v>
      </c>
      <c r="L757" s="816"/>
      <c r="M757" s="817">
        <v>6398</v>
      </c>
      <c r="N757" s="818">
        <v>507.5</v>
      </c>
      <c r="O757" s="819">
        <v>-3150887.04</v>
      </c>
      <c r="P757" s="819"/>
      <c r="Q757" s="820">
        <v>139320</v>
      </c>
      <c r="R757" s="1161">
        <v>320</v>
      </c>
    </row>
    <row r="758" spans="1:18">
      <c r="A758" s="1159"/>
      <c r="B758" s="1158" t="s">
        <v>1143</v>
      </c>
      <c r="C758" s="1158" t="s">
        <v>1144</v>
      </c>
      <c r="D758" s="1158" t="s">
        <v>105</v>
      </c>
      <c r="E758" s="1160">
        <v>41529</v>
      </c>
      <c r="F758" s="812"/>
      <c r="G758" s="813"/>
      <c r="H758" s="813"/>
      <c r="I758" s="813"/>
      <c r="J758" s="814"/>
      <c r="K758" s="815"/>
      <c r="L758" s="816">
        <v>-25000</v>
      </c>
      <c r="M758" s="817"/>
      <c r="N758" s="818"/>
      <c r="O758" s="819"/>
      <c r="P758" s="819"/>
      <c r="Q758" s="820"/>
      <c r="R758" s="1161"/>
    </row>
    <row r="759" spans="1:18">
      <c r="A759" s="1159">
        <v>11</v>
      </c>
      <c r="B759" s="1158" t="s">
        <v>1145</v>
      </c>
      <c r="C759" s="1158" t="s">
        <v>1146</v>
      </c>
      <c r="D759" s="1158" t="s">
        <v>116</v>
      </c>
      <c r="E759" s="1160">
        <v>39794</v>
      </c>
      <c r="F759" s="812" t="s">
        <v>26</v>
      </c>
      <c r="G759" s="813">
        <v>10000000</v>
      </c>
      <c r="H759" s="813">
        <v>0</v>
      </c>
      <c r="I759" s="813">
        <v>12147768.630000001</v>
      </c>
      <c r="J759" s="814" t="s">
        <v>657</v>
      </c>
      <c r="K759" s="815"/>
      <c r="L759" s="816"/>
      <c r="M759" s="817"/>
      <c r="N759" s="818"/>
      <c r="O759" s="819"/>
      <c r="P759" s="819"/>
      <c r="Q759" s="820"/>
      <c r="R759" s="1161"/>
    </row>
    <row r="760" spans="1:18">
      <c r="A760" s="1159"/>
      <c r="B760" s="1158" t="s">
        <v>1145</v>
      </c>
      <c r="C760" s="1158" t="s">
        <v>1146</v>
      </c>
      <c r="D760" s="1158" t="s">
        <v>116</v>
      </c>
      <c r="E760" s="1160">
        <v>40275</v>
      </c>
      <c r="F760" s="812"/>
      <c r="G760" s="813"/>
      <c r="H760" s="813"/>
      <c r="I760" s="813"/>
      <c r="J760" s="814"/>
      <c r="K760" s="815">
        <v>10000000</v>
      </c>
      <c r="L760" s="816"/>
      <c r="M760" s="817">
        <v>10000</v>
      </c>
      <c r="N760" s="818">
        <v>1000</v>
      </c>
      <c r="O760" s="819"/>
      <c r="P760" s="819"/>
      <c r="Q760" s="820">
        <v>1488046.41</v>
      </c>
      <c r="R760" s="1161">
        <v>199203</v>
      </c>
    </row>
    <row r="761" spans="1:18">
      <c r="A761" s="1159" t="s">
        <v>2033</v>
      </c>
      <c r="B761" s="1158" t="s">
        <v>1147</v>
      </c>
      <c r="C761" s="1158" t="s">
        <v>1148</v>
      </c>
      <c r="D761" s="1158" t="s">
        <v>89</v>
      </c>
      <c r="E761" s="1160">
        <v>39871</v>
      </c>
      <c r="F761" s="812" t="s">
        <v>26</v>
      </c>
      <c r="G761" s="813">
        <v>30000000</v>
      </c>
      <c r="H761" s="813">
        <v>0</v>
      </c>
      <c r="I761" s="813">
        <v>36472843.939999998</v>
      </c>
      <c r="J761" s="814" t="s">
        <v>657</v>
      </c>
      <c r="K761" s="815"/>
      <c r="L761" s="816"/>
      <c r="M761" s="817"/>
      <c r="N761" s="818"/>
      <c r="O761" s="819"/>
      <c r="P761" s="819"/>
      <c r="Q761" s="820"/>
      <c r="R761" s="1161"/>
    </row>
    <row r="762" spans="1:18">
      <c r="A762" s="1159"/>
      <c r="B762" s="1158" t="s">
        <v>1147</v>
      </c>
      <c r="C762" s="1158" t="s">
        <v>1148</v>
      </c>
      <c r="D762" s="1158" t="s">
        <v>89</v>
      </c>
      <c r="E762" s="1160">
        <v>40450</v>
      </c>
      <c r="F762" s="812"/>
      <c r="G762" s="813"/>
      <c r="H762" s="813"/>
      <c r="I762" s="813"/>
      <c r="J762" s="814"/>
      <c r="K762" s="815">
        <v>30000000</v>
      </c>
      <c r="L762" s="816"/>
      <c r="M762" s="817">
        <v>30000</v>
      </c>
      <c r="N762" s="818">
        <v>1000</v>
      </c>
      <c r="O762" s="819"/>
      <c r="P762" s="819"/>
      <c r="Q762" s="820"/>
      <c r="R762" s="1161"/>
    </row>
    <row r="763" spans="1:18">
      <c r="A763" s="1159"/>
      <c r="B763" s="1158" t="s">
        <v>1147</v>
      </c>
      <c r="C763" s="1158" t="s">
        <v>1148</v>
      </c>
      <c r="D763" s="1158" t="s">
        <v>89</v>
      </c>
      <c r="E763" s="1160">
        <v>41516</v>
      </c>
      <c r="F763" s="812"/>
      <c r="G763" s="813"/>
      <c r="H763" s="813"/>
      <c r="I763" s="813"/>
      <c r="J763" s="814"/>
      <c r="K763" s="815"/>
      <c r="L763" s="816"/>
      <c r="M763" s="817"/>
      <c r="N763" s="818"/>
      <c r="O763" s="819"/>
      <c r="P763" s="819"/>
      <c r="Q763" s="820">
        <v>4089510.61</v>
      </c>
      <c r="R763" s="1161">
        <v>513113</v>
      </c>
    </row>
    <row r="764" spans="1:18">
      <c r="A764" s="1159" t="s">
        <v>1991</v>
      </c>
      <c r="B764" s="1158" t="s">
        <v>1149</v>
      </c>
      <c r="C764" s="1158" t="s">
        <v>1150</v>
      </c>
      <c r="D764" s="1158" t="s">
        <v>88</v>
      </c>
      <c r="E764" s="1160">
        <v>39829</v>
      </c>
      <c r="F764" s="812" t="s">
        <v>49</v>
      </c>
      <c r="G764" s="813">
        <v>12000000</v>
      </c>
      <c r="H764" s="813">
        <v>0</v>
      </c>
      <c r="I764" s="813">
        <v>12837983.33</v>
      </c>
      <c r="J764" s="814" t="s">
        <v>657</v>
      </c>
      <c r="K764" s="815"/>
      <c r="L764" s="816"/>
      <c r="M764" s="817"/>
      <c r="N764" s="818"/>
      <c r="O764" s="819"/>
      <c r="P764" s="819"/>
      <c r="Q764" s="820"/>
      <c r="R764" s="1161"/>
    </row>
    <row r="765" spans="1:18">
      <c r="A765" s="1159"/>
      <c r="B765" s="1158" t="s">
        <v>1149</v>
      </c>
      <c r="C765" s="1158" t="s">
        <v>1150</v>
      </c>
      <c r="D765" s="1158" t="s">
        <v>88</v>
      </c>
      <c r="E765" s="1160">
        <v>39960</v>
      </c>
      <c r="F765" s="812"/>
      <c r="G765" s="813"/>
      <c r="H765" s="813"/>
      <c r="I765" s="813"/>
      <c r="J765" s="814"/>
      <c r="K765" s="815">
        <v>12000000</v>
      </c>
      <c r="L765" s="816"/>
      <c r="M765" s="817">
        <v>12000</v>
      </c>
      <c r="N765" s="818">
        <v>1000</v>
      </c>
      <c r="O765" s="819"/>
      <c r="P765" s="819"/>
      <c r="Q765" s="820">
        <v>600000</v>
      </c>
      <c r="R765" s="1161">
        <v>600</v>
      </c>
    </row>
    <row r="766" spans="1:18">
      <c r="A766" s="1159" t="s">
        <v>2034</v>
      </c>
      <c r="B766" s="1158" t="s">
        <v>1151</v>
      </c>
      <c r="C766" s="1158" t="s">
        <v>1152</v>
      </c>
      <c r="D766" s="1158" t="s">
        <v>131</v>
      </c>
      <c r="E766" s="1160">
        <v>39850</v>
      </c>
      <c r="F766" s="812" t="s">
        <v>26</v>
      </c>
      <c r="G766" s="813">
        <v>33900000</v>
      </c>
      <c r="H766" s="813">
        <v>0</v>
      </c>
      <c r="I766" s="813">
        <v>40834859.350000001</v>
      </c>
      <c r="J766" s="814" t="s">
        <v>657</v>
      </c>
      <c r="K766" s="815"/>
      <c r="L766" s="816"/>
      <c r="M766" s="817"/>
      <c r="N766" s="818"/>
      <c r="O766" s="819"/>
      <c r="P766" s="819"/>
      <c r="Q766" s="820"/>
      <c r="R766" s="1161"/>
    </row>
    <row r="767" spans="1:18">
      <c r="A767" s="1159"/>
      <c r="B767" s="1158" t="s">
        <v>1151</v>
      </c>
      <c r="C767" s="1158" t="s">
        <v>1152</v>
      </c>
      <c r="D767" s="1158" t="s">
        <v>131</v>
      </c>
      <c r="E767" s="1160">
        <v>40884</v>
      </c>
      <c r="F767" s="812"/>
      <c r="G767" s="813"/>
      <c r="H767" s="813"/>
      <c r="I767" s="813"/>
      <c r="J767" s="814"/>
      <c r="K767" s="815">
        <v>33900000</v>
      </c>
      <c r="L767" s="816"/>
      <c r="M767" s="817">
        <v>35595</v>
      </c>
      <c r="N767" s="818">
        <v>1000</v>
      </c>
      <c r="O767" s="819"/>
      <c r="P767" s="819">
        <v>1695000</v>
      </c>
      <c r="Q767" s="820"/>
      <c r="R767" s="1161"/>
    </row>
    <row r="768" spans="1:18">
      <c r="A768" s="1159" t="s">
        <v>1992</v>
      </c>
      <c r="B768" s="1158" t="s">
        <v>1153</v>
      </c>
      <c r="C768" s="1158" t="s">
        <v>1154</v>
      </c>
      <c r="D768" s="1158" t="s">
        <v>88</v>
      </c>
      <c r="E768" s="1160">
        <v>39857</v>
      </c>
      <c r="F768" s="812" t="s">
        <v>49</v>
      </c>
      <c r="G768" s="813">
        <v>4797000</v>
      </c>
      <c r="H768" s="813">
        <v>0</v>
      </c>
      <c r="I768" s="813">
        <v>5713865</v>
      </c>
      <c r="J768" s="814" t="s">
        <v>657</v>
      </c>
      <c r="K768" s="815"/>
      <c r="L768" s="816"/>
      <c r="M768" s="817"/>
      <c r="N768" s="818"/>
      <c r="O768" s="819"/>
      <c r="P768" s="819"/>
      <c r="Q768" s="820"/>
      <c r="R768" s="1161"/>
    </row>
    <row r="769" spans="1:18">
      <c r="A769" s="1159"/>
      <c r="B769" s="1158" t="s">
        <v>1153</v>
      </c>
      <c r="C769" s="1158" t="s">
        <v>1154</v>
      </c>
      <c r="D769" s="1158" t="s">
        <v>88</v>
      </c>
      <c r="E769" s="1160">
        <v>40801</v>
      </c>
      <c r="F769" s="812"/>
      <c r="G769" s="813"/>
      <c r="H769" s="813"/>
      <c r="I769" s="813"/>
      <c r="J769" s="814"/>
      <c r="K769" s="815">
        <v>4797000</v>
      </c>
      <c r="L769" s="816"/>
      <c r="M769" s="817">
        <v>4797</v>
      </c>
      <c r="N769" s="818">
        <v>1000</v>
      </c>
      <c r="O769" s="819"/>
      <c r="P769" s="819"/>
      <c r="Q769" s="820">
        <v>240000</v>
      </c>
      <c r="R769" s="1161">
        <v>240</v>
      </c>
    </row>
    <row r="770" spans="1:18">
      <c r="A770" s="1159" t="s">
        <v>2035</v>
      </c>
      <c r="B770" s="1158" t="s">
        <v>1155</v>
      </c>
      <c r="C770" s="1158" t="s">
        <v>1156</v>
      </c>
      <c r="D770" s="1158" t="s">
        <v>101</v>
      </c>
      <c r="E770" s="1160">
        <v>39864</v>
      </c>
      <c r="F770" s="812" t="s">
        <v>26</v>
      </c>
      <c r="G770" s="813">
        <v>116000000</v>
      </c>
      <c r="H770" s="813">
        <v>0</v>
      </c>
      <c r="I770" s="813">
        <v>131383055.11</v>
      </c>
      <c r="J770" s="814" t="s">
        <v>657</v>
      </c>
      <c r="K770" s="815"/>
      <c r="L770" s="816"/>
      <c r="M770" s="817"/>
      <c r="N770" s="818"/>
      <c r="O770" s="819"/>
      <c r="P770" s="819"/>
      <c r="Q770" s="820"/>
      <c r="R770" s="1161"/>
    </row>
    <row r="771" spans="1:18">
      <c r="A771" s="1159"/>
      <c r="B771" s="1158" t="s">
        <v>1155</v>
      </c>
      <c r="C771" s="1158" t="s">
        <v>1156</v>
      </c>
      <c r="D771" s="1158" t="s">
        <v>101</v>
      </c>
      <c r="E771" s="1160">
        <v>40808</v>
      </c>
      <c r="F771" s="812"/>
      <c r="G771" s="813"/>
      <c r="H771" s="813"/>
      <c r="I771" s="813"/>
      <c r="J771" s="814"/>
      <c r="K771" s="815">
        <v>116000000</v>
      </c>
      <c r="L771" s="816"/>
      <c r="M771" s="817">
        <v>116000</v>
      </c>
      <c r="N771" s="818">
        <v>1000</v>
      </c>
      <c r="O771" s="819"/>
      <c r="P771" s="819"/>
      <c r="Q771" s="820"/>
      <c r="R771" s="1161"/>
    </row>
    <row r="772" spans="1:18">
      <c r="A772" s="1159"/>
      <c r="B772" s="1158" t="s">
        <v>1155</v>
      </c>
      <c r="C772" s="1158" t="s">
        <v>1156</v>
      </c>
      <c r="D772" s="1158" t="s">
        <v>101</v>
      </c>
      <c r="E772" s="1160">
        <v>40870</v>
      </c>
      <c r="F772" s="812"/>
      <c r="G772" s="813"/>
      <c r="H772" s="813"/>
      <c r="I772" s="813"/>
      <c r="J772" s="814"/>
      <c r="K772" s="815"/>
      <c r="L772" s="816"/>
      <c r="M772" s="817"/>
      <c r="N772" s="818"/>
      <c r="O772" s="819"/>
      <c r="P772" s="819"/>
      <c r="Q772" s="820">
        <v>367500</v>
      </c>
      <c r="R772" s="1161">
        <v>991453</v>
      </c>
    </row>
    <row r="773" spans="1:18">
      <c r="A773" s="1159">
        <v>11</v>
      </c>
      <c r="B773" s="1158" t="s">
        <v>1157</v>
      </c>
      <c r="C773" s="1158" t="s">
        <v>1158</v>
      </c>
      <c r="D773" s="1158" t="s">
        <v>80</v>
      </c>
      <c r="E773" s="1160">
        <v>39787</v>
      </c>
      <c r="F773" s="812" t="s">
        <v>26</v>
      </c>
      <c r="G773" s="813">
        <v>193000000</v>
      </c>
      <c r="H773" s="813">
        <v>0</v>
      </c>
      <c r="I773" s="813">
        <v>222528333.33000001</v>
      </c>
      <c r="J773" s="814" t="s">
        <v>657</v>
      </c>
      <c r="K773" s="815"/>
      <c r="L773" s="816"/>
      <c r="M773" s="817"/>
      <c r="N773" s="818"/>
      <c r="O773" s="819"/>
      <c r="P773" s="819"/>
      <c r="Q773" s="820"/>
      <c r="R773" s="1161"/>
    </row>
    <row r="774" spans="1:18">
      <c r="A774" s="1159"/>
      <c r="B774" s="1158" t="s">
        <v>1157</v>
      </c>
      <c r="C774" s="1158" t="s">
        <v>1158</v>
      </c>
      <c r="D774" s="1158" t="s">
        <v>80</v>
      </c>
      <c r="E774" s="1160">
        <v>40870</v>
      </c>
      <c r="F774" s="812"/>
      <c r="G774" s="813"/>
      <c r="H774" s="813"/>
      <c r="I774" s="813"/>
      <c r="J774" s="814"/>
      <c r="K774" s="815">
        <v>193000000</v>
      </c>
      <c r="L774" s="816"/>
      <c r="M774" s="817">
        <v>193000</v>
      </c>
      <c r="N774" s="818">
        <v>1000</v>
      </c>
      <c r="O774" s="819"/>
      <c r="P774" s="819"/>
      <c r="Q774" s="820"/>
      <c r="R774" s="1161"/>
    </row>
    <row r="775" spans="1:18">
      <c r="A775" s="1159"/>
      <c r="B775" s="1158" t="s">
        <v>1157</v>
      </c>
      <c r="C775" s="1158" t="s">
        <v>1158</v>
      </c>
      <c r="D775" s="1158" t="s">
        <v>80</v>
      </c>
      <c r="E775" s="1160">
        <v>40898</v>
      </c>
      <c r="F775" s="812"/>
      <c r="G775" s="813"/>
      <c r="H775" s="813"/>
      <c r="I775" s="813"/>
      <c r="J775" s="814"/>
      <c r="K775" s="815"/>
      <c r="L775" s="816"/>
      <c r="M775" s="817"/>
      <c r="N775" s="818"/>
      <c r="O775" s="819"/>
      <c r="P775" s="819"/>
      <c r="Q775" s="820">
        <v>900000</v>
      </c>
      <c r="R775" s="1161">
        <v>1305230</v>
      </c>
    </row>
    <row r="776" spans="1:18">
      <c r="A776" s="1159" t="s">
        <v>1993</v>
      </c>
      <c r="B776" s="1158" t="s">
        <v>1159</v>
      </c>
      <c r="C776" s="1158" t="s">
        <v>1160</v>
      </c>
      <c r="D776" s="1158" t="s">
        <v>131</v>
      </c>
      <c r="E776" s="1160">
        <v>39885</v>
      </c>
      <c r="F776" s="812" t="s">
        <v>49</v>
      </c>
      <c r="G776" s="813">
        <v>13900000</v>
      </c>
      <c r="H776" s="813">
        <v>0</v>
      </c>
      <c r="I776" s="813">
        <v>15329326.439999999</v>
      </c>
      <c r="J776" s="814" t="s">
        <v>673</v>
      </c>
      <c r="K776" s="815"/>
      <c r="L776" s="816"/>
      <c r="M776" s="817"/>
      <c r="N776" s="818"/>
      <c r="O776" s="819"/>
      <c r="P776" s="819"/>
      <c r="Q776" s="820"/>
      <c r="R776" s="1161"/>
    </row>
    <row r="777" spans="1:18">
      <c r="A777" s="1159"/>
      <c r="B777" s="1158" t="s">
        <v>1159</v>
      </c>
      <c r="C777" s="1158" t="s">
        <v>1160</v>
      </c>
      <c r="D777" s="1158" t="s">
        <v>131</v>
      </c>
      <c r="E777" s="1160">
        <v>41150</v>
      </c>
      <c r="F777" s="812"/>
      <c r="G777" s="813"/>
      <c r="H777" s="813"/>
      <c r="I777" s="813"/>
      <c r="J777" s="814"/>
      <c r="K777" s="815">
        <v>12266750</v>
      </c>
      <c r="L777" s="816">
        <v>-184001.25</v>
      </c>
      <c r="M777" s="817">
        <v>13900</v>
      </c>
      <c r="N777" s="818">
        <v>882.5</v>
      </c>
      <c r="O777" s="819">
        <v>-1633250</v>
      </c>
      <c r="P777" s="819"/>
      <c r="Q777" s="820">
        <v>624674.68999999994</v>
      </c>
      <c r="R777" s="1161">
        <v>695</v>
      </c>
    </row>
    <row r="778" spans="1:18">
      <c r="A778" s="1159" t="s">
        <v>1992</v>
      </c>
      <c r="B778" s="1158" t="s">
        <v>1161</v>
      </c>
      <c r="C778" s="1158" t="s">
        <v>1162</v>
      </c>
      <c r="D778" s="1158" t="s">
        <v>123</v>
      </c>
      <c r="E778" s="1160">
        <v>39892</v>
      </c>
      <c r="F778" s="812" t="s">
        <v>49</v>
      </c>
      <c r="G778" s="813">
        <v>17836000</v>
      </c>
      <c r="H778" s="813">
        <v>0</v>
      </c>
      <c r="I778" s="813">
        <v>21033989.559999999</v>
      </c>
      <c r="J778" s="814" t="s">
        <v>657</v>
      </c>
      <c r="K778" s="815"/>
      <c r="L778" s="816"/>
      <c r="M778" s="817"/>
      <c r="N778" s="818"/>
      <c r="O778" s="819"/>
      <c r="P778" s="819"/>
      <c r="Q778" s="820"/>
      <c r="R778" s="1161"/>
    </row>
    <row r="779" spans="1:18">
      <c r="A779" s="1159"/>
      <c r="B779" s="1158" t="s">
        <v>1161</v>
      </c>
      <c r="C779" s="1158" t="s">
        <v>1162</v>
      </c>
      <c r="D779" s="1158" t="s">
        <v>123</v>
      </c>
      <c r="E779" s="1160">
        <v>40759</v>
      </c>
      <c r="F779" s="812"/>
      <c r="G779" s="813"/>
      <c r="H779" s="813"/>
      <c r="I779" s="813"/>
      <c r="J779" s="814"/>
      <c r="K779" s="815">
        <v>17836000</v>
      </c>
      <c r="L779" s="816"/>
      <c r="M779" s="817">
        <v>17836</v>
      </c>
      <c r="N779" s="818">
        <v>1000</v>
      </c>
      <c r="O779" s="819"/>
      <c r="P779" s="819"/>
      <c r="Q779" s="820">
        <v>892000</v>
      </c>
      <c r="R779" s="1161">
        <v>892</v>
      </c>
    </row>
    <row r="780" spans="1:18">
      <c r="A780" s="1159" t="s">
        <v>2001</v>
      </c>
      <c r="B780" s="1158" t="s">
        <v>1163</v>
      </c>
      <c r="C780" s="1158" t="s">
        <v>1164</v>
      </c>
      <c r="D780" s="1158" t="s">
        <v>16</v>
      </c>
      <c r="E780" s="1160">
        <v>39773</v>
      </c>
      <c r="F780" s="812" t="s">
        <v>26</v>
      </c>
      <c r="G780" s="813">
        <v>184011000</v>
      </c>
      <c r="H780" s="813">
        <v>0</v>
      </c>
      <c r="I780" s="813">
        <v>191464618</v>
      </c>
      <c r="J780" s="814" t="s">
        <v>657</v>
      </c>
      <c r="K780" s="815"/>
      <c r="L780" s="816"/>
      <c r="M780" s="817"/>
      <c r="N780" s="818"/>
      <c r="O780" s="819"/>
      <c r="P780" s="819"/>
      <c r="Q780" s="820"/>
      <c r="R780" s="1161"/>
    </row>
    <row r="781" spans="1:18">
      <c r="A781" s="1159"/>
      <c r="B781" s="1158" t="s">
        <v>1163</v>
      </c>
      <c r="C781" s="1158" t="s">
        <v>1164</v>
      </c>
      <c r="D781" s="1158" t="s">
        <v>16</v>
      </c>
      <c r="E781" s="1160">
        <v>39960</v>
      </c>
      <c r="F781" s="812"/>
      <c r="G781" s="813"/>
      <c r="H781" s="813"/>
      <c r="I781" s="813"/>
      <c r="J781" s="814"/>
      <c r="K781" s="815">
        <v>184011000</v>
      </c>
      <c r="L781" s="816"/>
      <c r="M781" s="817">
        <v>184011</v>
      </c>
      <c r="N781" s="818">
        <v>1000</v>
      </c>
      <c r="O781" s="819"/>
      <c r="P781" s="819"/>
      <c r="Q781" s="820"/>
      <c r="R781" s="1161"/>
    </row>
    <row r="782" spans="1:18">
      <c r="A782" s="1159"/>
      <c r="B782" s="1158" t="s">
        <v>1163</v>
      </c>
      <c r="C782" s="1158" t="s">
        <v>1164</v>
      </c>
      <c r="D782" s="1158" t="s">
        <v>16</v>
      </c>
      <c r="E782" s="1160">
        <v>39988</v>
      </c>
      <c r="F782" s="812"/>
      <c r="G782" s="813"/>
      <c r="H782" s="813"/>
      <c r="I782" s="813"/>
      <c r="J782" s="814"/>
      <c r="K782" s="815"/>
      <c r="L782" s="816"/>
      <c r="M782" s="817"/>
      <c r="N782" s="818"/>
      <c r="O782" s="819"/>
      <c r="P782" s="819"/>
      <c r="Q782" s="820">
        <v>2700000</v>
      </c>
      <c r="R782" s="1161">
        <v>953096</v>
      </c>
    </row>
    <row r="783" spans="1:18">
      <c r="A783" s="1159">
        <v>44</v>
      </c>
      <c r="B783" s="1158" t="s">
        <v>1165</v>
      </c>
      <c r="C783" s="1158" t="s">
        <v>1166</v>
      </c>
      <c r="D783" s="1158" t="s">
        <v>81</v>
      </c>
      <c r="E783" s="1160">
        <v>39885</v>
      </c>
      <c r="F783" s="812" t="s">
        <v>26</v>
      </c>
      <c r="G783" s="813">
        <v>17390000</v>
      </c>
      <c r="H783" s="813">
        <v>0</v>
      </c>
      <c r="I783" s="813">
        <v>19943580.329999998</v>
      </c>
      <c r="J783" s="814" t="s">
        <v>657</v>
      </c>
      <c r="K783" s="815"/>
      <c r="L783" s="816"/>
      <c r="M783" s="817"/>
      <c r="N783" s="818"/>
      <c r="O783" s="819"/>
      <c r="P783" s="819"/>
      <c r="Q783" s="820"/>
      <c r="R783" s="1161"/>
    </row>
    <row r="784" spans="1:18">
      <c r="A784" s="1159"/>
      <c r="B784" s="1158" t="s">
        <v>1165</v>
      </c>
      <c r="C784" s="1158" t="s">
        <v>1166</v>
      </c>
      <c r="D784" s="1158" t="s">
        <v>81</v>
      </c>
      <c r="E784" s="1160">
        <v>40801</v>
      </c>
      <c r="F784" s="812"/>
      <c r="G784" s="813"/>
      <c r="H784" s="813"/>
      <c r="I784" s="813"/>
      <c r="J784" s="814"/>
      <c r="K784" s="815">
        <v>17390000</v>
      </c>
      <c r="L784" s="816"/>
      <c r="M784" s="817">
        <v>17390</v>
      </c>
      <c r="N784" s="818">
        <v>1000</v>
      </c>
      <c r="O784" s="819"/>
      <c r="P784" s="819"/>
      <c r="Q784" s="820"/>
      <c r="R784" s="1161"/>
    </row>
    <row r="785" spans="1:18">
      <c r="A785" s="1159"/>
      <c r="B785" s="1158" t="s">
        <v>1165</v>
      </c>
      <c r="C785" s="1158" t="s">
        <v>1166</v>
      </c>
      <c r="D785" s="1158" t="s">
        <v>81</v>
      </c>
      <c r="E785" s="1160">
        <v>40863</v>
      </c>
      <c r="F785" s="812"/>
      <c r="G785" s="813"/>
      <c r="H785" s="813"/>
      <c r="I785" s="813"/>
      <c r="J785" s="814"/>
      <c r="K785" s="815"/>
      <c r="L785" s="816"/>
      <c r="M785" s="817"/>
      <c r="N785" s="818"/>
      <c r="O785" s="819"/>
      <c r="P785" s="819"/>
      <c r="Q785" s="820">
        <v>375000</v>
      </c>
      <c r="R785" s="1161">
        <v>352977</v>
      </c>
    </row>
    <row r="786" spans="1:18">
      <c r="A786" s="1159">
        <v>11</v>
      </c>
      <c r="B786" s="1158" t="s">
        <v>1167</v>
      </c>
      <c r="C786" s="1158" t="s">
        <v>1168</v>
      </c>
      <c r="D786" s="1158" t="s">
        <v>81</v>
      </c>
      <c r="E786" s="1160">
        <v>39773</v>
      </c>
      <c r="F786" s="812" t="s">
        <v>26</v>
      </c>
      <c r="G786" s="813">
        <v>19300000</v>
      </c>
      <c r="H786" s="813">
        <v>0</v>
      </c>
      <c r="I786" s="813">
        <v>22297560.34</v>
      </c>
      <c r="J786" s="814" t="s">
        <v>657</v>
      </c>
      <c r="K786" s="815"/>
      <c r="L786" s="816"/>
      <c r="M786" s="817"/>
      <c r="N786" s="818"/>
      <c r="O786" s="819"/>
      <c r="P786" s="819"/>
      <c r="Q786" s="820"/>
      <c r="R786" s="1161"/>
    </row>
    <row r="787" spans="1:18">
      <c r="A787" s="1159"/>
      <c r="B787" s="1158" t="s">
        <v>1167</v>
      </c>
      <c r="C787" s="1158" t="s">
        <v>1168</v>
      </c>
      <c r="D787" s="1158" t="s">
        <v>81</v>
      </c>
      <c r="E787" s="1160">
        <v>40527</v>
      </c>
      <c r="F787" s="812"/>
      <c r="G787" s="813"/>
      <c r="H787" s="813"/>
      <c r="I787" s="813"/>
      <c r="J787" s="814"/>
      <c r="K787" s="815">
        <v>19300000</v>
      </c>
      <c r="L787" s="816"/>
      <c r="M787" s="817">
        <v>19300</v>
      </c>
      <c r="N787" s="818">
        <v>1000</v>
      </c>
      <c r="O787" s="819"/>
      <c r="P787" s="819"/>
      <c r="Q787" s="820"/>
      <c r="R787" s="1161"/>
    </row>
    <row r="788" spans="1:18">
      <c r="A788" s="1159"/>
      <c r="B788" s="1158" t="s">
        <v>1167</v>
      </c>
      <c r="C788" s="1158" t="s">
        <v>1168</v>
      </c>
      <c r="D788" s="1158" t="s">
        <v>81</v>
      </c>
      <c r="E788" s="1160">
        <v>40548</v>
      </c>
      <c r="F788" s="812"/>
      <c r="G788" s="813"/>
      <c r="H788" s="813"/>
      <c r="I788" s="813"/>
      <c r="J788" s="814"/>
      <c r="K788" s="815"/>
      <c r="L788" s="816"/>
      <c r="M788" s="817"/>
      <c r="N788" s="818"/>
      <c r="O788" s="819"/>
      <c r="P788" s="819"/>
      <c r="Q788" s="820">
        <v>1003227</v>
      </c>
      <c r="R788" s="1161">
        <v>280795</v>
      </c>
    </row>
    <row r="789" spans="1:18">
      <c r="A789" s="1159" t="s">
        <v>2036</v>
      </c>
      <c r="B789" s="1158" t="s">
        <v>1169</v>
      </c>
      <c r="C789" s="1158" t="s">
        <v>1170</v>
      </c>
      <c r="D789" s="1158" t="s">
        <v>128</v>
      </c>
      <c r="E789" s="1160">
        <v>39885</v>
      </c>
      <c r="F789" s="812" t="s">
        <v>26</v>
      </c>
      <c r="G789" s="813">
        <v>72927000</v>
      </c>
      <c r="H789" s="813">
        <v>0</v>
      </c>
      <c r="I789" s="813">
        <v>7009094.5</v>
      </c>
      <c r="J789" s="814" t="s">
        <v>1981</v>
      </c>
      <c r="K789" s="815"/>
      <c r="L789" s="816"/>
      <c r="M789" s="817"/>
      <c r="N789" s="818"/>
      <c r="O789" s="819"/>
      <c r="P789" s="819"/>
      <c r="Q789" s="820"/>
      <c r="R789" s="1161"/>
    </row>
    <row r="790" spans="1:18">
      <c r="A790" s="1159"/>
      <c r="B790" s="1158" t="s">
        <v>1169</v>
      </c>
      <c r="C790" s="1158" t="s">
        <v>1170</v>
      </c>
      <c r="D790" s="1158" t="s">
        <v>128</v>
      </c>
      <c r="E790" s="1160">
        <v>41211</v>
      </c>
      <c r="F790" s="812"/>
      <c r="G790" s="813"/>
      <c r="H790" s="813"/>
      <c r="I790" s="813"/>
      <c r="J790" s="814"/>
      <c r="K790" s="815"/>
      <c r="L790" s="816"/>
      <c r="M790" s="817"/>
      <c r="N790" s="818"/>
      <c r="O790" s="819">
        <v>-72927000</v>
      </c>
      <c r="P790" s="819"/>
      <c r="Q790" s="820"/>
      <c r="R790" s="1161"/>
    </row>
    <row r="791" spans="1:18">
      <c r="A791" s="1159" t="s">
        <v>2023</v>
      </c>
      <c r="B791" s="1158" t="s">
        <v>1171</v>
      </c>
      <c r="C791" s="1158" t="s">
        <v>1172</v>
      </c>
      <c r="D791" s="1158" t="s">
        <v>98</v>
      </c>
      <c r="E791" s="1160">
        <v>39864</v>
      </c>
      <c r="F791" s="812" t="s">
        <v>49</v>
      </c>
      <c r="G791" s="813">
        <v>4579000</v>
      </c>
      <c r="H791" s="813">
        <v>0</v>
      </c>
      <c r="I791" s="813">
        <v>9948069.5800000001</v>
      </c>
      <c r="J791" s="814" t="s">
        <v>673</v>
      </c>
      <c r="K791" s="815"/>
      <c r="L791" s="816"/>
      <c r="M791" s="817"/>
      <c r="N791" s="818"/>
      <c r="O791" s="819"/>
      <c r="P791" s="819"/>
      <c r="Q791" s="820"/>
      <c r="R791" s="1161"/>
    </row>
    <row r="792" spans="1:18">
      <c r="A792" s="1159"/>
      <c r="B792" s="1158" t="s">
        <v>1171</v>
      </c>
      <c r="C792" s="1158" t="s">
        <v>1172</v>
      </c>
      <c r="D792" s="1158" t="s">
        <v>98</v>
      </c>
      <c r="E792" s="1160">
        <v>40165</v>
      </c>
      <c r="F792" s="812"/>
      <c r="G792" s="813">
        <v>4596000</v>
      </c>
      <c r="H792" s="813"/>
      <c r="I792" s="813"/>
      <c r="J792" s="814"/>
      <c r="K792" s="815"/>
      <c r="L792" s="816"/>
      <c r="M792" s="817"/>
      <c r="N792" s="818"/>
      <c r="O792" s="819"/>
      <c r="P792" s="819"/>
      <c r="Q792" s="820"/>
      <c r="R792" s="1161"/>
    </row>
    <row r="793" spans="1:18">
      <c r="A793" s="1159"/>
      <c r="B793" s="1158" t="s">
        <v>1171</v>
      </c>
      <c r="C793" s="1158" t="s">
        <v>1172</v>
      </c>
      <c r="D793" s="1158" t="s">
        <v>98</v>
      </c>
      <c r="E793" s="1160">
        <v>41312</v>
      </c>
      <c r="F793" s="812"/>
      <c r="G793" s="813"/>
      <c r="H793" s="813"/>
      <c r="I793" s="813"/>
      <c r="J793" s="814"/>
      <c r="K793" s="815">
        <v>6682192.5</v>
      </c>
      <c r="L793" s="816"/>
      <c r="M793" s="817">
        <v>7575</v>
      </c>
      <c r="N793" s="818">
        <v>882.22889999999995</v>
      </c>
      <c r="O793" s="819">
        <v>-892807.5</v>
      </c>
      <c r="P793" s="819"/>
      <c r="Q793" s="820">
        <v>48083.6</v>
      </c>
      <c r="R793" s="1161">
        <v>49</v>
      </c>
    </row>
    <row r="794" spans="1:18">
      <c r="A794" s="1159"/>
      <c r="B794" s="1158" t="s">
        <v>1171</v>
      </c>
      <c r="C794" s="1158" t="s">
        <v>1172</v>
      </c>
      <c r="D794" s="1158" t="s">
        <v>98</v>
      </c>
      <c r="E794" s="1160">
        <v>41313</v>
      </c>
      <c r="F794" s="812"/>
      <c r="G794" s="813"/>
      <c r="H794" s="813"/>
      <c r="I794" s="813"/>
      <c r="J794" s="814"/>
      <c r="K794" s="815">
        <v>1410831.6</v>
      </c>
      <c r="L794" s="816"/>
      <c r="M794" s="817">
        <v>1600</v>
      </c>
      <c r="N794" s="818">
        <v>882.05</v>
      </c>
      <c r="O794" s="819">
        <v>-189168.4</v>
      </c>
      <c r="P794" s="819"/>
      <c r="Q794" s="820">
        <v>176633.62</v>
      </c>
      <c r="R794" s="1161">
        <v>180</v>
      </c>
    </row>
    <row r="795" spans="1:18">
      <c r="A795" s="1159"/>
      <c r="B795" s="1158" t="s">
        <v>1171</v>
      </c>
      <c r="C795" s="1158" t="s">
        <v>1172</v>
      </c>
      <c r="D795" s="1158" t="s">
        <v>98</v>
      </c>
      <c r="E795" s="1160">
        <v>41359</v>
      </c>
      <c r="F795" s="812"/>
      <c r="G795" s="813"/>
      <c r="H795" s="813"/>
      <c r="I795" s="813"/>
      <c r="J795" s="814"/>
      <c r="K795" s="815"/>
      <c r="L795" s="816">
        <v>-80930.240000000005</v>
      </c>
      <c r="M795" s="817"/>
      <c r="N795" s="818"/>
      <c r="O795" s="819"/>
      <c r="P795" s="819"/>
      <c r="Q795" s="820"/>
      <c r="R795" s="1161"/>
    </row>
    <row r="796" spans="1:18">
      <c r="A796" s="1159" t="s">
        <v>1993</v>
      </c>
      <c r="B796" s="1158" t="s">
        <v>1173</v>
      </c>
      <c r="C796" s="1158" t="s">
        <v>1174</v>
      </c>
      <c r="D796" s="1158" t="s">
        <v>92</v>
      </c>
      <c r="E796" s="1160">
        <v>39878</v>
      </c>
      <c r="F796" s="812" t="s">
        <v>49</v>
      </c>
      <c r="G796" s="813">
        <v>15349000</v>
      </c>
      <c r="H796" s="813">
        <v>0</v>
      </c>
      <c r="I796" s="813">
        <v>12994059</v>
      </c>
      <c r="J796" s="814" t="s">
        <v>673</v>
      </c>
      <c r="K796" s="815"/>
      <c r="L796" s="816"/>
      <c r="M796" s="817"/>
      <c r="N796" s="818"/>
      <c r="O796" s="819"/>
      <c r="P796" s="819"/>
      <c r="Q796" s="820"/>
      <c r="R796" s="1161"/>
    </row>
    <row r="797" spans="1:18">
      <c r="A797" s="1159"/>
      <c r="B797" s="1158" t="s">
        <v>1173</v>
      </c>
      <c r="C797" s="1158" t="s">
        <v>1174</v>
      </c>
      <c r="D797" s="1158" t="s">
        <v>92</v>
      </c>
      <c r="E797" s="1160">
        <v>41344</v>
      </c>
      <c r="F797" s="812"/>
      <c r="G797" s="813"/>
      <c r="H797" s="813"/>
      <c r="I797" s="813"/>
      <c r="J797" s="814"/>
      <c r="K797" s="815">
        <v>10431333.890000001</v>
      </c>
      <c r="L797" s="816"/>
      <c r="M797" s="817">
        <v>15349</v>
      </c>
      <c r="N797" s="818">
        <v>679.6</v>
      </c>
      <c r="O797" s="819">
        <v>-4917666.1100000003</v>
      </c>
      <c r="P797" s="819"/>
      <c r="Q797" s="820">
        <v>624632.44999999995</v>
      </c>
      <c r="R797" s="1161">
        <v>767</v>
      </c>
    </row>
    <row r="798" spans="1:18">
      <c r="A798" s="1159"/>
      <c r="B798" s="1158" t="s">
        <v>1173</v>
      </c>
      <c r="C798" s="1158" t="s">
        <v>1174</v>
      </c>
      <c r="D798" s="1158" t="s">
        <v>92</v>
      </c>
      <c r="E798" s="1160">
        <v>41373</v>
      </c>
      <c r="F798" s="812"/>
      <c r="G798" s="813"/>
      <c r="H798" s="813"/>
      <c r="I798" s="813"/>
      <c r="J798" s="814"/>
      <c r="K798" s="815"/>
      <c r="L798" s="816">
        <v>-104313.34</v>
      </c>
      <c r="M798" s="817"/>
      <c r="N798" s="818"/>
      <c r="O798" s="819"/>
      <c r="P798" s="819"/>
      <c r="Q798" s="820"/>
      <c r="R798" s="1161"/>
    </row>
    <row r="799" spans="1:18">
      <c r="A799" s="1159" t="s">
        <v>2037</v>
      </c>
      <c r="B799" s="1158" t="s">
        <v>1175</v>
      </c>
      <c r="C799" s="1158" t="s">
        <v>1176</v>
      </c>
      <c r="D799" s="1158" t="s">
        <v>98</v>
      </c>
      <c r="E799" s="1160">
        <v>39843</v>
      </c>
      <c r="F799" s="812" t="s">
        <v>49</v>
      </c>
      <c r="G799" s="813">
        <v>2600000</v>
      </c>
      <c r="H799" s="813">
        <v>0</v>
      </c>
      <c r="I799" s="813">
        <v>5731793.5999999996</v>
      </c>
      <c r="J799" s="814" t="s">
        <v>657</v>
      </c>
      <c r="K799" s="815"/>
      <c r="L799" s="816"/>
      <c r="M799" s="817"/>
      <c r="N799" s="818"/>
      <c r="O799" s="819"/>
      <c r="P799" s="819"/>
      <c r="Q799" s="820"/>
      <c r="R799" s="1161"/>
    </row>
    <row r="800" spans="1:18">
      <c r="A800" s="1159"/>
      <c r="B800" s="1158" t="s">
        <v>1175</v>
      </c>
      <c r="C800" s="1158" t="s">
        <v>1176</v>
      </c>
      <c r="D800" s="1158" t="s">
        <v>98</v>
      </c>
      <c r="E800" s="1160">
        <v>40158</v>
      </c>
      <c r="F800" s="812"/>
      <c r="G800" s="813">
        <v>2417000</v>
      </c>
      <c r="H800" s="813"/>
      <c r="I800" s="813"/>
      <c r="J800" s="814"/>
      <c r="K800" s="815"/>
      <c r="L800" s="816"/>
      <c r="M800" s="817"/>
      <c r="N800" s="818"/>
      <c r="O800" s="819"/>
      <c r="P800" s="819"/>
      <c r="Q800" s="820"/>
      <c r="R800" s="1161"/>
    </row>
    <row r="801" spans="1:18">
      <c r="A801" s="1159"/>
      <c r="B801" s="1158" t="s">
        <v>1175</v>
      </c>
      <c r="C801" s="1158" t="s">
        <v>1176</v>
      </c>
      <c r="D801" s="1158" t="s">
        <v>98</v>
      </c>
      <c r="E801" s="1160">
        <v>40801</v>
      </c>
      <c r="F801" s="812"/>
      <c r="G801" s="813"/>
      <c r="H801" s="813"/>
      <c r="I801" s="813"/>
      <c r="J801" s="814"/>
      <c r="K801" s="815">
        <v>5017000</v>
      </c>
      <c r="L801" s="816"/>
      <c r="M801" s="817">
        <v>5017</v>
      </c>
      <c r="N801" s="818">
        <v>1000</v>
      </c>
      <c r="O801" s="819"/>
      <c r="P801" s="819"/>
      <c r="Q801" s="820">
        <v>130000</v>
      </c>
      <c r="R801" s="1161">
        <v>130</v>
      </c>
    </row>
    <row r="802" spans="1:18">
      <c r="A802" s="1159">
        <v>87</v>
      </c>
      <c r="B802" s="1158" t="s">
        <v>1177</v>
      </c>
      <c r="C802" s="1158" t="s">
        <v>1178</v>
      </c>
      <c r="D802" s="1158" t="s">
        <v>97</v>
      </c>
      <c r="E802" s="1160">
        <v>39822</v>
      </c>
      <c r="F802" s="812" t="s">
        <v>26</v>
      </c>
      <c r="G802" s="813">
        <v>33000000</v>
      </c>
      <c r="H802" s="813">
        <v>0</v>
      </c>
      <c r="I802" s="813">
        <v>16315362</v>
      </c>
      <c r="J802" s="814" t="s">
        <v>673</v>
      </c>
      <c r="K802" s="815"/>
      <c r="L802" s="816"/>
      <c r="M802" s="817"/>
      <c r="N802" s="818"/>
      <c r="O802" s="819"/>
      <c r="P802" s="819"/>
      <c r="Q802" s="820"/>
      <c r="R802" s="1161"/>
    </row>
    <row r="803" spans="1:18">
      <c r="A803" s="1159"/>
      <c r="B803" s="1158" t="s">
        <v>1177</v>
      </c>
      <c r="C803" s="1158" t="s">
        <v>1178</v>
      </c>
      <c r="D803" s="1158" t="s">
        <v>97</v>
      </c>
      <c r="E803" s="1160">
        <v>41375</v>
      </c>
      <c r="F803" s="812"/>
      <c r="G803" s="813"/>
      <c r="H803" s="813"/>
      <c r="I803" s="813"/>
      <c r="J803" s="814"/>
      <c r="K803" s="815">
        <v>14912862</v>
      </c>
      <c r="L803" s="816"/>
      <c r="M803" s="817">
        <v>9941908</v>
      </c>
      <c r="N803" s="818">
        <v>1.5</v>
      </c>
      <c r="O803" s="819">
        <v>-18087138</v>
      </c>
      <c r="P803" s="819"/>
      <c r="Q803" s="820"/>
      <c r="R803" s="1161"/>
    </row>
    <row r="804" spans="1:18">
      <c r="A804" s="1159">
        <v>79</v>
      </c>
      <c r="B804" s="1158" t="s">
        <v>1179</v>
      </c>
      <c r="C804" s="1158" t="s">
        <v>1180</v>
      </c>
      <c r="D804" s="1158" t="s">
        <v>87</v>
      </c>
      <c r="E804" s="1160">
        <v>39805</v>
      </c>
      <c r="F804" s="812" t="s">
        <v>26</v>
      </c>
      <c r="G804" s="813">
        <v>7400000</v>
      </c>
      <c r="H804" s="813">
        <v>0</v>
      </c>
      <c r="I804" s="813">
        <v>4030944.44</v>
      </c>
      <c r="J804" s="814" t="s">
        <v>673</v>
      </c>
      <c r="K804" s="815"/>
      <c r="L804" s="816"/>
      <c r="M804" s="817"/>
      <c r="N804" s="818"/>
      <c r="O804" s="819"/>
      <c r="P804" s="819"/>
      <c r="Q804" s="820"/>
      <c r="R804" s="1161"/>
    </row>
    <row r="805" spans="1:18">
      <c r="A805" s="1159"/>
      <c r="B805" s="1158" t="s">
        <v>1179</v>
      </c>
      <c r="C805" s="1158" t="s">
        <v>1180</v>
      </c>
      <c r="D805" s="1158" t="s">
        <v>87</v>
      </c>
      <c r="E805" s="1160">
        <v>41325</v>
      </c>
      <c r="F805" s="812"/>
      <c r="G805" s="813"/>
      <c r="H805" s="813"/>
      <c r="I805" s="813"/>
      <c r="J805" s="814"/>
      <c r="K805" s="815">
        <v>3700000</v>
      </c>
      <c r="L805" s="816"/>
      <c r="M805" s="817">
        <v>7400</v>
      </c>
      <c r="N805" s="818">
        <v>500</v>
      </c>
      <c r="O805" s="819">
        <v>-3700000</v>
      </c>
      <c r="P805" s="819"/>
      <c r="Q805" s="820"/>
      <c r="R805" s="1161"/>
    </row>
    <row r="806" spans="1:18">
      <c r="A806" s="1159" t="s">
        <v>2025</v>
      </c>
      <c r="B806" s="1158" t="s">
        <v>1181</v>
      </c>
      <c r="C806" s="1158" t="s">
        <v>1118</v>
      </c>
      <c r="D806" s="1158" t="s">
        <v>97</v>
      </c>
      <c r="E806" s="1160">
        <v>40011</v>
      </c>
      <c r="F806" s="812" t="s">
        <v>160</v>
      </c>
      <c r="G806" s="813">
        <v>50000000</v>
      </c>
      <c r="H806" s="813">
        <v>0</v>
      </c>
      <c r="I806" s="813">
        <v>65432450.939999998</v>
      </c>
      <c r="J806" s="814" t="s">
        <v>657</v>
      </c>
      <c r="K806" s="815"/>
      <c r="L806" s="816"/>
      <c r="M806" s="817"/>
      <c r="N806" s="818"/>
      <c r="O806" s="819"/>
      <c r="P806" s="819"/>
      <c r="Q806" s="820"/>
      <c r="R806" s="1161"/>
    </row>
    <row r="807" spans="1:18">
      <c r="A807" s="1159"/>
      <c r="B807" s="1158" t="s">
        <v>1181</v>
      </c>
      <c r="C807" s="1158" t="s">
        <v>1118</v>
      </c>
      <c r="D807" s="1158" t="s">
        <v>97</v>
      </c>
      <c r="E807" s="1160">
        <v>40814</v>
      </c>
      <c r="F807" s="812"/>
      <c r="G807" s="813"/>
      <c r="H807" s="813"/>
      <c r="I807" s="813"/>
      <c r="J807" s="814"/>
      <c r="K807" s="815">
        <v>13125000</v>
      </c>
      <c r="L807" s="816"/>
      <c r="M807" s="817">
        <v>13125000</v>
      </c>
      <c r="N807" s="818">
        <v>1</v>
      </c>
      <c r="O807" s="819"/>
      <c r="P807" s="819"/>
      <c r="Q807" s="820"/>
      <c r="R807" s="1161"/>
    </row>
    <row r="808" spans="1:18">
      <c r="A808" s="1159"/>
      <c r="B808" s="1158" t="s">
        <v>1181</v>
      </c>
      <c r="C808" s="1158" t="s">
        <v>1118</v>
      </c>
      <c r="D808" s="1158" t="s">
        <v>97</v>
      </c>
      <c r="E808" s="1160">
        <v>41241</v>
      </c>
      <c r="F808" s="812"/>
      <c r="G808" s="813"/>
      <c r="H808" s="813"/>
      <c r="I808" s="813"/>
      <c r="J808" s="814"/>
      <c r="K808" s="815">
        <v>36875000</v>
      </c>
      <c r="L808" s="816"/>
      <c r="M808" s="817">
        <v>36875000</v>
      </c>
      <c r="N808" s="818">
        <v>1</v>
      </c>
      <c r="O808" s="819"/>
      <c r="P808" s="819"/>
      <c r="Q808" s="820">
        <v>2500000</v>
      </c>
      <c r="R808" s="1161">
        <v>2500000</v>
      </c>
    </row>
    <row r="809" spans="1:18">
      <c r="A809" s="1159" t="s">
        <v>1991</v>
      </c>
      <c r="B809" s="1158" t="s">
        <v>1182</v>
      </c>
      <c r="C809" s="1158" t="s">
        <v>666</v>
      </c>
      <c r="D809" s="1158" t="s">
        <v>112</v>
      </c>
      <c r="E809" s="1160">
        <v>39843</v>
      </c>
      <c r="F809" s="812" t="s">
        <v>49</v>
      </c>
      <c r="G809" s="813">
        <v>10900000</v>
      </c>
      <c r="H809" s="813">
        <v>0</v>
      </c>
      <c r="I809" s="813">
        <v>12263468.310000001</v>
      </c>
      <c r="J809" s="814" t="s">
        <v>657</v>
      </c>
      <c r="K809" s="815"/>
      <c r="L809" s="816"/>
      <c r="M809" s="817"/>
      <c r="N809" s="818"/>
      <c r="O809" s="819"/>
      <c r="P809" s="819"/>
      <c r="Q809" s="820"/>
      <c r="R809" s="1161"/>
    </row>
    <row r="810" spans="1:18">
      <c r="A810" s="1159"/>
      <c r="B810" s="1158" t="s">
        <v>1182</v>
      </c>
      <c r="C810" s="1158" t="s">
        <v>666</v>
      </c>
      <c r="D810" s="1158" t="s">
        <v>112</v>
      </c>
      <c r="E810" s="1160">
        <v>40345</v>
      </c>
      <c r="F810" s="812"/>
      <c r="G810" s="813"/>
      <c r="H810" s="813"/>
      <c r="I810" s="813"/>
      <c r="J810" s="814"/>
      <c r="K810" s="815">
        <v>10900000</v>
      </c>
      <c r="L810" s="816"/>
      <c r="M810" s="817">
        <v>10900</v>
      </c>
      <c r="N810" s="818">
        <v>1000</v>
      </c>
      <c r="O810" s="819"/>
      <c r="P810" s="819"/>
      <c r="Q810" s="820">
        <v>545000</v>
      </c>
      <c r="R810" s="1161">
        <v>545</v>
      </c>
    </row>
    <row r="811" spans="1:18">
      <c r="A811" s="1159" t="s">
        <v>1993</v>
      </c>
      <c r="B811" s="1158" t="s">
        <v>1183</v>
      </c>
      <c r="C811" s="1158" t="s">
        <v>1184</v>
      </c>
      <c r="D811" s="1158" t="s">
        <v>94</v>
      </c>
      <c r="E811" s="1160">
        <v>39878</v>
      </c>
      <c r="F811" s="812" t="s">
        <v>49</v>
      </c>
      <c r="G811" s="813">
        <v>5500000</v>
      </c>
      <c r="H811" s="813">
        <v>0</v>
      </c>
      <c r="I811" s="813">
        <v>5359772.59</v>
      </c>
      <c r="J811" s="814" t="s">
        <v>673</v>
      </c>
      <c r="K811" s="815"/>
      <c r="L811" s="816"/>
      <c r="M811" s="817"/>
      <c r="N811" s="818"/>
      <c r="O811" s="819"/>
      <c r="P811" s="819"/>
      <c r="Q811" s="820"/>
      <c r="R811" s="1161"/>
    </row>
    <row r="812" spans="1:18">
      <c r="A812" s="1159"/>
      <c r="B812" s="1158" t="s">
        <v>1183</v>
      </c>
      <c r="C812" s="1158" t="s">
        <v>1184</v>
      </c>
      <c r="D812" s="1158" t="s">
        <v>94</v>
      </c>
      <c r="E812" s="1160">
        <v>41359</v>
      </c>
      <c r="F812" s="812"/>
      <c r="G812" s="813"/>
      <c r="H812" s="813"/>
      <c r="I812" s="813"/>
      <c r="J812" s="814"/>
      <c r="K812" s="815">
        <v>315007</v>
      </c>
      <c r="L812" s="816"/>
      <c r="M812" s="817">
        <v>350</v>
      </c>
      <c r="N812" s="818">
        <v>900</v>
      </c>
      <c r="O812" s="819">
        <v>-34993</v>
      </c>
      <c r="P812" s="819"/>
      <c r="Q812" s="820"/>
      <c r="R812" s="1161"/>
    </row>
    <row r="813" spans="1:18">
      <c r="A813" s="1159"/>
      <c r="B813" s="1158" t="s">
        <v>1183</v>
      </c>
      <c r="C813" s="1158" t="s">
        <v>1184</v>
      </c>
      <c r="D813" s="1158" t="s">
        <v>94</v>
      </c>
      <c r="E813" s="1160">
        <v>41360</v>
      </c>
      <c r="F813" s="812"/>
      <c r="G813" s="813"/>
      <c r="H813" s="813"/>
      <c r="I813" s="813"/>
      <c r="J813" s="814"/>
      <c r="K813" s="815">
        <v>2835063</v>
      </c>
      <c r="L813" s="816"/>
      <c r="M813" s="817">
        <v>3150</v>
      </c>
      <c r="N813" s="818">
        <v>900</v>
      </c>
      <c r="O813" s="819">
        <v>-314937</v>
      </c>
      <c r="P813" s="819"/>
      <c r="Q813" s="820">
        <v>206048.21</v>
      </c>
      <c r="R813" s="1161">
        <v>225</v>
      </c>
    </row>
    <row r="814" spans="1:18">
      <c r="A814" s="1159"/>
      <c r="B814" s="1158" t="s">
        <v>1183</v>
      </c>
      <c r="C814" s="1158" t="s">
        <v>1184</v>
      </c>
      <c r="D814" s="1158" t="s">
        <v>94</v>
      </c>
      <c r="E814" s="1160">
        <v>41361</v>
      </c>
      <c r="F814" s="812"/>
      <c r="G814" s="813"/>
      <c r="H814" s="813"/>
      <c r="I814" s="813"/>
      <c r="J814" s="814"/>
      <c r="K814" s="815">
        <v>1800040</v>
      </c>
      <c r="L814" s="816"/>
      <c r="M814" s="817">
        <v>2000</v>
      </c>
      <c r="N814" s="818">
        <v>900</v>
      </c>
      <c r="O814" s="819">
        <v>-199960</v>
      </c>
      <c r="P814" s="819"/>
      <c r="Q814" s="820">
        <v>45788.480000000003</v>
      </c>
      <c r="R814" s="1161">
        <v>50</v>
      </c>
    </row>
    <row r="815" spans="1:18">
      <c r="A815" s="1159"/>
      <c r="B815" s="1158" t="s">
        <v>1183</v>
      </c>
      <c r="C815" s="1158" t="s">
        <v>1184</v>
      </c>
      <c r="D815" s="1158" t="s">
        <v>94</v>
      </c>
      <c r="E815" s="1160">
        <v>41373</v>
      </c>
      <c r="F815" s="812"/>
      <c r="G815" s="813"/>
      <c r="H815" s="813"/>
      <c r="I815" s="813"/>
      <c r="J815" s="814"/>
      <c r="K815" s="815"/>
      <c r="L815" s="816">
        <v>-49501.1</v>
      </c>
      <c r="M815" s="817"/>
      <c r="N815" s="818"/>
      <c r="O815" s="819"/>
      <c r="P815" s="819"/>
      <c r="Q815" s="820"/>
      <c r="R815" s="1161"/>
    </row>
    <row r="816" spans="1:18">
      <c r="A816" s="1159" t="s">
        <v>1992</v>
      </c>
      <c r="B816" s="1158" t="s">
        <v>1185</v>
      </c>
      <c r="C816" s="1158" t="s">
        <v>1186</v>
      </c>
      <c r="D816" s="1158" t="s">
        <v>111</v>
      </c>
      <c r="E816" s="1160">
        <v>39878</v>
      </c>
      <c r="F816" s="812" t="s">
        <v>49</v>
      </c>
      <c r="G816" s="813">
        <v>13533000</v>
      </c>
      <c r="H816" s="813">
        <v>0</v>
      </c>
      <c r="I816" s="813">
        <v>16072389</v>
      </c>
      <c r="J816" s="814" t="s">
        <v>657</v>
      </c>
      <c r="K816" s="815"/>
      <c r="L816" s="816"/>
      <c r="M816" s="817"/>
      <c r="N816" s="818"/>
      <c r="O816" s="819"/>
      <c r="P816" s="819"/>
      <c r="Q816" s="820"/>
      <c r="R816" s="1161"/>
    </row>
    <row r="817" spans="1:18">
      <c r="A817" s="1159"/>
      <c r="B817" s="1158" t="s">
        <v>1185</v>
      </c>
      <c r="C817" s="1158" t="s">
        <v>1186</v>
      </c>
      <c r="D817" s="1158" t="s">
        <v>111</v>
      </c>
      <c r="E817" s="1160">
        <v>40801</v>
      </c>
      <c r="F817" s="812"/>
      <c r="G817" s="813"/>
      <c r="H817" s="813"/>
      <c r="I817" s="813"/>
      <c r="J817" s="814"/>
      <c r="K817" s="815">
        <v>13533000</v>
      </c>
      <c r="L817" s="816"/>
      <c r="M817" s="817">
        <v>13533</v>
      </c>
      <c r="N817" s="818">
        <v>1000</v>
      </c>
      <c r="O817" s="819"/>
      <c r="P817" s="819"/>
      <c r="Q817" s="820">
        <v>677000</v>
      </c>
      <c r="R817" s="1161">
        <v>677</v>
      </c>
    </row>
    <row r="818" spans="1:18">
      <c r="A818" s="1159" t="s">
        <v>1994</v>
      </c>
      <c r="B818" s="1158" t="s">
        <v>1187</v>
      </c>
      <c r="C818" s="1158" t="s">
        <v>1162</v>
      </c>
      <c r="D818" s="1158" t="s">
        <v>123</v>
      </c>
      <c r="E818" s="1160">
        <v>39969</v>
      </c>
      <c r="F818" s="812" t="s">
        <v>160</v>
      </c>
      <c r="G818" s="813">
        <v>17969000</v>
      </c>
      <c r="H818" s="813">
        <v>0</v>
      </c>
      <c r="I818" s="813">
        <v>15304180.5</v>
      </c>
      <c r="J818" s="814" t="s">
        <v>673</v>
      </c>
      <c r="K818" s="815"/>
      <c r="L818" s="816"/>
      <c r="M818" s="817"/>
      <c r="N818" s="818"/>
      <c r="O818" s="819"/>
      <c r="P818" s="819"/>
      <c r="Q818" s="820"/>
      <c r="R818" s="1161"/>
    </row>
    <row r="819" spans="1:18">
      <c r="A819" s="1159"/>
      <c r="B819" s="1158" t="s">
        <v>1187</v>
      </c>
      <c r="C819" s="1158" t="s">
        <v>1162</v>
      </c>
      <c r="D819" s="1158" t="s">
        <v>123</v>
      </c>
      <c r="E819" s="1160">
        <v>41325</v>
      </c>
      <c r="F819" s="812"/>
      <c r="G819" s="813"/>
      <c r="H819" s="813"/>
      <c r="I819" s="813"/>
      <c r="J819" s="814"/>
      <c r="K819" s="815">
        <v>13750058.49</v>
      </c>
      <c r="L819" s="816"/>
      <c r="M819" s="817">
        <v>17969000</v>
      </c>
      <c r="N819" s="818">
        <v>0.76519999999999999</v>
      </c>
      <c r="O819" s="819">
        <v>-4218941.51</v>
      </c>
      <c r="P819" s="819"/>
      <c r="Q819" s="820">
        <v>644726.18999999994</v>
      </c>
      <c r="R819" s="1161">
        <v>898000</v>
      </c>
    </row>
    <row r="820" spans="1:18">
      <c r="A820" s="1159"/>
      <c r="B820" s="1158" t="s">
        <v>1187</v>
      </c>
      <c r="C820" s="1158" t="s">
        <v>1162</v>
      </c>
      <c r="D820" s="1158" t="s">
        <v>123</v>
      </c>
      <c r="E820" s="1160">
        <v>41359</v>
      </c>
      <c r="F820" s="812"/>
      <c r="G820" s="813"/>
      <c r="H820" s="813"/>
      <c r="I820" s="813"/>
      <c r="J820" s="814"/>
      <c r="K820" s="815"/>
      <c r="L820" s="816">
        <v>-137500.57999999999</v>
      </c>
      <c r="M820" s="817"/>
      <c r="N820" s="818"/>
      <c r="O820" s="819"/>
      <c r="P820" s="819"/>
      <c r="Q820" s="820"/>
      <c r="R820" s="1161"/>
    </row>
    <row r="821" spans="1:18">
      <c r="A821" s="1159" t="s">
        <v>1991</v>
      </c>
      <c r="B821" s="1158" t="s">
        <v>1188</v>
      </c>
      <c r="C821" s="1158" t="s">
        <v>958</v>
      </c>
      <c r="D821" s="1158" t="s">
        <v>81</v>
      </c>
      <c r="E821" s="1160">
        <v>39836</v>
      </c>
      <c r="F821" s="812" t="s">
        <v>49</v>
      </c>
      <c r="G821" s="813">
        <v>4900000</v>
      </c>
      <c r="H821" s="813">
        <v>0</v>
      </c>
      <c r="I821" s="813">
        <v>5211020.6900000004</v>
      </c>
      <c r="J821" s="814" t="s">
        <v>657</v>
      </c>
      <c r="K821" s="815"/>
      <c r="L821" s="816"/>
      <c r="M821" s="817"/>
      <c r="N821" s="818"/>
      <c r="O821" s="819"/>
      <c r="P821" s="819"/>
      <c r="Q821" s="820"/>
      <c r="R821" s="1161"/>
    </row>
    <row r="822" spans="1:18">
      <c r="A822" s="1159"/>
      <c r="B822" s="1158" t="s">
        <v>1188</v>
      </c>
      <c r="C822" s="1158" t="s">
        <v>958</v>
      </c>
      <c r="D822" s="1158" t="s">
        <v>81</v>
      </c>
      <c r="E822" s="1160">
        <v>39925</v>
      </c>
      <c r="F822" s="812"/>
      <c r="G822" s="813"/>
      <c r="H822" s="813"/>
      <c r="I822" s="813"/>
      <c r="J822" s="814"/>
      <c r="K822" s="815">
        <v>4900000</v>
      </c>
      <c r="L822" s="816"/>
      <c r="M822" s="817">
        <v>4900</v>
      </c>
      <c r="N822" s="818">
        <v>1000</v>
      </c>
      <c r="O822" s="819"/>
      <c r="P822" s="819"/>
      <c r="Q822" s="820">
        <v>245000</v>
      </c>
      <c r="R822" s="1161">
        <v>245</v>
      </c>
    </row>
    <row r="823" spans="1:18">
      <c r="A823" s="1159"/>
      <c r="B823" s="1158" t="s">
        <v>1189</v>
      </c>
      <c r="C823" s="1158" t="s">
        <v>958</v>
      </c>
      <c r="D823" s="1158" t="s">
        <v>86</v>
      </c>
      <c r="E823" s="1160">
        <v>39843</v>
      </c>
      <c r="F823" s="812" t="s">
        <v>26</v>
      </c>
      <c r="G823" s="813">
        <v>30000000</v>
      </c>
      <c r="H823" s="813">
        <v>30000000</v>
      </c>
      <c r="I823" s="813">
        <v>2312500</v>
      </c>
      <c r="J823" s="814" t="s">
        <v>662</v>
      </c>
      <c r="K823" s="815"/>
      <c r="L823" s="816"/>
      <c r="M823" s="817"/>
      <c r="N823" s="818"/>
      <c r="O823" s="819"/>
      <c r="P823" s="819"/>
      <c r="Q823" s="820"/>
      <c r="R823" s="1161"/>
    </row>
    <row r="824" spans="1:18">
      <c r="A824" s="1159" t="s">
        <v>2038</v>
      </c>
      <c r="B824" s="1158" t="s">
        <v>1190</v>
      </c>
      <c r="C824" s="1158" t="s">
        <v>1191</v>
      </c>
      <c r="D824" s="1158" t="s">
        <v>108</v>
      </c>
      <c r="E824" s="1160">
        <v>39976</v>
      </c>
      <c r="F824" s="812" t="s">
        <v>49</v>
      </c>
      <c r="G824" s="813">
        <v>6000000</v>
      </c>
      <c r="H824" s="813">
        <v>0</v>
      </c>
      <c r="I824" s="813">
        <v>6662770.4199999999</v>
      </c>
      <c r="J824" s="814" t="s">
        <v>657</v>
      </c>
      <c r="K824" s="815"/>
      <c r="L824" s="816"/>
      <c r="M824" s="817"/>
      <c r="N824" s="818"/>
      <c r="O824" s="819"/>
      <c r="P824" s="819"/>
      <c r="Q824" s="820"/>
      <c r="R824" s="1161"/>
    </row>
    <row r="825" spans="1:18">
      <c r="A825" s="1159"/>
      <c r="B825" s="1158" t="s">
        <v>1190</v>
      </c>
      <c r="C825" s="1158" t="s">
        <v>1191</v>
      </c>
      <c r="D825" s="1158" t="s">
        <v>108</v>
      </c>
      <c r="E825" s="1160">
        <v>40450</v>
      </c>
      <c r="F825" s="812"/>
      <c r="G825" s="813"/>
      <c r="H825" s="813"/>
      <c r="I825" s="813"/>
      <c r="J825" s="814"/>
      <c r="K825" s="815">
        <v>6000000</v>
      </c>
      <c r="L825" s="816"/>
      <c r="M825" s="817">
        <v>6000</v>
      </c>
      <c r="N825" s="818">
        <v>1000</v>
      </c>
      <c r="O825" s="819"/>
      <c r="P825" s="819"/>
      <c r="Q825" s="820">
        <v>245000</v>
      </c>
      <c r="R825" s="1161">
        <v>245</v>
      </c>
    </row>
    <row r="826" spans="1:18">
      <c r="A826" s="1159" t="s">
        <v>2023</v>
      </c>
      <c r="B826" s="1158" t="s">
        <v>1192</v>
      </c>
      <c r="C826" s="1158" t="s">
        <v>746</v>
      </c>
      <c r="D826" s="1158" t="s">
        <v>94</v>
      </c>
      <c r="E826" s="1160">
        <v>39850</v>
      </c>
      <c r="F826" s="812" t="s">
        <v>26</v>
      </c>
      <c r="G826" s="813">
        <v>8559000</v>
      </c>
      <c r="H826" s="813">
        <v>0</v>
      </c>
      <c r="I826" s="813">
        <v>21142314.800000001</v>
      </c>
      <c r="J826" s="814" t="s">
        <v>673</v>
      </c>
      <c r="K826" s="815"/>
      <c r="L826" s="816"/>
      <c r="M826" s="817"/>
      <c r="N826" s="818"/>
      <c r="O826" s="819"/>
      <c r="P826" s="819"/>
      <c r="Q826" s="820"/>
      <c r="R826" s="1161"/>
    </row>
    <row r="827" spans="1:18">
      <c r="A827" s="1159"/>
      <c r="B827" s="1158" t="s">
        <v>1192</v>
      </c>
      <c r="C827" s="1158" t="s">
        <v>746</v>
      </c>
      <c r="D827" s="1158" t="s">
        <v>94</v>
      </c>
      <c r="E827" s="1160">
        <v>40158</v>
      </c>
      <c r="F827" s="812"/>
      <c r="G827" s="813">
        <v>11881000</v>
      </c>
      <c r="H827" s="813"/>
      <c r="I827" s="813"/>
      <c r="J827" s="814"/>
      <c r="K827" s="815"/>
      <c r="L827" s="816"/>
      <c r="M827" s="817"/>
      <c r="N827" s="818"/>
      <c r="O827" s="819"/>
      <c r="P827" s="819"/>
      <c r="Q827" s="820"/>
      <c r="R827" s="1161"/>
    </row>
    <row r="828" spans="1:18">
      <c r="A828" s="1159"/>
      <c r="B828" s="1158" t="s">
        <v>1192</v>
      </c>
      <c r="C828" s="1158" t="s">
        <v>746</v>
      </c>
      <c r="D828" s="1158" t="s">
        <v>94</v>
      </c>
      <c r="E828" s="1160">
        <v>41130</v>
      </c>
      <c r="F828" s="812"/>
      <c r="G828" s="813"/>
      <c r="H828" s="813"/>
      <c r="I828" s="813"/>
      <c r="J828" s="814"/>
      <c r="K828" s="815">
        <v>6138000</v>
      </c>
      <c r="L828" s="816"/>
      <c r="M828" s="817">
        <v>7920</v>
      </c>
      <c r="N828" s="818">
        <v>775</v>
      </c>
      <c r="O828" s="819">
        <v>-1782000</v>
      </c>
      <c r="P828" s="819"/>
      <c r="Q828" s="820">
        <v>311681.7</v>
      </c>
      <c r="R828" s="1161">
        <v>380</v>
      </c>
    </row>
    <row r="829" spans="1:18">
      <c r="A829" s="1159"/>
      <c r="B829" s="1158" t="s">
        <v>1192</v>
      </c>
      <c r="C829" s="1158" t="s">
        <v>746</v>
      </c>
      <c r="D829" s="1158" t="s">
        <v>94</v>
      </c>
      <c r="E829" s="1160">
        <v>41131</v>
      </c>
      <c r="F829" s="812"/>
      <c r="G829" s="813"/>
      <c r="H829" s="813"/>
      <c r="I829" s="813"/>
      <c r="J829" s="814"/>
      <c r="K829" s="815">
        <v>62000</v>
      </c>
      <c r="L829" s="816"/>
      <c r="M829" s="817">
        <v>80</v>
      </c>
      <c r="N829" s="818">
        <v>775</v>
      </c>
      <c r="O829" s="819">
        <v>-18000</v>
      </c>
      <c r="P829" s="819"/>
      <c r="Q829" s="820">
        <v>39370.32</v>
      </c>
      <c r="R829" s="1161">
        <v>48</v>
      </c>
    </row>
    <row r="830" spans="1:18">
      <c r="A830" s="1159"/>
      <c r="B830" s="1158" t="s">
        <v>1192</v>
      </c>
      <c r="C830" s="1158" t="s">
        <v>746</v>
      </c>
      <c r="D830" s="1158" t="s">
        <v>94</v>
      </c>
      <c r="E830" s="1160">
        <v>41163</v>
      </c>
      <c r="F830" s="812"/>
      <c r="G830" s="813"/>
      <c r="H830" s="813"/>
      <c r="I830" s="813"/>
      <c r="J830" s="814"/>
      <c r="K830" s="815"/>
      <c r="L830" s="816">
        <v>-62000</v>
      </c>
      <c r="M830" s="817"/>
      <c r="N830" s="818"/>
      <c r="O830" s="819"/>
      <c r="P830" s="819"/>
      <c r="Q830" s="820"/>
      <c r="R830" s="1161"/>
    </row>
    <row r="831" spans="1:18">
      <c r="A831" s="1159"/>
      <c r="B831" s="1158" t="s">
        <v>1192</v>
      </c>
      <c r="C831" s="1158" t="s">
        <v>746</v>
      </c>
      <c r="D831" s="1158" t="s">
        <v>94</v>
      </c>
      <c r="E831" s="1160">
        <v>41449</v>
      </c>
      <c r="F831" s="812"/>
      <c r="G831" s="813"/>
      <c r="H831" s="813"/>
      <c r="I831" s="813"/>
      <c r="J831" s="814"/>
      <c r="K831" s="815">
        <v>10994240</v>
      </c>
      <c r="L831" s="816"/>
      <c r="M831" s="817">
        <v>12440</v>
      </c>
      <c r="N831" s="818">
        <v>874.80769999999995</v>
      </c>
      <c r="O831" s="819">
        <v>-1445760</v>
      </c>
      <c r="P831" s="819"/>
      <c r="Q831" s="820"/>
      <c r="R831" s="1161"/>
    </row>
    <row r="832" spans="1:18">
      <c r="A832" s="1159"/>
      <c r="B832" s="1158" t="s">
        <v>1192</v>
      </c>
      <c r="C832" s="1158" t="s">
        <v>746</v>
      </c>
      <c r="D832" s="1158" t="s">
        <v>94</v>
      </c>
      <c r="E832" s="1160">
        <v>41481</v>
      </c>
      <c r="F832" s="812"/>
      <c r="G832" s="813"/>
      <c r="H832" s="813"/>
      <c r="I832" s="813"/>
      <c r="J832" s="814"/>
      <c r="K832" s="815"/>
      <c r="L832" s="816">
        <v>-109942.41</v>
      </c>
      <c r="M832" s="817"/>
      <c r="N832" s="818"/>
      <c r="O832" s="819"/>
      <c r="P832" s="819"/>
      <c r="Q832" s="820"/>
      <c r="R832" s="1161"/>
    </row>
    <row r="833" spans="1:18">
      <c r="A833" s="1159"/>
      <c r="B833" s="1158" t="s">
        <v>1193</v>
      </c>
      <c r="C833" s="1158" t="s">
        <v>1194</v>
      </c>
      <c r="D833" s="1158" t="s">
        <v>38</v>
      </c>
      <c r="E833" s="1160">
        <v>39843</v>
      </c>
      <c r="F833" s="812" t="s">
        <v>26</v>
      </c>
      <c r="G833" s="813">
        <v>33000000</v>
      </c>
      <c r="H833" s="813">
        <v>0</v>
      </c>
      <c r="I833" s="813">
        <v>38185560.049999997</v>
      </c>
      <c r="J833" s="814" t="s">
        <v>673</v>
      </c>
      <c r="K833" s="815"/>
      <c r="L833" s="816"/>
      <c r="M833" s="817"/>
      <c r="N833" s="818"/>
      <c r="O833" s="819"/>
      <c r="P833" s="819"/>
      <c r="Q833" s="820"/>
      <c r="R833" s="1161"/>
    </row>
    <row r="834" spans="1:18">
      <c r="A834" s="1159"/>
      <c r="B834" s="1158" t="s">
        <v>1193</v>
      </c>
      <c r="C834" s="1158" t="s">
        <v>1194</v>
      </c>
      <c r="D834" s="1158" t="s">
        <v>38</v>
      </c>
      <c r="E834" s="1160">
        <v>41093</v>
      </c>
      <c r="F834" s="812"/>
      <c r="G834" s="813"/>
      <c r="H834" s="813"/>
      <c r="I834" s="813"/>
      <c r="J834" s="814"/>
      <c r="K834" s="815">
        <v>31053330</v>
      </c>
      <c r="L834" s="816">
        <v>-465799.95</v>
      </c>
      <c r="M834" s="817">
        <v>33000</v>
      </c>
      <c r="N834" s="818">
        <v>941</v>
      </c>
      <c r="O834" s="819">
        <v>-1946670</v>
      </c>
      <c r="P834" s="819"/>
      <c r="Q834" s="820"/>
      <c r="R834" s="1161"/>
    </row>
    <row r="835" spans="1:18">
      <c r="A835" s="1159"/>
      <c r="B835" s="1158" t="s">
        <v>1193</v>
      </c>
      <c r="C835" s="1158" t="s">
        <v>1194</v>
      </c>
      <c r="D835" s="1158" t="s">
        <v>38</v>
      </c>
      <c r="E835" s="1160">
        <v>41108</v>
      </c>
      <c r="F835" s="812"/>
      <c r="G835" s="813"/>
      <c r="H835" s="813"/>
      <c r="I835" s="813"/>
      <c r="J835" s="814"/>
      <c r="K835" s="815"/>
      <c r="L835" s="816"/>
      <c r="M835" s="817"/>
      <c r="N835" s="818"/>
      <c r="O835" s="819"/>
      <c r="P835" s="819"/>
      <c r="Q835" s="820">
        <v>1946670</v>
      </c>
      <c r="R835" s="1161">
        <v>578947</v>
      </c>
    </row>
    <row r="836" spans="1:18">
      <c r="A836" s="1159">
        <v>11</v>
      </c>
      <c r="B836" s="1158" t="s">
        <v>1195</v>
      </c>
      <c r="C836" s="1158" t="s">
        <v>1196</v>
      </c>
      <c r="D836" s="1158" t="s">
        <v>128</v>
      </c>
      <c r="E836" s="1160">
        <v>39822</v>
      </c>
      <c r="F836" s="812" t="s">
        <v>26</v>
      </c>
      <c r="G836" s="813">
        <v>125000000</v>
      </c>
      <c r="H836" s="813">
        <v>0</v>
      </c>
      <c r="I836" s="813">
        <v>131813194.44</v>
      </c>
      <c r="J836" s="814" t="s">
        <v>657</v>
      </c>
      <c r="K836" s="815"/>
      <c r="L836" s="816"/>
      <c r="M836" s="817"/>
      <c r="N836" s="818"/>
      <c r="O836" s="819"/>
      <c r="P836" s="819"/>
      <c r="Q836" s="820"/>
      <c r="R836" s="1161"/>
    </row>
    <row r="837" spans="1:18">
      <c r="A837" s="1159"/>
      <c r="B837" s="1158" t="s">
        <v>1195</v>
      </c>
      <c r="C837" s="1158" t="s">
        <v>1196</v>
      </c>
      <c r="D837" s="1158" t="s">
        <v>128</v>
      </c>
      <c r="E837" s="1160">
        <v>39925</v>
      </c>
      <c r="F837" s="812"/>
      <c r="G837" s="813"/>
      <c r="H837" s="813"/>
      <c r="I837" s="813"/>
      <c r="J837" s="814"/>
      <c r="K837" s="815">
        <v>125000000</v>
      </c>
      <c r="L837" s="816"/>
      <c r="M837" s="817">
        <v>125000</v>
      </c>
      <c r="N837" s="818">
        <v>1000</v>
      </c>
      <c r="O837" s="819"/>
      <c r="P837" s="819"/>
      <c r="Q837" s="820"/>
      <c r="R837" s="1161"/>
    </row>
    <row r="838" spans="1:18">
      <c r="A838" s="1159"/>
      <c r="B838" s="1158" t="s">
        <v>1195</v>
      </c>
      <c r="C838" s="1158" t="s">
        <v>1196</v>
      </c>
      <c r="D838" s="1158" t="s">
        <v>128</v>
      </c>
      <c r="E838" s="1160">
        <v>39960</v>
      </c>
      <c r="F838" s="812"/>
      <c r="G838" s="813"/>
      <c r="H838" s="813"/>
      <c r="I838" s="813"/>
      <c r="J838" s="814"/>
      <c r="K838" s="815"/>
      <c r="L838" s="816"/>
      <c r="M838" s="817"/>
      <c r="N838" s="818"/>
      <c r="O838" s="819"/>
      <c r="P838" s="819"/>
      <c r="Q838" s="820">
        <v>5025000</v>
      </c>
      <c r="R838" s="1161">
        <v>952260</v>
      </c>
    </row>
    <row r="839" spans="1:18">
      <c r="A839" s="1159"/>
      <c r="B839" s="1158" t="s">
        <v>1197</v>
      </c>
      <c r="C839" s="1158" t="s">
        <v>1088</v>
      </c>
      <c r="D839" s="1158" t="s">
        <v>38</v>
      </c>
      <c r="E839" s="1160">
        <v>39843</v>
      </c>
      <c r="F839" s="812" t="s">
        <v>26</v>
      </c>
      <c r="G839" s="813">
        <v>266657000</v>
      </c>
      <c r="H839" s="813">
        <v>0</v>
      </c>
      <c r="I839" s="813">
        <v>277861053.94</v>
      </c>
      <c r="J839" s="814" t="s">
        <v>673</v>
      </c>
      <c r="K839" s="815"/>
      <c r="L839" s="816"/>
      <c r="M839" s="817"/>
      <c r="N839" s="818"/>
      <c r="O839" s="819"/>
      <c r="P839" s="819"/>
      <c r="Q839" s="820"/>
      <c r="R839" s="1161"/>
    </row>
    <row r="840" spans="1:18">
      <c r="A840" s="1159"/>
      <c r="B840" s="1158" t="s">
        <v>1197</v>
      </c>
      <c r="C840" s="1158" t="s">
        <v>1088</v>
      </c>
      <c r="D840" s="1158" t="s">
        <v>38</v>
      </c>
      <c r="E840" s="1160">
        <v>41359</v>
      </c>
      <c r="F840" s="812"/>
      <c r="G840" s="813"/>
      <c r="H840" s="813"/>
      <c r="I840" s="813"/>
      <c r="J840" s="814"/>
      <c r="K840" s="815">
        <v>1439258.5</v>
      </c>
      <c r="L840" s="816"/>
      <c r="M840" s="817">
        <v>1579</v>
      </c>
      <c r="N840" s="818">
        <v>911.5</v>
      </c>
      <c r="O840" s="819">
        <v>-139741.5</v>
      </c>
      <c r="P840" s="819"/>
      <c r="Q840" s="820"/>
      <c r="R840" s="1161"/>
    </row>
    <row r="841" spans="1:18">
      <c r="A841" s="1159"/>
      <c r="B841" s="1158" t="s">
        <v>1197</v>
      </c>
      <c r="C841" s="1158" t="s">
        <v>1088</v>
      </c>
      <c r="D841" s="1158" t="s">
        <v>38</v>
      </c>
      <c r="E841" s="1160">
        <v>41360</v>
      </c>
      <c r="F841" s="812"/>
      <c r="G841" s="813"/>
      <c r="H841" s="813"/>
      <c r="I841" s="813"/>
      <c r="J841" s="814"/>
      <c r="K841" s="815">
        <v>228401847</v>
      </c>
      <c r="L841" s="816"/>
      <c r="M841" s="817">
        <v>250578</v>
      </c>
      <c r="N841" s="818">
        <v>911.5</v>
      </c>
      <c r="O841" s="819">
        <v>-22176153</v>
      </c>
      <c r="P841" s="819"/>
      <c r="Q841" s="820"/>
      <c r="R841" s="1161"/>
    </row>
    <row r="842" spans="1:18">
      <c r="A842" s="1159"/>
      <c r="B842" s="1158" t="s">
        <v>1197</v>
      </c>
      <c r="C842" s="1158" t="s">
        <v>1088</v>
      </c>
      <c r="D842" s="1158" t="s">
        <v>38</v>
      </c>
      <c r="E842" s="1160">
        <v>41361</v>
      </c>
      <c r="F842" s="812"/>
      <c r="G842" s="813"/>
      <c r="H842" s="813"/>
      <c r="I842" s="813"/>
      <c r="J842" s="814"/>
      <c r="K842" s="815">
        <v>13216750</v>
      </c>
      <c r="L842" s="816"/>
      <c r="M842" s="817">
        <v>14500</v>
      </c>
      <c r="N842" s="818">
        <v>911.5</v>
      </c>
      <c r="O842" s="819">
        <v>-1283250</v>
      </c>
      <c r="P842" s="819"/>
      <c r="Q842" s="820"/>
      <c r="R842" s="1161"/>
    </row>
    <row r="843" spans="1:18">
      <c r="A843" s="1159"/>
      <c r="B843" s="1158" t="s">
        <v>1197</v>
      </c>
      <c r="C843" s="1158" t="s">
        <v>1088</v>
      </c>
      <c r="D843" s="1158" t="s">
        <v>38</v>
      </c>
      <c r="E843" s="1160">
        <v>41373</v>
      </c>
      <c r="F843" s="812"/>
      <c r="G843" s="813"/>
      <c r="H843" s="813"/>
      <c r="I843" s="813"/>
      <c r="J843" s="814"/>
      <c r="K843" s="815"/>
      <c r="L843" s="816">
        <v>-2430578.56</v>
      </c>
      <c r="M843" s="817"/>
      <c r="N843" s="818"/>
      <c r="O843" s="819"/>
      <c r="P843" s="819"/>
      <c r="Q843" s="820"/>
      <c r="R843" s="1161"/>
    </row>
    <row r="844" spans="1:18">
      <c r="A844" s="1159"/>
      <c r="B844" s="1158" t="s">
        <v>1197</v>
      </c>
      <c r="C844" s="1158" t="s">
        <v>1088</v>
      </c>
      <c r="D844" s="1158" t="s">
        <v>38</v>
      </c>
      <c r="E844" s="1160">
        <v>41437</v>
      </c>
      <c r="F844" s="812"/>
      <c r="G844" s="813"/>
      <c r="H844" s="813"/>
      <c r="I844" s="813"/>
      <c r="J844" s="814"/>
      <c r="K844" s="815"/>
      <c r="L844" s="816"/>
      <c r="M844" s="817"/>
      <c r="N844" s="818"/>
      <c r="O844" s="819"/>
      <c r="P844" s="819"/>
      <c r="Q844" s="820">
        <v>12905</v>
      </c>
      <c r="R844" s="1161">
        <v>645137.9</v>
      </c>
    </row>
    <row r="845" spans="1:18">
      <c r="A845" s="1159" t="s">
        <v>2039</v>
      </c>
      <c r="B845" s="1158" t="s">
        <v>1198</v>
      </c>
      <c r="C845" s="1158" t="s">
        <v>1199</v>
      </c>
      <c r="D845" s="1158" t="s">
        <v>112</v>
      </c>
      <c r="E845" s="1160">
        <v>40018</v>
      </c>
      <c r="F845" s="812" t="s">
        <v>49</v>
      </c>
      <c r="G845" s="813">
        <v>20471000</v>
      </c>
      <c r="H845" s="813">
        <v>0</v>
      </c>
      <c r="I845" s="813">
        <v>9180793.0800000001</v>
      </c>
      <c r="J845" s="814" t="s">
        <v>673</v>
      </c>
      <c r="K845" s="815"/>
      <c r="L845" s="816"/>
      <c r="M845" s="817"/>
      <c r="N845" s="818"/>
      <c r="O845" s="819"/>
      <c r="P845" s="819"/>
      <c r="Q845" s="820"/>
      <c r="R845" s="1161"/>
    </row>
    <row r="846" spans="1:18">
      <c r="A846" s="1159"/>
      <c r="B846" s="1158" t="s">
        <v>1198</v>
      </c>
      <c r="C846" s="1158" t="s">
        <v>1199</v>
      </c>
      <c r="D846" s="1158" t="s">
        <v>112</v>
      </c>
      <c r="E846" s="1160">
        <v>41500</v>
      </c>
      <c r="F846" s="812"/>
      <c r="G846" s="813"/>
      <c r="H846" s="813"/>
      <c r="I846" s="813"/>
      <c r="J846" s="814"/>
      <c r="K846" s="815">
        <v>8000000</v>
      </c>
      <c r="L846" s="816"/>
      <c r="M846" s="817">
        <v>20471</v>
      </c>
      <c r="N846" s="818">
        <v>390.8</v>
      </c>
      <c r="O846" s="819">
        <v>-12471000</v>
      </c>
      <c r="P846" s="819"/>
      <c r="Q846" s="820"/>
      <c r="R846" s="1161"/>
    </row>
    <row r="847" spans="1:18">
      <c r="A847" s="1159" t="s">
        <v>2007</v>
      </c>
      <c r="B847" s="1158" t="s">
        <v>1200</v>
      </c>
      <c r="C847" s="1158" t="s">
        <v>1199</v>
      </c>
      <c r="D847" s="1158" t="s">
        <v>112</v>
      </c>
      <c r="E847" s="1160">
        <v>39864</v>
      </c>
      <c r="F847" s="812" t="s">
        <v>49</v>
      </c>
      <c r="G847" s="813">
        <v>9495000</v>
      </c>
      <c r="H847" s="813">
        <v>0</v>
      </c>
      <c r="I847" s="813">
        <v>11309750.5</v>
      </c>
      <c r="J847" s="814" t="s">
        <v>657</v>
      </c>
      <c r="K847" s="815"/>
      <c r="L847" s="816"/>
      <c r="M847" s="817"/>
      <c r="N847" s="818"/>
      <c r="O847" s="819"/>
      <c r="P847" s="819"/>
      <c r="Q847" s="820"/>
      <c r="R847" s="1161"/>
    </row>
    <row r="848" spans="1:18">
      <c r="A848" s="1159"/>
      <c r="B848" s="1158" t="s">
        <v>1200</v>
      </c>
      <c r="C848" s="1158" t="s">
        <v>1199</v>
      </c>
      <c r="D848" s="1158" t="s">
        <v>112</v>
      </c>
      <c r="E848" s="1160">
        <v>40808</v>
      </c>
      <c r="F848" s="812"/>
      <c r="G848" s="813"/>
      <c r="H848" s="813"/>
      <c r="I848" s="813"/>
      <c r="J848" s="814"/>
      <c r="K848" s="815">
        <v>9495000</v>
      </c>
      <c r="L848" s="816"/>
      <c r="M848" s="817">
        <v>9495</v>
      </c>
      <c r="N848" s="818">
        <v>1000</v>
      </c>
      <c r="O848" s="819"/>
      <c r="P848" s="819"/>
      <c r="Q848" s="820">
        <v>475000</v>
      </c>
      <c r="R848" s="1161">
        <v>475</v>
      </c>
    </row>
    <row r="849" spans="1:18">
      <c r="A849" s="1159" t="s">
        <v>2001</v>
      </c>
      <c r="B849" s="1158" t="s">
        <v>1201</v>
      </c>
      <c r="C849" s="1158" t="s">
        <v>1202</v>
      </c>
      <c r="D849" s="1158" t="s">
        <v>16</v>
      </c>
      <c r="E849" s="1160">
        <v>39801</v>
      </c>
      <c r="F849" s="812" t="s">
        <v>26</v>
      </c>
      <c r="G849" s="813">
        <v>70000000</v>
      </c>
      <c r="H849" s="813">
        <v>0</v>
      </c>
      <c r="I849" s="813">
        <v>73904166.659999996</v>
      </c>
      <c r="J849" s="814" t="s">
        <v>657</v>
      </c>
      <c r="K849" s="815"/>
      <c r="L849" s="816"/>
      <c r="M849" s="817"/>
      <c r="N849" s="818"/>
      <c r="O849" s="819"/>
      <c r="P849" s="819"/>
      <c r="Q849" s="820"/>
      <c r="R849" s="1161"/>
    </row>
    <row r="850" spans="1:18">
      <c r="A850" s="1159"/>
      <c r="B850" s="1158" t="s">
        <v>1201</v>
      </c>
      <c r="C850" s="1158" t="s">
        <v>1202</v>
      </c>
      <c r="D850" s="1158" t="s">
        <v>16</v>
      </c>
      <c r="E850" s="1160">
        <v>40114</v>
      </c>
      <c r="F850" s="812"/>
      <c r="G850" s="813"/>
      <c r="H850" s="813"/>
      <c r="I850" s="813"/>
      <c r="J850" s="814"/>
      <c r="K850" s="815">
        <v>70000000</v>
      </c>
      <c r="L850" s="816"/>
      <c r="M850" s="817">
        <v>70000</v>
      </c>
      <c r="N850" s="818">
        <v>1000</v>
      </c>
      <c r="O850" s="819"/>
      <c r="P850" s="819"/>
      <c r="Q850" s="820"/>
      <c r="R850" s="1161"/>
    </row>
    <row r="851" spans="1:18">
      <c r="A851" s="1159"/>
      <c r="B851" s="1158" t="s">
        <v>1201</v>
      </c>
      <c r="C851" s="1158" t="s">
        <v>1202</v>
      </c>
      <c r="D851" s="1158" t="s">
        <v>16</v>
      </c>
      <c r="E851" s="1160">
        <v>40177</v>
      </c>
      <c r="F851" s="812"/>
      <c r="G851" s="813"/>
      <c r="H851" s="813"/>
      <c r="I851" s="813"/>
      <c r="J851" s="814"/>
      <c r="K851" s="815"/>
      <c r="L851" s="816"/>
      <c r="M851" s="817"/>
      <c r="N851" s="818"/>
      <c r="O851" s="819"/>
      <c r="P851" s="819"/>
      <c r="Q851" s="820">
        <v>900000</v>
      </c>
      <c r="R851" s="1161">
        <v>375806</v>
      </c>
    </row>
    <row r="852" spans="1:18">
      <c r="A852" s="1159" t="s">
        <v>1995</v>
      </c>
      <c r="B852" s="1158" t="s">
        <v>1203</v>
      </c>
      <c r="C852" s="1158" t="s">
        <v>1204</v>
      </c>
      <c r="D852" s="1158" t="s">
        <v>81</v>
      </c>
      <c r="E852" s="1160">
        <v>39871</v>
      </c>
      <c r="F852" s="812" t="s">
        <v>49</v>
      </c>
      <c r="G852" s="813">
        <v>12000000</v>
      </c>
      <c r="H852" s="813">
        <v>0</v>
      </c>
      <c r="I852" s="813">
        <v>14267700</v>
      </c>
      <c r="J852" s="814" t="s">
        <v>657</v>
      </c>
      <c r="K852" s="815"/>
      <c r="L852" s="816"/>
      <c r="M852" s="817"/>
      <c r="N852" s="818"/>
      <c r="O852" s="819"/>
      <c r="P852" s="819"/>
      <c r="Q852" s="820"/>
      <c r="R852" s="1161"/>
    </row>
    <row r="853" spans="1:18">
      <c r="A853" s="1159"/>
      <c r="B853" s="1158" t="s">
        <v>1203</v>
      </c>
      <c r="C853" s="1158" t="s">
        <v>1204</v>
      </c>
      <c r="D853" s="1158" t="s">
        <v>81</v>
      </c>
      <c r="E853" s="1160">
        <v>40801</v>
      </c>
      <c r="F853" s="812"/>
      <c r="G853" s="813"/>
      <c r="H853" s="813"/>
      <c r="I853" s="813"/>
      <c r="J853" s="814"/>
      <c r="K853" s="815">
        <v>12000000</v>
      </c>
      <c r="L853" s="816"/>
      <c r="M853" s="817">
        <v>12000</v>
      </c>
      <c r="N853" s="818">
        <v>1000</v>
      </c>
      <c r="O853" s="819"/>
      <c r="P853" s="819"/>
      <c r="Q853" s="820">
        <v>600000</v>
      </c>
      <c r="R853" s="1161">
        <v>600</v>
      </c>
    </row>
    <row r="854" spans="1:18">
      <c r="A854" s="1159" t="s">
        <v>1991</v>
      </c>
      <c r="B854" s="1158" t="s">
        <v>1205</v>
      </c>
      <c r="C854" s="1158" t="s">
        <v>1206</v>
      </c>
      <c r="D854" s="1158" t="s">
        <v>80</v>
      </c>
      <c r="E854" s="1160">
        <v>39948</v>
      </c>
      <c r="F854" s="812" t="s">
        <v>49</v>
      </c>
      <c r="G854" s="813">
        <v>15000000</v>
      </c>
      <c r="H854" s="813">
        <v>0</v>
      </c>
      <c r="I854" s="813">
        <v>18670291.670000002</v>
      </c>
      <c r="J854" s="814" t="s">
        <v>657</v>
      </c>
      <c r="K854" s="815"/>
      <c r="L854" s="816"/>
      <c r="M854" s="817"/>
      <c r="N854" s="818"/>
      <c r="O854" s="819"/>
      <c r="P854" s="819"/>
      <c r="Q854" s="820"/>
      <c r="R854" s="1161"/>
    </row>
    <row r="855" spans="1:18">
      <c r="A855" s="1159"/>
      <c r="B855" s="1158" t="s">
        <v>1205</v>
      </c>
      <c r="C855" s="1158" t="s">
        <v>1206</v>
      </c>
      <c r="D855" s="1158" t="s">
        <v>80</v>
      </c>
      <c r="E855" s="1160">
        <v>41254</v>
      </c>
      <c r="F855" s="812"/>
      <c r="G855" s="813"/>
      <c r="H855" s="813"/>
      <c r="I855" s="813"/>
      <c r="J855" s="814"/>
      <c r="K855" s="815">
        <v>15000000</v>
      </c>
      <c r="L855" s="816"/>
      <c r="M855" s="817">
        <v>15000</v>
      </c>
      <c r="N855" s="818">
        <v>1000</v>
      </c>
      <c r="O855" s="819"/>
      <c r="P855" s="819"/>
      <c r="Q855" s="820">
        <v>750000</v>
      </c>
      <c r="R855" s="1161">
        <v>750</v>
      </c>
    </row>
    <row r="856" spans="1:18">
      <c r="A856" s="1159" t="s">
        <v>2040</v>
      </c>
      <c r="B856" s="1158" t="s">
        <v>1207</v>
      </c>
      <c r="C856" s="1158" t="s">
        <v>1208</v>
      </c>
      <c r="D856" s="1158" t="s">
        <v>151</v>
      </c>
      <c r="E856" s="1160">
        <v>39955</v>
      </c>
      <c r="F856" s="812" t="s">
        <v>49</v>
      </c>
      <c r="G856" s="813">
        <v>1300000</v>
      </c>
      <c r="H856" s="813">
        <v>0</v>
      </c>
      <c r="I856" s="813">
        <v>87184.85</v>
      </c>
      <c r="J856" s="814" t="s">
        <v>1981</v>
      </c>
      <c r="K856" s="815"/>
      <c r="L856" s="816"/>
      <c r="M856" s="817"/>
      <c r="N856" s="818"/>
      <c r="O856" s="819"/>
      <c r="P856" s="819"/>
      <c r="Q856" s="820"/>
      <c r="R856" s="1161"/>
    </row>
    <row r="857" spans="1:18">
      <c r="A857" s="1159"/>
      <c r="B857" s="1158" t="s">
        <v>1207</v>
      </c>
      <c r="C857" s="1158" t="s">
        <v>1208</v>
      </c>
      <c r="D857" s="1158" t="s">
        <v>151</v>
      </c>
      <c r="E857" s="1160">
        <v>41019</v>
      </c>
      <c r="F857" s="812"/>
      <c r="G857" s="813"/>
      <c r="H857" s="813"/>
      <c r="I857" s="813"/>
      <c r="J857" s="814"/>
      <c r="K857" s="815"/>
      <c r="L857" s="816"/>
      <c r="M857" s="817"/>
      <c r="N857" s="818"/>
      <c r="O857" s="819">
        <v>-1300000</v>
      </c>
      <c r="P857" s="819"/>
      <c r="Q857" s="820"/>
      <c r="R857" s="1161"/>
    </row>
    <row r="858" spans="1:18">
      <c r="A858" s="1159" t="s">
        <v>1995</v>
      </c>
      <c r="B858" s="1158" t="s">
        <v>1209</v>
      </c>
      <c r="C858" s="1158" t="s">
        <v>1210</v>
      </c>
      <c r="D858" s="1158" t="s">
        <v>90</v>
      </c>
      <c r="E858" s="1160">
        <v>39906</v>
      </c>
      <c r="F858" s="812" t="s">
        <v>49</v>
      </c>
      <c r="G858" s="813">
        <v>3100000</v>
      </c>
      <c r="H858" s="813">
        <v>0</v>
      </c>
      <c r="I858" s="813">
        <v>3668927.67</v>
      </c>
      <c r="J858" s="814" t="s">
        <v>657</v>
      </c>
      <c r="K858" s="815"/>
      <c r="L858" s="816"/>
      <c r="M858" s="817"/>
      <c r="N858" s="818"/>
      <c r="O858" s="819"/>
      <c r="P858" s="819"/>
      <c r="Q858" s="820"/>
      <c r="R858" s="1161"/>
    </row>
    <row r="859" spans="1:18">
      <c r="A859" s="1159"/>
      <c r="B859" s="1158" t="s">
        <v>1209</v>
      </c>
      <c r="C859" s="1158" t="s">
        <v>1210</v>
      </c>
      <c r="D859" s="1158" t="s">
        <v>90</v>
      </c>
      <c r="E859" s="1160">
        <v>40801</v>
      </c>
      <c r="F859" s="812"/>
      <c r="G859" s="813"/>
      <c r="H859" s="813"/>
      <c r="I859" s="813"/>
      <c r="J859" s="814"/>
      <c r="K859" s="815">
        <v>3100000</v>
      </c>
      <c r="L859" s="816"/>
      <c r="M859" s="817">
        <v>3100</v>
      </c>
      <c r="N859" s="818">
        <v>1000</v>
      </c>
      <c r="O859" s="819"/>
      <c r="P859" s="819"/>
      <c r="Q859" s="820">
        <v>155000</v>
      </c>
      <c r="R859" s="1161">
        <v>155</v>
      </c>
    </row>
    <row r="860" spans="1:18">
      <c r="A860" s="1159" t="s">
        <v>2041</v>
      </c>
      <c r="B860" s="1158" t="s">
        <v>1211</v>
      </c>
      <c r="C860" s="1158" t="s">
        <v>1212</v>
      </c>
      <c r="D860" s="1158" t="s">
        <v>112</v>
      </c>
      <c r="E860" s="1160">
        <v>39787</v>
      </c>
      <c r="F860" s="812" t="s">
        <v>26</v>
      </c>
      <c r="G860" s="813">
        <v>5800000</v>
      </c>
      <c r="H860" s="813">
        <v>0</v>
      </c>
      <c r="I860" s="813">
        <v>273888.89</v>
      </c>
      <c r="J860" s="814" t="s">
        <v>1981</v>
      </c>
      <c r="K860" s="815"/>
      <c r="L860" s="816"/>
      <c r="M860" s="817"/>
      <c r="N860" s="818"/>
      <c r="O860" s="819"/>
      <c r="P860" s="819"/>
      <c r="Q860" s="820"/>
      <c r="R860" s="1161"/>
    </row>
    <row r="861" spans="1:18">
      <c r="A861" s="1159"/>
      <c r="B861" s="1158" t="s">
        <v>1211</v>
      </c>
      <c r="C861" s="1158" t="s">
        <v>1212</v>
      </c>
      <c r="D861" s="1158" t="s">
        <v>112</v>
      </c>
      <c r="E861" s="1160">
        <v>40739</v>
      </c>
      <c r="F861" s="812"/>
      <c r="G861" s="813"/>
      <c r="H861" s="813"/>
      <c r="I861" s="813"/>
      <c r="J861" s="814"/>
      <c r="K861" s="815"/>
      <c r="L861" s="816"/>
      <c r="M861" s="817"/>
      <c r="N861" s="818"/>
      <c r="O861" s="819">
        <v>-5800000</v>
      </c>
      <c r="P861" s="819"/>
      <c r="Q861" s="820"/>
      <c r="R861" s="1161"/>
    </row>
    <row r="862" spans="1:18">
      <c r="A862" s="1159" t="s">
        <v>1991</v>
      </c>
      <c r="B862" s="1158" t="s">
        <v>1213</v>
      </c>
      <c r="C862" s="1158" t="s">
        <v>1138</v>
      </c>
      <c r="D862" s="1158" t="s">
        <v>123</v>
      </c>
      <c r="E862" s="1160">
        <v>39836</v>
      </c>
      <c r="F862" s="812" t="s">
        <v>49</v>
      </c>
      <c r="G862" s="813">
        <v>3240000</v>
      </c>
      <c r="H862" s="813">
        <v>0</v>
      </c>
      <c r="I862" s="813">
        <v>3623721.5</v>
      </c>
      <c r="J862" s="814" t="s">
        <v>657</v>
      </c>
      <c r="K862" s="815"/>
      <c r="L862" s="816"/>
      <c r="M862" s="817"/>
      <c r="N862" s="818"/>
      <c r="O862" s="819"/>
      <c r="P862" s="819"/>
      <c r="Q862" s="820"/>
      <c r="R862" s="1161"/>
    </row>
    <row r="863" spans="1:18">
      <c r="A863" s="1159"/>
      <c r="B863" s="1158" t="s">
        <v>1213</v>
      </c>
      <c r="C863" s="1158" t="s">
        <v>1138</v>
      </c>
      <c r="D863" s="1158" t="s">
        <v>123</v>
      </c>
      <c r="E863" s="1160">
        <v>40163</v>
      </c>
      <c r="F863" s="812"/>
      <c r="G863" s="813"/>
      <c r="H863" s="813"/>
      <c r="I863" s="813"/>
      <c r="J863" s="814"/>
      <c r="K863" s="815">
        <v>1000000</v>
      </c>
      <c r="L863" s="816"/>
      <c r="M863" s="817">
        <v>1000</v>
      </c>
      <c r="N863" s="818">
        <v>1000</v>
      </c>
      <c r="O863" s="819"/>
      <c r="P863" s="819"/>
      <c r="Q863" s="820"/>
      <c r="R863" s="1161"/>
    </row>
    <row r="864" spans="1:18">
      <c r="A864" s="1159"/>
      <c r="B864" s="1158" t="s">
        <v>1213</v>
      </c>
      <c r="C864" s="1158" t="s">
        <v>1138</v>
      </c>
      <c r="D864" s="1158" t="s">
        <v>123</v>
      </c>
      <c r="E864" s="1160">
        <v>40345</v>
      </c>
      <c r="F864" s="812"/>
      <c r="G864" s="813"/>
      <c r="H864" s="813"/>
      <c r="I864" s="813"/>
      <c r="J864" s="814"/>
      <c r="K864" s="815">
        <v>2240000</v>
      </c>
      <c r="L864" s="816"/>
      <c r="M864" s="817">
        <v>2240</v>
      </c>
      <c r="N864" s="818">
        <v>1000</v>
      </c>
      <c r="O864" s="819"/>
      <c r="P864" s="819"/>
      <c r="Q864" s="820">
        <v>162000</v>
      </c>
      <c r="R864" s="1161">
        <v>162</v>
      </c>
    </row>
    <row r="865" spans="1:18">
      <c r="A865" s="1159" t="s">
        <v>1993</v>
      </c>
      <c r="B865" s="1158" t="s">
        <v>1214</v>
      </c>
      <c r="C865" s="1158" t="s">
        <v>838</v>
      </c>
      <c r="D865" s="1158" t="s">
        <v>90</v>
      </c>
      <c r="E865" s="1160">
        <v>39955</v>
      </c>
      <c r="F865" s="812" t="s">
        <v>49</v>
      </c>
      <c r="G865" s="813">
        <v>5097000</v>
      </c>
      <c r="H865" s="813">
        <v>0</v>
      </c>
      <c r="I865" s="813">
        <v>4336183.67</v>
      </c>
      <c r="J865" s="814" t="s">
        <v>673</v>
      </c>
      <c r="K865" s="815"/>
      <c r="L865" s="816"/>
      <c r="M865" s="817"/>
      <c r="N865" s="818"/>
      <c r="O865" s="819"/>
      <c r="P865" s="819"/>
      <c r="Q865" s="820"/>
      <c r="R865" s="1161"/>
    </row>
    <row r="866" spans="1:18">
      <c r="A866" s="1159"/>
      <c r="B866" s="1158" t="s">
        <v>1214</v>
      </c>
      <c r="C866" s="1158" t="s">
        <v>838</v>
      </c>
      <c r="D866" s="1158" t="s">
        <v>90</v>
      </c>
      <c r="E866" s="1160">
        <v>41222</v>
      </c>
      <c r="F866" s="812"/>
      <c r="G866" s="813"/>
      <c r="H866" s="813"/>
      <c r="I866" s="813"/>
      <c r="J866" s="814"/>
      <c r="K866" s="815">
        <v>594550</v>
      </c>
      <c r="L866" s="816"/>
      <c r="M866" s="817">
        <v>940</v>
      </c>
      <c r="N866" s="818">
        <v>632.5</v>
      </c>
      <c r="O866" s="819">
        <v>-345450</v>
      </c>
      <c r="P866" s="819"/>
      <c r="Q866" s="820">
        <v>126798.62</v>
      </c>
      <c r="R866" s="1161">
        <v>188</v>
      </c>
    </row>
    <row r="867" spans="1:18">
      <c r="A867" s="1159"/>
      <c r="B867" s="1158" t="s">
        <v>1214</v>
      </c>
      <c r="C867" s="1158" t="s">
        <v>838</v>
      </c>
      <c r="D867" s="1158" t="s">
        <v>90</v>
      </c>
      <c r="E867" s="1160">
        <v>41226</v>
      </c>
      <c r="F867" s="812"/>
      <c r="G867" s="813"/>
      <c r="H867" s="813"/>
      <c r="I867" s="813"/>
      <c r="J867" s="814"/>
      <c r="K867" s="815">
        <v>2629302.5</v>
      </c>
      <c r="L867" s="816"/>
      <c r="M867" s="817">
        <v>4157</v>
      </c>
      <c r="N867" s="818">
        <v>632.5</v>
      </c>
      <c r="O867" s="819">
        <v>-1527697.5</v>
      </c>
      <c r="P867" s="819"/>
      <c r="Q867" s="820">
        <v>45188.88</v>
      </c>
      <c r="R867" s="1161">
        <v>67</v>
      </c>
    </row>
    <row r="868" spans="1:18">
      <c r="A868" s="1159"/>
      <c r="B868" s="1158" t="s">
        <v>1214</v>
      </c>
      <c r="C868" s="1158" t="s">
        <v>838</v>
      </c>
      <c r="D868" s="1158" t="s">
        <v>90</v>
      </c>
      <c r="E868" s="1160">
        <v>41285</v>
      </c>
      <c r="F868" s="812"/>
      <c r="G868" s="813"/>
      <c r="H868" s="813"/>
      <c r="I868" s="813"/>
      <c r="J868" s="814"/>
      <c r="K868" s="815"/>
      <c r="L868" s="816">
        <v>-25000</v>
      </c>
      <c r="M868" s="817"/>
      <c r="N868" s="818"/>
      <c r="O868" s="819"/>
      <c r="P868" s="819"/>
      <c r="Q868" s="820"/>
      <c r="R868" s="1161"/>
    </row>
    <row r="869" spans="1:18">
      <c r="A869" s="1159">
        <v>15</v>
      </c>
      <c r="B869" s="1158" t="s">
        <v>1215</v>
      </c>
      <c r="C869" s="1158" t="s">
        <v>1216</v>
      </c>
      <c r="D869" s="1158" t="s">
        <v>80</v>
      </c>
      <c r="E869" s="1160">
        <v>39941</v>
      </c>
      <c r="F869" s="812" t="s">
        <v>160</v>
      </c>
      <c r="G869" s="813">
        <v>3000000</v>
      </c>
      <c r="H869" s="813">
        <v>3000000</v>
      </c>
      <c r="I869" s="813">
        <v>1074618.45</v>
      </c>
      <c r="J869" s="814" t="s">
        <v>662</v>
      </c>
      <c r="K869" s="815"/>
      <c r="L869" s="816"/>
      <c r="M869" s="817"/>
      <c r="N869" s="818"/>
      <c r="O869" s="819"/>
      <c r="P869" s="819"/>
      <c r="Q869" s="820"/>
      <c r="R869" s="1161"/>
    </row>
    <row r="870" spans="1:18">
      <c r="A870" s="1159" t="s">
        <v>2025</v>
      </c>
      <c r="B870" s="1158" t="s">
        <v>1217</v>
      </c>
      <c r="C870" s="1158" t="s">
        <v>1218</v>
      </c>
      <c r="D870" s="1158" t="s">
        <v>81</v>
      </c>
      <c r="E870" s="1160">
        <v>39990</v>
      </c>
      <c r="F870" s="812" t="s">
        <v>160</v>
      </c>
      <c r="G870" s="813">
        <v>35000000</v>
      </c>
      <c r="H870" s="813">
        <v>0</v>
      </c>
      <c r="I870" s="813">
        <v>45796066.359999999</v>
      </c>
      <c r="J870" s="814" t="s">
        <v>657</v>
      </c>
      <c r="K870" s="815"/>
      <c r="L870" s="816"/>
      <c r="M870" s="817"/>
      <c r="N870" s="818"/>
      <c r="O870" s="819"/>
      <c r="P870" s="819"/>
      <c r="Q870" s="820"/>
      <c r="R870" s="1161"/>
    </row>
    <row r="871" spans="1:18">
      <c r="A871" s="1159"/>
      <c r="B871" s="1158" t="s">
        <v>1217</v>
      </c>
      <c r="C871" s="1158" t="s">
        <v>1218</v>
      </c>
      <c r="D871" s="1158" t="s">
        <v>81</v>
      </c>
      <c r="E871" s="1160">
        <v>41115</v>
      </c>
      <c r="F871" s="812"/>
      <c r="G871" s="813"/>
      <c r="H871" s="813"/>
      <c r="I871" s="813"/>
      <c r="J871" s="814"/>
      <c r="K871" s="815">
        <v>35000000</v>
      </c>
      <c r="L871" s="816"/>
      <c r="M871" s="817">
        <v>35000000</v>
      </c>
      <c r="N871" s="818">
        <v>1</v>
      </c>
      <c r="O871" s="819"/>
      <c r="P871" s="819"/>
      <c r="Q871" s="820">
        <v>1750000</v>
      </c>
      <c r="R871" s="1161">
        <v>1750000</v>
      </c>
    </row>
    <row r="872" spans="1:18">
      <c r="A872" s="1159" t="s">
        <v>1992</v>
      </c>
      <c r="B872" s="1158" t="s">
        <v>1219</v>
      </c>
      <c r="C872" s="1158" t="s">
        <v>884</v>
      </c>
      <c r="D872" s="1158" t="s">
        <v>81</v>
      </c>
      <c r="E872" s="1160">
        <v>39836</v>
      </c>
      <c r="F872" s="812" t="s">
        <v>49</v>
      </c>
      <c r="G872" s="813">
        <v>1968000</v>
      </c>
      <c r="H872" s="813">
        <v>0</v>
      </c>
      <c r="I872" s="813">
        <v>2437100.33</v>
      </c>
      <c r="J872" s="814" t="s">
        <v>657</v>
      </c>
      <c r="K872" s="815"/>
      <c r="L872" s="816"/>
      <c r="M872" s="817"/>
      <c r="N872" s="818"/>
      <c r="O872" s="819"/>
      <c r="P872" s="819"/>
      <c r="Q872" s="820"/>
      <c r="R872" s="1161"/>
    </row>
    <row r="873" spans="1:18">
      <c r="A873" s="1159"/>
      <c r="B873" s="1158" t="s">
        <v>1219</v>
      </c>
      <c r="C873" s="1158" t="s">
        <v>884</v>
      </c>
      <c r="D873" s="1158" t="s">
        <v>81</v>
      </c>
      <c r="E873" s="1160">
        <v>41214</v>
      </c>
      <c r="F873" s="812"/>
      <c r="G873" s="813"/>
      <c r="H873" s="813"/>
      <c r="I873" s="813"/>
      <c r="J873" s="814"/>
      <c r="K873" s="815">
        <v>1968000</v>
      </c>
      <c r="L873" s="816"/>
      <c r="M873" s="817">
        <v>1968</v>
      </c>
      <c r="N873" s="818">
        <v>1000</v>
      </c>
      <c r="O873" s="819"/>
      <c r="P873" s="819"/>
      <c r="Q873" s="820">
        <v>98000</v>
      </c>
      <c r="R873" s="1161">
        <v>98</v>
      </c>
    </row>
    <row r="874" spans="1:18">
      <c r="A874" s="1159" t="s">
        <v>2025</v>
      </c>
      <c r="B874" s="1158" t="s">
        <v>1220</v>
      </c>
      <c r="C874" s="1158" t="s">
        <v>1221</v>
      </c>
      <c r="D874" s="1158" t="s">
        <v>111</v>
      </c>
      <c r="E874" s="1160">
        <v>39927</v>
      </c>
      <c r="F874" s="812" t="s">
        <v>160</v>
      </c>
      <c r="G874" s="813">
        <v>3000000</v>
      </c>
      <c r="H874" s="813">
        <v>0</v>
      </c>
      <c r="I874" s="813">
        <v>3408191.65</v>
      </c>
      <c r="J874" s="814" t="s">
        <v>657</v>
      </c>
      <c r="K874" s="815"/>
      <c r="L874" s="816"/>
      <c r="M874" s="817"/>
      <c r="N874" s="818"/>
      <c r="O874" s="819"/>
      <c r="P874" s="819"/>
      <c r="Q874" s="820"/>
      <c r="R874" s="1161"/>
    </row>
    <row r="875" spans="1:18">
      <c r="A875" s="1159"/>
      <c r="B875" s="1158" t="s">
        <v>1220</v>
      </c>
      <c r="C875" s="1158" t="s">
        <v>1221</v>
      </c>
      <c r="D875" s="1158" t="s">
        <v>111</v>
      </c>
      <c r="E875" s="1160">
        <v>40141</v>
      </c>
      <c r="F875" s="812"/>
      <c r="G875" s="813"/>
      <c r="H875" s="813"/>
      <c r="I875" s="813"/>
      <c r="J875" s="814"/>
      <c r="K875" s="815">
        <v>1600000</v>
      </c>
      <c r="L875" s="816"/>
      <c r="M875" s="817">
        <v>1600000</v>
      </c>
      <c r="N875" s="818">
        <v>1</v>
      </c>
      <c r="O875" s="819"/>
      <c r="P875" s="819"/>
      <c r="Q875" s="820"/>
      <c r="R875" s="1161"/>
    </row>
    <row r="876" spans="1:18">
      <c r="A876" s="1159"/>
      <c r="B876" s="1158" t="s">
        <v>1220</v>
      </c>
      <c r="C876" s="1158" t="s">
        <v>1221</v>
      </c>
      <c r="D876" s="1158" t="s">
        <v>111</v>
      </c>
      <c r="E876" s="1160">
        <v>40457</v>
      </c>
      <c r="F876" s="812"/>
      <c r="G876" s="813"/>
      <c r="H876" s="813"/>
      <c r="I876" s="813"/>
      <c r="J876" s="814"/>
      <c r="K876" s="815">
        <v>1400000</v>
      </c>
      <c r="L876" s="816"/>
      <c r="M876" s="817">
        <v>1400000</v>
      </c>
      <c r="N876" s="818">
        <v>1</v>
      </c>
      <c r="O876" s="819"/>
      <c r="P876" s="819"/>
      <c r="Q876" s="820">
        <v>150000</v>
      </c>
      <c r="R876" s="1161">
        <v>150000</v>
      </c>
    </row>
    <row r="877" spans="1:18">
      <c r="A877" s="1159">
        <v>11</v>
      </c>
      <c r="B877" s="1158" t="s">
        <v>1222</v>
      </c>
      <c r="C877" s="1158" t="s">
        <v>1223</v>
      </c>
      <c r="D877" s="1158" t="s">
        <v>98</v>
      </c>
      <c r="E877" s="1160">
        <v>39805</v>
      </c>
      <c r="F877" s="812" t="s">
        <v>26</v>
      </c>
      <c r="G877" s="813">
        <v>376500000</v>
      </c>
      <c r="H877" s="813">
        <v>0</v>
      </c>
      <c r="I877" s="813">
        <v>416635625</v>
      </c>
      <c r="J877" s="814" t="s">
        <v>657</v>
      </c>
      <c r="K877" s="815"/>
      <c r="L877" s="816"/>
      <c r="M877" s="817"/>
      <c r="N877" s="818"/>
      <c r="O877" s="819"/>
      <c r="P877" s="819"/>
      <c r="Q877" s="820"/>
      <c r="R877" s="1161"/>
    </row>
    <row r="878" spans="1:18">
      <c r="A878" s="1159"/>
      <c r="B878" s="1158" t="s">
        <v>1222</v>
      </c>
      <c r="C878" s="1158" t="s">
        <v>1223</v>
      </c>
      <c r="D878" s="1158" t="s">
        <v>98</v>
      </c>
      <c r="E878" s="1160">
        <v>40373</v>
      </c>
      <c r="F878" s="812"/>
      <c r="G878" s="813"/>
      <c r="H878" s="813"/>
      <c r="I878" s="813"/>
      <c r="J878" s="814"/>
      <c r="K878" s="815">
        <v>376500000</v>
      </c>
      <c r="L878" s="816"/>
      <c r="M878" s="817">
        <v>376500</v>
      </c>
      <c r="N878" s="818">
        <v>1000</v>
      </c>
      <c r="O878" s="819"/>
      <c r="P878" s="819"/>
      <c r="Q878" s="820"/>
      <c r="R878" s="1161"/>
    </row>
    <row r="879" spans="1:18">
      <c r="A879" s="1159"/>
      <c r="B879" s="1158" t="s">
        <v>1222</v>
      </c>
      <c r="C879" s="1158" t="s">
        <v>1223</v>
      </c>
      <c r="D879" s="1158" t="s">
        <v>98</v>
      </c>
      <c r="E879" s="1160">
        <v>40429</v>
      </c>
      <c r="F879" s="812"/>
      <c r="G879" s="813"/>
      <c r="H879" s="813"/>
      <c r="I879" s="813"/>
      <c r="J879" s="814"/>
      <c r="K879" s="815"/>
      <c r="L879" s="816"/>
      <c r="M879" s="817"/>
      <c r="N879" s="818"/>
      <c r="O879" s="819"/>
      <c r="P879" s="819"/>
      <c r="Q879" s="820">
        <v>10800000</v>
      </c>
      <c r="R879" s="1161">
        <v>5509756</v>
      </c>
    </row>
    <row r="880" spans="1:18">
      <c r="A880" s="1159" t="s">
        <v>1993</v>
      </c>
      <c r="B880" s="1158" t="s">
        <v>1224</v>
      </c>
      <c r="C880" s="1158" t="s">
        <v>1225</v>
      </c>
      <c r="D880" s="1158" t="s">
        <v>105</v>
      </c>
      <c r="E880" s="1160">
        <v>39941</v>
      </c>
      <c r="F880" s="812" t="s">
        <v>49</v>
      </c>
      <c r="G880" s="813">
        <v>6000000</v>
      </c>
      <c r="H880" s="813">
        <v>0</v>
      </c>
      <c r="I880" s="813">
        <v>7260794.8700000001</v>
      </c>
      <c r="J880" s="814" t="s">
        <v>657</v>
      </c>
      <c r="K880" s="815"/>
      <c r="L880" s="816"/>
      <c r="M880" s="817"/>
      <c r="N880" s="818"/>
      <c r="O880" s="819"/>
      <c r="P880" s="819"/>
      <c r="Q880" s="820"/>
      <c r="R880" s="1161"/>
    </row>
    <row r="881" spans="1:18">
      <c r="A881" s="1159"/>
      <c r="B881" s="1158" t="s">
        <v>1224</v>
      </c>
      <c r="C881" s="1158" t="s">
        <v>1225</v>
      </c>
      <c r="D881" s="1158" t="s">
        <v>105</v>
      </c>
      <c r="E881" s="1160">
        <v>41012</v>
      </c>
      <c r="F881" s="812"/>
      <c r="G881" s="813"/>
      <c r="H881" s="813"/>
      <c r="I881" s="813"/>
      <c r="J881" s="814"/>
      <c r="K881" s="815">
        <v>6000000</v>
      </c>
      <c r="L881" s="816"/>
      <c r="M881" s="817">
        <v>6000</v>
      </c>
      <c r="N881" s="818">
        <v>1000</v>
      </c>
      <c r="O881" s="819"/>
      <c r="P881" s="819"/>
      <c r="Q881" s="820">
        <v>300000</v>
      </c>
      <c r="R881" s="1161">
        <v>300</v>
      </c>
    </row>
    <row r="882" spans="1:18">
      <c r="A882" s="1159" t="s">
        <v>1991</v>
      </c>
      <c r="B882" s="1158" t="s">
        <v>1226</v>
      </c>
      <c r="C882" s="1158" t="s">
        <v>907</v>
      </c>
      <c r="D882" s="1158" t="s">
        <v>105</v>
      </c>
      <c r="E882" s="1160">
        <v>39850</v>
      </c>
      <c r="F882" s="812" t="s">
        <v>49</v>
      </c>
      <c r="G882" s="813">
        <v>8700000</v>
      </c>
      <c r="H882" s="813">
        <v>0</v>
      </c>
      <c r="I882" s="813">
        <v>10096470.83</v>
      </c>
      <c r="J882" s="814" t="s">
        <v>657</v>
      </c>
      <c r="K882" s="815"/>
      <c r="L882" s="816"/>
      <c r="M882" s="817"/>
      <c r="N882" s="818"/>
      <c r="O882" s="819"/>
      <c r="P882" s="819"/>
      <c r="Q882" s="820"/>
      <c r="R882" s="1161"/>
    </row>
    <row r="883" spans="1:18">
      <c r="A883" s="1159"/>
      <c r="B883" s="1158" t="s">
        <v>1226</v>
      </c>
      <c r="C883" s="1158" t="s">
        <v>907</v>
      </c>
      <c r="D883" s="1158" t="s">
        <v>105</v>
      </c>
      <c r="E883" s="1160">
        <v>40590</v>
      </c>
      <c r="F883" s="812"/>
      <c r="G883" s="813"/>
      <c r="H883" s="813"/>
      <c r="I883" s="813"/>
      <c r="J883" s="814"/>
      <c r="K883" s="815">
        <v>8700000</v>
      </c>
      <c r="L883" s="816"/>
      <c r="M883" s="817">
        <v>8700</v>
      </c>
      <c r="N883" s="818">
        <v>1000</v>
      </c>
      <c r="O883" s="819"/>
      <c r="P883" s="819"/>
      <c r="Q883" s="820">
        <v>435000</v>
      </c>
      <c r="R883" s="1161">
        <v>435</v>
      </c>
    </row>
    <row r="884" spans="1:18">
      <c r="A884" s="1159">
        <v>8</v>
      </c>
      <c r="B884" s="1158" t="s">
        <v>1227</v>
      </c>
      <c r="C884" s="1158" t="s">
        <v>907</v>
      </c>
      <c r="D884" s="1158" t="s">
        <v>105</v>
      </c>
      <c r="E884" s="1160">
        <v>39934</v>
      </c>
      <c r="F884" s="812" t="s">
        <v>49</v>
      </c>
      <c r="G884" s="813">
        <v>4500000</v>
      </c>
      <c r="H884" s="813">
        <v>4500000</v>
      </c>
      <c r="I884" s="813">
        <v>0</v>
      </c>
      <c r="J884" s="814" t="s">
        <v>662</v>
      </c>
      <c r="K884" s="815"/>
      <c r="L884" s="816"/>
      <c r="M884" s="817"/>
      <c r="N884" s="818"/>
      <c r="O884" s="819"/>
      <c r="P884" s="819"/>
      <c r="Q884" s="820"/>
      <c r="R884" s="1161"/>
    </row>
    <row r="885" spans="1:18">
      <c r="A885" s="1159" t="s">
        <v>1993</v>
      </c>
      <c r="B885" s="1158" t="s">
        <v>1228</v>
      </c>
      <c r="C885" s="1158" t="s">
        <v>1229</v>
      </c>
      <c r="D885" s="1158" t="s">
        <v>97</v>
      </c>
      <c r="E885" s="1160">
        <v>39878</v>
      </c>
      <c r="F885" s="812" t="s">
        <v>49</v>
      </c>
      <c r="G885" s="813">
        <v>4967000</v>
      </c>
      <c r="H885" s="813">
        <v>0</v>
      </c>
      <c r="I885" s="813">
        <v>5699100.75</v>
      </c>
      <c r="J885" s="814" t="s">
        <v>673</v>
      </c>
      <c r="K885" s="815"/>
      <c r="L885" s="816"/>
      <c r="M885" s="817"/>
      <c r="N885" s="818"/>
      <c r="O885" s="819"/>
      <c r="P885" s="819"/>
      <c r="Q885" s="820"/>
      <c r="R885" s="1161"/>
    </row>
    <row r="886" spans="1:18">
      <c r="A886" s="1159"/>
      <c r="B886" s="1158" t="s">
        <v>1228</v>
      </c>
      <c r="C886" s="1158" t="s">
        <v>1229</v>
      </c>
      <c r="D886" s="1158" t="s">
        <v>97</v>
      </c>
      <c r="E886" s="1160">
        <v>41211</v>
      </c>
      <c r="F886" s="812"/>
      <c r="G886" s="813"/>
      <c r="H886" s="813"/>
      <c r="I886" s="813"/>
      <c r="J886" s="814"/>
      <c r="K886" s="815">
        <v>26393.77</v>
      </c>
      <c r="L886" s="816"/>
      <c r="M886" s="817">
        <v>29</v>
      </c>
      <c r="N886" s="818">
        <v>910.1</v>
      </c>
      <c r="O886" s="819">
        <v>-2606.23</v>
      </c>
      <c r="P886" s="819"/>
      <c r="Q886" s="820"/>
      <c r="R886" s="1161"/>
    </row>
    <row r="887" spans="1:18">
      <c r="A887" s="1159"/>
      <c r="B887" s="1158" t="s">
        <v>1228</v>
      </c>
      <c r="C887" s="1158" t="s">
        <v>1229</v>
      </c>
      <c r="D887" s="1158" t="s">
        <v>97</v>
      </c>
      <c r="E887" s="1160">
        <v>41213</v>
      </c>
      <c r="F887" s="812"/>
      <c r="G887" s="813"/>
      <c r="H887" s="813"/>
      <c r="I887" s="813"/>
      <c r="J887" s="814"/>
      <c r="K887" s="815">
        <v>4494221.9400000004</v>
      </c>
      <c r="L887" s="816"/>
      <c r="M887" s="817">
        <v>4938</v>
      </c>
      <c r="N887" s="818">
        <v>910.1</v>
      </c>
      <c r="O887" s="819">
        <v>-443778.06</v>
      </c>
      <c r="P887" s="819"/>
      <c r="Q887" s="820">
        <v>214595.28</v>
      </c>
      <c r="R887" s="1161">
        <v>248</v>
      </c>
    </row>
    <row r="888" spans="1:18">
      <c r="A888" s="1159"/>
      <c r="B888" s="1158" t="s">
        <v>1228</v>
      </c>
      <c r="C888" s="1158" t="s">
        <v>1229</v>
      </c>
      <c r="D888" s="1158" t="s">
        <v>97</v>
      </c>
      <c r="E888" s="1160">
        <v>41285</v>
      </c>
      <c r="F888" s="812"/>
      <c r="G888" s="813"/>
      <c r="H888" s="813"/>
      <c r="I888" s="813"/>
      <c r="J888" s="814"/>
      <c r="K888" s="815"/>
      <c r="L888" s="816">
        <v>-25000</v>
      </c>
      <c r="M888" s="817"/>
      <c r="N888" s="818"/>
      <c r="O888" s="819"/>
      <c r="P888" s="819"/>
      <c r="Q888" s="820"/>
      <c r="R888" s="1161"/>
    </row>
    <row r="889" spans="1:18">
      <c r="A889" s="1159" t="s">
        <v>2042</v>
      </c>
      <c r="B889" s="1158" t="s">
        <v>1230</v>
      </c>
      <c r="C889" s="1158" t="s">
        <v>1231</v>
      </c>
      <c r="D889" s="1158" t="s">
        <v>69</v>
      </c>
      <c r="E889" s="1160">
        <v>39990</v>
      </c>
      <c r="F889" s="812" t="s">
        <v>49</v>
      </c>
      <c r="G889" s="813">
        <v>1607000</v>
      </c>
      <c r="H889" s="813">
        <v>0</v>
      </c>
      <c r="I889" s="813">
        <v>53859.519999999997</v>
      </c>
      <c r="J889" s="814" t="s">
        <v>1981</v>
      </c>
      <c r="K889" s="815"/>
      <c r="L889" s="816"/>
      <c r="M889" s="817"/>
      <c r="N889" s="818"/>
      <c r="O889" s="819"/>
      <c r="P889" s="819"/>
      <c r="Q889" s="820"/>
      <c r="R889" s="1161"/>
    </row>
    <row r="890" spans="1:18">
      <c r="A890" s="1159"/>
      <c r="B890" s="1158" t="s">
        <v>1230</v>
      </c>
      <c r="C890" s="1158" t="s">
        <v>1231</v>
      </c>
      <c r="D890" s="1158" t="s">
        <v>69</v>
      </c>
      <c r="E890" s="1160">
        <v>41369</v>
      </c>
      <c r="F890" s="812"/>
      <c r="G890" s="813"/>
      <c r="H890" s="813"/>
      <c r="I890" s="813"/>
      <c r="J890" s="814"/>
      <c r="K890" s="815"/>
      <c r="L890" s="816"/>
      <c r="M890" s="817"/>
      <c r="N890" s="818"/>
      <c r="O890" s="819">
        <v>-1607000</v>
      </c>
      <c r="P890" s="819"/>
      <c r="Q890" s="820"/>
      <c r="R890" s="1161"/>
    </row>
    <row r="891" spans="1:18">
      <c r="A891" s="1159">
        <v>11</v>
      </c>
      <c r="B891" s="1158" t="s">
        <v>1232</v>
      </c>
      <c r="C891" s="1158" t="s">
        <v>692</v>
      </c>
      <c r="D891" s="1158" t="s">
        <v>16</v>
      </c>
      <c r="E891" s="1160">
        <v>39749</v>
      </c>
      <c r="F891" s="812" t="s">
        <v>26</v>
      </c>
      <c r="G891" s="813">
        <v>10000000000</v>
      </c>
      <c r="H891" s="813">
        <v>0</v>
      </c>
      <c r="I891" s="813">
        <v>11418055555.440001</v>
      </c>
      <c r="J891" s="814" t="s">
        <v>657</v>
      </c>
      <c r="K891" s="815"/>
      <c r="L891" s="816"/>
      <c r="M891" s="817"/>
      <c r="N891" s="818"/>
      <c r="O891" s="819"/>
      <c r="P891" s="819"/>
      <c r="Q891" s="820"/>
      <c r="R891" s="1161"/>
    </row>
    <row r="892" spans="1:18">
      <c r="A892" s="1159"/>
      <c r="B892" s="1158" t="s">
        <v>1232</v>
      </c>
      <c r="C892" s="1158" t="s">
        <v>692</v>
      </c>
      <c r="D892" s="1158" t="s">
        <v>16</v>
      </c>
      <c r="E892" s="1160">
        <v>39981</v>
      </c>
      <c r="F892" s="812"/>
      <c r="G892" s="813"/>
      <c r="H892" s="813"/>
      <c r="I892" s="813"/>
      <c r="J892" s="814"/>
      <c r="K892" s="815">
        <v>10000000000</v>
      </c>
      <c r="L892" s="816"/>
      <c r="M892" s="817">
        <v>10000000</v>
      </c>
      <c r="N892" s="818">
        <v>1000</v>
      </c>
      <c r="O892" s="819"/>
      <c r="P892" s="819"/>
      <c r="Q892" s="820"/>
      <c r="R892" s="1161"/>
    </row>
    <row r="893" spans="1:18">
      <c r="A893" s="1159"/>
      <c r="B893" s="1158" t="s">
        <v>1232</v>
      </c>
      <c r="C893" s="1158" t="s">
        <v>692</v>
      </c>
      <c r="D893" s="1158" t="s">
        <v>16</v>
      </c>
      <c r="E893" s="1160">
        <v>40016</v>
      </c>
      <c r="F893" s="812"/>
      <c r="G893" s="813"/>
      <c r="H893" s="813"/>
      <c r="I893" s="813"/>
      <c r="J893" s="814"/>
      <c r="K893" s="815"/>
      <c r="L893" s="816"/>
      <c r="M893" s="817"/>
      <c r="N893" s="818"/>
      <c r="O893" s="819"/>
      <c r="P893" s="819"/>
      <c r="Q893" s="820">
        <v>1100000000</v>
      </c>
      <c r="R893" s="1161">
        <v>12205045</v>
      </c>
    </row>
    <row r="894" spans="1:18">
      <c r="A894" s="1159">
        <v>8</v>
      </c>
      <c r="B894" s="1158" t="s">
        <v>1233</v>
      </c>
      <c r="C894" s="1158" t="s">
        <v>1234</v>
      </c>
      <c r="D894" s="1158" t="s">
        <v>69</v>
      </c>
      <c r="E894" s="1160">
        <v>39843</v>
      </c>
      <c r="F894" s="812" t="s">
        <v>49</v>
      </c>
      <c r="G894" s="813">
        <v>2568000</v>
      </c>
      <c r="H894" s="813">
        <v>2568000</v>
      </c>
      <c r="I894" s="813">
        <v>145750</v>
      </c>
      <c r="J894" s="814" t="s">
        <v>662</v>
      </c>
      <c r="K894" s="815"/>
      <c r="L894" s="816"/>
      <c r="M894" s="817"/>
      <c r="N894" s="818"/>
      <c r="O894" s="819"/>
      <c r="P894" s="819"/>
      <c r="Q894" s="820"/>
      <c r="R894" s="1161"/>
    </row>
    <row r="895" spans="1:18">
      <c r="A895" s="1159" t="s">
        <v>1992</v>
      </c>
      <c r="B895" s="1158" t="s">
        <v>1235</v>
      </c>
      <c r="C895" s="1158" t="s">
        <v>1236</v>
      </c>
      <c r="D895" s="1158" t="s">
        <v>120</v>
      </c>
      <c r="E895" s="1160">
        <v>39927</v>
      </c>
      <c r="F895" s="812" t="s">
        <v>49</v>
      </c>
      <c r="G895" s="813">
        <v>4000000</v>
      </c>
      <c r="H895" s="813">
        <v>0</v>
      </c>
      <c r="I895" s="813">
        <v>4717144.78</v>
      </c>
      <c r="J895" s="814" t="s">
        <v>657</v>
      </c>
      <c r="K895" s="815"/>
      <c r="L895" s="816"/>
      <c r="M895" s="817"/>
      <c r="N895" s="818"/>
      <c r="O895" s="819"/>
      <c r="P895" s="819"/>
      <c r="Q895" s="820"/>
      <c r="R895" s="1161"/>
    </row>
    <row r="896" spans="1:18">
      <c r="A896" s="1159"/>
      <c r="B896" s="1158" t="s">
        <v>1235</v>
      </c>
      <c r="C896" s="1158" t="s">
        <v>1236</v>
      </c>
      <c r="D896" s="1158" t="s">
        <v>120</v>
      </c>
      <c r="E896" s="1160">
        <v>40794</v>
      </c>
      <c r="F896" s="812"/>
      <c r="G896" s="813"/>
      <c r="H896" s="813"/>
      <c r="I896" s="813"/>
      <c r="J896" s="814"/>
      <c r="K896" s="815">
        <v>4000000</v>
      </c>
      <c r="L896" s="816"/>
      <c r="M896" s="817">
        <v>4000</v>
      </c>
      <c r="N896" s="818">
        <v>1000</v>
      </c>
      <c r="O896" s="819"/>
      <c r="P896" s="819"/>
      <c r="Q896" s="820">
        <v>200000</v>
      </c>
      <c r="R896" s="1161">
        <v>200</v>
      </c>
    </row>
    <row r="897" spans="1:18">
      <c r="A897" s="1159">
        <v>15</v>
      </c>
      <c r="B897" s="1158" t="s">
        <v>1237</v>
      </c>
      <c r="C897" s="1158" t="s">
        <v>1238</v>
      </c>
      <c r="D897" s="1158" t="s">
        <v>89</v>
      </c>
      <c r="E897" s="1160">
        <v>40081</v>
      </c>
      <c r="F897" s="812" t="s">
        <v>160</v>
      </c>
      <c r="G897" s="813">
        <v>2443320</v>
      </c>
      <c r="H897" s="813">
        <v>2443320</v>
      </c>
      <c r="I897" s="813">
        <v>797110.88</v>
      </c>
      <c r="J897" s="814" t="s">
        <v>662</v>
      </c>
      <c r="K897" s="815"/>
      <c r="L897" s="816"/>
      <c r="M897" s="817"/>
      <c r="N897" s="818"/>
      <c r="O897" s="819"/>
      <c r="P897" s="819"/>
      <c r="Q897" s="820"/>
      <c r="R897" s="1161"/>
    </row>
    <row r="898" spans="1:18">
      <c r="A898" s="1159">
        <v>8</v>
      </c>
      <c r="B898" s="1158" t="s">
        <v>1239</v>
      </c>
      <c r="C898" s="1158" t="s">
        <v>1240</v>
      </c>
      <c r="D898" s="1158" t="s">
        <v>94</v>
      </c>
      <c r="E898" s="1160">
        <v>39962</v>
      </c>
      <c r="F898" s="812" t="s">
        <v>49</v>
      </c>
      <c r="G898" s="813">
        <v>3076000</v>
      </c>
      <c r="H898" s="813">
        <v>3076000</v>
      </c>
      <c r="I898" s="813">
        <v>0</v>
      </c>
      <c r="J898" s="814" t="s">
        <v>662</v>
      </c>
      <c r="K898" s="815"/>
      <c r="L898" s="816"/>
      <c r="M898" s="817"/>
      <c r="N898" s="818"/>
      <c r="O898" s="819"/>
      <c r="P898" s="819"/>
      <c r="Q898" s="820"/>
      <c r="R898" s="1161"/>
    </row>
    <row r="899" spans="1:18">
      <c r="A899" s="1159" t="s">
        <v>1990</v>
      </c>
      <c r="B899" s="1158" t="s">
        <v>1241</v>
      </c>
      <c r="C899" s="1158" t="s">
        <v>750</v>
      </c>
      <c r="D899" s="1158" t="s">
        <v>92</v>
      </c>
      <c r="E899" s="1160">
        <v>39822</v>
      </c>
      <c r="F899" s="812" t="s">
        <v>26</v>
      </c>
      <c r="G899" s="813">
        <v>9000000</v>
      </c>
      <c r="H899" s="813">
        <v>0</v>
      </c>
      <c r="I899" s="813">
        <v>17625917.079999998</v>
      </c>
      <c r="J899" s="814" t="s">
        <v>657</v>
      </c>
      <c r="K899" s="815"/>
      <c r="L899" s="816"/>
      <c r="M899" s="817"/>
      <c r="N899" s="818"/>
      <c r="O899" s="819"/>
      <c r="P899" s="819"/>
      <c r="Q899" s="820"/>
      <c r="R899" s="1161"/>
    </row>
    <row r="900" spans="1:18">
      <c r="A900" s="1159"/>
      <c r="B900" s="1158" t="s">
        <v>1241</v>
      </c>
      <c r="C900" s="1158" t="s">
        <v>750</v>
      </c>
      <c r="D900" s="1158" t="s">
        <v>92</v>
      </c>
      <c r="E900" s="1160">
        <v>40158</v>
      </c>
      <c r="F900" s="812"/>
      <c r="G900" s="813">
        <v>6319000</v>
      </c>
      <c r="H900" s="813"/>
      <c r="I900" s="813"/>
      <c r="J900" s="814"/>
      <c r="K900" s="815"/>
      <c r="L900" s="816"/>
      <c r="M900" s="817"/>
      <c r="N900" s="818"/>
      <c r="O900" s="819"/>
      <c r="P900" s="819"/>
      <c r="Q900" s="820"/>
      <c r="R900" s="1161"/>
    </row>
    <row r="901" spans="1:18">
      <c r="A901" s="1159"/>
      <c r="B901" s="1158" t="s">
        <v>1241</v>
      </c>
      <c r="C901" s="1158" t="s">
        <v>750</v>
      </c>
      <c r="D901" s="1158" t="s">
        <v>92</v>
      </c>
      <c r="E901" s="1160">
        <v>40794</v>
      </c>
      <c r="F901" s="812"/>
      <c r="G901" s="813"/>
      <c r="H901" s="813"/>
      <c r="I901" s="813"/>
      <c r="J901" s="814"/>
      <c r="K901" s="815">
        <v>15319000</v>
      </c>
      <c r="L901" s="816"/>
      <c r="M901" s="817">
        <v>15319</v>
      </c>
      <c r="N901" s="818">
        <v>1000</v>
      </c>
      <c r="O901" s="819"/>
      <c r="P901" s="819"/>
      <c r="Q901" s="820">
        <v>450000</v>
      </c>
      <c r="R901" s="1161">
        <v>450</v>
      </c>
    </row>
    <row r="902" spans="1:18">
      <c r="A902" s="1159">
        <v>15</v>
      </c>
      <c r="B902" s="1158" t="s">
        <v>1242</v>
      </c>
      <c r="C902" s="1158" t="s">
        <v>1243</v>
      </c>
      <c r="D902" s="1158" t="s">
        <v>107</v>
      </c>
      <c r="E902" s="1160">
        <v>40011</v>
      </c>
      <c r="F902" s="812" t="s">
        <v>160</v>
      </c>
      <c r="G902" s="813">
        <v>8400000</v>
      </c>
      <c r="H902" s="813">
        <v>8400000</v>
      </c>
      <c r="I902" s="813">
        <v>759575.46</v>
      </c>
      <c r="J902" s="814" t="s">
        <v>662</v>
      </c>
      <c r="K902" s="815"/>
      <c r="L902" s="816"/>
      <c r="M902" s="817"/>
      <c r="N902" s="818"/>
      <c r="O902" s="819"/>
      <c r="P902" s="819"/>
      <c r="Q902" s="820"/>
      <c r="R902" s="1161"/>
    </row>
    <row r="903" spans="1:18">
      <c r="A903" s="1159">
        <v>45</v>
      </c>
      <c r="B903" s="1158" t="s">
        <v>1244</v>
      </c>
      <c r="C903" s="1158" t="s">
        <v>1245</v>
      </c>
      <c r="D903" s="1158" t="s">
        <v>90</v>
      </c>
      <c r="E903" s="1160">
        <v>39787</v>
      </c>
      <c r="F903" s="812" t="s">
        <v>26</v>
      </c>
      <c r="G903" s="813">
        <v>58000000</v>
      </c>
      <c r="H903" s="813">
        <v>0</v>
      </c>
      <c r="I903" s="813">
        <v>72274419.560000002</v>
      </c>
      <c r="J903" s="814" t="s">
        <v>657</v>
      </c>
      <c r="K903" s="815"/>
      <c r="L903" s="816"/>
      <c r="M903" s="817"/>
      <c r="N903" s="818"/>
      <c r="O903" s="819"/>
      <c r="P903" s="819"/>
      <c r="Q903" s="820"/>
      <c r="R903" s="1161"/>
    </row>
    <row r="904" spans="1:18">
      <c r="A904" s="1159"/>
      <c r="B904" s="1158" t="s">
        <v>1244</v>
      </c>
      <c r="C904" s="1158" t="s">
        <v>1245</v>
      </c>
      <c r="D904" s="1158" t="s">
        <v>90</v>
      </c>
      <c r="E904" s="1160">
        <v>40773</v>
      </c>
      <c r="F904" s="812"/>
      <c r="G904" s="813"/>
      <c r="H904" s="813"/>
      <c r="I904" s="813"/>
      <c r="J904" s="814"/>
      <c r="K904" s="815">
        <v>58000000</v>
      </c>
      <c r="L904" s="816"/>
      <c r="M904" s="817">
        <v>58000</v>
      </c>
      <c r="N904" s="818">
        <v>1000</v>
      </c>
      <c r="O904" s="819"/>
      <c r="P904" s="819"/>
      <c r="Q904" s="820"/>
      <c r="R904" s="1161"/>
    </row>
    <row r="905" spans="1:18">
      <c r="A905" s="1159"/>
      <c r="B905" s="1158" t="s">
        <v>1244</v>
      </c>
      <c r="C905" s="1158" t="s">
        <v>1245</v>
      </c>
      <c r="D905" s="1158" t="s">
        <v>90</v>
      </c>
      <c r="E905" s="1160">
        <v>40807</v>
      </c>
      <c r="F905" s="812"/>
      <c r="G905" s="813"/>
      <c r="H905" s="813"/>
      <c r="I905" s="813"/>
      <c r="J905" s="814"/>
      <c r="K905" s="815"/>
      <c r="L905" s="816"/>
      <c r="M905" s="817"/>
      <c r="N905" s="818"/>
      <c r="O905" s="819"/>
      <c r="P905" s="819"/>
      <c r="Q905" s="820">
        <v>6436364</v>
      </c>
      <c r="R905" s="1161">
        <v>909091</v>
      </c>
    </row>
    <row r="906" spans="1:18">
      <c r="A906" s="1159"/>
      <c r="B906" s="1158" t="s">
        <v>1246</v>
      </c>
      <c r="C906" s="1158" t="s">
        <v>1247</v>
      </c>
      <c r="D906" s="1158" t="s">
        <v>97</v>
      </c>
      <c r="E906" s="1160">
        <v>39805</v>
      </c>
      <c r="F906" s="812" t="s">
        <v>26</v>
      </c>
      <c r="G906" s="813">
        <v>72278000</v>
      </c>
      <c r="H906" s="813">
        <v>0</v>
      </c>
      <c r="I906" s="813">
        <v>74642857.780000001</v>
      </c>
      <c r="J906" s="814" t="s">
        <v>673</v>
      </c>
      <c r="K906" s="815"/>
      <c r="L906" s="816"/>
      <c r="M906" s="817"/>
      <c r="N906" s="818"/>
      <c r="O906" s="819"/>
      <c r="P906" s="819"/>
      <c r="Q906" s="820"/>
      <c r="R906" s="1161"/>
    </row>
    <row r="907" spans="1:18">
      <c r="A907" s="1159"/>
      <c r="B907" s="1158" t="s">
        <v>1246</v>
      </c>
      <c r="C907" s="1158" t="s">
        <v>1247</v>
      </c>
      <c r="D907" s="1158" t="s">
        <v>97</v>
      </c>
      <c r="E907" s="1160">
        <v>40793</v>
      </c>
      <c r="F907" s="812"/>
      <c r="G907" s="813"/>
      <c r="H907" s="813"/>
      <c r="I907" s="813"/>
      <c r="J907" s="814"/>
      <c r="K907" s="815">
        <v>68700000</v>
      </c>
      <c r="L907" s="816"/>
      <c r="M907" s="817">
        <v>72278</v>
      </c>
      <c r="N907" s="818">
        <v>950.5</v>
      </c>
      <c r="O907" s="819">
        <v>-3578000</v>
      </c>
      <c r="P907" s="819"/>
      <c r="Q907" s="820"/>
      <c r="R907" s="1161"/>
    </row>
    <row r="908" spans="1:18">
      <c r="A908" s="1159" t="s">
        <v>1991</v>
      </c>
      <c r="B908" s="1158" t="s">
        <v>1248</v>
      </c>
      <c r="C908" s="1158" t="s">
        <v>1249</v>
      </c>
      <c r="D908" s="1158" t="s">
        <v>117</v>
      </c>
      <c r="E908" s="1160">
        <v>39871</v>
      </c>
      <c r="F908" s="812" t="s">
        <v>49</v>
      </c>
      <c r="G908" s="813">
        <v>2400000</v>
      </c>
      <c r="H908" s="813">
        <v>0</v>
      </c>
      <c r="I908" s="813">
        <v>3036021.12</v>
      </c>
      <c r="J908" s="814" t="s">
        <v>657</v>
      </c>
      <c r="K908" s="815"/>
      <c r="L908" s="816"/>
      <c r="M908" s="817"/>
      <c r="N908" s="818"/>
      <c r="O908" s="819"/>
      <c r="P908" s="819"/>
      <c r="Q908" s="820"/>
      <c r="R908" s="1161"/>
    </row>
    <row r="909" spans="1:18">
      <c r="A909" s="1159"/>
      <c r="B909" s="1158" t="s">
        <v>1248</v>
      </c>
      <c r="C909" s="1158" t="s">
        <v>1249</v>
      </c>
      <c r="D909" s="1158" t="s">
        <v>117</v>
      </c>
      <c r="E909" s="1160">
        <v>41227</v>
      </c>
      <c r="F909" s="812"/>
      <c r="G909" s="813"/>
      <c r="H909" s="813"/>
      <c r="I909" s="813"/>
      <c r="J909" s="814"/>
      <c r="K909" s="815">
        <v>800000</v>
      </c>
      <c r="L909" s="816"/>
      <c r="M909" s="817">
        <v>800</v>
      </c>
      <c r="N909" s="818">
        <v>1000</v>
      </c>
      <c r="O909" s="819"/>
      <c r="P909" s="819"/>
      <c r="Q909" s="820"/>
      <c r="R909" s="1161"/>
    </row>
    <row r="910" spans="1:18">
      <c r="A910" s="1159"/>
      <c r="B910" s="1158" t="s">
        <v>1248</v>
      </c>
      <c r="C910" s="1158" t="s">
        <v>1249</v>
      </c>
      <c r="D910" s="1158" t="s">
        <v>117</v>
      </c>
      <c r="E910" s="1160">
        <v>41297</v>
      </c>
      <c r="F910" s="812"/>
      <c r="G910" s="813"/>
      <c r="H910" s="813"/>
      <c r="I910" s="813"/>
      <c r="J910" s="814"/>
      <c r="K910" s="815">
        <v>800000</v>
      </c>
      <c r="L910" s="816"/>
      <c r="M910" s="817">
        <v>800</v>
      </c>
      <c r="N910" s="818">
        <v>1000</v>
      </c>
      <c r="O910" s="819"/>
      <c r="P910" s="819"/>
      <c r="Q910" s="820"/>
      <c r="R910" s="1161"/>
    </row>
    <row r="911" spans="1:18">
      <c r="A911" s="1159"/>
      <c r="B911" s="1158" t="s">
        <v>1248</v>
      </c>
      <c r="C911" s="1158" t="s">
        <v>1249</v>
      </c>
      <c r="D911" s="1158" t="s">
        <v>117</v>
      </c>
      <c r="E911" s="1160">
        <v>41388</v>
      </c>
      <c r="F911" s="812"/>
      <c r="G911" s="813"/>
      <c r="H911" s="813"/>
      <c r="I911" s="813"/>
      <c r="J911" s="814"/>
      <c r="K911" s="815">
        <v>800000</v>
      </c>
      <c r="L911" s="816"/>
      <c r="M911" s="817">
        <v>800</v>
      </c>
      <c r="N911" s="818">
        <v>1000</v>
      </c>
      <c r="O911" s="819"/>
      <c r="P911" s="819"/>
      <c r="Q911" s="820">
        <v>120000</v>
      </c>
      <c r="R911" s="1161">
        <v>120</v>
      </c>
    </row>
    <row r="912" spans="1:18">
      <c r="A912" s="1159" t="s">
        <v>1991</v>
      </c>
      <c r="B912" s="1158" t="s">
        <v>1250</v>
      </c>
      <c r="C912" s="1158" t="s">
        <v>1251</v>
      </c>
      <c r="D912" s="1158" t="s">
        <v>90</v>
      </c>
      <c r="E912" s="1160">
        <v>39871</v>
      </c>
      <c r="F912" s="812" t="s">
        <v>49</v>
      </c>
      <c r="G912" s="813">
        <v>651000</v>
      </c>
      <c r="H912" s="813">
        <v>0</v>
      </c>
      <c r="I912" s="813">
        <v>733037.33</v>
      </c>
      <c r="J912" s="814" t="s">
        <v>657</v>
      </c>
      <c r="K912" s="815"/>
      <c r="L912" s="816"/>
      <c r="M912" s="817"/>
      <c r="N912" s="818"/>
      <c r="O912" s="819"/>
      <c r="P912" s="819"/>
      <c r="Q912" s="820"/>
      <c r="R912" s="1161"/>
    </row>
    <row r="913" spans="1:18">
      <c r="A913" s="1159"/>
      <c r="B913" s="1158" t="s">
        <v>1250</v>
      </c>
      <c r="C913" s="1158" t="s">
        <v>1251</v>
      </c>
      <c r="D913" s="1158" t="s">
        <v>90</v>
      </c>
      <c r="E913" s="1160">
        <v>40373</v>
      </c>
      <c r="F913" s="812"/>
      <c r="G913" s="813"/>
      <c r="H913" s="813"/>
      <c r="I913" s="813"/>
      <c r="J913" s="814"/>
      <c r="K913" s="815">
        <v>651000</v>
      </c>
      <c r="L913" s="816"/>
      <c r="M913" s="817">
        <v>651</v>
      </c>
      <c r="N913" s="818">
        <v>1000</v>
      </c>
      <c r="O913" s="819"/>
      <c r="P913" s="819"/>
      <c r="Q913" s="820">
        <v>33000</v>
      </c>
      <c r="R913" s="1161">
        <v>33</v>
      </c>
    </row>
    <row r="914" spans="1:18">
      <c r="A914" s="1159">
        <v>8</v>
      </c>
      <c r="B914" s="1158" t="s">
        <v>1252</v>
      </c>
      <c r="C914" s="1158" t="s">
        <v>1253</v>
      </c>
      <c r="D914" s="1158" t="s">
        <v>92</v>
      </c>
      <c r="E914" s="1160">
        <v>39843</v>
      </c>
      <c r="F914" s="812" t="s">
        <v>49</v>
      </c>
      <c r="G914" s="813">
        <v>9993000</v>
      </c>
      <c r="H914" s="813">
        <v>9993000</v>
      </c>
      <c r="I914" s="813">
        <v>975831</v>
      </c>
      <c r="J914" s="814" t="s">
        <v>662</v>
      </c>
      <c r="K914" s="815"/>
      <c r="L914" s="816"/>
      <c r="M914" s="817"/>
      <c r="N914" s="818"/>
      <c r="O914" s="819"/>
      <c r="P914" s="819"/>
      <c r="Q914" s="820"/>
      <c r="R914" s="1161"/>
    </row>
    <row r="915" spans="1:18">
      <c r="A915" s="1159" t="s">
        <v>2043</v>
      </c>
      <c r="B915" s="1158" t="s">
        <v>1254</v>
      </c>
      <c r="C915" s="1158" t="s">
        <v>1255</v>
      </c>
      <c r="D915" s="1158" t="s">
        <v>90</v>
      </c>
      <c r="E915" s="1160">
        <v>39857</v>
      </c>
      <c r="F915" s="812" t="s">
        <v>49</v>
      </c>
      <c r="G915" s="813">
        <v>825000</v>
      </c>
      <c r="H915" s="813">
        <v>0</v>
      </c>
      <c r="I915" s="813">
        <v>45190</v>
      </c>
      <c r="J915" s="814" t="s">
        <v>1981</v>
      </c>
      <c r="K915" s="815"/>
      <c r="L915" s="816"/>
      <c r="M915" s="817"/>
      <c r="N915" s="818"/>
      <c r="O915" s="819"/>
      <c r="P915" s="819"/>
      <c r="Q915" s="820"/>
      <c r="R915" s="1161"/>
    </row>
    <row r="916" spans="1:18">
      <c r="A916" s="1159"/>
      <c r="B916" s="1158" t="s">
        <v>1254</v>
      </c>
      <c r="C916" s="1158" t="s">
        <v>1255</v>
      </c>
      <c r="D916" s="1158" t="s">
        <v>90</v>
      </c>
      <c r="E916" s="1160">
        <v>41103</v>
      </c>
      <c r="F916" s="812"/>
      <c r="G916" s="813"/>
      <c r="H916" s="813"/>
      <c r="I916" s="813"/>
      <c r="J916" s="814"/>
      <c r="K916" s="815"/>
      <c r="L916" s="816"/>
      <c r="M916" s="817"/>
      <c r="N916" s="818"/>
      <c r="O916" s="819">
        <v>-825000</v>
      </c>
      <c r="P916" s="819"/>
      <c r="Q916" s="820"/>
      <c r="R916" s="1161"/>
    </row>
    <row r="917" spans="1:18">
      <c r="A917" s="1159" t="s">
        <v>1995</v>
      </c>
      <c r="B917" s="1158" t="s">
        <v>1256</v>
      </c>
      <c r="C917" s="1158" t="s">
        <v>1257</v>
      </c>
      <c r="D917" s="1158" t="s">
        <v>102</v>
      </c>
      <c r="E917" s="1160">
        <v>39864</v>
      </c>
      <c r="F917" s="812" t="s">
        <v>49</v>
      </c>
      <c r="G917" s="813">
        <v>6920000</v>
      </c>
      <c r="H917" s="813">
        <v>0</v>
      </c>
      <c r="I917" s="813">
        <v>8235040.3300000001</v>
      </c>
      <c r="J917" s="814" t="s">
        <v>657</v>
      </c>
      <c r="K917" s="815"/>
      <c r="L917" s="816"/>
      <c r="M917" s="817"/>
      <c r="N917" s="818"/>
      <c r="O917" s="819"/>
      <c r="P917" s="819"/>
      <c r="Q917" s="820"/>
      <c r="R917" s="1161"/>
    </row>
    <row r="918" spans="1:18">
      <c r="A918" s="1159"/>
      <c r="B918" s="1158" t="s">
        <v>1256</v>
      </c>
      <c r="C918" s="1158" t="s">
        <v>1257</v>
      </c>
      <c r="D918" s="1158" t="s">
        <v>102</v>
      </c>
      <c r="E918" s="1160">
        <v>40801</v>
      </c>
      <c r="F918" s="812"/>
      <c r="G918" s="813"/>
      <c r="H918" s="813"/>
      <c r="I918" s="813"/>
      <c r="J918" s="814"/>
      <c r="K918" s="815">
        <v>6920000</v>
      </c>
      <c r="L918" s="816"/>
      <c r="M918" s="817">
        <v>6920</v>
      </c>
      <c r="N918" s="818">
        <v>1000</v>
      </c>
      <c r="O918" s="819"/>
      <c r="P918" s="819"/>
      <c r="Q918" s="820">
        <v>346000</v>
      </c>
      <c r="R918" s="1161">
        <v>346</v>
      </c>
    </row>
    <row r="919" spans="1:18">
      <c r="A919" s="1159" t="s">
        <v>2044</v>
      </c>
      <c r="B919" s="1158" t="s">
        <v>1258</v>
      </c>
      <c r="C919" s="1158" t="s">
        <v>1259</v>
      </c>
      <c r="D919" s="1158" t="s">
        <v>89</v>
      </c>
      <c r="E919" s="1160">
        <v>40081</v>
      </c>
      <c r="F919" s="812" t="s">
        <v>159</v>
      </c>
      <c r="G919" s="813">
        <v>14000000</v>
      </c>
      <c r="H919" s="813">
        <v>0</v>
      </c>
      <c r="I919" s="813">
        <v>14913299.33</v>
      </c>
      <c r="J919" s="814" t="s">
        <v>657</v>
      </c>
      <c r="K919" s="815"/>
      <c r="L919" s="816"/>
      <c r="M919" s="817"/>
      <c r="N919" s="818"/>
      <c r="O919" s="819"/>
      <c r="P919" s="819"/>
      <c r="Q919" s="820"/>
      <c r="R919" s="1161"/>
    </row>
    <row r="920" spans="1:18">
      <c r="A920" s="1159"/>
      <c r="B920" s="1158" t="s">
        <v>1258</v>
      </c>
      <c r="C920" s="1158" t="s">
        <v>1259</v>
      </c>
      <c r="D920" s="1158" t="s">
        <v>89</v>
      </c>
      <c r="E920" s="1160">
        <v>40389</v>
      </c>
      <c r="F920" s="812"/>
      <c r="G920" s="813"/>
      <c r="H920" s="813"/>
      <c r="I920" s="813"/>
      <c r="J920" s="814"/>
      <c r="K920" s="815">
        <v>14000000</v>
      </c>
      <c r="L920" s="816"/>
      <c r="M920" s="817">
        <v>14000000</v>
      </c>
      <c r="N920" s="818">
        <v>1</v>
      </c>
      <c r="O920" s="819"/>
      <c r="P920" s="819"/>
      <c r="Q920" s="820"/>
      <c r="R920" s="1161"/>
    </row>
    <row r="921" spans="1:18">
      <c r="A921" s="1159">
        <v>11</v>
      </c>
      <c r="B921" s="1158" t="s">
        <v>1260</v>
      </c>
      <c r="C921" s="1158" t="s">
        <v>1245</v>
      </c>
      <c r="D921" s="1158" t="s">
        <v>90</v>
      </c>
      <c r="E921" s="1160">
        <v>39843</v>
      </c>
      <c r="F921" s="812" t="s">
        <v>26</v>
      </c>
      <c r="G921" s="813">
        <v>17000000</v>
      </c>
      <c r="H921" s="813">
        <v>0</v>
      </c>
      <c r="I921" s="813">
        <v>21887871.440000001</v>
      </c>
      <c r="J921" s="814" t="s">
        <v>673</v>
      </c>
      <c r="K921" s="815"/>
      <c r="L921" s="816"/>
      <c r="M921" s="817"/>
      <c r="N921" s="818"/>
      <c r="O921" s="819"/>
      <c r="P921" s="819"/>
      <c r="Q921" s="820"/>
      <c r="R921" s="1161"/>
    </row>
    <row r="922" spans="1:18">
      <c r="A922" s="1159"/>
      <c r="B922" s="1158" t="s">
        <v>1260</v>
      </c>
      <c r="C922" s="1158" t="s">
        <v>1245</v>
      </c>
      <c r="D922" s="1158" t="s">
        <v>90</v>
      </c>
      <c r="E922" s="1160">
        <v>41073</v>
      </c>
      <c r="F922" s="812"/>
      <c r="G922" s="813"/>
      <c r="H922" s="813"/>
      <c r="I922" s="813"/>
      <c r="J922" s="814"/>
      <c r="K922" s="815">
        <v>5000000</v>
      </c>
      <c r="L922" s="816"/>
      <c r="M922" s="817">
        <v>5000</v>
      </c>
      <c r="N922" s="818">
        <v>1000</v>
      </c>
      <c r="O922" s="819"/>
      <c r="P922" s="819"/>
      <c r="Q922" s="820"/>
      <c r="R922" s="1161"/>
    </row>
    <row r="923" spans="1:18">
      <c r="A923" s="1159"/>
      <c r="B923" s="1158" t="s">
        <v>1260</v>
      </c>
      <c r="C923" s="1158" t="s">
        <v>1245</v>
      </c>
      <c r="D923" s="1158" t="s">
        <v>90</v>
      </c>
      <c r="E923" s="1160">
        <v>41390</v>
      </c>
      <c r="F923" s="812"/>
      <c r="G923" s="813"/>
      <c r="H923" s="813"/>
      <c r="I923" s="813"/>
      <c r="J923" s="814"/>
      <c r="K923" s="815">
        <v>96750</v>
      </c>
      <c r="L923" s="816"/>
      <c r="M923" s="817">
        <v>100</v>
      </c>
      <c r="N923" s="818">
        <v>967.5</v>
      </c>
      <c r="O923" s="819">
        <v>-3250</v>
      </c>
      <c r="P923" s="819"/>
      <c r="Q923" s="820"/>
      <c r="R923" s="1161"/>
    </row>
    <row r="924" spans="1:18">
      <c r="A924" s="1159"/>
      <c r="B924" s="1158" t="s">
        <v>1260</v>
      </c>
      <c r="C924" s="1158" t="s">
        <v>1245</v>
      </c>
      <c r="D924" s="1158" t="s">
        <v>90</v>
      </c>
      <c r="E924" s="1160">
        <v>41393</v>
      </c>
      <c r="F924" s="812"/>
      <c r="G924" s="813"/>
      <c r="H924" s="813"/>
      <c r="I924" s="813"/>
      <c r="J924" s="814"/>
      <c r="K924" s="815">
        <v>11513250</v>
      </c>
      <c r="L924" s="816"/>
      <c r="M924" s="817">
        <v>11900</v>
      </c>
      <c r="N924" s="818">
        <v>967.5</v>
      </c>
      <c r="O924" s="819">
        <v>-386750</v>
      </c>
      <c r="P924" s="819"/>
      <c r="Q924" s="820"/>
      <c r="R924" s="1161"/>
    </row>
    <row r="925" spans="1:18">
      <c r="A925" s="1159"/>
      <c r="B925" s="1158" t="s">
        <v>1260</v>
      </c>
      <c r="C925" s="1158" t="s">
        <v>1245</v>
      </c>
      <c r="D925" s="1158" t="s">
        <v>90</v>
      </c>
      <c r="E925" s="1160">
        <v>41409</v>
      </c>
      <c r="F925" s="812"/>
      <c r="G925" s="813"/>
      <c r="H925" s="813"/>
      <c r="I925" s="813"/>
      <c r="J925" s="814"/>
      <c r="K925" s="815"/>
      <c r="L925" s="816"/>
      <c r="M925" s="817"/>
      <c r="N925" s="818"/>
      <c r="O925" s="819"/>
      <c r="P925" s="819"/>
      <c r="Q925" s="820">
        <v>2003250</v>
      </c>
      <c r="R925" s="1161">
        <v>459459</v>
      </c>
    </row>
    <row r="926" spans="1:18">
      <c r="A926" s="1159"/>
      <c r="B926" s="1158" t="s">
        <v>1260</v>
      </c>
      <c r="C926" s="1158" t="s">
        <v>1245</v>
      </c>
      <c r="D926" s="1158" t="s">
        <v>90</v>
      </c>
      <c r="E926" s="1160">
        <v>41425</v>
      </c>
      <c r="F926" s="812"/>
      <c r="G926" s="813"/>
      <c r="H926" s="813"/>
      <c r="I926" s="813"/>
      <c r="J926" s="814"/>
      <c r="K926" s="815"/>
      <c r="L926" s="816">
        <v>-116100</v>
      </c>
      <c r="M926" s="817"/>
      <c r="N926" s="818"/>
      <c r="O926" s="819"/>
      <c r="P926" s="819"/>
      <c r="Q926" s="820"/>
      <c r="R926" s="1161"/>
    </row>
    <row r="927" spans="1:18">
      <c r="A927" s="1159" t="s">
        <v>2045</v>
      </c>
      <c r="B927" s="1158" t="s">
        <v>1261</v>
      </c>
      <c r="C927" s="1158" t="s">
        <v>1262</v>
      </c>
      <c r="D927" s="1158" t="s">
        <v>112</v>
      </c>
      <c r="E927" s="1160">
        <v>40081</v>
      </c>
      <c r="F927" s="812" t="s">
        <v>49</v>
      </c>
      <c r="G927" s="813">
        <v>7500000</v>
      </c>
      <c r="H927" s="813">
        <v>0</v>
      </c>
      <c r="I927" s="813">
        <v>757380.08</v>
      </c>
      <c r="J927" s="814" t="s">
        <v>1981</v>
      </c>
      <c r="K927" s="815"/>
      <c r="L927" s="816"/>
      <c r="M927" s="817"/>
      <c r="N927" s="818"/>
      <c r="O927" s="819"/>
      <c r="P927" s="819"/>
      <c r="Q927" s="820"/>
      <c r="R927" s="1161"/>
    </row>
    <row r="928" spans="1:18">
      <c r="A928" s="1159"/>
      <c r="B928" s="1158" t="s">
        <v>1261</v>
      </c>
      <c r="C928" s="1158" t="s">
        <v>1262</v>
      </c>
      <c r="D928" s="1158" t="s">
        <v>112</v>
      </c>
      <c r="E928" s="1160">
        <v>41201</v>
      </c>
      <c r="F928" s="812"/>
      <c r="G928" s="813"/>
      <c r="H928" s="813"/>
      <c r="I928" s="813"/>
      <c r="J928" s="814"/>
      <c r="K928" s="815"/>
      <c r="L928" s="816"/>
      <c r="M928" s="817"/>
      <c r="N928" s="818"/>
      <c r="O928" s="819">
        <v>-7500000</v>
      </c>
      <c r="P928" s="819"/>
      <c r="Q928" s="820"/>
      <c r="R928" s="1161"/>
    </row>
    <row r="929" spans="1:18">
      <c r="A929" s="1159" t="s">
        <v>1995</v>
      </c>
      <c r="B929" s="1158" t="s">
        <v>1263</v>
      </c>
      <c r="C929" s="1158" t="s">
        <v>1264</v>
      </c>
      <c r="D929" s="1158" t="s">
        <v>112</v>
      </c>
      <c r="E929" s="1160">
        <v>39990</v>
      </c>
      <c r="F929" s="812" t="s">
        <v>49</v>
      </c>
      <c r="G929" s="813">
        <v>7500000</v>
      </c>
      <c r="H929" s="813">
        <v>0</v>
      </c>
      <c r="I929" s="813">
        <v>8751541.6300000008</v>
      </c>
      <c r="J929" s="814" t="s">
        <v>657</v>
      </c>
      <c r="K929" s="815"/>
      <c r="L929" s="816"/>
      <c r="M929" s="817"/>
      <c r="N929" s="818"/>
      <c r="O929" s="819"/>
      <c r="P929" s="819"/>
      <c r="Q929" s="820"/>
      <c r="R929" s="1161"/>
    </row>
    <row r="930" spans="1:18">
      <c r="A930" s="1159"/>
      <c r="B930" s="1158" t="s">
        <v>1263</v>
      </c>
      <c r="C930" s="1158" t="s">
        <v>1264</v>
      </c>
      <c r="D930" s="1158" t="s">
        <v>112</v>
      </c>
      <c r="E930" s="1160">
        <v>40773</v>
      </c>
      <c r="F930" s="812"/>
      <c r="G930" s="813"/>
      <c r="H930" s="813"/>
      <c r="I930" s="813"/>
      <c r="J930" s="814"/>
      <c r="K930" s="815">
        <v>7500000</v>
      </c>
      <c r="L930" s="816"/>
      <c r="M930" s="817">
        <v>7500</v>
      </c>
      <c r="N930" s="818">
        <v>1000</v>
      </c>
      <c r="O930" s="819"/>
      <c r="P930" s="819"/>
      <c r="Q930" s="820">
        <v>375000</v>
      </c>
      <c r="R930" s="1161">
        <v>375</v>
      </c>
    </row>
    <row r="931" spans="1:18">
      <c r="A931" s="1159" t="s">
        <v>1991</v>
      </c>
      <c r="B931" s="1158" t="s">
        <v>1265</v>
      </c>
      <c r="C931" s="1158" t="s">
        <v>1266</v>
      </c>
      <c r="D931" s="1158" t="s">
        <v>105</v>
      </c>
      <c r="E931" s="1160">
        <v>39864</v>
      </c>
      <c r="F931" s="812" t="s">
        <v>49</v>
      </c>
      <c r="G931" s="813">
        <v>7000000</v>
      </c>
      <c r="H931" s="813">
        <v>0</v>
      </c>
      <c r="I931" s="813">
        <v>8169165.8899999997</v>
      </c>
      <c r="J931" s="814" t="s">
        <v>657</v>
      </c>
      <c r="K931" s="815"/>
      <c r="L931" s="816"/>
      <c r="M931" s="817"/>
      <c r="N931" s="818"/>
      <c r="O931" s="819"/>
      <c r="P931" s="819"/>
      <c r="Q931" s="820"/>
      <c r="R931" s="1161"/>
    </row>
    <row r="932" spans="1:18">
      <c r="A932" s="1159"/>
      <c r="B932" s="1158" t="s">
        <v>1265</v>
      </c>
      <c r="C932" s="1158" t="s">
        <v>1266</v>
      </c>
      <c r="D932" s="1158" t="s">
        <v>105</v>
      </c>
      <c r="E932" s="1160">
        <v>40646</v>
      </c>
      <c r="F932" s="812"/>
      <c r="G932" s="813"/>
      <c r="H932" s="813"/>
      <c r="I932" s="813"/>
      <c r="J932" s="814"/>
      <c r="K932" s="815">
        <v>7000000</v>
      </c>
      <c r="L932" s="816"/>
      <c r="M932" s="817">
        <v>280</v>
      </c>
      <c r="N932" s="818">
        <v>25000</v>
      </c>
      <c r="O932" s="819"/>
      <c r="P932" s="819"/>
      <c r="Q932" s="820">
        <v>350000</v>
      </c>
      <c r="R932" s="1161">
        <v>35</v>
      </c>
    </row>
    <row r="933" spans="1:18">
      <c r="A933" s="1159">
        <v>38</v>
      </c>
      <c r="B933" s="1158" t="s">
        <v>1267</v>
      </c>
      <c r="C933" s="1158" t="s">
        <v>1268</v>
      </c>
      <c r="D933" s="1158" t="s">
        <v>131</v>
      </c>
      <c r="E933" s="1160">
        <v>39813</v>
      </c>
      <c r="F933" s="812" t="s">
        <v>26</v>
      </c>
      <c r="G933" s="813">
        <v>80347000</v>
      </c>
      <c r="H933" s="813">
        <v>80347000</v>
      </c>
      <c r="I933" s="813">
        <v>2510844.25</v>
      </c>
      <c r="J933" s="814" t="s">
        <v>662</v>
      </c>
      <c r="K933" s="815"/>
      <c r="L933" s="816"/>
      <c r="M933" s="817"/>
      <c r="N933" s="818"/>
      <c r="O933" s="819"/>
      <c r="P933" s="819"/>
      <c r="Q933" s="820"/>
      <c r="R933" s="1161"/>
    </row>
    <row r="934" spans="1:18" ht="30">
      <c r="A934" s="1159" t="s">
        <v>2015</v>
      </c>
      <c r="B934" s="1158" t="s">
        <v>1269</v>
      </c>
      <c r="C934" s="1158" t="s">
        <v>763</v>
      </c>
      <c r="D934" s="1158" t="s">
        <v>86</v>
      </c>
      <c r="E934" s="1160">
        <v>40011</v>
      </c>
      <c r="F934" s="812" t="s">
        <v>53</v>
      </c>
      <c r="G934" s="813">
        <v>6800000</v>
      </c>
      <c r="H934" s="813">
        <v>6800000</v>
      </c>
      <c r="I934" s="813">
        <v>282744.46999999997</v>
      </c>
      <c r="J934" s="814" t="s">
        <v>804</v>
      </c>
      <c r="K934" s="815"/>
      <c r="L934" s="816"/>
      <c r="M934" s="817"/>
      <c r="N934" s="818"/>
      <c r="O934" s="819"/>
      <c r="P934" s="819"/>
      <c r="Q934" s="820"/>
      <c r="R934" s="1161"/>
    </row>
    <row r="935" spans="1:18">
      <c r="A935" s="1159" t="s">
        <v>1991</v>
      </c>
      <c r="B935" s="1158" t="s">
        <v>1270</v>
      </c>
      <c r="C935" s="1158" t="s">
        <v>1271</v>
      </c>
      <c r="D935" s="1158" t="s">
        <v>96</v>
      </c>
      <c r="E935" s="1160">
        <v>39885</v>
      </c>
      <c r="F935" s="812" t="s">
        <v>49</v>
      </c>
      <c r="G935" s="813">
        <v>425000</v>
      </c>
      <c r="H935" s="813">
        <v>0</v>
      </c>
      <c r="I935" s="813">
        <v>487524.22</v>
      </c>
      <c r="J935" s="814" t="s">
        <v>657</v>
      </c>
      <c r="K935" s="815"/>
      <c r="L935" s="816"/>
      <c r="M935" s="817"/>
      <c r="N935" s="818"/>
      <c r="O935" s="819"/>
      <c r="P935" s="819"/>
      <c r="Q935" s="820"/>
      <c r="R935" s="1161"/>
    </row>
    <row r="936" spans="1:18">
      <c r="A936" s="1159"/>
      <c r="B936" s="1158" t="s">
        <v>1270</v>
      </c>
      <c r="C936" s="1158" t="s">
        <v>1271</v>
      </c>
      <c r="D936" s="1158" t="s">
        <v>96</v>
      </c>
      <c r="E936" s="1160">
        <v>40541</v>
      </c>
      <c r="F936" s="812"/>
      <c r="G936" s="813"/>
      <c r="H936" s="813"/>
      <c r="I936" s="813"/>
      <c r="J936" s="814"/>
      <c r="K936" s="815">
        <v>425000</v>
      </c>
      <c r="L936" s="816"/>
      <c r="M936" s="817">
        <v>425</v>
      </c>
      <c r="N936" s="818">
        <v>1000</v>
      </c>
      <c r="O936" s="819"/>
      <c r="P936" s="819"/>
      <c r="Q936" s="820">
        <v>21000</v>
      </c>
      <c r="R936" s="1161">
        <v>21</v>
      </c>
    </row>
    <row r="937" spans="1:18">
      <c r="A937" s="1159">
        <v>11</v>
      </c>
      <c r="B937" s="1158" t="s">
        <v>1272</v>
      </c>
      <c r="C937" s="1158" t="s">
        <v>1273</v>
      </c>
      <c r="D937" s="1158" t="s">
        <v>90</v>
      </c>
      <c r="E937" s="1160">
        <v>39801</v>
      </c>
      <c r="F937" s="812" t="s">
        <v>26</v>
      </c>
      <c r="G937" s="813">
        <v>30255000</v>
      </c>
      <c r="H937" s="813">
        <v>0</v>
      </c>
      <c r="I937" s="813">
        <v>36849504.670000002</v>
      </c>
      <c r="J937" s="814" t="s">
        <v>657</v>
      </c>
      <c r="K937" s="815"/>
      <c r="L937" s="816"/>
      <c r="M937" s="817"/>
      <c r="N937" s="818"/>
      <c r="O937" s="819"/>
      <c r="P937" s="819"/>
      <c r="Q937" s="820"/>
      <c r="R937" s="1161"/>
    </row>
    <row r="938" spans="1:18">
      <c r="A938" s="1159"/>
      <c r="B938" s="1158" t="s">
        <v>1272</v>
      </c>
      <c r="C938" s="1158" t="s">
        <v>1273</v>
      </c>
      <c r="D938" s="1158" t="s">
        <v>90</v>
      </c>
      <c r="E938" s="1160">
        <v>41038</v>
      </c>
      <c r="F938" s="812"/>
      <c r="G938" s="813"/>
      <c r="H938" s="813"/>
      <c r="I938" s="813"/>
      <c r="J938" s="814"/>
      <c r="K938" s="815">
        <v>12000000</v>
      </c>
      <c r="L938" s="816"/>
      <c r="M938" s="817">
        <v>12000</v>
      </c>
      <c r="N938" s="818">
        <v>1000</v>
      </c>
      <c r="O938" s="819"/>
      <c r="P938" s="819"/>
      <c r="Q938" s="820"/>
      <c r="R938" s="1161"/>
    </row>
    <row r="939" spans="1:18">
      <c r="A939" s="1159"/>
      <c r="B939" s="1158" t="s">
        <v>1272</v>
      </c>
      <c r="C939" s="1158" t="s">
        <v>1273</v>
      </c>
      <c r="D939" s="1158" t="s">
        <v>90</v>
      </c>
      <c r="E939" s="1160">
        <v>41409</v>
      </c>
      <c r="F939" s="812"/>
      <c r="G939" s="813"/>
      <c r="H939" s="813"/>
      <c r="I939" s="813"/>
      <c r="J939" s="814"/>
      <c r="K939" s="815">
        <v>18255000</v>
      </c>
      <c r="L939" s="816"/>
      <c r="M939" s="817">
        <v>18255</v>
      </c>
      <c r="N939" s="818">
        <v>1000</v>
      </c>
      <c r="O939" s="819"/>
      <c r="P939" s="819"/>
      <c r="Q939" s="820"/>
      <c r="R939" s="1161"/>
    </row>
    <row r="940" spans="1:18">
      <c r="A940" s="1159"/>
      <c r="B940" s="1158" t="s">
        <v>1272</v>
      </c>
      <c r="C940" s="1158" t="s">
        <v>1273</v>
      </c>
      <c r="D940" s="1158" t="s">
        <v>90</v>
      </c>
      <c r="E940" s="1160">
        <v>41437</v>
      </c>
      <c r="F940" s="812"/>
      <c r="G940" s="813"/>
      <c r="H940" s="813"/>
      <c r="I940" s="813"/>
      <c r="J940" s="814"/>
      <c r="K940" s="815"/>
      <c r="L940" s="816"/>
      <c r="M940" s="817"/>
      <c r="N940" s="818"/>
      <c r="O940" s="819"/>
      <c r="P940" s="819"/>
      <c r="Q940" s="820">
        <v>540000</v>
      </c>
      <c r="R940" s="1161">
        <v>287133.59999999998</v>
      </c>
    </row>
    <row r="941" spans="1:18">
      <c r="A941" s="1159"/>
      <c r="B941" s="1158" t="s">
        <v>1274</v>
      </c>
      <c r="C941" s="1158" t="s">
        <v>1275</v>
      </c>
      <c r="D941" s="1158" t="s">
        <v>92</v>
      </c>
      <c r="E941" s="1160">
        <v>39878</v>
      </c>
      <c r="F941" s="812" t="s">
        <v>26</v>
      </c>
      <c r="G941" s="813">
        <v>12895000</v>
      </c>
      <c r="H941" s="813">
        <v>12895000</v>
      </c>
      <c r="I941" s="813">
        <v>1090702</v>
      </c>
      <c r="J941" s="814" t="s">
        <v>662</v>
      </c>
      <c r="K941" s="815"/>
      <c r="L941" s="816"/>
      <c r="M941" s="817"/>
      <c r="N941" s="818"/>
      <c r="O941" s="819"/>
      <c r="P941" s="819"/>
      <c r="Q941" s="820"/>
      <c r="R941" s="1161"/>
    </row>
    <row r="942" spans="1:18">
      <c r="A942" s="1159" t="s">
        <v>1997</v>
      </c>
      <c r="B942" s="1158" t="s">
        <v>1276</v>
      </c>
      <c r="C942" s="1158" t="s">
        <v>1277</v>
      </c>
      <c r="D942" s="1158" t="s">
        <v>101</v>
      </c>
      <c r="E942" s="1160">
        <v>40067</v>
      </c>
      <c r="F942" s="812" t="s">
        <v>49</v>
      </c>
      <c r="G942" s="813">
        <v>7000000</v>
      </c>
      <c r="H942" s="813">
        <v>0</v>
      </c>
      <c r="I942" s="813">
        <v>8321471.0800000001</v>
      </c>
      <c r="J942" s="814" t="s">
        <v>657</v>
      </c>
      <c r="K942" s="815"/>
      <c r="L942" s="816"/>
      <c r="M942" s="817"/>
      <c r="N942" s="818"/>
      <c r="O942" s="819"/>
      <c r="P942" s="819"/>
      <c r="Q942" s="820"/>
      <c r="R942" s="1161"/>
    </row>
    <row r="943" spans="1:18">
      <c r="A943" s="1159"/>
      <c r="B943" s="1158" t="s">
        <v>1276</v>
      </c>
      <c r="C943" s="1158" t="s">
        <v>1277</v>
      </c>
      <c r="D943" s="1158" t="s">
        <v>101</v>
      </c>
      <c r="E943" s="1160">
        <v>41107</v>
      </c>
      <c r="F943" s="812"/>
      <c r="G943" s="813"/>
      <c r="H943" s="813"/>
      <c r="I943" s="813"/>
      <c r="J943" s="814"/>
      <c r="K943" s="815">
        <v>7000000</v>
      </c>
      <c r="L943" s="816"/>
      <c r="M943" s="817">
        <v>7000</v>
      </c>
      <c r="N943" s="818">
        <v>1000</v>
      </c>
      <c r="O943" s="819"/>
      <c r="P943" s="819"/>
      <c r="Q943" s="820">
        <v>248000</v>
      </c>
      <c r="R943" s="1161">
        <v>248</v>
      </c>
    </row>
    <row r="944" spans="1:18">
      <c r="A944" s="1159">
        <v>45</v>
      </c>
      <c r="B944" s="1158" t="s">
        <v>1278</v>
      </c>
      <c r="C944" s="1158" t="s">
        <v>1279</v>
      </c>
      <c r="D944" s="1158" t="s">
        <v>117</v>
      </c>
      <c r="E944" s="1160">
        <v>39801</v>
      </c>
      <c r="F944" s="812" t="s">
        <v>26</v>
      </c>
      <c r="G944" s="813">
        <v>81698000</v>
      </c>
      <c r="H944" s="813">
        <v>0</v>
      </c>
      <c r="I944" s="813">
        <v>94686087.219999999</v>
      </c>
      <c r="J944" s="814" t="s">
        <v>657</v>
      </c>
      <c r="K944" s="815"/>
      <c r="L944" s="816"/>
      <c r="M944" s="817"/>
      <c r="N944" s="818"/>
      <c r="O944" s="819"/>
      <c r="P944" s="819"/>
      <c r="Q944" s="820"/>
      <c r="R944" s="1161"/>
    </row>
    <row r="945" spans="1:18">
      <c r="A945" s="1159"/>
      <c r="B945" s="1158" t="s">
        <v>1278</v>
      </c>
      <c r="C945" s="1158" t="s">
        <v>1279</v>
      </c>
      <c r="D945" s="1158" t="s">
        <v>117</v>
      </c>
      <c r="E945" s="1160">
        <v>40801</v>
      </c>
      <c r="F945" s="812"/>
      <c r="G945" s="813"/>
      <c r="H945" s="813"/>
      <c r="I945" s="813"/>
      <c r="J945" s="814"/>
      <c r="K945" s="815">
        <v>81698000</v>
      </c>
      <c r="L945" s="816"/>
      <c r="M945" s="817">
        <v>81698</v>
      </c>
      <c r="N945" s="818">
        <v>1000</v>
      </c>
      <c r="O945" s="819"/>
      <c r="P945" s="819"/>
      <c r="Q945" s="820"/>
      <c r="R945" s="1161"/>
    </row>
    <row r="946" spans="1:18">
      <c r="A946" s="1159"/>
      <c r="B946" s="1158" t="s">
        <v>1278</v>
      </c>
      <c r="C946" s="1158" t="s">
        <v>1279</v>
      </c>
      <c r="D946" s="1158" t="s">
        <v>117</v>
      </c>
      <c r="E946" s="1160">
        <v>40814</v>
      </c>
      <c r="F946" s="812"/>
      <c r="G946" s="813"/>
      <c r="H946" s="813"/>
      <c r="I946" s="813"/>
      <c r="J946" s="814"/>
      <c r="K946" s="815"/>
      <c r="L946" s="816"/>
      <c r="M946" s="817"/>
      <c r="N946" s="818"/>
      <c r="O946" s="819"/>
      <c r="P946" s="819"/>
      <c r="Q946" s="820">
        <v>1800000</v>
      </c>
      <c r="R946" s="1161">
        <v>609687</v>
      </c>
    </row>
    <row r="947" spans="1:18">
      <c r="A947" s="1159" t="s">
        <v>2046</v>
      </c>
      <c r="B947" s="1158" t="s">
        <v>1280</v>
      </c>
      <c r="C947" s="1158" t="s">
        <v>1268</v>
      </c>
      <c r="D947" s="1158" t="s">
        <v>131</v>
      </c>
      <c r="E947" s="1160">
        <v>40081</v>
      </c>
      <c r="F947" s="812" t="s">
        <v>49</v>
      </c>
      <c r="G947" s="813">
        <v>10103000</v>
      </c>
      <c r="H947" s="813">
        <v>0</v>
      </c>
      <c r="I947" s="813">
        <v>11353284.460000001</v>
      </c>
      <c r="J947" s="814" t="s">
        <v>657</v>
      </c>
      <c r="K947" s="815"/>
      <c r="L947" s="816"/>
      <c r="M947" s="817"/>
      <c r="N947" s="818"/>
      <c r="O947" s="819"/>
      <c r="P947" s="819"/>
      <c r="Q947" s="820"/>
      <c r="R947" s="1161"/>
    </row>
    <row r="948" spans="1:18">
      <c r="A948" s="1159"/>
      <c r="B948" s="1158" t="s">
        <v>1280</v>
      </c>
      <c r="C948" s="1158" t="s">
        <v>1268</v>
      </c>
      <c r="D948" s="1158" t="s">
        <v>131</v>
      </c>
      <c r="E948" s="1160">
        <v>40618</v>
      </c>
      <c r="F948" s="812"/>
      <c r="G948" s="813"/>
      <c r="H948" s="813"/>
      <c r="I948" s="813"/>
      <c r="J948" s="814"/>
      <c r="K948" s="815">
        <v>2606000</v>
      </c>
      <c r="L948" s="816"/>
      <c r="M948" s="817">
        <v>2606</v>
      </c>
      <c r="N948" s="818">
        <v>1000</v>
      </c>
      <c r="O948" s="819"/>
      <c r="P948" s="819"/>
      <c r="Q948" s="820"/>
      <c r="R948" s="1161"/>
    </row>
    <row r="949" spans="1:18">
      <c r="A949" s="1159"/>
      <c r="B949" s="1158" t="s">
        <v>1280</v>
      </c>
      <c r="C949" s="1158" t="s">
        <v>1268</v>
      </c>
      <c r="D949" s="1158" t="s">
        <v>131</v>
      </c>
      <c r="E949" s="1160">
        <v>40766</v>
      </c>
      <c r="F949" s="812"/>
      <c r="G949" s="813"/>
      <c r="H949" s="813"/>
      <c r="I949" s="813"/>
      <c r="J949" s="814"/>
      <c r="K949" s="815">
        <v>7497000</v>
      </c>
      <c r="L949" s="816"/>
      <c r="M949" s="817">
        <v>7497</v>
      </c>
      <c r="N949" s="818">
        <v>1000</v>
      </c>
      <c r="O949" s="819"/>
      <c r="P949" s="819"/>
      <c r="Q949" s="820">
        <v>303000</v>
      </c>
      <c r="R949" s="1161">
        <v>303</v>
      </c>
    </row>
    <row r="950" spans="1:18">
      <c r="A950" s="1159">
        <v>11</v>
      </c>
      <c r="B950" s="1158" t="s">
        <v>1281</v>
      </c>
      <c r="C950" s="1158" t="s">
        <v>800</v>
      </c>
      <c r="D950" s="1158" t="s">
        <v>81</v>
      </c>
      <c r="E950" s="1160">
        <v>39773</v>
      </c>
      <c r="F950" s="812" t="s">
        <v>26</v>
      </c>
      <c r="G950" s="813">
        <v>40000000</v>
      </c>
      <c r="H950" s="813">
        <v>0</v>
      </c>
      <c r="I950" s="813">
        <v>46901266.799999997</v>
      </c>
      <c r="J950" s="814" t="s">
        <v>657</v>
      </c>
      <c r="K950" s="815"/>
      <c r="L950" s="816"/>
      <c r="M950" s="817"/>
      <c r="N950" s="818"/>
      <c r="O950" s="819"/>
      <c r="P950" s="819"/>
      <c r="Q950" s="820"/>
      <c r="R950" s="1161"/>
    </row>
    <row r="951" spans="1:18">
      <c r="A951" s="1159"/>
      <c r="B951" s="1158" t="s">
        <v>1281</v>
      </c>
      <c r="C951" s="1158" t="s">
        <v>800</v>
      </c>
      <c r="D951" s="1158" t="s">
        <v>81</v>
      </c>
      <c r="E951" s="1160">
        <v>40975</v>
      </c>
      <c r="F951" s="812"/>
      <c r="G951" s="813"/>
      <c r="H951" s="813"/>
      <c r="I951" s="813"/>
      <c r="J951" s="814"/>
      <c r="K951" s="815">
        <v>40000000</v>
      </c>
      <c r="L951" s="816"/>
      <c r="M951" s="817">
        <v>40000</v>
      </c>
      <c r="N951" s="818">
        <v>1000</v>
      </c>
      <c r="O951" s="819"/>
      <c r="P951" s="819"/>
      <c r="Q951" s="820"/>
      <c r="R951" s="1161"/>
    </row>
    <row r="952" spans="1:18">
      <c r="A952" s="1159"/>
      <c r="B952" s="1158" t="s">
        <v>1281</v>
      </c>
      <c r="C952" s="1158" t="s">
        <v>800</v>
      </c>
      <c r="D952" s="1158" t="s">
        <v>81</v>
      </c>
      <c r="E952" s="1160">
        <v>41435</v>
      </c>
      <c r="F952" s="812"/>
      <c r="G952" s="813"/>
      <c r="H952" s="813"/>
      <c r="I952" s="813"/>
      <c r="J952" s="814"/>
      <c r="K952" s="815"/>
      <c r="L952" s="816"/>
      <c r="M952" s="817"/>
      <c r="N952" s="818"/>
      <c r="O952" s="819"/>
      <c r="P952" s="819"/>
      <c r="Q952" s="820">
        <v>140000</v>
      </c>
      <c r="R952" s="1161">
        <v>462963</v>
      </c>
    </row>
    <row r="953" spans="1:18">
      <c r="A953" s="1159" t="s">
        <v>2016</v>
      </c>
      <c r="B953" s="1158" t="s">
        <v>1282</v>
      </c>
      <c r="C953" s="1158" t="s">
        <v>1283</v>
      </c>
      <c r="D953" s="1158" t="s">
        <v>87</v>
      </c>
      <c r="E953" s="1160">
        <v>39773</v>
      </c>
      <c r="F953" s="812" t="s">
        <v>26</v>
      </c>
      <c r="G953" s="813">
        <v>24000000</v>
      </c>
      <c r="H953" s="813">
        <v>0</v>
      </c>
      <c r="I953" s="813">
        <v>26953333.329999998</v>
      </c>
      <c r="J953" s="814" t="s">
        <v>657</v>
      </c>
      <c r="K953" s="815"/>
      <c r="L953" s="816"/>
      <c r="M953" s="817"/>
      <c r="N953" s="818"/>
      <c r="O953" s="819"/>
      <c r="P953" s="819"/>
      <c r="Q953" s="820"/>
      <c r="R953" s="1161"/>
    </row>
    <row r="954" spans="1:18">
      <c r="A954" s="1159"/>
      <c r="B954" s="1158" t="s">
        <v>1282</v>
      </c>
      <c r="C954" s="1158" t="s">
        <v>1283</v>
      </c>
      <c r="D954" s="1158" t="s">
        <v>87</v>
      </c>
      <c r="E954" s="1160">
        <v>40534</v>
      </c>
      <c r="F954" s="812"/>
      <c r="G954" s="813"/>
      <c r="H954" s="813"/>
      <c r="I954" s="813"/>
      <c r="J954" s="814"/>
      <c r="K954" s="815">
        <v>24000000</v>
      </c>
      <c r="L954" s="816"/>
      <c r="M954" s="817">
        <v>24000</v>
      </c>
      <c r="N954" s="818">
        <v>1000</v>
      </c>
      <c r="O954" s="819"/>
      <c r="P954" s="819"/>
      <c r="Q954" s="820"/>
      <c r="R954" s="1161"/>
    </row>
    <row r="955" spans="1:18">
      <c r="A955" s="1159"/>
      <c r="B955" s="1158" t="s">
        <v>1282</v>
      </c>
      <c r="C955" s="1158" t="s">
        <v>1283</v>
      </c>
      <c r="D955" s="1158" t="s">
        <v>87</v>
      </c>
      <c r="E955" s="1160">
        <v>40772</v>
      </c>
      <c r="F955" s="812"/>
      <c r="G955" s="813"/>
      <c r="H955" s="813"/>
      <c r="I955" s="813"/>
      <c r="J955" s="814"/>
      <c r="K955" s="815"/>
      <c r="L955" s="816"/>
      <c r="M955" s="817"/>
      <c r="N955" s="818"/>
      <c r="O955" s="819"/>
      <c r="P955" s="819"/>
      <c r="Q955" s="820">
        <v>450000</v>
      </c>
      <c r="R955" s="1161">
        <v>138037</v>
      </c>
    </row>
    <row r="956" spans="1:18">
      <c r="A956" s="1159">
        <v>11</v>
      </c>
      <c r="B956" s="1158" t="s">
        <v>1284</v>
      </c>
      <c r="C956" s="1158" t="s">
        <v>1285</v>
      </c>
      <c r="D956" s="1158" t="s">
        <v>81</v>
      </c>
      <c r="E956" s="1160">
        <v>39892</v>
      </c>
      <c r="F956" s="812" t="s">
        <v>26</v>
      </c>
      <c r="G956" s="813">
        <v>21000000</v>
      </c>
      <c r="H956" s="813">
        <v>0</v>
      </c>
      <c r="I956" s="813">
        <v>27241335.260000002</v>
      </c>
      <c r="J956" s="814" t="s">
        <v>657</v>
      </c>
      <c r="K956" s="815"/>
      <c r="L956" s="816"/>
      <c r="M956" s="817"/>
      <c r="N956" s="818"/>
      <c r="O956" s="819"/>
      <c r="P956" s="819"/>
      <c r="Q956" s="820"/>
      <c r="R956" s="1161"/>
    </row>
    <row r="957" spans="1:18">
      <c r="A957" s="1159"/>
      <c r="B957" s="1158" t="s">
        <v>1284</v>
      </c>
      <c r="C957" s="1158" t="s">
        <v>1285</v>
      </c>
      <c r="D957" s="1158" t="s">
        <v>81</v>
      </c>
      <c r="E957" s="1160">
        <v>41472</v>
      </c>
      <c r="F957" s="812"/>
      <c r="G957" s="813"/>
      <c r="H957" s="813"/>
      <c r="I957" s="813"/>
      <c r="J957" s="814"/>
      <c r="K957" s="815">
        <v>21000000</v>
      </c>
      <c r="L957" s="816"/>
      <c r="M957" s="817">
        <v>21000</v>
      </c>
      <c r="N957" s="818">
        <v>1000</v>
      </c>
      <c r="O957" s="819"/>
      <c r="P957" s="819"/>
      <c r="Q957" s="820"/>
      <c r="R957" s="1161"/>
    </row>
    <row r="958" spans="1:18">
      <c r="A958" s="1159"/>
      <c r="B958" s="1158" t="s">
        <v>1284</v>
      </c>
      <c r="C958" s="1158" t="s">
        <v>1285</v>
      </c>
      <c r="D958" s="1158" t="s">
        <v>81</v>
      </c>
      <c r="E958" s="1160">
        <v>41493</v>
      </c>
      <c r="F958" s="812"/>
      <c r="G958" s="813"/>
      <c r="H958" s="813"/>
      <c r="I958" s="813"/>
      <c r="J958" s="814"/>
      <c r="K958" s="815"/>
      <c r="L958" s="816"/>
      <c r="M958" s="817"/>
      <c r="N958" s="818"/>
      <c r="O958" s="819"/>
      <c r="P958" s="819"/>
      <c r="Q958" s="820">
        <v>1575000</v>
      </c>
      <c r="R958" s="1161">
        <v>611650</v>
      </c>
    </row>
    <row r="959" spans="1:18">
      <c r="A959" s="1159">
        <v>11</v>
      </c>
      <c r="B959" s="1158" t="s">
        <v>1286</v>
      </c>
      <c r="C959" s="1158" t="s">
        <v>1287</v>
      </c>
      <c r="D959" s="1158" t="s">
        <v>1288</v>
      </c>
      <c r="E959" s="1160">
        <v>39773</v>
      </c>
      <c r="F959" s="812" t="s">
        <v>26</v>
      </c>
      <c r="G959" s="813">
        <v>25000000</v>
      </c>
      <c r="H959" s="813">
        <v>0</v>
      </c>
      <c r="I959" s="813">
        <v>26316666.670000002</v>
      </c>
      <c r="J959" s="814" t="s">
        <v>657</v>
      </c>
      <c r="K959" s="815"/>
      <c r="L959" s="816"/>
      <c r="M959" s="817"/>
      <c r="N959" s="818"/>
      <c r="O959" s="819"/>
      <c r="P959" s="819"/>
      <c r="Q959" s="820"/>
      <c r="R959" s="1161"/>
    </row>
    <row r="960" spans="1:18">
      <c r="A960" s="1159"/>
      <c r="B960" s="1158" t="s">
        <v>1286</v>
      </c>
      <c r="C960" s="1158" t="s">
        <v>1287</v>
      </c>
      <c r="D960" s="1158" t="s">
        <v>1288</v>
      </c>
      <c r="E960" s="1160">
        <v>39967</v>
      </c>
      <c r="F960" s="812"/>
      <c r="G960" s="813"/>
      <c r="H960" s="813"/>
      <c r="I960" s="813"/>
      <c r="J960" s="814"/>
      <c r="K960" s="815">
        <v>25000000</v>
      </c>
      <c r="L960" s="816"/>
      <c r="M960" s="817">
        <v>25000</v>
      </c>
      <c r="N960" s="818">
        <v>1000</v>
      </c>
      <c r="O960" s="819"/>
      <c r="P960" s="819"/>
      <c r="Q960" s="820"/>
      <c r="R960" s="1161"/>
    </row>
    <row r="961" spans="1:18">
      <c r="A961" s="1159"/>
      <c r="B961" s="1158" t="s">
        <v>1286</v>
      </c>
      <c r="C961" s="1158" t="s">
        <v>1287</v>
      </c>
      <c r="D961" s="1158" t="s">
        <v>1288</v>
      </c>
      <c r="E961" s="1160">
        <v>39994</v>
      </c>
      <c r="F961" s="812"/>
      <c r="G961" s="813"/>
      <c r="H961" s="813"/>
      <c r="I961" s="813"/>
      <c r="J961" s="814"/>
      <c r="K961" s="815"/>
      <c r="L961" s="816"/>
      <c r="M961" s="817"/>
      <c r="N961" s="818"/>
      <c r="O961" s="819"/>
      <c r="P961" s="819"/>
      <c r="Q961" s="820">
        <v>650000</v>
      </c>
      <c r="R961" s="1161">
        <v>302419</v>
      </c>
    </row>
    <row r="962" spans="1:18">
      <c r="A962" s="1159" t="s">
        <v>2047</v>
      </c>
      <c r="B962" s="1158" t="s">
        <v>1289</v>
      </c>
      <c r="C962" s="1158" t="s">
        <v>1191</v>
      </c>
      <c r="D962" s="1158" t="s">
        <v>151</v>
      </c>
      <c r="E962" s="1160">
        <v>39941</v>
      </c>
      <c r="F962" s="812" t="s">
        <v>49</v>
      </c>
      <c r="G962" s="813">
        <v>3091000</v>
      </c>
      <c r="H962" s="813">
        <v>0</v>
      </c>
      <c r="I962" s="813">
        <v>6211926.79</v>
      </c>
      <c r="J962" s="814" t="s">
        <v>657</v>
      </c>
      <c r="K962" s="815"/>
      <c r="L962" s="816"/>
      <c r="M962" s="817"/>
      <c r="N962" s="818"/>
      <c r="O962" s="819"/>
      <c r="P962" s="819"/>
      <c r="Q962" s="820"/>
      <c r="R962" s="1161"/>
    </row>
    <row r="963" spans="1:18">
      <c r="A963" s="1159"/>
      <c r="B963" s="1158" t="s">
        <v>1289</v>
      </c>
      <c r="C963" s="1158" t="s">
        <v>1191</v>
      </c>
      <c r="D963" s="1158" t="s">
        <v>151</v>
      </c>
      <c r="E963" s="1160">
        <v>40169</v>
      </c>
      <c r="F963" s="812"/>
      <c r="G963" s="813">
        <v>2359000</v>
      </c>
      <c r="H963" s="813"/>
      <c r="I963" s="813"/>
      <c r="J963" s="814"/>
      <c r="K963" s="815"/>
      <c r="L963" s="816"/>
      <c r="M963" s="817"/>
      <c r="N963" s="818"/>
      <c r="O963" s="819"/>
      <c r="P963" s="819"/>
      <c r="Q963" s="820"/>
      <c r="R963" s="1161"/>
    </row>
    <row r="964" spans="1:18">
      <c r="A964" s="1159"/>
      <c r="B964" s="1158" t="s">
        <v>1289</v>
      </c>
      <c r="C964" s="1158" t="s">
        <v>1191</v>
      </c>
      <c r="D964" s="1158" t="s">
        <v>151</v>
      </c>
      <c r="E964" s="1160">
        <v>40808</v>
      </c>
      <c r="F964" s="812"/>
      <c r="G964" s="813"/>
      <c r="H964" s="813"/>
      <c r="I964" s="813"/>
      <c r="J964" s="814"/>
      <c r="K964" s="815">
        <v>5450000</v>
      </c>
      <c r="L964" s="816"/>
      <c r="M964" s="817">
        <v>5450</v>
      </c>
      <c r="N964" s="818">
        <v>1000</v>
      </c>
      <c r="O964" s="819"/>
      <c r="P964" s="819"/>
      <c r="Q964" s="820">
        <v>155000</v>
      </c>
      <c r="R964" s="1161">
        <v>155</v>
      </c>
    </row>
    <row r="965" spans="1:18">
      <c r="A965" s="1159">
        <v>8</v>
      </c>
      <c r="B965" s="1158" t="s">
        <v>1290</v>
      </c>
      <c r="C965" s="1158" t="s">
        <v>1291</v>
      </c>
      <c r="D965" s="1158" t="s">
        <v>112</v>
      </c>
      <c r="E965" s="1160">
        <v>39878</v>
      </c>
      <c r="F965" s="812" t="s">
        <v>49</v>
      </c>
      <c r="G965" s="813">
        <v>6700000</v>
      </c>
      <c r="H965" s="813">
        <v>6700000</v>
      </c>
      <c r="I965" s="813">
        <v>617712</v>
      </c>
      <c r="J965" s="814" t="s">
        <v>662</v>
      </c>
      <c r="K965" s="815"/>
      <c r="L965" s="816"/>
      <c r="M965" s="817"/>
      <c r="N965" s="818"/>
      <c r="O965" s="819"/>
      <c r="P965" s="819"/>
      <c r="Q965" s="820"/>
      <c r="R965" s="1161"/>
    </row>
    <row r="966" spans="1:18">
      <c r="A966" s="1159" t="s">
        <v>1991</v>
      </c>
      <c r="B966" s="1158" t="s">
        <v>1292</v>
      </c>
      <c r="C966" s="1158" t="s">
        <v>1293</v>
      </c>
      <c r="D966" s="1158" t="s">
        <v>151</v>
      </c>
      <c r="E966" s="1160">
        <v>39843</v>
      </c>
      <c r="F966" s="812" t="s">
        <v>49</v>
      </c>
      <c r="G966" s="813">
        <v>4000000</v>
      </c>
      <c r="H966" s="813">
        <v>0</v>
      </c>
      <c r="I966" s="813">
        <v>4467049.67</v>
      </c>
      <c r="J966" s="814" t="s">
        <v>657</v>
      </c>
      <c r="K966" s="815"/>
      <c r="L966" s="816"/>
      <c r="M966" s="817"/>
      <c r="N966" s="818"/>
      <c r="O966" s="819"/>
      <c r="P966" s="819"/>
      <c r="Q966" s="820"/>
      <c r="R966" s="1161"/>
    </row>
    <row r="967" spans="1:18">
      <c r="A967" s="1159"/>
      <c r="B967" s="1158" t="s">
        <v>1292</v>
      </c>
      <c r="C967" s="1158" t="s">
        <v>1293</v>
      </c>
      <c r="D967" s="1158" t="s">
        <v>151</v>
      </c>
      <c r="E967" s="1160">
        <v>40289</v>
      </c>
      <c r="F967" s="812"/>
      <c r="G967" s="813"/>
      <c r="H967" s="813"/>
      <c r="I967" s="813"/>
      <c r="J967" s="814"/>
      <c r="K967" s="815">
        <v>4000000</v>
      </c>
      <c r="L967" s="816"/>
      <c r="M967" s="817">
        <v>4000</v>
      </c>
      <c r="N967" s="818">
        <v>1000</v>
      </c>
      <c r="O967" s="819"/>
      <c r="P967" s="819"/>
      <c r="Q967" s="820">
        <v>200000</v>
      </c>
      <c r="R967" s="1161">
        <v>200</v>
      </c>
    </row>
    <row r="968" spans="1:18">
      <c r="A968" s="1159"/>
      <c r="B968" s="1158" t="s">
        <v>1294</v>
      </c>
      <c r="C968" s="1158" t="s">
        <v>1295</v>
      </c>
      <c r="D968" s="1158" t="s">
        <v>107</v>
      </c>
      <c r="E968" s="1160">
        <v>39805</v>
      </c>
      <c r="F968" s="812" t="s">
        <v>26</v>
      </c>
      <c r="G968" s="813">
        <v>26000000</v>
      </c>
      <c r="H968" s="813">
        <v>0</v>
      </c>
      <c r="I968" s="813">
        <v>21034187.780000001</v>
      </c>
      <c r="J968" s="814" t="s">
        <v>676</v>
      </c>
      <c r="K968" s="815"/>
      <c r="L968" s="816"/>
      <c r="M968" s="817"/>
      <c r="N968" s="818"/>
      <c r="O968" s="819"/>
      <c r="P968" s="819"/>
      <c r="Q968" s="820"/>
      <c r="R968" s="1161"/>
    </row>
    <row r="969" spans="1:18">
      <c r="A969" s="1159"/>
      <c r="B969" s="1158" t="s">
        <v>1294</v>
      </c>
      <c r="C969" s="1158" t="s">
        <v>1295</v>
      </c>
      <c r="D969" s="1158" t="s">
        <v>107</v>
      </c>
      <c r="E969" s="1160">
        <v>41312</v>
      </c>
      <c r="F969" s="812"/>
      <c r="G969" s="813"/>
      <c r="H969" s="813"/>
      <c r="I969" s="813"/>
      <c r="J969" s="814"/>
      <c r="K969" s="815">
        <v>2561325</v>
      </c>
      <c r="L969" s="816"/>
      <c r="M969" s="817">
        <v>3550</v>
      </c>
      <c r="N969" s="818">
        <v>721.5</v>
      </c>
      <c r="O969" s="819">
        <v>-988675</v>
      </c>
      <c r="P969" s="819"/>
      <c r="Q969" s="820"/>
      <c r="R969" s="1161"/>
    </row>
    <row r="970" spans="1:18">
      <c r="A970" s="1159"/>
      <c r="B970" s="1158" t="s">
        <v>1294</v>
      </c>
      <c r="C970" s="1158" t="s">
        <v>1295</v>
      </c>
      <c r="D970" s="1158" t="s">
        <v>107</v>
      </c>
      <c r="E970" s="1160">
        <v>41313</v>
      </c>
      <c r="F970" s="812"/>
      <c r="G970" s="813"/>
      <c r="H970" s="813"/>
      <c r="I970" s="813"/>
      <c r="J970" s="814"/>
      <c r="K970" s="815">
        <v>16197675</v>
      </c>
      <c r="L970" s="816"/>
      <c r="M970" s="817">
        <v>22450</v>
      </c>
      <c r="N970" s="818">
        <v>721.5</v>
      </c>
      <c r="O970" s="819">
        <v>-6252325</v>
      </c>
      <c r="P970" s="819"/>
      <c r="Q970" s="820"/>
      <c r="R970" s="1161"/>
    </row>
    <row r="971" spans="1:18">
      <c r="A971" s="1159"/>
      <c r="B971" s="1158" t="s">
        <v>1294</v>
      </c>
      <c r="C971" s="1158" t="s">
        <v>1295</v>
      </c>
      <c r="D971" s="1158" t="s">
        <v>107</v>
      </c>
      <c r="E971" s="1160">
        <v>41359</v>
      </c>
      <c r="F971" s="812"/>
      <c r="G971" s="813"/>
      <c r="H971" s="813"/>
      <c r="I971" s="813"/>
      <c r="J971" s="814"/>
      <c r="K971" s="815"/>
      <c r="L971" s="816">
        <v>-187590</v>
      </c>
      <c r="M971" s="817"/>
      <c r="N971" s="818"/>
      <c r="O971" s="819"/>
      <c r="P971" s="819"/>
      <c r="Q971" s="820"/>
      <c r="R971" s="1161"/>
    </row>
    <row r="972" spans="1:18">
      <c r="A972" s="1159">
        <v>11</v>
      </c>
      <c r="B972" s="1158" t="s">
        <v>1296</v>
      </c>
      <c r="C972" s="1158" t="s">
        <v>1297</v>
      </c>
      <c r="D972" s="1158" t="s">
        <v>84</v>
      </c>
      <c r="E972" s="1160">
        <v>39829</v>
      </c>
      <c r="F972" s="812" t="s">
        <v>26</v>
      </c>
      <c r="G972" s="813">
        <v>50000000</v>
      </c>
      <c r="H972" s="813">
        <v>0</v>
      </c>
      <c r="I972" s="813">
        <v>57480555.560000002</v>
      </c>
      <c r="J972" s="814" t="s">
        <v>657</v>
      </c>
      <c r="K972" s="815"/>
      <c r="L972" s="816"/>
      <c r="M972" s="817"/>
      <c r="N972" s="818"/>
      <c r="O972" s="819"/>
      <c r="P972" s="819"/>
      <c r="Q972" s="820"/>
      <c r="R972" s="1161"/>
    </row>
    <row r="973" spans="1:18">
      <c r="A973" s="1159"/>
      <c r="B973" s="1158" t="s">
        <v>1296</v>
      </c>
      <c r="C973" s="1158" t="s">
        <v>1297</v>
      </c>
      <c r="D973" s="1158" t="s">
        <v>84</v>
      </c>
      <c r="E973" s="1160">
        <v>40730</v>
      </c>
      <c r="F973" s="812"/>
      <c r="G973" s="813"/>
      <c r="H973" s="813"/>
      <c r="I973" s="813"/>
      <c r="J973" s="814"/>
      <c r="K973" s="815">
        <v>50000000</v>
      </c>
      <c r="L973" s="816"/>
      <c r="M973" s="817">
        <v>50000</v>
      </c>
      <c r="N973" s="818">
        <v>1000</v>
      </c>
      <c r="O973" s="819"/>
      <c r="P973" s="819"/>
      <c r="Q973" s="820"/>
      <c r="R973" s="1161"/>
    </row>
    <row r="974" spans="1:18">
      <c r="A974" s="1159"/>
      <c r="B974" s="1158" t="s">
        <v>1296</v>
      </c>
      <c r="C974" s="1158" t="s">
        <v>1297</v>
      </c>
      <c r="D974" s="1158" t="s">
        <v>84</v>
      </c>
      <c r="E974" s="1160">
        <v>40751</v>
      </c>
      <c r="F974" s="812"/>
      <c r="G974" s="813"/>
      <c r="H974" s="813"/>
      <c r="I974" s="813"/>
      <c r="J974" s="814"/>
      <c r="K974" s="815"/>
      <c r="L974" s="816"/>
      <c r="M974" s="817"/>
      <c r="N974" s="818"/>
      <c r="O974" s="819"/>
      <c r="P974" s="819"/>
      <c r="Q974" s="820">
        <v>1300000</v>
      </c>
      <c r="R974" s="1161">
        <v>158471.5</v>
      </c>
    </row>
    <row r="975" spans="1:18">
      <c r="A975" s="1159">
        <v>8</v>
      </c>
      <c r="B975" s="1158" t="s">
        <v>1298</v>
      </c>
      <c r="C975" s="1158" t="s">
        <v>1299</v>
      </c>
      <c r="D975" s="1158" t="s">
        <v>108</v>
      </c>
      <c r="E975" s="1160">
        <v>39864</v>
      </c>
      <c r="F975" s="812" t="s">
        <v>49</v>
      </c>
      <c r="G975" s="813">
        <v>3250000</v>
      </c>
      <c r="H975" s="813">
        <v>0</v>
      </c>
      <c r="I975" s="813">
        <v>4214202.3099999996</v>
      </c>
      <c r="J975" s="814" t="s">
        <v>657</v>
      </c>
      <c r="K975" s="815"/>
      <c r="L975" s="816"/>
      <c r="M975" s="817"/>
      <c r="N975" s="818"/>
      <c r="O975" s="819"/>
      <c r="P975" s="819"/>
      <c r="Q975" s="820"/>
      <c r="R975" s="1161"/>
    </row>
    <row r="976" spans="1:18">
      <c r="A976" s="1159"/>
      <c r="B976" s="1158" t="s">
        <v>1298</v>
      </c>
      <c r="C976" s="1158" t="s">
        <v>1299</v>
      </c>
      <c r="D976" s="1158" t="s">
        <v>108</v>
      </c>
      <c r="E976" s="1160">
        <v>41514</v>
      </c>
      <c r="F976" s="812"/>
      <c r="G976" s="813"/>
      <c r="H976" s="813"/>
      <c r="I976" s="813"/>
      <c r="J976" s="814"/>
      <c r="K976" s="815">
        <v>3250000</v>
      </c>
      <c r="L976" s="816"/>
      <c r="M976" s="817">
        <v>3250</v>
      </c>
      <c r="N976" s="818">
        <v>1000</v>
      </c>
      <c r="O976" s="819"/>
      <c r="P976" s="819"/>
      <c r="Q976" s="820">
        <v>163000</v>
      </c>
      <c r="R976" s="1161">
        <v>163</v>
      </c>
    </row>
    <row r="977" spans="1:18">
      <c r="A977" s="1159" t="s">
        <v>1993</v>
      </c>
      <c r="B977" s="1158" t="s">
        <v>1300</v>
      </c>
      <c r="C977" s="1158" t="s">
        <v>1301</v>
      </c>
      <c r="D977" s="1158" t="s">
        <v>82</v>
      </c>
      <c r="E977" s="1160">
        <v>39857</v>
      </c>
      <c r="F977" s="812" t="s">
        <v>49</v>
      </c>
      <c r="G977" s="813">
        <v>1900000</v>
      </c>
      <c r="H977" s="813">
        <v>0</v>
      </c>
      <c r="I977" s="813">
        <v>2229801.0299999998</v>
      </c>
      <c r="J977" s="814" t="s">
        <v>673</v>
      </c>
      <c r="K977" s="815"/>
      <c r="L977" s="816"/>
      <c r="M977" s="817"/>
      <c r="N977" s="818"/>
      <c r="O977" s="819"/>
      <c r="P977" s="819"/>
      <c r="Q977" s="820"/>
      <c r="R977" s="1161"/>
    </row>
    <row r="978" spans="1:18">
      <c r="A978" s="1159"/>
      <c r="B978" s="1158" t="s">
        <v>1300</v>
      </c>
      <c r="C978" s="1158" t="s">
        <v>1301</v>
      </c>
      <c r="D978" s="1158" t="s">
        <v>82</v>
      </c>
      <c r="E978" s="1160">
        <v>41241</v>
      </c>
      <c r="F978" s="812"/>
      <c r="G978" s="813"/>
      <c r="H978" s="813"/>
      <c r="I978" s="813"/>
      <c r="J978" s="814"/>
      <c r="K978" s="815">
        <v>608170.5</v>
      </c>
      <c r="L978" s="816"/>
      <c r="M978" s="817">
        <v>645</v>
      </c>
      <c r="N978" s="818">
        <v>942.9</v>
      </c>
      <c r="O978" s="819">
        <v>-36829.5</v>
      </c>
      <c r="P978" s="819"/>
      <c r="Q978" s="820"/>
      <c r="R978" s="1161"/>
    </row>
    <row r="979" spans="1:18">
      <c r="A979" s="1159"/>
      <c r="B979" s="1158" t="s">
        <v>1300</v>
      </c>
      <c r="C979" s="1158" t="s">
        <v>1301</v>
      </c>
      <c r="D979" s="1158" t="s">
        <v>82</v>
      </c>
      <c r="E979" s="1160">
        <v>41243</v>
      </c>
      <c r="F979" s="812"/>
      <c r="G979" s="813"/>
      <c r="H979" s="813"/>
      <c r="I979" s="813"/>
      <c r="J979" s="814"/>
      <c r="K979" s="815">
        <v>1183339.5</v>
      </c>
      <c r="L979" s="816"/>
      <c r="M979" s="817">
        <v>1255</v>
      </c>
      <c r="N979" s="818">
        <v>942.9</v>
      </c>
      <c r="O979" s="819">
        <v>-71660.5</v>
      </c>
      <c r="P979" s="819"/>
      <c r="Q979" s="820">
        <v>70095</v>
      </c>
      <c r="R979" s="1161">
        <v>95</v>
      </c>
    </row>
    <row r="980" spans="1:18">
      <c r="A980" s="1159"/>
      <c r="B980" s="1158" t="s">
        <v>1300</v>
      </c>
      <c r="C980" s="1158" t="s">
        <v>1301</v>
      </c>
      <c r="D980" s="1158" t="s">
        <v>82</v>
      </c>
      <c r="E980" s="1160">
        <v>41285</v>
      </c>
      <c r="F980" s="812"/>
      <c r="G980" s="813"/>
      <c r="H980" s="813"/>
      <c r="I980" s="813"/>
      <c r="J980" s="814"/>
      <c r="K980" s="815"/>
      <c r="L980" s="816">
        <v>-17915.11</v>
      </c>
      <c r="M980" s="817"/>
      <c r="N980" s="818"/>
      <c r="O980" s="819"/>
      <c r="P980" s="819"/>
      <c r="Q980" s="820"/>
      <c r="R980" s="1161"/>
    </row>
    <row r="981" spans="1:18">
      <c r="A981" s="1159"/>
      <c r="B981" s="1158" t="s">
        <v>1300</v>
      </c>
      <c r="C981" s="1158" t="s">
        <v>1301</v>
      </c>
      <c r="D981" s="1158" t="s">
        <v>82</v>
      </c>
      <c r="E981" s="1160">
        <v>41359</v>
      </c>
      <c r="F981" s="812"/>
      <c r="G981" s="813"/>
      <c r="H981" s="813"/>
      <c r="I981" s="813"/>
      <c r="J981" s="814"/>
      <c r="K981" s="815"/>
      <c r="L981" s="816">
        <v>-7084.89</v>
      </c>
      <c r="M981" s="817"/>
      <c r="N981" s="818"/>
      <c r="O981" s="819"/>
      <c r="P981" s="819"/>
      <c r="Q981" s="820"/>
      <c r="R981" s="1161"/>
    </row>
    <row r="982" spans="1:18">
      <c r="A982" s="1159" t="s">
        <v>1997</v>
      </c>
      <c r="B982" s="1158" t="s">
        <v>1302</v>
      </c>
      <c r="C982" s="1158" t="s">
        <v>1303</v>
      </c>
      <c r="D982" s="1158" t="s">
        <v>131</v>
      </c>
      <c r="E982" s="1160">
        <v>40074</v>
      </c>
      <c r="F982" s="812" t="s">
        <v>49</v>
      </c>
      <c r="G982" s="813">
        <v>10000000</v>
      </c>
      <c r="H982" s="813">
        <v>0</v>
      </c>
      <c r="I982" s="813">
        <v>11111011.939999999</v>
      </c>
      <c r="J982" s="814" t="s">
        <v>673</v>
      </c>
      <c r="K982" s="815"/>
      <c r="L982" s="816"/>
      <c r="M982" s="817"/>
      <c r="N982" s="818"/>
      <c r="O982" s="819"/>
      <c r="P982" s="819"/>
      <c r="Q982" s="820"/>
      <c r="R982" s="1161"/>
    </row>
    <row r="983" spans="1:18">
      <c r="A983" s="1159"/>
      <c r="B983" s="1158" t="s">
        <v>1302</v>
      </c>
      <c r="C983" s="1158" t="s">
        <v>1303</v>
      </c>
      <c r="D983" s="1158" t="s">
        <v>131</v>
      </c>
      <c r="E983" s="1160">
        <v>41213</v>
      </c>
      <c r="F983" s="812"/>
      <c r="G983" s="813"/>
      <c r="H983" s="813"/>
      <c r="I983" s="813"/>
      <c r="J983" s="814"/>
      <c r="K983" s="815">
        <v>9185000</v>
      </c>
      <c r="L983" s="816"/>
      <c r="M983" s="817">
        <v>10000</v>
      </c>
      <c r="N983" s="818">
        <v>918.5</v>
      </c>
      <c r="O983" s="819">
        <v>-815000</v>
      </c>
      <c r="P983" s="819"/>
      <c r="Q983" s="820">
        <v>315461.52</v>
      </c>
      <c r="R983" s="1161">
        <v>374</v>
      </c>
    </row>
    <row r="984" spans="1:18">
      <c r="A984" s="1159"/>
      <c r="B984" s="1158" t="s">
        <v>1302</v>
      </c>
      <c r="C984" s="1158" t="s">
        <v>1303</v>
      </c>
      <c r="D984" s="1158" t="s">
        <v>131</v>
      </c>
      <c r="E984" s="1160">
        <v>41285</v>
      </c>
      <c r="F984" s="812"/>
      <c r="G984" s="813"/>
      <c r="H984" s="813"/>
      <c r="I984" s="813"/>
      <c r="J984" s="814"/>
      <c r="K984" s="815"/>
      <c r="L984" s="816">
        <v>-91850</v>
      </c>
      <c r="M984" s="817"/>
      <c r="N984" s="818"/>
      <c r="O984" s="819"/>
      <c r="P984" s="819"/>
      <c r="Q984" s="820"/>
      <c r="R984" s="1161"/>
    </row>
    <row r="985" spans="1:18">
      <c r="A985" s="1159">
        <v>11</v>
      </c>
      <c r="B985" s="1158" t="s">
        <v>1304</v>
      </c>
      <c r="C985" s="1158" t="s">
        <v>1305</v>
      </c>
      <c r="D985" s="1158" t="s">
        <v>82</v>
      </c>
      <c r="E985" s="1160">
        <v>39794</v>
      </c>
      <c r="F985" s="812" t="s">
        <v>26</v>
      </c>
      <c r="G985" s="813">
        <v>18400000</v>
      </c>
      <c r="H985" s="813">
        <v>0</v>
      </c>
      <c r="I985" s="813">
        <v>22354145.890000001</v>
      </c>
      <c r="J985" s="814" t="s">
        <v>657</v>
      </c>
      <c r="K985" s="815"/>
      <c r="L985" s="816"/>
      <c r="M985" s="817"/>
      <c r="N985" s="818"/>
      <c r="O985" s="819"/>
      <c r="P985" s="819"/>
      <c r="Q985" s="820"/>
      <c r="R985" s="1161"/>
    </row>
    <row r="986" spans="1:18">
      <c r="A986" s="1159"/>
      <c r="B986" s="1158" t="s">
        <v>1304</v>
      </c>
      <c r="C986" s="1158" t="s">
        <v>1305</v>
      </c>
      <c r="D986" s="1158" t="s">
        <v>82</v>
      </c>
      <c r="E986" s="1160">
        <v>41262</v>
      </c>
      <c r="F986" s="812"/>
      <c r="G986" s="813"/>
      <c r="H986" s="813"/>
      <c r="I986" s="813"/>
      <c r="J986" s="814"/>
      <c r="K986" s="815">
        <v>18400000</v>
      </c>
      <c r="L986" s="816"/>
      <c r="M986" s="817">
        <v>18400</v>
      </c>
      <c r="N986" s="818">
        <v>1000</v>
      </c>
      <c r="O986" s="819"/>
      <c r="P986" s="819"/>
      <c r="Q986" s="820"/>
      <c r="R986" s="1161"/>
    </row>
    <row r="987" spans="1:18">
      <c r="A987" s="1159"/>
      <c r="B987" s="1158" t="s">
        <v>1304</v>
      </c>
      <c r="C987" s="1158" t="s">
        <v>1305</v>
      </c>
      <c r="D987" s="1158" t="s">
        <v>82</v>
      </c>
      <c r="E987" s="1160">
        <v>41290</v>
      </c>
      <c r="F987" s="812"/>
      <c r="G987" s="813"/>
      <c r="H987" s="813"/>
      <c r="I987" s="813"/>
      <c r="J987" s="814"/>
      <c r="K987" s="815"/>
      <c r="L987" s="816"/>
      <c r="M987" s="817"/>
      <c r="N987" s="818"/>
      <c r="O987" s="819"/>
      <c r="P987" s="819"/>
      <c r="Q987" s="820">
        <v>256257</v>
      </c>
      <c r="R987" s="1161">
        <v>253666.17</v>
      </c>
    </row>
    <row r="988" spans="1:18">
      <c r="A988" s="1159" t="s">
        <v>2048</v>
      </c>
      <c r="B988" s="1158" t="s">
        <v>1306</v>
      </c>
      <c r="C988" s="1158" t="s">
        <v>1307</v>
      </c>
      <c r="D988" s="1158" t="s">
        <v>101</v>
      </c>
      <c r="E988" s="1160">
        <v>39801</v>
      </c>
      <c r="F988" s="812" t="s">
        <v>26</v>
      </c>
      <c r="G988" s="813">
        <v>25000000</v>
      </c>
      <c r="H988" s="813">
        <v>0</v>
      </c>
      <c r="I988" s="813">
        <v>29857321.829999998</v>
      </c>
      <c r="J988" s="814" t="s">
        <v>657</v>
      </c>
      <c r="K988" s="815"/>
      <c r="L988" s="816"/>
      <c r="M988" s="817"/>
      <c r="N988" s="818"/>
      <c r="O988" s="819"/>
      <c r="P988" s="819"/>
      <c r="Q988" s="820"/>
      <c r="R988" s="1161"/>
    </row>
    <row r="989" spans="1:18">
      <c r="A989" s="1159"/>
      <c r="B989" s="1158" t="s">
        <v>1306</v>
      </c>
      <c r="C989" s="1158" t="s">
        <v>1307</v>
      </c>
      <c r="D989" s="1158" t="s">
        <v>101</v>
      </c>
      <c r="E989" s="1160">
        <v>40492</v>
      </c>
      <c r="F989" s="812"/>
      <c r="G989" s="813"/>
      <c r="H989" s="813"/>
      <c r="I989" s="813"/>
      <c r="J989" s="814"/>
      <c r="K989" s="815">
        <v>6250000</v>
      </c>
      <c r="L989" s="816"/>
      <c r="M989" s="817">
        <v>6250</v>
      </c>
      <c r="N989" s="818">
        <v>1000</v>
      </c>
      <c r="O989" s="819"/>
      <c r="P989" s="819"/>
      <c r="Q989" s="820"/>
      <c r="R989" s="1161"/>
    </row>
    <row r="990" spans="1:18">
      <c r="A990" s="1159"/>
      <c r="B990" s="1158" t="s">
        <v>1306</v>
      </c>
      <c r="C990" s="1158" t="s">
        <v>1307</v>
      </c>
      <c r="D990" s="1158" t="s">
        <v>101</v>
      </c>
      <c r="E990" s="1160">
        <v>40780</v>
      </c>
      <c r="F990" s="812"/>
      <c r="G990" s="813"/>
      <c r="H990" s="813"/>
      <c r="I990" s="813"/>
      <c r="J990" s="814"/>
      <c r="K990" s="815">
        <v>18750000</v>
      </c>
      <c r="L990" s="816"/>
      <c r="M990" s="817">
        <v>18750</v>
      </c>
      <c r="N990" s="818">
        <v>1000</v>
      </c>
      <c r="O990" s="819"/>
      <c r="P990" s="819"/>
      <c r="Q990" s="820"/>
      <c r="R990" s="1161"/>
    </row>
    <row r="991" spans="1:18">
      <c r="A991" s="1159"/>
      <c r="B991" s="1158" t="s">
        <v>1306</v>
      </c>
      <c r="C991" s="1158" t="s">
        <v>1307</v>
      </c>
      <c r="D991" s="1158" t="s">
        <v>101</v>
      </c>
      <c r="E991" s="1160">
        <v>40870</v>
      </c>
      <c r="F991" s="812"/>
      <c r="G991" s="813"/>
      <c r="H991" s="813"/>
      <c r="I991" s="813"/>
      <c r="J991" s="814"/>
      <c r="K991" s="815"/>
      <c r="L991" s="816"/>
      <c r="M991" s="817"/>
      <c r="N991" s="818"/>
      <c r="O991" s="819"/>
      <c r="P991" s="819"/>
      <c r="Q991" s="820">
        <v>1750551</v>
      </c>
      <c r="R991" s="1161">
        <v>212188.01</v>
      </c>
    </row>
    <row r="992" spans="1:18">
      <c r="A992" s="1159" t="s">
        <v>1992</v>
      </c>
      <c r="B992" s="1158" t="s">
        <v>1308</v>
      </c>
      <c r="C992" s="1158" t="s">
        <v>1309</v>
      </c>
      <c r="D992" s="1158" t="s">
        <v>86</v>
      </c>
      <c r="E992" s="1160">
        <v>39871</v>
      </c>
      <c r="F992" s="812" t="s">
        <v>49</v>
      </c>
      <c r="G992" s="813">
        <v>5983000</v>
      </c>
      <c r="H992" s="813">
        <v>0</v>
      </c>
      <c r="I992" s="813">
        <v>7119793.0499999998</v>
      </c>
      <c r="J992" s="814" t="s">
        <v>657</v>
      </c>
      <c r="K992" s="815"/>
      <c r="L992" s="816"/>
      <c r="M992" s="817"/>
      <c r="N992" s="818"/>
      <c r="O992" s="819"/>
      <c r="P992" s="819"/>
      <c r="Q992" s="820"/>
      <c r="R992" s="1161"/>
    </row>
    <row r="993" spans="1:18">
      <c r="A993" s="1159"/>
      <c r="B993" s="1158" t="s">
        <v>1308</v>
      </c>
      <c r="C993" s="1158" t="s">
        <v>1309</v>
      </c>
      <c r="D993" s="1158" t="s">
        <v>86</v>
      </c>
      <c r="E993" s="1160">
        <v>40808</v>
      </c>
      <c r="F993" s="812"/>
      <c r="G993" s="813"/>
      <c r="H993" s="813"/>
      <c r="I993" s="813"/>
      <c r="J993" s="814"/>
      <c r="K993" s="815">
        <v>5983000</v>
      </c>
      <c r="L993" s="816"/>
      <c r="M993" s="817">
        <v>5983</v>
      </c>
      <c r="N993" s="818">
        <v>1000</v>
      </c>
      <c r="O993" s="819"/>
      <c r="P993" s="819"/>
      <c r="Q993" s="820">
        <v>299000</v>
      </c>
      <c r="R993" s="1161">
        <v>299</v>
      </c>
    </row>
    <row r="994" spans="1:18">
      <c r="A994" s="1159" t="s">
        <v>2049</v>
      </c>
      <c r="B994" s="1158" t="s">
        <v>1310</v>
      </c>
      <c r="C994" s="1158" t="s">
        <v>897</v>
      </c>
      <c r="D994" s="1158" t="s">
        <v>80</v>
      </c>
      <c r="E994" s="1160">
        <v>39934</v>
      </c>
      <c r="F994" s="812" t="s">
        <v>49</v>
      </c>
      <c r="G994" s="813">
        <v>4000000</v>
      </c>
      <c r="H994" s="813">
        <v>0</v>
      </c>
      <c r="I994" s="813">
        <v>10940554.65</v>
      </c>
      <c r="J994" s="814" t="s">
        <v>657</v>
      </c>
      <c r="K994" s="815"/>
      <c r="L994" s="816"/>
      <c r="M994" s="817"/>
      <c r="N994" s="818"/>
      <c r="O994" s="819"/>
      <c r="P994" s="819"/>
      <c r="Q994" s="820"/>
      <c r="R994" s="1161"/>
    </row>
    <row r="995" spans="1:18">
      <c r="A995" s="1159"/>
      <c r="B995" s="1158" t="s">
        <v>1310</v>
      </c>
      <c r="C995" s="1158" t="s">
        <v>897</v>
      </c>
      <c r="D995" s="1158" t="s">
        <v>80</v>
      </c>
      <c r="E995" s="1160">
        <v>40130</v>
      </c>
      <c r="F995" s="812"/>
      <c r="G995" s="813">
        <v>5000000</v>
      </c>
      <c r="H995" s="813"/>
      <c r="I995" s="813"/>
      <c r="J995" s="814"/>
      <c r="K995" s="815"/>
      <c r="L995" s="816"/>
      <c r="M995" s="817"/>
      <c r="N995" s="818"/>
      <c r="O995" s="819"/>
      <c r="P995" s="819"/>
      <c r="Q995" s="820"/>
      <c r="R995" s="1161"/>
    </row>
    <row r="996" spans="1:18">
      <c r="A996" s="1159"/>
      <c r="B996" s="1158" t="s">
        <v>1310</v>
      </c>
      <c r="C996" s="1158" t="s">
        <v>897</v>
      </c>
      <c r="D996" s="1158" t="s">
        <v>80</v>
      </c>
      <c r="E996" s="1160">
        <v>41254</v>
      </c>
      <c r="F996" s="812"/>
      <c r="G996" s="813"/>
      <c r="H996" s="813"/>
      <c r="I996" s="813"/>
      <c r="J996" s="814"/>
      <c r="K996" s="815">
        <v>9000000</v>
      </c>
      <c r="L996" s="816"/>
      <c r="M996" s="817">
        <v>9000</v>
      </c>
      <c r="N996" s="818">
        <v>1000</v>
      </c>
      <c r="O996" s="819"/>
      <c r="P996" s="819"/>
      <c r="Q996" s="820">
        <v>344000</v>
      </c>
      <c r="R996" s="1161">
        <v>344</v>
      </c>
    </row>
    <row r="997" spans="1:18">
      <c r="A997" s="1159">
        <v>11</v>
      </c>
      <c r="B997" s="1158" t="s">
        <v>1311</v>
      </c>
      <c r="C997" s="1158" t="s">
        <v>1312</v>
      </c>
      <c r="D997" s="1158" t="s">
        <v>128</v>
      </c>
      <c r="E997" s="1160">
        <v>39766</v>
      </c>
      <c r="F997" s="812" t="s">
        <v>26</v>
      </c>
      <c r="G997" s="813">
        <v>1398071000</v>
      </c>
      <c r="H997" s="813">
        <v>0</v>
      </c>
      <c r="I997" s="813">
        <v>1594356808.5599999</v>
      </c>
      <c r="J997" s="814" t="s">
        <v>657</v>
      </c>
      <c r="K997" s="815"/>
      <c r="L997" s="816"/>
      <c r="M997" s="817"/>
      <c r="N997" s="818"/>
      <c r="O997" s="819"/>
      <c r="P997" s="819"/>
      <c r="Q997" s="820"/>
      <c r="R997" s="1161"/>
    </row>
    <row r="998" spans="1:18">
      <c r="A998" s="1159"/>
      <c r="B998" s="1158" t="s">
        <v>1311</v>
      </c>
      <c r="C998" s="1158" t="s">
        <v>1312</v>
      </c>
      <c r="D998" s="1158" t="s">
        <v>128</v>
      </c>
      <c r="E998" s="1160">
        <v>40534</v>
      </c>
      <c r="F998" s="812"/>
      <c r="G998" s="813"/>
      <c r="H998" s="813"/>
      <c r="I998" s="813"/>
      <c r="J998" s="814"/>
      <c r="K998" s="815">
        <v>1398071000</v>
      </c>
      <c r="L998" s="816"/>
      <c r="M998" s="817">
        <v>1398071</v>
      </c>
      <c r="N998" s="818">
        <v>1000</v>
      </c>
      <c r="O998" s="819"/>
      <c r="P998" s="819"/>
      <c r="Q998" s="820"/>
      <c r="R998" s="1161"/>
    </row>
    <row r="999" spans="1:18">
      <c r="A999" s="1159"/>
      <c r="B999" s="1158" t="s">
        <v>1311</v>
      </c>
      <c r="C999" s="1158" t="s">
        <v>1312</v>
      </c>
      <c r="D999" s="1158" t="s">
        <v>128</v>
      </c>
      <c r="E999" s="1160">
        <v>40562</v>
      </c>
      <c r="F999" s="812"/>
      <c r="G999" s="813"/>
      <c r="H999" s="813"/>
      <c r="I999" s="813"/>
      <c r="J999" s="814"/>
      <c r="K999" s="815"/>
      <c r="L999" s="816"/>
      <c r="M999" s="817"/>
      <c r="N999" s="818"/>
      <c r="O999" s="819"/>
      <c r="P999" s="819"/>
      <c r="Q999" s="820">
        <v>49100000</v>
      </c>
      <c r="R999" s="1161">
        <v>23562994</v>
      </c>
    </row>
    <row r="1000" spans="1:18">
      <c r="A1000" s="1159" t="s">
        <v>1993</v>
      </c>
      <c r="B1000" s="1158" t="s">
        <v>1313</v>
      </c>
      <c r="C1000" s="1158" t="s">
        <v>1314</v>
      </c>
      <c r="D1000" s="1158" t="s">
        <v>98</v>
      </c>
      <c r="E1000" s="1160">
        <v>39850</v>
      </c>
      <c r="F1000" s="812" t="s">
        <v>49</v>
      </c>
      <c r="G1000" s="813">
        <v>1552000</v>
      </c>
      <c r="H1000" s="813">
        <v>0</v>
      </c>
      <c r="I1000" s="813">
        <v>1337166.22</v>
      </c>
      <c r="J1000" s="814" t="s">
        <v>673</v>
      </c>
      <c r="K1000" s="815"/>
      <c r="L1000" s="816"/>
      <c r="M1000" s="817"/>
      <c r="N1000" s="818"/>
      <c r="O1000" s="819"/>
      <c r="P1000" s="819"/>
      <c r="Q1000" s="820"/>
      <c r="R1000" s="1161"/>
    </row>
    <row r="1001" spans="1:18">
      <c r="A1001" s="1159"/>
      <c r="B1001" s="1158" t="s">
        <v>1313</v>
      </c>
      <c r="C1001" s="1158" t="s">
        <v>1314</v>
      </c>
      <c r="D1001" s="1158" t="s">
        <v>98</v>
      </c>
      <c r="E1001" s="1160">
        <v>41263</v>
      </c>
      <c r="F1001" s="812"/>
      <c r="G1001" s="813"/>
      <c r="H1001" s="813"/>
      <c r="I1001" s="813"/>
      <c r="J1001" s="814"/>
      <c r="K1001" s="815">
        <v>1008800</v>
      </c>
      <c r="L1001" s="816"/>
      <c r="M1001" s="817">
        <v>1552</v>
      </c>
      <c r="N1001" s="818">
        <v>650</v>
      </c>
      <c r="O1001" s="819">
        <v>-543200</v>
      </c>
      <c r="P1001" s="819"/>
      <c r="Q1001" s="820">
        <v>25700</v>
      </c>
      <c r="R1001" s="1161">
        <v>78</v>
      </c>
    </row>
    <row r="1002" spans="1:18">
      <c r="A1002" s="1159"/>
      <c r="B1002" s="1158" t="s">
        <v>1313</v>
      </c>
      <c r="C1002" s="1158" t="s">
        <v>1314</v>
      </c>
      <c r="D1002" s="1158" t="s">
        <v>98</v>
      </c>
      <c r="E1002" s="1160">
        <v>41285</v>
      </c>
      <c r="F1002" s="812"/>
      <c r="G1002" s="813"/>
      <c r="H1002" s="813"/>
      <c r="I1002" s="813"/>
      <c r="J1002" s="814"/>
      <c r="K1002" s="815"/>
      <c r="L1002" s="816">
        <v>-10088</v>
      </c>
      <c r="M1002" s="817"/>
      <c r="N1002" s="818"/>
      <c r="O1002" s="819"/>
      <c r="P1002" s="819"/>
      <c r="Q1002" s="820"/>
      <c r="R1002" s="1161"/>
    </row>
    <row r="1003" spans="1:18">
      <c r="A1003" s="1159"/>
      <c r="B1003" s="1158" t="s">
        <v>1313</v>
      </c>
      <c r="C1003" s="1158" t="s">
        <v>1314</v>
      </c>
      <c r="D1003" s="1158" t="s">
        <v>98</v>
      </c>
      <c r="E1003" s="1160">
        <v>41359</v>
      </c>
      <c r="F1003" s="812"/>
      <c r="G1003" s="813"/>
      <c r="H1003" s="813"/>
      <c r="I1003" s="813"/>
      <c r="J1003" s="814"/>
      <c r="K1003" s="815"/>
      <c r="L1003" s="816">
        <v>-14912</v>
      </c>
      <c r="M1003" s="817"/>
      <c r="N1003" s="818"/>
      <c r="O1003" s="819"/>
      <c r="P1003" s="819"/>
      <c r="Q1003" s="820"/>
      <c r="R1003" s="1161"/>
    </row>
    <row r="1004" spans="1:18">
      <c r="A1004" s="1159" t="s">
        <v>1997</v>
      </c>
      <c r="B1004" s="1158" t="s">
        <v>1315</v>
      </c>
      <c r="C1004" s="1158" t="s">
        <v>1316</v>
      </c>
      <c r="D1004" s="1158" t="s">
        <v>151</v>
      </c>
      <c r="E1004" s="1160">
        <v>40074</v>
      </c>
      <c r="F1004" s="812" t="s">
        <v>49</v>
      </c>
      <c r="G1004" s="813">
        <v>5976000</v>
      </c>
      <c r="H1004" s="813">
        <v>5976000</v>
      </c>
      <c r="I1004" s="813">
        <v>916227.47</v>
      </c>
      <c r="J1004" s="814" t="s">
        <v>662</v>
      </c>
      <c r="K1004" s="815"/>
      <c r="L1004" s="816"/>
      <c r="M1004" s="817"/>
      <c r="N1004" s="818"/>
      <c r="O1004" s="819"/>
      <c r="P1004" s="819"/>
      <c r="Q1004" s="820"/>
      <c r="R1004" s="1161"/>
    </row>
    <row r="1005" spans="1:18">
      <c r="A1005" s="1159" t="s">
        <v>2044</v>
      </c>
      <c r="B1005" s="1158" t="s">
        <v>1317</v>
      </c>
      <c r="C1005" s="1158" t="s">
        <v>897</v>
      </c>
      <c r="D1005" s="1158" t="s">
        <v>80</v>
      </c>
      <c r="E1005" s="1160">
        <v>39948</v>
      </c>
      <c r="F1005" s="812" t="s">
        <v>159</v>
      </c>
      <c r="G1005" s="813">
        <v>4205000</v>
      </c>
      <c r="H1005" s="813">
        <v>0</v>
      </c>
      <c r="I1005" s="813">
        <v>4632216.32</v>
      </c>
      <c r="J1005" s="814" t="s">
        <v>657</v>
      </c>
      <c r="K1005" s="815"/>
      <c r="L1005" s="816"/>
      <c r="M1005" s="817"/>
      <c r="N1005" s="818"/>
      <c r="O1005" s="819"/>
      <c r="P1005" s="819"/>
      <c r="Q1005" s="820"/>
      <c r="R1005" s="1161"/>
    </row>
    <row r="1006" spans="1:18">
      <c r="A1006" s="1159"/>
      <c r="B1006" s="1158" t="s">
        <v>1317</v>
      </c>
      <c r="C1006" s="1158" t="s">
        <v>897</v>
      </c>
      <c r="D1006" s="1158" t="s">
        <v>80</v>
      </c>
      <c r="E1006" s="1160">
        <v>40431</v>
      </c>
      <c r="F1006" s="812"/>
      <c r="G1006" s="813"/>
      <c r="H1006" s="813"/>
      <c r="I1006" s="813"/>
      <c r="J1006" s="814"/>
      <c r="K1006" s="815">
        <v>4205000</v>
      </c>
      <c r="L1006" s="816"/>
      <c r="M1006" s="817">
        <v>4205000</v>
      </c>
      <c r="N1006" s="818">
        <v>1</v>
      </c>
      <c r="O1006" s="819"/>
      <c r="P1006" s="819"/>
      <c r="Q1006" s="820"/>
      <c r="R1006" s="1161"/>
    </row>
    <row r="1007" spans="1:18">
      <c r="A1007" s="1159" t="s">
        <v>2001</v>
      </c>
      <c r="B1007" s="1158" t="s">
        <v>1318</v>
      </c>
      <c r="C1007" s="1158" t="s">
        <v>820</v>
      </c>
      <c r="D1007" s="1158" t="s">
        <v>123</v>
      </c>
      <c r="E1007" s="1160">
        <v>39787</v>
      </c>
      <c r="F1007" s="812" t="s">
        <v>26</v>
      </c>
      <c r="G1007" s="813">
        <v>90000000</v>
      </c>
      <c r="H1007" s="813">
        <v>0</v>
      </c>
      <c r="I1007" s="813">
        <v>92650000</v>
      </c>
      <c r="J1007" s="814" t="s">
        <v>657</v>
      </c>
      <c r="K1007" s="815"/>
      <c r="L1007" s="816"/>
      <c r="M1007" s="817"/>
      <c r="N1007" s="818"/>
      <c r="O1007" s="819"/>
      <c r="P1007" s="819"/>
      <c r="Q1007" s="820"/>
      <c r="R1007" s="1161"/>
    </row>
    <row r="1008" spans="1:18">
      <c r="A1008" s="1159"/>
      <c r="B1008" s="1158" t="s">
        <v>1318</v>
      </c>
      <c r="C1008" s="1158" t="s">
        <v>820</v>
      </c>
      <c r="D1008" s="1158" t="s">
        <v>123</v>
      </c>
      <c r="E1008" s="1160">
        <v>39903</v>
      </c>
      <c r="F1008" s="812"/>
      <c r="G1008" s="813"/>
      <c r="H1008" s="813"/>
      <c r="I1008" s="813"/>
      <c r="J1008" s="814"/>
      <c r="K1008" s="815">
        <v>90000000</v>
      </c>
      <c r="L1008" s="816"/>
      <c r="M1008" s="817">
        <v>90000</v>
      </c>
      <c r="N1008" s="818">
        <v>1000</v>
      </c>
      <c r="O1008" s="819"/>
      <c r="P1008" s="819"/>
      <c r="Q1008" s="820"/>
      <c r="R1008" s="1161"/>
    </row>
    <row r="1009" spans="1:18">
      <c r="A1009" s="1159"/>
      <c r="B1009" s="1158" t="s">
        <v>1318</v>
      </c>
      <c r="C1009" s="1158" t="s">
        <v>820</v>
      </c>
      <c r="D1009" s="1158" t="s">
        <v>123</v>
      </c>
      <c r="E1009" s="1160">
        <v>39953</v>
      </c>
      <c r="F1009" s="812"/>
      <c r="G1009" s="813"/>
      <c r="H1009" s="813"/>
      <c r="I1009" s="813"/>
      <c r="J1009" s="814"/>
      <c r="K1009" s="815"/>
      <c r="L1009" s="816"/>
      <c r="M1009" s="817"/>
      <c r="N1009" s="818"/>
      <c r="O1009" s="819"/>
      <c r="P1009" s="819"/>
      <c r="Q1009" s="820">
        <v>1200000</v>
      </c>
      <c r="R1009" s="1161">
        <v>138490</v>
      </c>
    </row>
    <row r="1010" spans="1:18">
      <c r="A1010" s="1159" t="s">
        <v>1993</v>
      </c>
      <c r="B1010" s="1158" t="s">
        <v>1319</v>
      </c>
      <c r="C1010" s="1158" t="s">
        <v>1320</v>
      </c>
      <c r="D1010" s="1158" t="s">
        <v>111</v>
      </c>
      <c r="E1010" s="1160">
        <v>39899</v>
      </c>
      <c r="F1010" s="812" t="s">
        <v>49</v>
      </c>
      <c r="G1010" s="813">
        <v>2295000</v>
      </c>
      <c r="H1010" s="813">
        <v>0</v>
      </c>
      <c r="I1010" s="813">
        <v>2936462.5</v>
      </c>
      <c r="J1010" s="814" t="s">
        <v>657</v>
      </c>
      <c r="K1010" s="815"/>
      <c r="L1010" s="816"/>
      <c r="M1010" s="817"/>
      <c r="N1010" s="818"/>
      <c r="O1010" s="819"/>
      <c r="P1010" s="819"/>
      <c r="Q1010" s="820"/>
      <c r="R1010" s="1161"/>
    </row>
    <row r="1011" spans="1:18">
      <c r="A1011" s="1159"/>
      <c r="B1011" s="1158" t="s">
        <v>1319</v>
      </c>
      <c r="C1011" s="1158" t="s">
        <v>1320</v>
      </c>
      <c r="D1011" s="1158" t="s">
        <v>111</v>
      </c>
      <c r="E1011" s="1160">
        <v>41437</v>
      </c>
      <c r="F1011" s="812"/>
      <c r="G1011" s="813"/>
      <c r="H1011" s="813"/>
      <c r="I1011" s="813"/>
      <c r="J1011" s="814"/>
      <c r="K1011" s="815">
        <v>2295000</v>
      </c>
      <c r="L1011" s="816"/>
      <c r="M1011" s="817">
        <v>2295</v>
      </c>
      <c r="N1011" s="818">
        <v>1000</v>
      </c>
      <c r="O1011" s="819"/>
      <c r="P1011" s="819"/>
      <c r="Q1011" s="820">
        <v>115000</v>
      </c>
      <c r="R1011" s="1161">
        <v>115</v>
      </c>
    </row>
    <row r="1012" spans="1:18">
      <c r="A1012" s="1159" t="s">
        <v>2050</v>
      </c>
      <c r="B1012" s="1158" t="s">
        <v>1321</v>
      </c>
      <c r="C1012" s="1158" t="s">
        <v>838</v>
      </c>
      <c r="D1012" s="1158" t="s">
        <v>133</v>
      </c>
      <c r="E1012" s="1160">
        <v>39885</v>
      </c>
      <c r="F1012" s="812" t="s">
        <v>26</v>
      </c>
      <c r="G1012" s="813">
        <v>6000000</v>
      </c>
      <c r="H1012" s="813">
        <v>0</v>
      </c>
      <c r="I1012" s="813">
        <v>6453067</v>
      </c>
      <c r="J1012" s="814" t="s">
        <v>657</v>
      </c>
      <c r="K1012" s="815"/>
      <c r="L1012" s="816"/>
      <c r="M1012" s="817"/>
      <c r="N1012" s="818"/>
      <c r="O1012" s="819"/>
      <c r="P1012" s="819"/>
      <c r="Q1012" s="820"/>
      <c r="R1012" s="1161"/>
    </row>
    <row r="1013" spans="1:18">
      <c r="A1013" s="1159"/>
      <c r="B1013" s="1158" t="s">
        <v>1321</v>
      </c>
      <c r="C1013" s="1158" t="s">
        <v>838</v>
      </c>
      <c r="D1013" s="1158" t="s">
        <v>133</v>
      </c>
      <c r="E1013" s="1160">
        <v>40424</v>
      </c>
      <c r="F1013" s="812"/>
      <c r="G1013" s="813"/>
      <c r="H1013" s="813"/>
      <c r="I1013" s="813"/>
      <c r="J1013" s="814"/>
      <c r="K1013" s="815">
        <v>6000000</v>
      </c>
      <c r="L1013" s="816"/>
      <c r="M1013" s="817">
        <v>6000</v>
      </c>
      <c r="N1013" s="818">
        <v>1000</v>
      </c>
      <c r="O1013" s="819"/>
      <c r="P1013" s="819"/>
      <c r="Q1013" s="820"/>
      <c r="R1013" s="1161"/>
    </row>
    <row r="1014" spans="1:18">
      <c r="A1014" s="1159" t="s">
        <v>1992</v>
      </c>
      <c r="B1014" s="1158" t="s">
        <v>1322</v>
      </c>
      <c r="C1014" s="1158" t="s">
        <v>1002</v>
      </c>
      <c r="D1014" s="1158" t="s">
        <v>81</v>
      </c>
      <c r="E1014" s="1160">
        <v>39878</v>
      </c>
      <c r="F1014" s="812" t="s">
        <v>49</v>
      </c>
      <c r="G1014" s="813">
        <v>6000000</v>
      </c>
      <c r="H1014" s="813">
        <v>0</v>
      </c>
      <c r="I1014" s="813">
        <v>7494458.3300000001</v>
      </c>
      <c r="J1014" s="814" t="s">
        <v>657</v>
      </c>
      <c r="K1014" s="815"/>
      <c r="L1014" s="816"/>
      <c r="M1014" s="817"/>
      <c r="N1014" s="818"/>
      <c r="O1014" s="819"/>
      <c r="P1014" s="819"/>
      <c r="Q1014" s="820"/>
      <c r="R1014" s="1161"/>
    </row>
    <row r="1015" spans="1:18">
      <c r="A1015" s="1159"/>
      <c r="B1015" s="1158" t="s">
        <v>1322</v>
      </c>
      <c r="C1015" s="1158" t="s">
        <v>1002</v>
      </c>
      <c r="D1015" s="1158" t="s">
        <v>81</v>
      </c>
      <c r="E1015" s="1160">
        <v>41214</v>
      </c>
      <c r="F1015" s="812"/>
      <c r="G1015" s="813"/>
      <c r="H1015" s="813"/>
      <c r="I1015" s="813"/>
      <c r="J1015" s="814"/>
      <c r="K1015" s="815">
        <v>6000000</v>
      </c>
      <c r="L1015" s="816"/>
      <c r="M1015" s="817">
        <v>6000</v>
      </c>
      <c r="N1015" s="818">
        <v>1000</v>
      </c>
      <c r="O1015" s="819"/>
      <c r="P1015" s="819"/>
      <c r="Q1015" s="820">
        <v>300000</v>
      </c>
      <c r="R1015" s="1161">
        <v>300</v>
      </c>
    </row>
    <row r="1016" spans="1:18">
      <c r="A1016" s="1159">
        <v>8</v>
      </c>
      <c r="B1016" s="1158" t="s">
        <v>1323</v>
      </c>
      <c r="C1016" s="1158" t="s">
        <v>1324</v>
      </c>
      <c r="D1016" s="1158" t="s">
        <v>118</v>
      </c>
      <c r="E1016" s="1160">
        <v>39829</v>
      </c>
      <c r="F1016" s="812" t="s">
        <v>49</v>
      </c>
      <c r="G1016" s="813">
        <v>6900000</v>
      </c>
      <c r="H1016" s="813">
        <v>6900000</v>
      </c>
      <c r="I1016" s="813">
        <v>124305.92</v>
      </c>
      <c r="J1016" s="814" t="s">
        <v>662</v>
      </c>
      <c r="K1016" s="815"/>
      <c r="L1016" s="816"/>
      <c r="M1016" s="817"/>
      <c r="N1016" s="818"/>
      <c r="O1016" s="819"/>
      <c r="P1016" s="819"/>
      <c r="Q1016" s="820"/>
      <c r="R1016" s="1161"/>
    </row>
    <row r="1017" spans="1:18">
      <c r="A1017" s="1159" t="s">
        <v>1990</v>
      </c>
      <c r="B1017" s="1158" t="s">
        <v>1325</v>
      </c>
      <c r="C1017" s="1158" t="s">
        <v>897</v>
      </c>
      <c r="D1017" s="1158" t="s">
        <v>80</v>
      </c>
      <c r="E1017" s="1160">
        <v>39955</v>
      </c>
      <c r="F1017" s="812" t="s">
        <v>49</v>
      </c>
      <c r="G1017" s="813">
        <v>6272000</v>
      </c>
      <c r="H1017" s="813">
        <v>0</v>
      </c>
      <c r="I1017" s="813">
        <v>11836113.4</v>
      </c>
      <c r="J1017" s="814" t="s">
        <v>657</v>
      </c>
      <c r="K1017" s="815"/>
      <c r="L1017" s="816"/>
      <c r="M1017" s="817"/>
      <c r="N1017" s="818"/>
      <c r="O1017" s="819"/>
      <c r="P1017" s="819"/>
      <c r="Q1017" s="820"/>
      <c r="R1017" s="1161"/>
    </row>
    <row r="1018" spans="1:18">
      <c r="A1018" s="1159"/>
      <c r="B1018" s="1158" t="s">
        <v>1325</v>
      </c>
      <c r="C1018" s="1158" t="s">
        <v>897</v>
      </c>
      <c r="D1018" s="1158" t="s">
        <v>80</v>
      </c>
      <c r="E1018" s="1160">
        <v>40176</v>
      </c>
      <c r="F1018" s="812"/>
      <c r="G1018" s="813">
        <v>4000000</v>
      </c>
      <c r="H1018" s="813"/>
      <c r="I1018" s="813"/>
      <c r="J1018" s="814"/>
      <c r="K1018" s="815"/>
      <c r="L1018" s="816"/>
      <c r="M1018" s="817"/>
      <c r="N1018" s="818"/>
      <c r="O1018" s="819"/>
      <c r="P1018" s="819"/>
      <c r="Q1018" s="820"/>
      <c r="R1018" s="1161"/>
    </row>
    <row r="1019" spans="1:18">
      <c r="A1019" s="1159"/>
      <c r="B1019" s="1158" t="s">
        <v>1325</v>
      </c>
      <c r="C1019" s="1158" t="s">
        <v>897</v>
      </c>
      <c r="D1019" s="1158" t="s">
        <v>80</v>
      </c>
      <c r="E1019" s="1160">
        <v>40808</v>
      </c>
      <c r="F1019" s="812"/>
      <c r="G1019" s="813"/>
      <c r="H1019" s="813"/>
      <c r="I1019" s="813"/>
      <c r="J1019" s="814"/>
      <c r="K1019" s="815">
        <v>10272000</v>
      </c>
      <c r="L1019" s="816"/>
      <c r="M1019" s="817">
        <v>10272</v>
      </c>
      <c r="N1019" s="818">
        <v>1000</v>
      </c>
      <c r="O1019" s="819"/>
      <c r="P1019" s="819"/>
      <c r="Q1019" s="820">
        <v>406000</v>
      </c>
      <c r="R1019" s="1161">
        <v>406</v>
      </c>
    </row>
    <row r="1020" spans="1:18">
      <c r="A1020" s="1159">
        <v>8</v>
      </c>
      <c r="B1020" s="1158" t="s">
        <v>1326</v>
      </c>
      <c r="C1020" s="1158" t="s">
        <v>1327</v>
      </c>
      <c r="D1020" s="1158" t="s">
        <v>722</v>
      </c>
      <c r="E1020" s="1160">
        <v>39822</v>
      </c>
      <c r="F1020" s="812" t="s">
        <v>49</v>
      </c>
      <c r="G1020" s="813">
        <v>1065000</v>
      </c>
      <c r="H1020" s="813">
        <v>0</v>
      </c>
      <c r="I1020" s="813">
        <v>1394723.17</v>
      </c>
      <c r="J1020" s="814" t="s">
        <v>657</v>
      </c>
      <c r="K1020" s="815"/>
      <c r="L1020" s="816"/>
      <c r="M1020" s="817"/>
      <c r="N1020" s="818"/>
      <c r="O1020" s="819"/>
      <c r="P1020" s="819"/>
      <c r="Q1020" s="820"/>
      <c r="R1020" s="1161"/>
    </row>
    <row r="1021" spans="1:18">
      <c r="A1021" s="1159"/>
      <c r="B1021" s="1158" t="s">
        <v>1326</v>
      </c>
      <c r="C1021" s="1158" t="s">
        <v>1327</v>
      </c>
      <c r="D1021" s="1158" t="s">
        <v>722</v>
      </c>
      <c r="E1021" s="1160">
        <v>41563</v>
      </c>
      <c r="F1021" s="812"/>
      <c r="G1021" s="813"/>
      <c r="H1021" s="813"/>
      <c r="I1021" s="813"/>
      <c r="J1021" s="814"/>
      <c r="K1021" s="815">
        <v>1065000</v>
      </c>
      <c r="L1021" s="816"/>
      <c r="M1021" s="817">
        <v>1065</v>
      </c>
      <c r="N1021" s="818">
        <v>1000</v>
      </c>
      <c r="O1021" s="819"/>
      <c r="P1021" s="819"/>
      <c r="Q1021" s="820">
        <v>53000</v>
      </c>
      <c r="R1021" s="1161">
        <v>53</v>
      </c>
    </row>
    <row r="1022" spans="1:18">
      <c r="A1022" s="1159">
        <v>11</v>
      </c>
      <c r="B1022" s="1158" t="s">
        <v>1328</v>
      </c>
      <c r="C1022" s="1158" t="s">
        <v>1329</v>
      </c>
      <c r="D1022" s="1158" t="s">
        <v>177</v>
      </c>
      <c r="E1022" s="1160">
        <v>39822</v>
      </c>
      <c r="F1022" s="812" t="s">
        <v>26</v>
      </c>
      <c r="G1022" s="813">
        <v>78158000</v>
      </c>
      <c r="H1022" s="813">
        <v>0</v>
      </c>
      <c r="I1022" s="813">
        <v>81476093.609999999</v>
      </c>
      <c r="J1022" s="814" t="s">
        <v>657</v>
      </c>
      <c r="K1022" s="815"/>
      <c r="L1022" s="816"/>
      <c r="M1022" s="817"/>
      <c r="N1022" s="818"/>
      <c r="O1022" s="819"/>
      <c r="P1022" s="819"/>
      <c r="Q1022" s="820"/>
      <c r="R1022" s="1161"/>
    </row>
    <row r="1023" spans="1:18">
      <c r="A1023" s="1159"/>
      <c r="B1023" s="1158" t="s">
        <v>1328</v>
      </c>
      <c r="C1023" s="1158" t="s">
        <v>1329</v>
      </c>
      <c r="D1023" s="1158" t="s">
        <v>177</v>
      </c>
      <c r="E1023" s="1160">
        <v>39925</v>
      </c>
      <c r="F1023" s="812"/>
      <c r="G1023" s="813"/>
      <c r="H1023" s="813"/>
      <c r="I1023" s="813"/>
      <c r="J1023" s="814"/>
      <c r="K1023" s="815">
        <v>78158000</v>
      </c>
      <c r="L1023" s="816"/>
      <c r="M1023" s="817">
        <v>78158</v>
      </c>
      <c r="N1023" s="818">
        <v>1000</v>
      </c>
      <c r="O1023" s="819"/>
      <c r="P1023" s="819"/>
      <c r="Q1023" s="820"/>
      <c r="R1023" s="1161"/>
    </row>
    <row r="1024" spans="1:18">
      <c r="A1024" s="1159"/>
      <c r="B1024" s="1158" t="s">
        <v>1328</v>
      </c>
      <c r="C1024" s="1158" t="s">
        <v>1329</v>
      </c>
      <c r="D1024" s="1158" t="s">
        <v>177</v>
      </c>
      <c r="E1024" s="1160">
        <v>39960</v>
      </c>
      <c r="F1024" s="812"/>
      <c r="G1024" s="813"/>
      <c r="H1024" s="813"/>
      <c r="I1024" s="813"/>
      <c r="J1024" s="814"/>
      <c r="K1024" s="815"/>
      <c r="L1024" s="816"/>
      <c r="M1024" s="817"/>
      <c r="N1024" s="818"/>
      <c r="O1024" s="819"/>
      <c r="P1024" s="819"/>
      <c r="Q1024" s="820">
        <v>2200000</v>
      </c>
      <c r="R1024" s="1161">
        <v>481664</v>
      </c>
    </row>
    <row r="1025" spans="1:18">
      <c r="A1025" s="1159">
        <v>29</v>
      </c>
      <c r="B1025" s="1158" t="s">
        <v>1330</v>
      </c>
      <c r="C1025" s="1158" t="s">
        <v>1331</v>
      </c>
      <c r="D1025" s="1158" t="s">
        <v>38</v>
      </c>
      <c r="E1025" s="1160">
        <v>39794</v>
      </c>
      <c r="F1025" s="812" t="s">
        <v>26</v>
      </c>
      <c r="G1025" s="813">
        <v>72000000</v>
      </c>
      <c r="H1025" s="813">
        <v>0</v>
      </c>
      <c r="I1025" s="813">
        <v>83430000</v>
      </c>
      <c r="J1025" s="814" t="s">
        <v>657</v>
      </c>
      <c r="K1025" s="815"/>
      <c r="L1025" s="816"/>
      <c r="M1025" s="817"/>
      <c r="N1025" s="818"/>
      <c r="O1025" s="819"/>
      <c r="P1025" s="819"/>
      <c r="Q1025" s="820"/>
      <c r="R1025" s="1161"/>
    </row>
    <row r="1026" spans="1:18">
      <c r="A1026" s="1159"/>
      <c r="B1026" s="1158" t="s">
        <v>1330</v>
      </c>
      <c r="C1026" s="1158" t="s">
        <v>1331</v>
      </c>
      <c r="D1026" s="1158" t="s">
        <v>38</v>
      </c>
      <c r="E1026" s="1160">
        <v>41516</v>
      </c>
      <c r="F1026" s="812"/>
      <c r="G1026" s="813"/>
      <c r="H1026" s="813"/>
      <c r="I1026" s="813"/>
      <c r="J1026" s="814"/>
      <c r="K1026" s="815">
        <v>72000000</v>
      </c>
      <c r="L1026" s="816"/>
      <c r="M1026" s="817">
        <v>72000</v>
      </c>
      <c r="N1026" s="818">
        <v>1000</v>
      </c>
      <c r="O1026" s="819"/>
      <c r="P1026" s="819">
        <v>2426000</v>
      </c>
      <c r="Q1026" s="820"/>
      <c r="R1026" s="1161"/>
    </row>
    <row r="1027" spans="1:18">
      <c r="A1027" s="1159" t="s">
        <v>2051</v>
      </c>
      <c r="B1027" s="1158" t="s">
        <v>1332</v>
      </c>
      <c r="C1027" s="1158" t="s">
        <v>1333</v>
      </c>
      <c r="D1027" s="1158" t="s">
        <v>101</v>
      </c>
      <c r="E1027" s="1160">
        <v>39927</v>
      </c>
      <c r="F1027" s="812" t="s">
        <v>49</v>
      </c>
      <c r="G1027" s="813">
        <v>1312000</v>
      </c>
      <c r="H1027" s="813">
        <v>0</v>
      </c>
      <c r="I1027" s="813">
        <v>165139</v>
      </c>
      <c r="J1027" s="814" t="s">
        <v>1981</v>
      </c>
      <c r="K1027" s="815"/>
      <c r="L1027" s="816"/>
      <c r="M1027" s="817"/>
      <c r="N1027" s="818"/>
      <c r="O1027" s="819"/>
      <c r="P1027" s="819"/>
      <c r="Q1027" s="820"/>
      <c r="R1027" s="1161"/>
    </row>
    <row r="1028" spans="1:18">
      <c r="A1028" s="1159"/>
      <c r="B1028" s="1158" t="s">
        <v>1332</v>
      </c>
      <c r="C1028" s="1158" t="s">
        <v>1333</v>
      </c>
      <c r="D1028" s="1158" t="s">
        <v>101</v>
      </c>
      <c r="E1028" s="1160">
        <v>41373</v>
      </c>
      <c r="F1028" s="812"/>
      <c r="G1028" s="813"/>
      <c r="H1028" s="813"/>
      <c r="I1028" s="813"/>
      <c r="J1028" s="814"/>
      <c r="K1028" s="815"/>
      <c r="L1028" s="816"/>
      <c r="M1028" s="817"/>
      <c r="N1028" s="818"/>
      <c r="O1028" s="819">
        <v>-1312000</v>
      </c>
      <c r="P1028" s="819"/>
      <c r="Q1028" s="820"/>
      <c r="R1028" s="1161"/>
    </row>
    <row r="1029" spans="1:18">
      <c r="A1029" s="1159">
        <v>11</v>
      </c>
      <c r="B1029" s="1158" t="s">
        <v>1334</v>
      </c>
      <c r="C1029" s="1158" t="s">
        <v>1312</v>
      </c>
      <c r="D1029" s="1158" t="s">
        <v>101</v>
      </c>
      <c r="E1029" s="1160">
        <v>39794</v>
      </c>
      <c r="F1029" s="812" t="s">
        <v>26</v>
      </c>
      <c r="G1029" s="813">
        <v>21500000</v>
      </c>
      <c r="H1029" s="813">
        <v>0</v>
      </c>
      <c r="I1029" s="813">
        <v>27331250</v>
      </c>
      <c r="J1029" s="814" t="s">
        <v>657</v>
      </c>
      <c r="K1029" s="815"/>
      <c r="L1029" s="816"/>
      <c r="M1029" s="817"/>
      <c r="N1029" s="818"/>
      <c r="O1029" s="819"/>
      <c r="P1029" s="819"/>
      <c r="Q1029" s="820"/>
      <c r="R1029" s="1161"/>
    </row>
    <row r="1030" spans="1:18">
      <c r="A1030" s="1159"/>
      <c r="B1030" s="1158" t="s">
        <v>1334</v>
      </c>
      <c r="C1030" s="1158" t="s">
        <v>1312</v>
      </c>
      <c r="D1030" s="1158" t="s">
        <v>101</v>
      </c>
      <c r="E1030" s="1160">
        <v>41164</v>
      </c>
      <c r="F1030" s="812"/>
      <c r="G1030" s="813"/>
      <c r="H1030" s="813"/>
      <c r="I1030" s="813"/>
      <c r="J1030" s="814"/>
      <c r="K1030" s="815">
        <v>21500000</v>
      </c>
      <c r="L1030" s="816"/>
      <c r="M1030" s="817">
        <v>21500</v>
      </c>
      <c r="N1030" s="818">
        <v>1000</v>
      </c>
      <c r="O1030" s="819"/>
      <c r="P1030" s="819"/>
      <c r="Q1030" s="820">
        <v>1800000</v>
      </c>
      <c r="R1030" s="1161">
        <v>188707</v>
      </c>
    </row>
    <row r="1031" spans="1:18">
      <c r="A1031" s="1159" t="s">
        <v>2052</v>
      </c>
      <c r="B1031" s="1158" t="s">
        <v>1335</v>
      </c>
      <c r="C1031" s="1158" t="s">
        <v>1068</v>
      </c>
      <c r="D1031" s="1158" t="s">
        <v>101</v>
      </c>
      <c r="E1031" s="1160">
        <v>39871</v>
      </c>
      <c r="F1031" s="812" t="s">
        <v>26</v>
      </c>
      <c r="G1031" s="813">
        <v>83586000</v>
      </c>
      <c r="H1031" s="813">
        <v>0</v>
      </c>
      <c r="I1031" s="813">
        <v>1950340</v>
      </c>
      <c r="J1031" s="814" t="s">
        <v>1981</v>
      </c>
      <c r="K1031" s="815"/>
      <c r="L1031" s="816"/>
      <c r="M1031" s="817"/>
      <c r="N1031" s="818"/>
      <c r="O1031" s="819"/>
      <c r="P1031" s="819"/>
      <c r="Q1031" s="820"/>
      <c r="R1031" s="1161"/>
    </row>
    <row r="1032" spans="1:18">
      <c r="A1032" s="1159"/>
      <c r="B1032" s="1158" t="s">
        <v>1335</v>
      </c>
      <c r="C1032" s="1158" t="s">
        <v>1068</v>
      </c>
      <c r="D1032" s="1158" t="s">
        <v>101</v>
      </c>
      <c r="E1032" s="1160">
        <v>40753</v>
      </c>
      <c r="F1032" s="812"/>
      <c r="G1032" s="813"/>
      <c r="H1032" s="813"/>
      <c r="I1032" s="813"/>
      <c r="J1032" s="814"/>
      <c r="K1032" s="815"/>
      <c r="L1032" s="816"/>
      <c r="M1032" s="817"/>
      <c r="N1032" s="818"/>
      <c r="O1032" s="819">
        <v>-83586000</v>
      </c>
      <c r="P1032" s="819"/>
      <c r="Q1032" s="820"/>
      <c r="R1032" s="1161"/>
    </row>
    <row r="1033" spans="1:18">
      <c r="A1033" s="1159"/>
      <c r="B1033" s="1158" t="s">
        <v>1336</v>
      </c>
      <c r="C1033" s="1158" t="s">
        <v>1337</v>
      </c>
      <c r="D1033" s="1158" t="s">
        <v>118</v>
      </c>
      <c r="E1033" s="1160">
        <v>39801</v>
      </c>
      <c r="F1033" s="812" t="s">
        <v>26</v>
      </c>
      <c r="G1033" s="813">
        <v>27000000</v>
      </c>
      <c r="H1033" s="813">
        <v>27000000</v>
      </c>
      <c r="I1033" s="813">
        <v>6588634.2300000004</v>
      </c>
      <c r="J1033" s="814" t="s">
        <v>662</v>
      </c>
      <c r="K1033" s="815"/>
      <c r="L1033" s="816"/>
      <c r="M1033" s="817"/>
      <c r="N1033" s="818"/>
      <c r="O1033" s="819"/>
      <c r="P1033" s="819"/>
      <c r="Q1033" s="820"/>
      <c r="R1033" s="1161"/>
    </row>
    <row r="1034" spans="1:18">
      <c r="A1034" s="1159">
        <v>11</v>
      </c>
      <c r="B1034" s="1158" t="s">
        <v>1338</v>
      </c>
      <c r="C1034" s="1158" t="s">
        <v>1339</v>
      </c>
      <c r="D1034" s="1158" t="s">
        <v>111</v>
      </c>
      <c r="E1034" s="1160">
        <v>39805</v>
      </c>
      <c r="F1034" s="812" t="s">
        <v>26</v>
      </c>
      <c r="G1034" s="813">
        <v>216000000</v>
      </c>
      <c r="H1034" s="813">
        <v>0</v>
      </c>
      <c r="I1034" s="813">
        <v>261538649.88999999</v>
      </c>
      <c r="J1034" s="814" t="s">
        <v>657</v>
      </c>
      <c r="K1034" s="815"/>
      <c r="L1034" s="816"/>
      <c r="M1034" s="817"/>
      <c r="N1034" s="818"/>
      <c r="O1034" s="819"/>
      <c r="P1034" s="819"/>
      <c r="Q1034" s="820"/>
      <c r="R1034" s="1161"/>
    </row>
    <row r="1035" spans="1:18">
      <c r="A1035" s="1159"/>
      <c r="B1035" s="1158" t="s">
        <v>1338</v>
      </c>
      <c r="C1035" s="1158" t="s">
        <v>1339</v>
      </c>
      <c r="D1035" s="1158" t="s">
        <v>111</v>
      </c>
      <c r="E1035" s="1160">
        <v>41101</v>
      </c>
      <c r="F1035" s="812"/>
      <c r="G1035" s="813"/>
      <c r="H1035" s="813"/>
      <c r="I1035" s="813"/>
      <c r="J1035" s="814"/>
      <c r="K1035" s="815">
        <v>40000000</v>
      </c>
      <c r="L1035" s="816"/>
      <c r="M1035" s="817">
        <v>40000</v>
      </c>
      <c r="N1035" s="818">
        <v>1000</v>
      </c>
      <c r="O1035" s="819"/>
      <c r="P1035" s="819"/>
      <c r="Q1035" s="820"/>
      <c r="R1035" s="1161"/>
    </row>
    <row r="1036" spans="1:18">
      <c r="A1036" s="1159"/>
      <c r="B1036" s="1158" t="s">
        <v>1338</v>
      </c>
      <c r="C1036" s="1158" t="s">
        <v>1339</v>
      </c>
      <c r="D1036" s="1158" t="s">
        <v>111</v>
      </c>
      <c r="E1036" s="1160">
        <v>41214</v>
      </c>
      <c r="F1036" s="812"/>
      <c r="G1036" s="813"/>
      <c r="H1036" s="813"/>
      <c r="I1036" s="813"/>
      <c r="J1036" s="814"/>
      <c r="K1036" s="815">
        <v>45000000</v>
      </c>
      <c r="L1036" s="816"/>
      <c r="M1036" s="817">
        <v>45000</v>
      </c>
      <c r="N1036" s="818">
        <v>1000</v>
      </c>
      <c r="O1036" s="819"/>
      <c r="P1036" s="819"/>
      <c r="Q1036" s="820"/>
      <c r="R1036" s="1161"/>
    </row>
    <row r="1037" spans="1:18">
      <c r="A1037" s="1159"/>
      <c r="B1037" s="1158" t="s">
        <v>1338</v>
      </c>
      <c r="C1037" s="1158" t="s">
        <v>1339</v>
      </c>
      <c r="D1037" s="1158" t="s">
        <v>111</v>
      </c>
      <c r="E1037" s="1160">
        <v>41241</v>
      </c>
      <c r="F1037" s="812"/>
      <c r="G1037" s="813"/>
      <c r="H1037" s="813"/>
      <c r="I1037" s="813"/>
      <c r="J1037" s="814"/>
      <c r="K1037" s="815">
        <v>131000000</v>
      </c>
      <c r="L1037" s="816"/>
      <c r="M1037" s="817">
        <v>131000</v>
      </c>
      <c r="N1037" s="818">
        <v>1000</v>
      </c>
      <c r="O1037" s="819"/>
      <c r="P1037" s="819"/>
      <c r="Q1037" s="820"/>
      <c r="R1037" s="1161"/>
    </row>
    <row r="1038" spans="1:18">
      <c r="A1038" s="1159"/>
      <c r="B1038" s="1158" t="s">
        <v>1338</v>
      </c>
      <c r="C1038" s="1158" t="s">
        <v>1339</v>
      </c>
      <c r="D1038" s="1158" t="s">
        <v>111</v>
      </c>
      <c r="E1038" s="1160">
        <v>41436</v>
      </c>
      <c r="F1038" s="812"/>
      <c r="G1038" s="813"/>
      <c r="H1038" s="813"/>
      <c r="I1038" s="813"/>
      <c r="J1038" s="814"/>
      <c r="K1038" s="815"/>
      <c r="L1038" s="816"/>
      <c r="M1038" s="817"/>
      <c r="N1038" s="818"/>
      <c r="O1038" s="819"/>
      <c r="P1038" s="819"/>
      <c r="Q1038" s="820">
        <v>4018511</v>
      </c>
      <c r="R1038" s="1161">
        <v>1326238</v>
      </c>
    </row>
    <row r="1039" spans="1:18">
      <c r="A1039" s="1159"/>
      <c r="B1039" s="1158" t="s">
        <v>1340</v>
      </c>
      <c r="C1039" s="1158" t="s">
        <v>692</v>
      </c>
      <c r="D1039" s="1158" t="s">
        <v>16</v>
      </c>
      <c r="E1039" s="1160">
        <v>39805</v>
      </c>
      <c r="F1039" s="812" t="s">
        <v>26</v>
      </c>
      <c r="G1039" s="813">
        <v>25000000</v>
      </c>
      <c r="H1039" s="813">
        <v>0</v>
      </c>
      <c r="I1039" s="813">
        <v>30035555.559999999</v>
      </c>
      <c r="J1039" s="814" t="s">
        <v>676</v>
      </c>
      <c r="K1039" s="815"/>
      <c r="L1039" s="816"/>
      <c r="M1039" s="817"/>
      <c r="N1039" s="818"/>
      <c r="O1039" s="819"/>
      <c r="P1039" s="819"/>
      <c r="Q1039" s="820"/>
      <c r="R1039" s="1161"/>
    </row>
    <row r="1040" spans="1:18">
      <c r="A1040" s="1159"/>
      <c r="B1040" s="1158" t="s">
        <v>1340</v>
      </c>
      <c r="C1040" s="1158" t="s">
        <v>692</v>
      </c>
      <c r="D1040" s="1158" t="s">
        <v>16</v>
      </c>
      <c r="E1040" s="1160">
        <v>41449</v>
      </c>
      <c r="F1040" s="812"/>
      <c r="G1040" s="813"/>
      <c r="H1040" s="813"/>
      <c r="I1040" s="813"/>
      <c r="J1040" s="814"/>
      <c r="K1040" s="815">
        <v>24250000</v>
      </c>
      <c r="L1040" s="816"/>
      <c r="M1040" s="817">
        <v>25000</v>
      </c>
      <c r="N1040" s="818">
        <v>970</v>
      </c>
      <c r="O1040" s="819">
        <v>-750000</v>
      </c>
      <c r="P1040" s="819"/>
      <c r="Q1040" s="820"/>
      <c r="R1040" s="1161"/>
    </row>
    <row r="1041" spans="1:18">
      <c r="A1041" s="1159"/>
      <c r="B1041" s="1158" t="s">
        <v>1340</v>
      </c>
      <c r="C1041" s="1158" t="s">
        <v>692</v>
      </c>
      <c r="D1041" s="1158" t="s">
        <v>16</v>
      </c>
      <c r="E1041" s="1160">
        <v>41481</v>
      </c>
      <c r="F1041" s="812"/>
      <c r="G1041" s="813"/>
      <c r="H1041" s="813"/>
      <c r="I1041" s="813"/>
      <c r="J1041" s="814"/>
      <c r="K1041" s="815"/>
      <c r="L1041" s="816">
        <v>-242500</v>
      </c>
      <c r="M1041" s="817"/>
      <c r="N1041" s="818"/>
      <c r="O1041" s="819"/>
      <c r="P1041" s="819"/>
      <c r="Q1041" s="820"/>
      <c r="R1041" s="1161"/>
    </row>
    <row r="1042" spans="1:18">
      <c r="A1042" s="1159" t="s">
        <v>2053</v>
      </c>
      <c r="B1042" s="1158" t="s">
        <v>1341</v>
      </c>
      <c r="C1042" s="1158" t="s">
        <v>1342</v>
      </c>
      <c r="D1042" s="1158" t="s">
        <v>90</v>
      </c>
      <c r="E1042" s="1160">
        <v>39941</v>
      </c>
      <c r="F1042" s="812" t="s">
        <v>160</v>
      </c>
      <c r="G1042" s="813">
        <v>4000000</v>
      </c>
      <c r="H1042" s="813">
        <v>0</v>
      </c>
      <c r="I1042" s="813">
        <v>174324.6</v>
      </c>
      <c r="J1042" s="814" t="s">
        <v>1981</v>
      </c>
      <c r="K1042" s="815"/>
      <c r="L1042" s="816"/>
      <c r="M1042" s="817"/>
      <c r="N1042" s="818"/>
      <c r="O1042" s="819"/>
      <c r="P1042" s="819"/>
      <c r="Q1042" s="820"/>
      <c r="R1042" s="1161"/>
    </row>
    <row r="1043" spans="1:18">
      <c r="A1043" s="1159"/>
      <c r="B1043" s="1158" t="s">
        <v>1341</v>
      </c>
      <c r="C1043" s="1158" t="s">
        <v>1342</v>
      </c>
      <c r="D1043" s="1158" t="s">
        <v>90</v>
      </c>
      <c r="E1043" s="1160">
        <v>41201</v>
      </c>
      <c r="F1043" s="812"/>
      <c r="G1043" s="813"/>
      <c r="H1043" s="813"/>
      <c r="I1043" s="813"/>
      <c r="J1043" s="814"/>
      <c r="K1043" s="815"/>
      <c r="L1043" s="816"/>
      <c r="M1043" s="817"/>
      <c r="N1043" s="818"/>
      <c r="O1043" s="819">
        <v>-4000000</v>
      </c>
      <c r="P1043" s="819"/>
      <c r="Q1043" s="820"/>
      <c r="R1043" s="1161"/>
    </row>
    <row r="1044" spans="1:18">
      <c r="A1044" s="1159">
        <v>11</v>
      </c>
      <c r="B1044" s="1158" t="s">
        <v>1343</v>
      </c>
      <c r="C1044" s="1158" t="s">
        <v>692</v>
      </c>
      <c r="D1044" s="1158" t="s">
        <v>16</v>
      </c>
      <c r="E1044" s="1160">
        <v>39749</v>
      </c>
      <c r="F1044" s="812" t="s">
        <v>26</v>
      </c>
      <c r="G1044" s="813">
        <v>25000000000</v>
      </c>
      <c r="H1044" s="813">
        <v>0</v>
      </c>
      <c r="I1044" s="813">
        <v>26731202358</v>
      </c>
      <c r="J1044" s="814" t="s">
        <v>657</v>
      </c>
      <c r="K1044" s="815"/>
      <c r="L1044" s="816"/>
      <c r="M1044" s="817"/>
      <c r="N1044" s="818"/>
      <c r="O1044" s="819"/>
      <c r="P1044" s="819"/>
      <c r="Q1044" s="820"/>
      <c r="R1044" s="1161"/>
    </row>
    <row r="1045" spans="1:18">
      <c r="A1045" s="1159"/>
      <c r="B1045" s="1158" t="s">
        <v>1343</v>
      </c>
      <c r="C1045" s="1158" t="s">
        <v>692</v>
      </c>
      <c r="D1045" s="1158" t="s">
        <v>16</v>
      </c>
      <c r="E1045" s="1160">
        <v>39981</v>
      </c>
      <c r="F1045" s="812"/>
      <c r="G1045" s="813"/>
      <c r="H1045" s="813"/>
      <c r="I1045" s="813"/>
      <c r="J1045" s="814"/>
      <c r="K1045" s="815">
        <v>25000000000</v>
      </c>
      <c r="L1045" s="816"/>
      <c r="M1045" s="817">
        <v>2500000</v>
      </c>
      <c r="N1045" s="818">
        <v>10000</v>
      </c>
      <c r="O1045" s="819"/>
      <c r="P1045" s="819"/>
      <c r="Q1045" s="820"/>
      <c r="R1045" s="1161"/>
    </row>
    <row r="1046" spans="1:18">
      <c r="A1046" s="1159"/>
      <c r="B1046" s="1158" t="s">
        <v>1343</v>
      </c>
      <c r="C1046" s="1158" t="s">
        <v>692</v>
      </c>
      <c r="D1046" s="1158" t="s">
        <v>16</v>
      </c>
      <c r="E1046" s="1160">
        <v>40163</v>
      </c>
      <c r="F1046" s="812"/>
      <c r="G1046" s="813"/>
      <c r="H1046" s="813"/>
      <c r="I1046" s="813"/>
      <c r="J1046" s="814"/>
      <c r="K1046" s="815"/>
      <c r="L1046" s="816"/>
      <c r="M1046" s="817"/>
      <c r="N1046" s="818"/>
      <c r="O1046" s="819"/>
      <c r="P1046" s="819"/>
      <c r="Q1046" s="820">
        <v>936063469.11000001</v>
      </c>
      <c r="R1046" s="1161">
        <v>88401697</v>
      </c>
    </row>
    <row r="1047" spans="1:18">
      <c r="A1047" s="1159" t="s">
        <v>1992</v>
      </c>
      <c r="B1047" s="1158" t="s">
        <v>1344</v>
      </c>
      <c r="C1047" s="1158" t="s">
        <v>1345</v>
      </c>
      <c r="D1047" s="1158" t="s">
        <v>757</v>
      </c>
      <c r="E1047" s="1160">
        <v>39843</v>
      </c>
      <c r="F1047" s="812" t="s">
        <v>49</v>
      </c>
      <c r="G1047" s="813">
        <v>10449000</v>
      </c>
      <c r="H1047" s="813">
        <v>0</v>
      </c>
      <c r="I1047" s="813">
        <v>12423046.75</v>
      </c>
      <c r="J1047" s="814" t="s">
        <v>657</v>
      </c>
      <c r="K1047" s="815"/>
      <c r="L1047" s="816"/>
      <c r="M1047" s="817"/>
      <c r="N1047" s="818"/>
      <c r="O1047" s="819"/>
      <c r="P1047" s="819"/>
      <c r="Q1047" s="820"/>
      <c r="R1047" s="1161"/>
    </row>
    <row r="1048" spans="1:18">
      <c r="A1048" s="1159"/>
      <c r="B1048" s="1158" t="s">
        <v>1344</v>
      </c>
      <c r="C1048" s="1158" t="s">
        <v>1345</v>
      </c>
      <c r="D1048" s="1158" t="s">
        <v>757</v>
      </c>
      <c r="E1048" s="1160">
        <v>40773</v>
      </c>
      <c r="F1048" s="812"/>
      <c r="G1048" s="813"/>
      <c r="H1048" s="813"/>
      <c r="I1048" s="813"/>
      <c r="J1048" s="814"/>
      <c r="K1048" s="815">
        <v>10449000</v>
      </c>
      <c r="L1048" s="816"/>
      <c r="M1048" s="817">
        <v>10449</v>
      </c>
      <c r="N1048" s="818">
        <v>1000</v>
      </c>
      <c r="O1048" s="819"/>
      <c r="P1048" s="819"/>
      <c r="Q1048" s="820">
        <v>522000</v>
      </c>
      <c r="R1048" s="1161">
        <v>522</v>
      </c>
    </row>
    <row r="1049" spans="1:18">
      <c r="A1049" s="1159">
        <v>11</v>
      </c>
      <c r="B1049" s="1158" t="s">
        <v>1346</v>
      </c>
      <c r="C1049" s="1158" t="s">
        <v>1347</v>
      </c>
      <c r="D1049" s="1158" t="s">
        <v>128</v>
      </c>
      <c r="E1049" s="1160">
        <v>39766</v>
      </c>
      <c r="F1049" s="812" t="s">
        <v>26</v>
      </c>
      <c r="G1049" s="813">
        <v>2500000000</v>
      </c>
      <c r="H1049" s="813">
        <v>0</v>
      </c>
      <c r="I1049" s="813">
        <v>2867222222.2199998</v>
      </c>
      <c r="J1049" s="814" t="s">
        <v>657</v>
      </c>
      <c r="K1049" s="815"/>
      <c r="L1049" s="816"/>
      <c r="M1049" s="817"/>
      <c r="N1049" s="818"/>
      <c r="O1049" s="819"/>
      <c r="P1049" s="819"/>
      <c r="Q1049" s="820"/>
      <c r="R1049" s="1161"/>
    </row>
    <row r="1050" spans="1:18">
      <c r="A1050" s="1159"/>
      <c r="B1050" s="1158" t="s">
        <v>1346</v>
      </c>
      <c r="C1050" s="1158" t="s">
        <v>1347</v>
      </c>
      <c r="D1050" s="1158" t="s">
        <v>128</v>
      </c>
      <c r="E1050" s="1160">
        <v>40632</v>
      </c>
      <c r="F1050" s="812"/>
      <c r="G1050" s="813"/>
      <c r="H1050" s="813"/>
      <c r="I1050" s="813"/>
      <c r="J1050" s="814"/>
      <c r="K1050" s="815">
        <v>2500000000</v>
      </c>
      <c r="L1050" s="816"/>
      <c r="M1050" s="817">
        <v>25000</v>
      </c>
      <c r="N1050" s="818">
        <v>100000</v>
      </c>
      <c r="O1050" s="819"/>
      <c r="P1050" s="819"/>
      <c r="Q1050" s="820"/>
      <c r="R1050" s="1161"/>
    </row>
    <row r="1051" spans="1:18">
      <c r="A1051" s="1159"/>
      <c r="B1051" s="1158" t="s">
        <v>1346</v>
      </c>
      <c r="C1051" s="1158" t="s">
        <v>1347</v>
      </c>
      <c r="D1051" s="1158" t="s">
        <v>128</v>
      </c>
      <c r="E1051" s="1160">
        <v>40653</v>
      </c>
      <c r="F1051" s="812"/>
      <c r="G1051" s="813"/>
      <c r="H1051" s="813"/>
      <c r="I1051" s="813"/>
      <c r="J1051" s="814"/>
      <c r="K1051" s="815"/>
      <c r="L1051" s="816"/>
      <c r="M1051" s="817"/>
      <c r="N1051" s="818"/>
      <c r="O1051" s="819"/>
      <c r="P1051" s="819"/>
      <c r="Q1051" s="820">
        <v>70000000</v>
      </c>
      <c r="R1051" s="1161">
        <v>35244361</v>
      </c>
    </row>
    <row r="1052" spans="1:18">
      <c r="A1052" s="1159">
        <v>8</v>
      </c>
      <c r="B1052" s="1158" t="s">
        <v>1348</v>
      </c>
      <c r="C1052" s="1158" t="s">
        <v>1349</v>
      </c>
      <c r="D1052" s="1158" t="s">
        <v>90</v>
      </c>
      <c r="E1052" s="1160">
        <v>39892</v>
      </c>
      <c r="F1052" s="812" t="s">
        <v>49</v>
      </c>
      <c r="G1052" s="813">
        <v>470000</v>
      </c>
      <c r="H1052" s="813">
        <v>470000</v>
      </c>
      <c r="I1052" s="813">
        <v>112975</v>
      </c>
      <c r="J1052" s="814" t="s">
        <v>662</v>
      </c>
      <c r="K1052" s="815"/>
      <c r="L1052" s="816"/>
      <c r="M1052" s="817"/>
      <c r="N1052" s="818"/>
      <c r="O1052" s="819"/>
      <c r="P1052" s="819"/>
      <c r="Q1052" s="820"/>
      <c r="R1052" s="1161"/>
    </row>
    <row r="1053" spans="1:18">
      <c r="A1053" s="1159" t="s">
        <v>1993</v>
      </c>
      <c r="B1053" s="1158" t="s">
        <v>1350</v>
      </c>
      <c r="C1053" s="1158" t="s">
        <v>1351</v>
      </c>
      <c r="D1053" s="1158" t="s">
        <v>55</v>
      </c>
      <c r="E1053" s="1160">
        <v>40046</v>
      </c>
      <c r="F1053" s="812" t="s">
        <v>49</v>
      </c>
      <c r="G1053" s="813">
        <v>4000000</v>
      </c>
      <c r="H1053" s="813">
        <v>0</v>
      </c>
      <c r="I1053" s="813">
        <v>4137336.64</v>
      </c>
      <c r="J1053" s="814" t="s">
        <v>673</v>
      </c>
      <c r="K1053" s="815"/>
      <c r="L1053" s="816"/>
      <c r="M1053" s="817"/>
      <c r="N1053" s="818"/>
      <c r="O1053" s="819"/>
      <c r="P1053" s="819"/>
      <c r="Q1053" s="820"/>
      <c r="R1053" s="1161"/>
    </row>
    <row r="1054" spans="1:18">
      <c r="A1054" s="1159"/>
      <c r="B1054" s="1158" t="s">
        <v>1350</v>
      </c>
      <c r="C1054" s="1158" t="s">
        <v>1351</v>
      </c>
      <c r="D1054" s="1158" t="s">
        <v>55</v>
      </c>
      <c r="E1054" s="1160">
        <v>41243</v>
      </c>
      <c r="F1054" s="812"/>
      <c r="G1054" s="813"/>
      <c r="H1054" s="813"/>
      <c r="I1054" s="813"/>
      <c r="J1054" s="814"/>
      <c r="K1054" s="815">
        <v>3308000</v>
      </c>
      <c r="L1054" s="816"/>
      <c r="M1054" s="817">
        <v>4000</v>
      </c>
      <c r="N1054" s="818">
        <v>827</v>
      </c>
      <c r="O1054" s="819">
        <v>-692000</v>
      </c>
      <c r="P1054" s="819"/>
      <c r="Q1054" s="820">
        <v>140400</v>
      </c>
      <c r="R1054" s="1161">
        <v>200</v>
      </c>
    </row>
    <row r="1055" spans="1:18">
      <c r="A1055" s="1159"/>
      <c r="B1055" s="1158" t="s">
        <v>1350</v>
      </c>
      <c r="C1055" s="1158" t="s">
        <v>1351</v>
      </c>
      <c r="D1055" s="1158" t="s">
        <v>55</v>
      </c>
      <c r="E1055" s="1160">
        <v>41285</v>
      </c>
      <c r="F1055" s="812"/>
      <c r="G1055" s="813"/>
      <c r="H1055" s="813"/>
      <c r="I1055" s="813"/>
      <c r="J1055" s="814"/>
      <c r="K1055" s="815"/>
      <c r="L1055" s="816">
        <v>-25000</v>
      </c>
      <c r="M1055" s="817"/>
      <c r="N1055" s="818"/>
      <c r="O1055" s="819"/>
      <c r="P1055" s="819"/>
      <c r="Q1055" s="820"/>
      <c r="R1055" s="1161"/>
    </row>
    <row r="1056" spans="1:18">
      <c r="A1056" s="1159" t="s">
        <v>2028</v>
      </c>
      <c r="B1056" s="1158" t="s">
        <v>1352</v>
      </c>
      <c r="C1056" s="1158" t="s">
        <v>1353</v>
      </c>
      <c r="D1056" s="1158" t="s">
        <v>89</v>
      </c>
      <c r="E1056" s="1160">
        <v>39864</v>
      </c>
      <c r="F1056" s="812" t="s">
        <v>49</v>
      </c>
      <c r="G1056" s="813">
        <v>1998000</v>
      </c>
      <c r="H1056" s="813">
        <v>0</v>
      </c>
      <c r="I1056" s="813">
        <v>4818134.5</v>
      </c>
      <c r="J1056" s="814" t="s">
        <v>657</v>
      </c>
      <c r="K1056" s="815"/>
      <c r="L1056" s="816"/>
      <c r="M1056" s="817"/>
      <c r="N1056" s="818"/>
      <c r="O1056" s="819"/>
      <c r="P1056" s="819"/>
      <c r="Q1056" s="820"/>
      <c r="R1056" s="1161"/>
    </row>
    <row r="1057" spans="1:18">
      <c r="A1057" s="1159"/>
      <c r="B1057" s="1158" t="s">
        <v>1352</v>
      </c>
      <c r="C1057" s="1158" t="s">
        <v>1353</v>
      </c>
      <c r="D1057" s="1158" t="s">
        <v>89</v>
      </c>
      <c r="E1057" s="1160">
        <v>40176</v>
      </c>
      <c r="F1057" s="812"/>
      <c r="G1057" s="813">
        <v>2453000</v>
      </c>
      <c r="H1057" s="813"/>
      <c r="I1057" s="813"/>
      <c r="J1057" s="814"/>
      <c r="K1057" s="815"/>
      <c r="L1057" s="816"/>
      <c r="M1057" s="817"/>
      <c r="N1057" s="818"/>
      <c r="O1057" s="819"/>
      <c r="P1057" s="819"/>
      <c r="Q1057" s="820"/>
      <c r="R1057" s="1161"/>
    </row>
    <row r="1058" spans="1:18">
      <c r="A1058" s="1159"/>
      <c r="B1058" s="1158" t="s">
        <v>1352</v>
      </c>
      <c r="C1058" s="1158" t="s">
        <v>1353</v>
      </c>
      <c r="D1058" s="1158" t="s">
        <v>89</v>
      </c>
      <c r="E1058" s="1160">
        <v>40450</v>
      </c>
      <c r="F1058" s="812"/>
      <c r="G1058" s="813"/>
      <c r="H1058" s="813"/>
      <c r="I1058" s="813"/>
      <c r="J1058" s="814"/>
      <c r="K1058" s="815">
        <v>4451000</v>
      </c>
      <c r="L1058" s="816"/>
      <c r="M1058" s="817">
        <v>4451</v>
      </c>
      <c r="N1058" s="818">
        <v>1000</v>
      </c>
      <c r="O1058" s="819"/>
      <c r="P1058" s="819"/>
      <c r="Q1058" s="820">
        <v>100000</v>
      </c>
      <c r="R1058" s="1161">
        <v>100</v>
      </c>
    </row>
    <row r="1059" spans="1:18">
      <c r="A1059" s="1159">
        <v>11</v>
      </c>
      <c r="B1059" s="1158" t="s">
        <v>1354</v>
      </c>
      <c r="C1059" s="1158" t="s">
        <v>1355</v>
      </c>
      <c r="D1059" s="1158" t="s">
        <v>151</v>
      </c>
      <c r="E1059" s="1160">
        <v>39850</v>
      </c>
      <c r="F1059" s="812" t="s">
        <v>26</v>
      </c>
      <c r="G1059" s="813">
        <v>59000000</v>
      </c>
      <c r="H1059" s="813">
        <v>0</v>
      </c>
      <c r="I1059" s="813">
        <v>68260833.329999998</v>
      </c>
      <c r="J1059" s="814" t="s">
        <v>657</v>
      </c>
      <c r="K1059" s="815"/>
      <c r="L1059" s="816"/>
      <c r="M1059" s="817"/>
      <c r="N1059" s="818"/>
      <c r="O1059" s="819"/>
      <c r="P1059" s="819"/>
      <c r="Q1059" s="820"/>
      <c r="R1059" s="1161"/>
    </row>
    <row r="1060" spans="1:18">
      <c r="A1060" s="1159"/>
      <c r="B1060" s="1158" t="s">
        <v>1354</v>
      </c>
      <c r="C1060" s="1158" t="s">
        <v>1355</v>
      </c>
      <c r="D1060" s="1158" t="s">
        <v>151</v>
      </c>
      <c r="E1060" s="1160">
        <v>40394</v>
      </c>
      <c r="F1060" s="812"/>
      <c r="G1060" s="813"/>
      <c r="H1060" s="813"/>
      <c r="I1060" s="813"/>
      <c r="J1060" s="814"/>
      <c r="K1060" s="815">
        <v>20000000</v>
      </c>
      <c r="L1060" s="816"/>
      <c r="M1060" s="817">
        <v>20000</v>
      </c>
      <c r="N1060" s="818">
        <v>1000</v>
      </c>
      <c r="O1060" s="819"/>
      <c r="P1060" s="819"/>
      <c r="Q1060" s="820"/>
      <c r="R1060" s="1161"/>
    </row>
    <row r="1061" spans="1:18">
      <c r="A1061" s="1159"/>
      <c r="B1061" s="1158" t="s">
        <v>1354</v>
      </c>
      <c r="C1061" s="1158" t="s">
        <v>1355</v>
      </c>
      <c r="D1061" s="1158" t="s">
        <v>151</v>
      </c>
      <c r="E1061" s="1160">
        <v>40618</v>
      </c>
      <c r="F1061" s="812"/>
      <c r="G1061" s="813"/>
      <c r="H1061" s="813"/>
      <c r="I1061" s="813"/>
      <c r="J1061" s="814"/>
      <c r="K1061" s="815">
        <v>20000000</v>
      </c>
      <c r="L1061" s="816"/>
      <c r="M1061" s="817">
        <v>20000</v>
      </c>
      <c r="N1061" s="818">
        <v>1000</v>
      </c>
      <c r="O1061" s="819"/>
      <c r="P1061" s="819"/>
      <c r="Q1061" s="820"/>
      <c r="R1061" s="1161"/>
    </row>
    <row r="1062" spans="1:18">
      <c r="A1062" s="1159"/>
      <c r="B1062" s="1158" t="s">
        <v>1354</v>
      </c>
      <c r="C1062" s="1158" t="s">
        <v>1355</v>
      </c>
      <c r="D1062" s="1158" t="s">
        <v>151</v>
      </c>
      <c r="E1062" s="1160">
        <v>40947</v>
      </c>
      <c r="F1062" s="812"/>
      <c r="G1062" s="813"/>
      <c r="H1062" s="813"/>
      <c r="I1062" s="813"/>
      <c r="J1062" s="814"/>
      <c r="K1062" s="815">
        <v>19000000</v>
      </c>
      <c r="L1062" s="816"/>
      <c r="M1062" s="817">
        <v>19000</v>
      </c>
      <c r="N1062" s="818">
        <v>1000</v>
      </c>
      <c r="O1062" s="819"/>
      <c r="P1062" s="819"/>
      <c r="Q1062" s="820"/>
      <c r="R1062" s="1161"/>
    </row>
    <row r="1063" spans="1:18">
      <c r="A1063" s="1159"/>
      <c r="B1063" s="1158" t="s">
        <v>1354</v>
      </c>
      <c r="C1063" s="1158" t="s">
        <v>1355</v>
      </c>
      <c r="D1063" s="1158" t="s">
        <v>151</v>
      </c>
      <c r="E1063" s="1160">
        <v>40968</v>
      </c>
      <c r="F1063" s="812"/>
      <c r="G1063" s="813"/>
      <c r="H1063" s="813"/>
      <c r="I1063" s="813"/>
      <c r="J1063" s="814"/>
      <c r="K1063" s="815"/>
      <c r="L1063" s="816"/>
      <c r="M1063" s="817"/>
      <c r="N1063" s="818"/>
      <c r="O1063" s="819"/>
      <c r="P1063" s="819"/>
      <c r="Q1063" s="820">
        <v>2800000</v>
      </c>
      <c r="R1063" s="1161">
        <v>997049.55</v>
      </c>
    </row>
    <row r="1064" spans="1:18">
      <c r="A1064" s="1159">
        <v>12</v>
      </c>
      <c r="B1064" s="1158" t="s">
        <v>1356</v>
      </c>
      <c r="C1064" s="1158" t="s">
        <v>1074</v>
      </c>
      <c r="D1064" s="1158" t="s">
        <v>101</v>
      </c>
      <c r="E1064" s="1160">
        <v>39871</v>
      </c>
      <c r="F1064" s="812" t="s">
        <v>26</v>
      </c>
      <c r="G1064" s="813">
        <v>56044000</v>
      </c>
      <c r="H1064" s="813">
        <v>0</v>
      </c>
      <c r="I1064" s="813">
        <v>60517713.329999998</v>
      </c>
      <c r="J1064" s="814" t="s">
        <v>657</v>
      </c>
      <c r="K1064" s="815"/>
      <c r="L1064" s="816"/>
      <c r="M1064" s="817"/>
      <c r="N1064" s="818"/>
      <c r="O1064" s="819"/>
      <c r="P1064" s="819"/>
      <c r="Q1064" s="820"/>
      <c r="R1064" s="1161"/>
    </row>
    <row r="1065" spans="1:18">
      <c r="A1065" s="1159"/>
      <c r="B1065" s="1158" t="s">
        <v>1356</v>
      </c>
      <c r="C1065" s="1158" t="s">
        <v>1074</v>
      </c>
      <c r="D1065" s="1158" t="s">
        <v>101</v>
      </c>
      <c r="E1065" s="1160">
        <v>40338</v>
      </c>
      <c r="F1065" s="812"/>
      <c r="G1065" s="813"/>
      <c r="H1065" s="813"/>
      <c r="I1065" s="813"/>
      <c r="J1065" s="814"/>
      <c r="K1065" s="815">
        <v>56044000</v>
      </c>
      <c r="L1065" s="816"/>
      <c r="M1065" s="817">
        <v>56044</v>
      </c>
      <c r="N1065" s="818">
        <v>1000</v>
      </c>
      <c r="O1065" s="819"/>
      <c r="P1065" s="819"/>
      <c r="Q1065" s="820"/>
      <c r="R1065" s="1161"/>
    </row>
    <row r="1066" spans="1:18">
      <c r="A1066" s="1159"/>
      <c r="B1066" s="1158" t="s">
        <v>1356</v>
      </c>
      <c r="C1066" s="1158" t="s">
        <v>1074</v>
      </c>
      <c r="D1066" s="1158" t="s">
        <v>101</v>
      </c>
      <c r="E1066" s="1160">
        <v>40869</v>
      </c>
      <c r="F1066" s="812"/>
      <c r="G1066" s="813"/>
      <c r="H1066" s="813"/>
      <c r="I1066" s="813"/>
      <c r="J1066" s="814"/>
      <c r="K1066" s="815"/>
      <c r="L1066" s="816"/>
      <c r="M1066" s="817"/>
      <c r="N1066" s="818"/>
      <c r="O1066" s="819"/>
      <c r="P1066" s="819"/>
      <c r="Q1066" s="820">
        <v>877557</v>
      </c>
      <c r="R1066" s="1161">
        <v>198269</v>
      </c>
    </row>
    <row r="1067" spans="1:18">
      <c r="A1067" s="1159" t="s">
        <v>1993</v>
      </c>
      <c r="B1067" s="1158" t="s">
        <v>1357</v>
      </c>
      <c r="C1067" s="1158" t="s">
        <v>832</v>
      </c>
      <c r="D1067" s="1158" t="s">
        <v>88</v>
      </c>
      <c r="E1067" s="1160">
        <v>40165</v>
      </c>
      <c r="F1067" s="812" t="s">
        <v>49</v>
      </c>
      <c r="G1067" s="813">
        <v>3000000</v>
      </c>
      <c r="H1067" s="813">
        <v>0</v>
      </c>
      <c r="I1067" s="813">
        <v>2932162.5</v>
      </c>
      <c r="J1067" s="814" t="s">
        <v>673</v>
      </c>
      <c r="K1067" s="815"/>
      <c r="L1067" s="816"/>
      <c r="M1067" s="817"/>
      <c r="N1067" s="818"/>
      <c r="O1067" s="819"/>
      <c r="P1067" s="819"/>
      <c r="Q1067" s="820"/>
      <c r="R1067" s="1161"/>
    </row>
    <row r="1068" spans="1:18">
      <c r="A1068" s="1159"/>
      <c r="B1068" s="1158" t="s">
        <v>1357</v>
      </c>
      <c r="C1068" s="1158" t="s">
        <v>832</v>
      </c>
      <c r="D1068" s="1158" t="s">
        <v>88</v>
      </c>
      <c r="E1068" s="1160">
        <v>41242</v>
      </c>
      <c r="F1068" s="812"/>
      <c r="G1068" s="813"/>
      <c r="H1068" s="813"/>
      <c r="I1068" s="813"/>
      <c r="J1068" s="814"/>
      <c r="K1068" s="815">
        <v>2370930</v>
      </c>
      <c r="L1068" s="816"/>
      <c r="M1068" s="817">
        <v>3000</v>
      </c>
      <c r="N1068" s="818">
        <v>790.3</v>
      </c>
      <c r="O1068" s="819">
        <v>-629070</v>
      </c>
      <c r="P1068" s="819"/>
      <c r="Q1068" s="820">
        <v>104375</v>
      </c>
      <c r="R1068" s="1161">
        <v>150</v>
      </c>
    </row>
    <row r="1069" spans="1:18">
      <c r="A1069" s="1159"/>
      <c r="B1069" s="1158" t="s">
        <v>1357</v>
      </c>
      <c r="C1069" s="1158" t="s">
        <v>832</v>
      </c>
      <c r="D1069" s="1158" t="s">
        <v>88</v>
      </c>
      <c r="E1069" s="1160">
        <v>41285</v>
      </c>
      <c r="F1069" s="812"/>
      <c r="G1069" s="813"/>
      <c r="H1069" s="813"/>
      <c r="I1069" s="813"/>
      <c r="J1069" s="814"/>
      <c r="K1069" s="815"/>
      <c r="L1069" s="816">
        <v>-23709.29</v>
      </c>
      <c r="M1069" s="817"/>
      <c r="N1069" s="818"/>
      <c r="O1069" s="819"/>
      <c r="P1069" s="819"/>
      <c r="Q1069" s="820"/>
      <c r="R1069" s="1161"/>
    </row>
    <row r="1070" spans="1:18">
      <c r="A1070" s="1159"/>
      <c r="B1070" s="1158" t="s">
        <v>1357</v>
      </c>
      <c r="C1070" s="1158" t="s">
        <v>832</v>
      </c>
      <c r="D1070" s="1158" t="s">
        <v>88</v>
      </c>
      <c r="E1070" s="1160">
        <v>41359</v>
      </c>
      <c r="F1070" s="812"/>
      <c r="G1070" s="813"/>
      <c r="H1070" s="813"/>
      <c r="I1070" s="813"/>
      <c r="J1070" s="814"/>
      <c r="K1070" s="815"/>
      <c r="L1070" s="816">
        <v>-1290.71</v>
      </c>
      <c r="M1070" s="817"/>
      <c r="N1070" s="818"/>
      <c r="O1070" s="819"/>
      <c r="P1070" s="819"/>
      <c r="Q1070" s="820"/>
      <c r="R1070" s="1161"/>
    </row>
    <row r="1071" spans="1:18">
      <c r="A1071" s="1159">
        <v>11</v>
      </c>
      <c r="B1071" s="1158" t="s">
        <v>1358</v>
      </c>
      <c r="C1071" s="1158" t="s">
        <v>860</v>
      </c>
      <c r="D1071" s="1158" t="s">
        <v>128</v>
      </c>
      <c r="E1071" s="1160">
        <v>39822</v>
      </c>
      <c r="F1071" s="812" t="s">
        <v>26</v>
      </c>
      <c r="G1071" s="813">
        <v>13400000</v>
      </c>
      <c r="H1071" s="813">
        <v>0</v>
      </c>
      <c r="I1071" s="813">
        <v>14527390.33</v>
      </c>
      <c r="J1071" s="814" t="s">
        <v>657</v>
      </c>
      <c r="K1071" s="815"/>
      <c r="L1071" s="816"/>
      <c r="M1071" s="817"/>
      <c r="N1071" s="818"/>
      <c r="O1071" s="819"/>
      <c r="P1071" s="819"/>
      <c r="Q1071" s="820"/>
      <c r="R1071" s="1161"/>
    </row>
    <row r="1072" spans="1:18">
      <c r="A1072" s="1159"/>
      <c r="B1072" s="1158" t="s">
        <v>1358</v>
      </c>
      <c r="C1072" s="1158" t="s">
        <v>860</v>
      </c>
      <c r="D1072" s="1158" t="s">
        <v>128</v>
      </c>
      <c r="E1072" s="1160">
        <v>40107</v>
      </c>
      <c r="F1072" s="812"/>
      <c r="G1072" s="813"/>
      <c r="H1072" s="813"/>
      <c r="I1072" s="813"/>
      <c r="J1072" s="814"/>
      <c r="K1072" s="815">
        <v>13400000</v>
      </c>
      <c r="L1072" s="816"/>
      <c r="M1072" s="817">
        <v>13400</v>
      </c>
      <c r="N1072" s="818">
        <v>1000</v>
      </c>
      <c r="O1072" s="819"/>
      <c r="P1072" s="819"/>
      <c r="Q1072" s="820"/>
      <c r="R1072" s="1161"/>
    </row>
    <row r="1073" spans="1:18">
      <c r="A1073" s="1159"/>
      <c r="B1073" s="1158" t="s">
        <v>1358</v>
      </c>
      <c r="C1073" s="1158" t="s">
        <v>860</v>
      </c>
      <c r="D1073" s="1158" t="s">
        <v>128</v>
      </c>
      <c r="E1073" s="1160">
        <v>40869</v>
      </c>
      <c r="F1073" s="812"/>
      <c r="G1073" s="813"/>
      <c r="H1073" s="813"/>
      <c r="I1073" s="813"/>
      <c r="J1073" s="814"/>
      <c r="K1073" s="815"/>
      <c r="L1073" s="816"/>
      <c r="M1073" s="817"/>
      <c r="N1073" s="818"/>
      <c r="O1073" s="819"/>
      <c r="P1073" s="819"/>
      <c r="Q1073" s="820">
        <v>602557</v>
      </c>
      <c r="R1073" s="1161">
        <v>217063</v>
      </c>
    </row>
    <row r="1074" spans="1:18">
      <c r="A1074" s="1159" t="s">
        <v>1991</v>
      </c>
      <c r="B1074" s="1158" t="s">
        <v>1359</v>
      </c>
      <c r="C1074" s="1158" t="s">
        <v>1360</v>
      </c>
      <c r="D1074" s="1158" t="s">
        <v>177</v>
      </c>
      <c r="E1074" s="1160">
        <v>39805</v>
      </c>
      <c r="F1074" s="812" t="s">
        <v>49</v>
      </c>
      <c r="G1074" s="813">
        <v>5830000</v>
      </c>
      <c r="H1074" s="813">
        <v>0</v>
      </c>
      <c r="I1074" s="813">
        <v>6731961.0599999996</v>
      </c>
      <c r="J1074" s="814" t="s">
        <v>657</v>
      </c>
      <c r="K1074" s="815"/>
      <c r="L1074" s="816"/>
      <c r="M1074" s="817"/>
      <c r="N1074" s="818"/>
      <c r="O1074" s="819"/>
      <c r="P1074" s="819"/>
      <c r="Q1074" s="820"/>
      <c r="R1074" s="1161"/>
    </row>
    <row r="1075" spans="1:18">
      <c r="A1075" s="1159"/>
      <c r="B1075" s="1158" t="s">
        <v>1359</v>
      </c>
      <c r="C1075" s="1158" t="s">
        <v>1360</v>
      </c>
      <c r="D1075" s="1158" t="s">
        <v>177</v>
      </c>
      <c r="E1075" s="1160">
        <v>40506</v>
      </c>
      <c r="F1075" s="812"/>
      <c r="G1075" s="813"/>
      <c r="H1075" s="813"/>
      <c r="I1075" s="813"/>
      <c r="J1075" s="814"/>
      <c r="K1075" s="815">
        <v>5830000</v>
      </c>
      <c r="L1075" s="816"/>
      <c r="M1075" s="817">
        <v>5830</v>
      </c>
      <c r="N1075" s="818">
        <v>1000</v>
      </c>
      <c r="O1075" s="819"/>
      <c r="P1075" s="819"/>
      <c r="Q1075" s="820">
        <v>292000</v>
      </c>
      <c r="R1075" s="1161">
        <v>292</v>
      </c>
    </row>
    <row r="1076" spans="1:18">
      <c r="A1076" s="1159" t="s">
        <v>2054</v>
      </c>
      <c r="B1076" s="1158" t="s">
        <v>1361</v>
      </c>
      <c r="C1076" s="1158" t="s">
        <v>832</v>
      </c>
      <c r="D1076" s="1158" t="s">
        <v>88</v>
      </c>
      <c r="E1076" s="1160">
        <v>39843</v>
      </c>
      <c r="F1076" s="812" t="s">
        <v>53</v>
      </c>
      <c r="G1076" s="813">
        <v>5498000</v>
      </c>
      <c r="H1076" s="813">
        <v>0</v>
      </c>
      <c r="I1076" s="813">
        <v>355079</v>
      </c>
      <c r="J1076" s="814" t="s">
        <v>1981</v>
      </c>
      <c r="K1076" s="815"/>
      <c r="L1076" s="816"/>
      <c r="M1076" s="817"/>
      <c r="N1076" s="818"/>
      <c r="O1076" s="819"/>
      <c r="P1076" s="819"/>
      <c r="Q1076" s="820"/>
      <c r="R1076" s="1161"/>
    </row>
    <row r="1077" spans="1:18">
      <c r="A1077" s="1159"/>
      <c r="B1077" s="1158" t="s">
        <v>1361</v>
      </c>
      <c r="C1077" s="1158" t="s">
        <v>832</v>
      </c>
      <c r="D1077" s="1158" t="s">
        <v>88</v>
      </c>
      <c r="E1077" s="1160">
        <v>40613</v>
      </c>
      <c r="F1077" s="812"/>
      <c r="G1077" s="813"/>
      <c r="H1077" s="813"/>
      <c r="I1077" s="813"/>
      <c r="J1077" s="814"/>
      <c r="K1077" s="815"/>
      <c r="L1077" s="816"/>
      <c r="M1077" s="817"/>
      <c r="N1077" s="818"/>
      <c r="O1077" s="819">
        <v>-5498000</v>
      </c>
      <c r="P1077" s="819"/>
      <c r="Q1077" s="820"/>
      <c r="R1077" s="1161"/>
    </row>
    <row r="1078" spans="1:18">
      <c r="A1078" s="1159" t="s">
        <v>1995</v>
      </c>
      <c r="B1078" s="1158" t="s">
        <v>1362</v>
      </c>
      <c r="C1078" s="1158" t="s">
        <v>1363</v>
      </c>
      <c r="D1078" s="1158" t="s">
        <v>84</v>
      </c>
      <c r="E1078" s="1160">
        <v>39836</v>
      </c>
      <c r="F1078" s="812" t="s">
        <v>49</v>
      </c>
      <c r="G1078" s="813">
        <v>57500000</v>
      </c>
      <c r="H1078" s="813">
        <v>0</v>
      </c>
      <c r="I1078" s="813">
        <v>68191965.769999996</v>
      </c>
      <c r="J1078" s="814" t="s">
        <v>657</v>
      </c>
      <c r="K1078" s="815"/>
      <c r="L1078" s="816"/>
      <c r="M1078" s="817"/>
      <c r="N1078" s="818"/>
      <c r="O1078" s="819"/>
      <c r="P1078" s="819"/>
      <c r="Q1078" s="820"/>
      <c r="R1078" s="1161"/>
    </row>
    <row r="1079" spans="1:18">
      <c r="A1079" s="1159"/>
      <c r="B1079" s="1158" t="s">
        <v>1362</v>
      </c>
      <c r="C1079" s="1158" t="s">
        <v>1363</v>
      </c>
      <c r="D1079" s="1158" t="s">
        <v>84</v>
      </c>
      <c r="E1079" s="1160">
        <v>40745</v>
      </c>
      <c r="F1079" s="812"/>
      <c r="G1079" s="813"/>
      <c r="H1079" s="813"/>
      <c r="I1079" s="813"/>
      <c r="J1079" s="814"/>
      <c r="K1079" s="815">
        <v>57500000</v>
      </c>
      <c r="L1079" s="816"/>
      <c r="M1079" s="817">
        <v>57500</v>
      </c>
      <c r="N1079" s="818">
        <v>1000</v>
      </c>
      <c r="O1079" s="819"/>
      <c r="P1079" s="819"/>
      <c r="Q1079" s="820">
        <v>2875000</v>
      </c>
      <c r="R1079" s="1161">
        <v>2875</v>
      </c>
    </row>
    <row r="1080" spans="1:18">
      <c r="A1080" s="1159" t="s">
        <v>1995</v>
      </c>
      <c r="B1080" s="1158" t="s">
        <v>1364</v>
      </c>
      <c r="C1080" s="1158" t="s">
        <v>1245</v>
      </c>
      <c r="D1080" s="1158" t="s">
        <v>90</v>
      </c>
      <c r="E1080" s="1160">
        <v>39857</v>
      </c>
      <c r="F1080" s="812" t="s">
        <v>49</v>
      </c>
      <c r="G1080" s="813">
        <v>21900000</v>
      </c>
      <c r="H1080" s="813">
        <v>0</v>
      </c>
      <c r="I1080" s="813">
        <v>25995452.079999998</v>
      </c>
      <c r="J1080" s="814" t="s">
        <v>657</v>
      </c>
      <c r="K1080" s="815"/>
      <c r="L1080" s="816"/>
      <c r="M1080" s="817"/>
      <c r="N1080" s="818"/>
      <c r="O1080" s="819"/>
      <c r="P1080" s="819"/>
      <c r="Q1080" s="820"/>
      <c r="R1080" s="1161"/>
    </row>
    <row r="1081" spans="1:18">
      <c r="A1081" s="1159"/>
      <c r="B1081" s="1158" t="s">
        <v>1364</v>
      </c>
      <c r="C1081" s="1158" t="s">
        <v>1245</v>
      </c>
      <c r="D1081" s="1158" t="s">
        <v>90</v>
      </c>
      <c r="E1081" s="1160">
        <v>40773</v>
      </c>
      <c r="F1081" s="812"/>
      <c r="G1081" s="813"/>
      <c r="H1081" s="813"/>
      <c r="I1081" s="813"/>
      <c r="J1081" s="814"/>
      <c r="K1081" s="815">
        <v>21900000</v>
      </c>
      <c r="L1081" s="816"/>
      <c r="M1081" s="817">
        <v>21900</v>
      </c>
      <c r="N1081" s="818">
        <v>1000</v>
      </c>
      <c r="O1081" s="819"/>
      <c r="P1081" s="819"/>
      <c r="Q1081" s="820">
        <v>1095000</v>
      </c>
      <c r="R1081" s="1161">
        <v>1095</v>
      </c>
    </row>
    <row r="1082" spans="1:18">
      <c r="A1082" s="1159" t="s">
        <v>1997</v>
      </c>
      <c r="B1082" s="1158" t="s">
        <v>1365</v>
      </c>
      <c r="C1082" s="1158" t="s">
        <v>1186</v>
      </c>
      <c r="D1082" s="1158" t="s">
        <v>111</v>
      </c>
      <c r="E1082" s="1160">
        <v>40151</v>
      </c>
      <c r="F1082" s="812" t="s">
        <v>49</v>
      </c>
      <c r="G1082" s="813">
        <v>6500000</v>
      </c>
      <c r="H1082" s="813">
        <v>6500000</v>
      </c>
      <c r="I1082" s="813">
        <v>1352476.22</v>
      </c>
      <c r="J1082" s="814" t="s">
        <v>662</v>
      </c>
      <c r="K1082" s="815"/>
      <c r="L1082" s="816"/>
      <c r="M1082" s="817"/>
      <c r="N1082" s="818"/>
      <c r="O1082" s="819"/>
      <c r="P1082" s="819"/>
      <c r="Q1082" s="820"/>
      <c r="R1082" s="1161"/>
    </row>
    <row r="1083" spans="1:18">
      <c r="A1083" s="1159" t="s">
        <v>2009</v>
      </c>
      <c r="B1083" s="1158" t="s">
        <v>1366</v>
      </c>
      <c r="C1083" s="1158" t="s">
        <v>1162</v>
      </c>
      <c r="D1083" s="1158" t="s">
        <v>123</v>
      </c>
      <c r="E1083" s="1160">
        <v>39850</v>
      </c>
      <c r="F1083" s="812" t="s">
        <v>53</v>
      </c>
      <c r="G1083" s="813">
        <v>5645000</v>
      </c>
      <c r="H1083" s="813">
        <v>0</v>
      </c>
      <c r="I1083" s="813">
        <v>6106008.5800000001</v>
      </c>
      <c r="J1083" s="814" t="s">
        <v>657</v>
      </c>
      <c r="K1083" s="815"/>
      <c r="L1083" s="816"/>
      <c r="M1083" s="817"/>
      <c r="N1083" s="818"/>
      <c r="O1083" s="819"/>
      <c r="P1083" s="819"/>
      <c r="Q1083" s="820"/>
      <c r="R1083" s="1161"/>
    </row>
    <row r="1084" spans="1:18">
      <c r="A1084" s="1159"/>
      <c r="B1084" s="1158" t="s">
        <v>1366</v>
      </c>
      <c r="C1084" s="1158" t="s">
        <v>1162</v>
      </c>
      <c r="D1084" s="1158" t="s">
        <v>123</v>
      </c>
      <c r="E1084" s="1160">
        <v>40445</v>
      </c>
      <c r="F1084" s="812"/>
      <c r="G1084" s="813"/>
      <c r="H1084" s="813"/>
      <c r="I1084" s="813"/>
      <c r="J1084" s="814"/>
      <c r="K1084" s="815">
        <v>5645000</v>
      </c>
      <c r="L1084" s="816"/>
      <c r="M1084" s="817">
        <v>5645</v>
      </c>
      <c r="N1084" s="818">
        <v>1000</v>
      </c>
      <c r="O1084" s="819"/>
      <c r="P1084" s="819"/>
      <c r="Q1084" s="820"/>
      <c r="R1084" s="1161"/>
    </row>
    <row r="1085" spans="1:18">
      <c r="A1085" s="1159">
        <v>8</v>
      </c>
      <c r="B1085" s="1158" t="s">
        <v>1367</v>
      </c>
      <c r="C1085" s="1158" t="s">
        <v>1368</v>
      </c>
      <c r="D1085" s="1158" t="s">
        <v>105</v>
      </c>
      <c r="E1085" s="1160">
        <v>39864</v>
      </c>
      <c r="F1085" s="812" t="s">
        <v>49</v>
      </c>
      <c r="G1085" s="813">
        <v>17280000</v>
      </c>
      <c r="H1085" s="813">
        <v>17280000</v>
      </c>
      <c r="I1085" s="813">
        <v>1399560</v>
      </c>
      <c r="J1085" s="814" t="s">
        <v>662</v>
      </c>
      <c r="K1085" s="815"/>
      <c r="L1085" s="816"/>
      <c r="M1085" s="817"/>
      <c r="N1085" s="818"/>
      <c r="O1085" s="819"/>
      <c r="P1085" s="819"/>
      <c r="Q1085" s="820"/>
      <c r="R1085" s="1161"/>
    </row>
    <row r="1086" spans="1:18">
      <c r="A1086" s="1159">
        <v>11</v>
      </c>
      <c r="B1086" s="1158" t="s">
        <v>1369</v>
      </c>
      <c r="C1086" s="1158" t="s">
        <v>1370</v>
      </c>
      <c r="D1086" s="1158" t="s">
        <v>98</v>
      </c>
      <c r="E1086" s="1160">
        <v>40004</v>
      </c>
      <c r="F1086" s="812" t="s">
        <v>26</v>
      </c>
      <c r="G1086" s="813">
        <v>950000000</v>
      </c>
      <c r="H1086" s="813">
        <v>0</v>
      </c>
      <c r="I1086" s="813">
        <v>1209851873.7</v>
      </c>
      <c r="J1086" s="814" t="s">
        <v>657</v>
      </c>
      <c r="K1086" s="815"/>
      <c r="L1086" s="816"/>
      <c r="M1086" s="817"/>
      <c r="N1086" s="818"/>
      <c r="O1086" s="819"/>
      <c r="P1086" s="819"/>
      <c r="Q1086" s="820"/>
      <c r="R1086" s="1161"/>
    </row>
    <row r="1087" spans="1:18">
      <c r="A1087" s="1159"/>
      <c r="B1087" s="1158" t="s">
        <v>1369</v>
      </c>
      <c r="C1087" s="1158" t="s">
        <v>1370</v>
      </c>
      <c r="D1087" s="1158" t="s">
        <v>98</v>
      </c>
      <c r="E1087" s="1160">
        <v>40359</v>
      </c>
      <c r="F1087" s="812"/>
      <c r="G1087" s="813"/>
      <c r="H1087" s="813"/>
      <c r="I1087" s="813"/>
      <c r="J1087" s="814"/>
      <c r="K1087" s="815">
        <v>950000000</v>
      </c>
      <c r="L1087" s="816"/>
      <c r="M1087" s="817">
        <v>950000</v>
      </c>
      <c r="N1087" s="818">
        <v>1000</v>
      </c>
      <c r="O1087" s="819"/>
      <c r="P1087" s="819"/>
      <c r="Q1087" s="820"/>
      <c r="R1087" s="1161"/>
    </row>
    <row r="1088" spans="1:18">
      <c r="A1088" s="1159"/>
      <c r="B1088" s="1158" t="s">
        <v>1369</v>
      </c>
      <c r="C1088" s="1158" t="s">
        <v>1370</v>
      </c>
      <c r="D1088" s="1158" t="s">
        <v>98</v>
      </c>
      <c r="E1088" s="1160">
        <v>40443</v>
      </c>
      <c r="F1088" s="812"/>
      <c r="G1088" s="813"/>
      <c r="H1088" s="813"/>
      <c r="I1088" s="813"/>
      <c r="J1088" s="814"/>
      <c r="K1088" s="815"/>
      <c r="L1088" s="816"/>
      <c r="M1088" s="817"/>
      <c r="N1088" s="818"/>
      <c r="O1088" s="819"/>
      <c r="P1088" s="819"/>
      <c r="Q1088" s="820">
        <v>213671319.19999999</v>
      </c>
      <c r="R1088" s="1161">
        <v>13049451</v>
      </c>
    </row>
    <row r="1089" spans="1:18">
      <c r="A1089" s="1159"/>
      <c r="B1089" s="1158" t="s">
        <v>1371</v>
      </c>
      <c r="C1089" s="1158" t="s">
        <v>1372</v>
      </c>
      <c r="D1089" s="1158" t="s">
        <v>128</v>
      </c>
      <c r="E1089" s="1160">
        <v>39794</v>
      </c>
      <c r="F1089" s="812" t="s">
        <v>26</v>
      </c>
      <c r="G1089" s="813">
        <v>25223000</v>
      </c>
      <c r="H1089" s="813">
        <v>0</v>
      </c>
      <c r="I1089" s="813">
        <v>26893046.600000001</v>
      </c>
      <c r="J1089" s="814" t="s">
        <v>673</v>
      </c>
      <c r="K1089" s="815"/>
      <c r="L1089" s="816"/>
      <c r="M1089" s="817"/>
      <c r="N1089" s="818"/>
      <c r="O1089" s="819"/>
      <c r="P1089" s="819"/>
      <c r="Q1089" s="820"/>
      <c r="R1089" s="1161"/>
    </row>
    <row r="1090" spans="1:18">
      <c r="A1090" s="1159"/>
      <c r="B1090" s="1158" t="s">
        <v>1371</v>
      </c>
      <c r="C1090" s="1158" t="s">
        <v>1372</v>
      </c>
      <c r="D1090" s="1158" t="s">
        <v>128</v>
      </c>
      <c r="E1090" s="1160">
        <v>41079</v>
      </c>
      <c r="F1090" s="812"/>
      <c r="G1090" s="813"/>
      <c r="H1090" s="813"/>
      <c r="I1090" s="813"/>
      <c r="J1090" s="814"/>
      <c r="K1090" s="815">
        <v>21923074.91</v>
      </c>
      <c r="L1090" s="816">
        <v>-328846.12</v>
      </c>
      <c r="M1090" s="817">
        <v>25223</v>
      </c>
      <c r="N1090" s="818">
        <v>869.2</v>
      </c>
      <c r="O1090" s="819">
        <v>-3299925.09</v>
      </c>
      <c r="P1090" s="819"/>
      <c r="Q1090" s="820"/>
      <c r="R1090" s="1161"/>
    </row>
    <row r="1091" spans="1:18">
      <c r="A1091" s="1159"/>
      <c r="B1091" s="1158" t="s">
        <v>1371</v>
      </c>
      <c r="C1091" s="1158" t="s">
        <v>1372</v>
      </c>
      <c r="D1091" s="1158" t="s">
        <v>128</v>
      </c>
      <c r="E1091" s="1160">
        <v>41108</v>
      </c>
      <c r="F1091" s="812"/>
      <c r="G1091" s="813"/>
      <c r="H1091" s="813"/>
      <c r="I1091" s="813"/>
      <c r="J1091" s="814"/>
      <c r="K1091" s="815"/>
      <c r="L1091" s="816"/>
      <c r="M1091" s="817"/>
      <c r="N1091" s="818"/>
      <c r="O1091" s="819"/>
      <c r="P1091" s="819"/>
      <c r="Q1091" s="820">
        <v>860326</v>
      </c>
      <c r="R1091" s="1161">
        <v>561343</v>
      </c>
    </row>
    <row r="1092" spans="1:18">
      <c r="A1092" s="1159">
        <v>8</v>
      </c>
      <c r="B1092" s="1158" t="s">
        <v>1373</v>
      </c>
      <c r="C1092" s="1158" t="s">
        <v>794</v>
      </c>
      <c r="D1092" s="1158" t="s">
        <v>111</v>
      </c>
      <c r="E1092" s="1160">
        <v>39850</v>
      </c>
      <c r="F1092" s="812" t="s">
        <v>49</v>
      </c>
      <c r="G1092" s="813">
        <v>3072000</v>
      </c>
      <c r="H1092" s="813">
        <v>3072000</v>
      </c>
      <c r="I1092" s="813">
        <v>0</v>
      </c>
      <c r="J1092" s="814" t="s">
        <v>662</v>
      </c>
      <c r="K1092" s="815"/>
      <c r="L1092" s="816"/>
      <c r="M1092" s="817"/>
      <c r="N1092" s="818"/>
      <c r="O1092" s="819"/>
      <c r="P1092" s="819"/>
      <c r="Q1092" s="820"/>
      <c r="R1092" s="1161"/>
    </row>
    <row r="1093" spans="1:18">
      <c r="A1093" s="1159">
        <v>11</v>
      </c>
      <c r="B1093" s="1158" t="s">
        <v>1374</v>
      </c>
      <c r="C1093" s="1158" t="s">
        <v>1375</v>
      </c>
      <c r="D1093" s="1158" t="s">
        <v>177</v>
      </c>
      <c r="E1093" s="1160">
        <v>39794</v>
      </c>
      <c r="F1093" s="812" t="s">
        <v>26</v>
      </c>
      <c r="G1093" s="813">
        <v>15000000</v>
      </c>
      <c r="H1093" s="813">
        <v>0</v>
      </c>
      <c r="I1093" s="813">
        <v>16260000</v>
      </c>
      <c r="J1093" s="814" t="s">
        <v>657</v>
      </c>
      <c r="K1093" s="815"/>
      <c r="L1093" s="816"/>
      <c r="M1093" s="817"/>
      <c r="N1093" s="818"/>
      <c r="O1093" s="819"/>
      <c r="P1093" s="819"/>
      <c r="Q1093" s="820"/>
      <c r="R1093" s="1161"/>
    </row>
    <row r="1094" spans="1:18">
      <c r="A1094" s="1159"/>
      <c r="B1094" s="1158" t="s">
        <v>1374</v>
      </c>
      <c r="C1094" s="1158" t="s">
        <v>1375</v>
      </c>
      <c r="D1094" s="1158" t="s">
        <v>177</v>
      </c>
      <c r="E1094" s="1160">
        <v>40135</v>
      </c>
      <c r="F1094" s="812"/>
      <c r="G1094" s="813"/>
      <c r="H1094" s="813"/>
      <c r="I1094" s="813"/>
      <c r="J1094" s="814"/>
      <c r="K1094" s="815">
        <v>15000000</v>
      </c>
      <c r="L1094" s="816"/>
      <c r="M1094" s="817">
        <v>15000</v>
      </c>
      <c r="N1094" s="818">
        <v>1000</v>
      </c>
      <c r="O1094" s="819"/>
      <c r="P1094" s="819"/>
      <c r="Q1094" s="820"/>
      <c r="R1094" s="1161"/>
    </row>
    <row r="1095" spans="1:18">
      <c r="A1095" s="1159"/>
      <c r="B1095" s="1158" t="s">
        <v>1374</v>
      </c>
      <c r="C1095" s="1158" t="s">
        <v>1375</v>
      </c>
      <c r="D1095" s="1158" t="s">
        <v>177</v>
      </c>
      <c r="E1095" s="1160">
        <v>40163</v>
      </c>
      <c r="F1095" s="812"/>
      <c r="G1095" s="813"/>
      <c r="H1095" s="813"/>
      <c r="I1095" s="813"/>
      <c r="J1095" s="814"/>
      <c r="K1095" s="815"/>
      <c r="L1095" s="816"/>
      <c r="M1095" s="817"/>
      <c r="N1095" s="818"/>
      <c r="O1095" s="819"/>
      <c r="P1095" s="819"/>
      <c r="Q1095" s="820">
        <v>560000</v>
      </c>
      <c r="R1095" s="1161">
        <v>209497</v>
      </c>
    </row>
    <row r="1096" spans="1:18">
      <c r="A1096" s="1159" t="s">
        <v>2055</v>
      </c>
      <c r="B1096" s="1158" t="s">
        <v>1376</v>
      </c>
      <c r="C1096" s="1158" t="s">
        <v>1377</v>
      </c>
      <c r="D1096" s="1158" t="s">
        <v>55</v>
      </c>
      <c r="E1096" s="1160">
        <v>39990</v>
      </c>
      <c r="F1096" s="812" t="s">
        <v>53</v>
      </c>
      <c r="G1096" s="813">
        <v>11735000</v>
      </c>
      <c r="H1096" s="813">
        <v>0</v>
      </c>
      <c r="I1096" s="813">
        <v>12409762.5</v>
      </c>
      <c r="J1096" s="814" t="s">
        <v>657</v>
      </c>
      <c r="K1096" s="815"/>
      <c r="L1096" s="816"/>
      <c r="M1096" s="817"/>
      <c r="N1096" s="818"/>
      <c r="O1096" s="819"/>
      <c r="P1096" s="819"/>
      <c r="Q1096" s="820"/>
      <c r="R1096" s="1161"/>
    </row>
    <row r="1097" spans="1:18">
      <c r="A1097" s="1159"/>
      <c r="B1097" s="1158" t="s">
        <v>1376</v>
      </c>
      <c r="C1097" s="1158" t="s">
        <v>1377</v>
      </c>
      <c r="D1097" s="1158" t="s">
        <v>55</v>
      </c>
      <c r="E1097" s="1160">
        <v>40410</v>
      </c>
      <c r="F1097" s="812"/>
      <c r="G1097" s="813"/>
      <c r="H1097" s="813"/>
      <c r="I1097" s="813"/>
      <c r="J1097" s="814"/>
      <c r="K1097" s="815">
        <v>11735000</v>
      </c>
      <c r="L1097" s="816"/>
      <c r="M1097" s="817">
        <v>11735</v>
      </c>
      <c r="N1097" s="818">
        <v>1000</v>
      </c>
      <c r="O1097" s="819"/>
      <c r="P1097" s="819"/>
      <c r="Q1097" s="820"/>
      <c r="R1097" s="1161"/>
    </row>
    <row r="1098" spans="1:18">
      <c r="A1098" s="1159">
        <v>11</v>
      </c>
      <c r="B1098" s="1158" t="s">
        <v>1378</v>
      </c>
      <c r="C1098" s="1158" t="s">
        <v>996</v>
      </c>
      <c r="D1098" s="1158" t="s">
        <v>16</v>
      </c>
      <c r="E1098" s="1160">
        <v>39805</v>
      </c>
      <c r="F1098" s="812" t="s">
        <v>26</v>
      </c>
      <c r="G1098" s="813">
        <v>600000000</v>
      </c>
      <c r="H1098" s="813">
        <v>0</v>
      </c>
      <c r="I1098" s="813">
        <v>718392161.34000003</v>
      </c>
      <c r="J1098" s="814" t="s">
        <v>657</v>
      </c>
      <c r="K1098" s="815"/>
      <c r="L1098" s="816"/>
      <c r="M1098" s="817"/>
      <c r="N1098" s="818"/>
      <c r="O1098" s="819"/>
      <c r="P1098" s="819"/>
      <c r="Q1098" s="820"/>
      <c r="R1098" s="1161"/>
    </row>
    <row r="1099" spans="1:18">
      <c r="A1099" s="1159"/>
      <c r="B1099" s="1158" t="s">
        <v>1378</v>
      </c>
      <c r="C1099" s="1158" t="s">
        <v>996</v>
      </c>
      <c r="D1099" s="1158" t="s">
        <v>16</v>
      </c>
      <c r="E1099" s="1160">
        <v>40681</v>
      </c>
      <c r="F1099" s="812"/>
      <c r="G1099" s="813"/>
      <c r="H1099" s="813"/>
      <c r="I1099" s="813"/>
      <c r="J1099" s="814"/>
      <c r="K1099" s="815">
        <v>370000000</v>
      </c>
      <c r="L1099" s="816"/>
      <c r="M1099" s="817">
        <v>370000</v>
      </c>
      <c r="N1099" s="818">
        <v>1000</v>
      </c>
      <c r="O1099" s="819"/>
      <c r="P1099" s="819"/>
      <c r="Q1099" s="820"/>
      <c r="R1099" s="1161"/>
    </row>
    <row r="1100" spans="1:18">
      <c r="A1100" s="1159"/>
      <c r="B1100" s="1158" t="s">
        <v>1378</v>
      </c>
      <c r="C1100" s="1158" t="s">
        <v>996</v>
      </c>
      <c r="D1100" s="1158" t="s">
        <v>16</v>
      </c>
      <c r="E1100" s="1160">
        <v>41142</v>
      </c>
      <c r="F1100" s="812"/>
      <c r="G1100" s="813"/>
      <c r="H1100" s="813"/>
      <c r="I1100" s="813"/>
      <c r="J1100" s="814"/>
      <c r="K1100" s="815">
        <v>230000000</v>
      </c>
      <c r="L1100" s="816"/>
      <c r="M1100" s="817">
        <v>230000</v>
      </c>
      <c r="N1100" s="818">
        <v>1000</v>
      </c>
      <c r="O1100" s="819"/>
      <c r="P1100" s="819"/>
      <c r="Q1100" s="820"/>
      <c r="R1100" s="1161"/>
    </row>
    <row r="1101" spans="1:18">
      <c r="A1101" s="1159"/>
      <c r="B1101" s="1158" t="s">
        <v>1378</v>
      </c>
      <c r="C1101" s="1158" t="s">
        <v>996</v>
      </c>
      <c r="D1101" s="1158" t="s">
        <v>16</v>
      </c>
      <c r="E1101" s="1160">
        <v>41260</v>
      </c>
      <c r="F1101" s="812"/>
      <c r="G1101" s="813"/>
      <c r="H1101" s="813"/>
      <c r="I1101" s="813"/>
      <c r="J1101" s="814"/>
      <c r="K1101" s="815"/>
      <c r="L1101" s="816"/>
      <c r="M1101" s="817"/>
      <c r="N1101" s="818"/>
      <c r="O1101" s="819"/>
      <c r="P1101" s="819"/>
      <c r="Q1101" s="820">
        <v>31838761.34</v>
      </c>
      <c r="R1101" s="1161">
        <v>1218522</v>
      </c>
    </row>
    <row r="1102" spans="1:18">
      <c r="A1102" s="1159"/>
      <c r="B1102" s="1158" t="s">
        <v>1379</v>
      </c>
      <c r="C1102" s="1158" t="s">
        <v>1380</v>
      </c>
      <c r="D1102" s="1158" t="s">
        <v>38</v>
      </c>
      <c r="E1102" s="1160">
        <v>39927</v>
      </c>
      <c r="F1102" s="812" t="s">
        <v>26</v>
      </c>
      <c r="G1102" s="813">
        <v>11000000</v>
      </c>
      <c r="H1102" s="813">
        <v>0</v>
      </c>
      <c r="I1102" s="813">
        <v>13521828.15</v>
      </c>
      <c r="J1102" s="814" t="s">
        <v>673</v>
      </c>
      <c r="K1102" s="815"/>
      <c r="L1102" s="816"/>
      <c r="M1102" s="817"/>
      <c r="N1102" s="818"/>
      <c r="O1102" s="819"/>
      <c r="P1102" s="819"/>
      <c r="Q1102" s="820"/>
      <c r="R1102" s="1161"/>
    </row>
    <row r="1103" spans="1:18">
      <c r="A1103" s="1159"/>
      <c r="B1103" s="1158" t="s">
        <v>1379</v>
      </c>
      <c r="C1103" s="1158" t="s">
        <v>1380</v>
      </c>
      <c r="D1103" s="1158" t="s">
        <v>38</v>
      </c>
      <c r="E1103" s="1160">
        <v>41150</v>
      </c>
      <c r="F1103" s="812"/>
      <c r="G1103" s="813"/>
      <c r="H1103" s="813"/>
      <c r="I1103" s="813"/>
      <c r="J1103" s="814"/>
      <c r="K1103" s="815">
        <v>10538990</v>
      </c>
      <c r="L1103" s="816">
        <v>-158084.85</v>
      </c>
      <c r="M1103" s="817">
        <v>11000</v>
      </c>
      <c r="N1103" s="818">
        <v>958.1</v>
      </c>
      <c r="O1103" s="819">
        <v>-461010</v>
      </c>
      <c r="P1103" s="819"/>
      <c r="Q1103" s="820"/>
      <c r="R1103" s="1161"/>
    </row>
    <row r="1104" spans="1:18">
      <c r="A1104" s="1159"/>
      <c r="B1104" s="1158" t="s">
        <v>1379</v>
      </c>
      <c r="C1104" s="1158" t="s">
        <v>1380</v>
      </c>
      <c r="D1104" s="1158" t="s">
        <v>38</v>
      </c>
      <c r="E1104" s="1160">
        <v>41262</v>
      </c>
      <c r="F1104" s="812"/>
      <c r="G1104" s="813"/>
      <c r="H1104" s="813"/>
      <c r="I1104" s="813"/>
      <c r="J1104" s="814"/>
      <c r="K1104" s="815"/>
      <c r="L1104" s="816"/>
      <c r="M1104" s="817"/>
      <c r="N1104" s="818"/>
      <c r="O1104" s="819"/>
      <c r="P1104" s="819"/>
      <c r="Q1104" s="820">
        <v>1300000</v>
      </c>
      <c r="R1104" s="1161">
        <v>398734</v>
      </c>
    </row>
    <row r="1105" spans="1:18">
      <c r="A1105" s="1159">
        <v>8</v>
      </c>
      <c r="B1105" s="1158" t="s">
        <v>1381</v>
      </c>
      <c r="C1105" s="1158" t="s">
        <v>1152</v>
      </c>
      <c r="D1105" s="1158" t="s">
        <v>82</v>
      </c>
      <c r="E1105" s="1160">
        <v>39885</v>
      </c>
      <c r="F1105" s="812" t="s">
        <v>49</v>
      </c>
      <c r="G1105" s="813">
        <v>3370000</v>
      </c>
      <c r="H1105" s="813">
        <v>3370000</v>
      </c>
      <c r="I1105" s="813">
        <v>169421.5</v>
      </c>
      <c r="J1105" s="814" t="s">
        <v>662</v>
      </c>
      <c r="K1105" s="815"/>
      <c r="L1105" s="816"/>
      <c r="M1105" s="817"/>
      <c r="N1105" s="818"/>
      <c r="O1105" s="819"/>
      <c r="P1105" s="819"/>
      <c r="Q1105" s="820"/>
      <c r="R1105" s="1161"/>
    </row>
    <row r="1106" spans="1:18">
      <c r="A1106" s="1159" t="s">
        <v>2056</v>
      </c>
      <c r="B1106" s="1158" t="s">
        <v>1382</v>
      </c>
      <c r="C1106" s="1158" t="s">
        <v>1140</v>
      </c>
      <c r="D1106" s="1158" t="s">
        <v>97</v>
      </c>
      <c r="E1106" s="1160">
        <v>39805</v>
      </c>
      <c r="F1106" s="812" t="s">
        <v>49</v>
      </c>
      <c r="G1106" s="813">
        <v>13795000</v>
      </c>
      <c r="H1106" s="813">
        <v>0</v>
      </c>
      <c r="I1106" s="813">
        <v>16146467.869999999</v>
      </c>
      <c r="J1106" s="814" t="s">
        <v>657</v>
      </c>
      <c r="K1106" s="815"/>
      <c r="L1106" s="816"/>
      <c r="M1106" s="817"/>
      <c r="N1106" s="818"/>
      <c r="O1106" s="819"/>
      <c r="P1106" s="819"/>
      <c r="Q1106" s="820"/>
      <c r="R1106" s="1161"/>
    </row>
    <row r="1107" spans="1:18">
      <c r="A1107" s="1159"/>
      <c r="B1107" s="1158" t="s">
        <v>1382</v>
      </c>
      <c r="C1107" s="1158" t="s">
        <v>1140</v>
      </c>
      <c r="D1107" s="1158" t="s">
        <v>97</v>
      </c>
      <c r="E1107" s="1160">
        <v>40141</v>
      </c>
      <c r="F1107" s="812"/>
      <c r="G1107" s="813"/>
      <c r="H1107" s="813"/>
      <c r="I1107" s="813"/>
      <c r="J1107" s="814"/>
      <c r="K1107" s="815">
        <v>3455000</v>
      </c>
      <c r="L1107" s="816"/>
      <c r="M1107" s="817">
        <v>3455</v>
      </c>
      <c r="N1107" s="818">
        <v>1000</v>
      </c>
      <c r="O1107" s="819"/>
      <c r="P1107" s="819"/>
      <c r="Q1107" s="820"/>
      <c r="R1107" s="1161"/>
    </row>
    <row r="1108" spans="1:18">
      <c r="A1108" s="1159"/>
      <c r="B1108" s="1158" t="s">
        <v>1382</v>
      </c>
      <c r="C1108" s="1158" t="s">
        <v>1140</v>
      </c>
      <c r="D1108" s="1158" t="s">
        <v>97</v>
      </c>
      <c r="E1108" s="1160">
        <v>40702</v>
      </c>
      <c r="F1108" s="812"/>
      <c r="G1108" s="813"/>
      <c r="H1108" s="813"/>
      <c r="I1108" s="813"/>
      <c r="J1108" s="814"/>
      <c r="K1108" s="815">
        <v>3455000</v>
      </c>
      <c r="L1108" s="816"/>
      <c r="M1108" s="817">
        <v>3455</v>
      </c>
      <c r="N1108" s="818">
        <v>1000</v>
      </c>
      <c r="O1108" s="819"/>
      <c r="P1108" s="819"/>
      <c r="Q1108" s="820"/>
      <c r="R1108" s="1161"/>
    </row>
    <row r="1109" spans="1:18">
      <c r="A1109" s="1159"/>
      <c r="B1109" s="1158" t="s">
        <v>1382</v>
      </c>
      <c r="C1109" s="1158" t="s">
        <v>1140</v>
      </c>
      <c r="D1109" s="1158" t="s">
        <v>97</v>
      </c>
      <c r="E1109" s="1160">
        <v>40773</v>
      </c>
      <c r="F1109" s="812"/>
      <c r="G1109" s="813"/>
      <c r="H1109" s="813"/>
      <c r="I1109" s="813"/>
      <c r="J1109" s="814"/>
      <c r="K1109" s="815">
        <v>6885000</v>
      </c>
      <c r="L1109" s="816"/>
      <c r="M1109" s="817">
        <v>6885</v>
      </c>
      <c r="N1109" s="818">
        <v>1000</v>
      </c>
      <c r="O1109" s="819"/>
      <c r="P1109" s="819"/>
      <c r="Q1109" s="820">
        <v>690000</v>
      </c>
      <c r="R1109" s="1161">
        <v>690</v>
      </c>
    </row>
    <row r="1110" spans="1:18">
      <c r="A1110" s="1159" t="s">
        <v>1993</v>
      </c>
      <c r="B1110" s="1158" t="s">
        <v>1383</v>
      </c>
      <c r="C1110" s="1158" t="s">
        <v>1384</v>
      </c>
      <c r="D1110" s="1158" t="s">
        <v>98</v>
      </c>
      <c r="E1110" s="1160">
        <v>40176</v>
      </c>
      <c r="F1110" s="812" t="s">
        <v>49</v>
      </c>
      <c r="G1110" s="813">
        <v>4500000</v>
      </c>
      <c r="H1110" s="813">
        <v>0</v>
      </c>
      <c r="I1110" s="813">
        <v>5263187.5</v>
      </c>
      <c r="J1110" s="814" t="s">
        <v>657</v>
      </c>
      <c r="K1110" s="815"/>
      <c r="L1110" s="816"/>
      <c r="M1110" s="817"/>
      <c r="N1110" s="818"/>
      <c r="O1110" s="819"/>
      <c r="P1110" s="819"/>
      <c r="Q1110" s="820"/>
      <c r="R1110" s="1161"/>
    </row>
    <row r="1111" spans="1:18">
      <c r="A1111" s="1159"/>
      <c r="B1111" s="1158" t="s">
        <v>1383</v>
      </c>
      <c r="C1111" s="1158" t="s">
        <v>1384</v>
      </c>
      <c r="D1111" s="1158" t="s">
        <v>98</v>
      </c>
      <c r="E1111" s="1160">
        <v>40977</v>
      </c>
      <c r="F1111" s="812"/>
      <c r="G1111" s="813"/>
      <c r="H1111" s="813"/>
      <c r="I1111" s="813"/>
      <c r="J1111" s="814"/>
      <c r="K1111" s="815">
        <v>4500000</v>
      </c>
      <c r="L1111" s="816"/>
      <c r="M1111" s="817">
        <v>4500</v>
      </c>
      <c r="N1111" s="818">
        <v>1000</v>
      </c>
      <c r="O1111" s="819"/>
      <c r="P1111" s="819"/>
      <c r="Q1111" s="820">
        <v>225000</v>
      </c>
      <c r="R1111" s="1161">
        <v>225</v>
      </c>
    </row>
    <row r="1112" spans="1:18">
      <c r="A1112" s="1159"/>
      <c r="B1112" s="1158" t="s">
        <v>1385</v>
      </c>
      <c r="C1112" s="1158" t="s">
        <v>1386</v>
      </c>
      <c r="D1112" s="1158" t="s">
        <v>101</v>
      </c>
      <c r="E1112" s="1160">
        <v>39829</v>
      </c>
      <c r="F1112" s="812" t="s">
        <v>26</v>
      </c>
      <c r="G1112" s="813">
        <v>57000000</v>
      </c>
      <c r="H1112" s="813">
        <v>0</v>
      </c>
      <c r="I1112" s="813">
        <v>62949121.280000001</v>
      </c>
      <c r="J1112" s="814" t="s">
        <v>673</v>
      </c>
      <c r="K1112" s="815"/>
      <c r="L1112" s="816"/>
      <c r="M1112" s="817"/>
      <c r="N1112" s="818"/>
      <c r="O1112" s="819"/>
      <c r="P1112" s="819"/>
      <c r="Q1112" s="820"/>
      <c r="R1112" s="1161"/>
    </row>
    <row r="1113" spans="1:18">
      <c r="A1113" s="1159"/>
      <c r="B1113" s="1158" t="s">
        <v>1385</v>
      </c>
      <c r="C1113" s="1158" t="s">
        <v>1386</v>
      </c>
      <c r="D1113" s="1158" t="s">
        <v>101</v>
      </c>
      <c r="E1113" s="1160">
        <v>41002</v>
      </c>
      <c r="F1113" s="812"/>
      <c r="G1113" s="813"/>
      <c r="H1113" s="813"/>
      <c r="I1113" s="813"/>
      <c r="J1113" s="814"/>
      <c r="K1113" s="815">
        <v>53073270</v>
      </c>
      <c r="L1113" s="816">
        <v>-796099.05</v>
      </c>
      <c r="M1113" s="817">
        <v>57000</v>
      </c>
      <c r="N1113" s="818">
        <v>931.1</v>
      </c>
      <c r="O1113" s="819">
        <v>-3926730</v>
      </c>
      <c r="P1113" s="819"/>
      <c r="Q1113" s="820"/>
      <c r="R1113" s="1161"/>
    </row>
    <row r="1114" spans="1:18">
      <c r="A1114" s="1159"/>
      <c r="B1114" s="1158" t="s">
        <v>1385</v>
      </c>
      <c r="C1114" s="1158" t="s">
        <v>1386</v>
      </c>
      <c r="D1114" s="1158" t="s">
        <v>101</v>
      </c>
      <c r="E1114" s="1160">
        <v>41436</v>
      </c>
      <c r="F1114" s="812"/>
      <c r="G1114" s="813"/>
      <c r="H1114" s="813"/>
      <c r="I1114" s="813"/>
      <c r="J1114" s="814"/>
      <c r="K1114" s="815"/>
      <c r="L1114" s="816"/>
      <c r="M1114" s="817"/>
      <c r="N1114" s="818"/>
      <c r="O1114" s="819"/>
      <c r="P1114" s="819"/>
      <c r="Q1114" s="820">
        <v>1512177</v>
      </c>
      <c r="R1114" s="1161">
        <v>571906</v>
      </c>
    </row>
    <row r="1115" spans="1:18">
      <c r="A1115" s="1159">
        <v>11</v>
      </c>
      <c r="B1115" s="1158" t="s">
        <v>1387</v>
      </c>
      <c r="C1115" s="1158" t="s">
        <v>1388</v>
      </c>
      <c r="D1115" s="1158" t="s">
        <v>81</v>
      </c>
      <c r="E1115" s="1160">
        <v>39787</v>
      </c>
      <c r="F1115" s="812" t="s">
        <v>26</v>
      </c>
      <c r="G1115" s="813">
        <v>1700000</v>
      </c>
      <c r="H1115" s="813">
        <v>0</v>
      </c>
      <c r="I1115" s="813">
        <v>1829711.12</v>
      </c>
      <c r="J1115" s="814" t="s">
        <v>657</v>
      </c>
      <c r="K1115" s="815"/>
      <c r="L1115" s="816"/>
      <c r="M1115" s="817"/>
      <c r="N1115" s="818"/>
      <c r="O1115" s="819"/>
      <c r="P1115" s="819"/>
      <c r="Q1115" s="820"/>
      <c r="R1115" s="1161"/>
    </row>
    <row r="1116" spans="1:18">
      <c r="A1116" s="1159"/>
      <c r="B1116" s="1158" t="s">
        <v>1387</v>
      </c>
      <c r="C1116" s="1158" t="s">
        <v>1388</v>
      </c>
      <c r="D1116" s="1158" t="s">
        <v>81</v>
      </c>
      <c r="E1116" s="1160">
        <v>40072</v>
      </c>
      <c r="F1116" s="812"/>
      <c r="G1116" s="813"/>
      <c r="H1116" s="813"/>
      <c r="I1116" s="813"/>
      <c r="J1116" s="814"/>
      <c r="K1116" s="815">
        <v>1700000</v>
      </c>
      <c r="L1116" s="816"/>
      <c r="M1116" s="817">
        <v>1700</v>
      </c>
      <c r="N1116" s="818">
        <v>1000</v>
      </c>
      <c r="O1116" s="819"/>
      <c r="P1116" s="819"/>
      <c r="Q1116" s="820"/>
      <c r="R1116" s="1161"/>
    </row>
    <row r="1117" spans="1:18">
      <c r="A1117" s="1159"/>
      <c r="B1117" s="1158" t="s">
        <v>1387</v>
      </c>
      <c r="C1117" s="1158" t="s">
        <v>1388</v>
      </c>
      <c r="D1117" s="1158" t="s">
        <v>81</v>
      </c>
      <c r="E1117" s="1160">
        <v>40100</v>
      </c>
      <c r="F1117" s="812"/>
      <c r="G1117" s="813"/>
      <c r="H1117" s="813"/>
      <c r="I1117" s="813"/>
      <c r="J1117" s="814"/>
      <c r="K1117" s="815"/>
      <c r="L1117" s="816"/>
      <c r="M1117" s="817"/>
      <c r="N1117" s="818"/>
      <c r="O1117" s="819"/>
      <c r="P1117" s="819"/>
      <c r="Q1117" s="820">
        <v>63363.9</v>
      </c>
      <c r="R1117" s="1161">
        <v>29480</v>
      </c>
    </row>
    <row r="1118" spans="1:18">
      <c r="A1118" s="1159" t="s">
        <v>1994</v>
      </c>
      <c r="B1118" s="1158" t="s">
        <v>1389</v>
      </c>
      <c r="C1118" s="1158" t="s">
        <v>1390</v>
      </c>
      <c r="D1118" s="1158" t="s">
        <v>80</v>
      </c>
      <c r="E1118" s="1160">
        <v>39983</v>
      </c>
      <c r="F1118" s="812" t="s">
        <v>160</v>
      </c>
      <c r="G1118" s="813">
        <v>2639000</v>
      </c>
      <c r="H1118" s="813">
        <v>0</v>
      </c>
      <c r="I1118" s="813">
        <v>3438793.11</v>
      </c>
      <c r="J1118" s="814" t="s">
        <v>673</v>
      </c>
      <c r="K1118" s="815"/>
      <c r="L1118" s="816"/>
      <c r="M1118" s="817"/>
      <c r="N1118" s="818"/>
      <c r="O1118" s="819"/>
      <c r="P1118" s="819"/>
      <c r="Q1118" s="820"/>
      <c r="R1118" s="1161"/>
    </row>
    <row r="1119" spans="1:18">
      <c r="A1119" s="1159"/>
      <c r="B1119" s="1158" t="s">
        <v>1389</v>
      </c>
      <c r="C1119" s="1158" t="s">
        <v>1390</v>
      </c>
      <c r="D1119" s="1158" t="s">
        <v>80</v>
      </c>
      <c r="E1119" s="1160">
        <v>41253</v>
      </c>
      <c r="F1119" s="812"/>
      <c r="G1119" s="813"/>
      <c r="H1119" s="813"/>
      <c r="I1119" s="813"/>
      <c r="J1119" s="814"/>
      <c r="K1119" s="815"/>
      <c r="L1119" s="816"/>
      <c r="M1119" s="817"/>
      <c r="N1119" s="818"/>
      <c r="O1119" s="819"/>
      <c r="P1119" s="819"/>
      <c r="Q1119" s="820">
        <v>11385.02</v>
      </c>
      <c r="R1119" s="1161">
        <v>14000</v>
      </c>
    </row>
    <row r="1120" spans="1:18">
      <c r="A1120" s="1159"/>
      <c r="B1120" s="1158" t="s">
        <v>1389</v>
      </c>
      <c r="C1120" s="1158" t="s">
        <v>1390</v>
      </c>
      <c r="D1120" s="1158" t="s">
        <v>80</v>
      </c>
      <c r="E1120" s="1160">
        <v>41254</v>
      </c>
      <c r="F1120" s="812"/>
      <c r="G1120" s="813"/>
      <c r="H1120" s="813"/>
      <c r="I1120" s="813"/>
      <c r="J1120" s="814"/>
      <c r="K1120" s="815">
        <v>2586404.73</v>
      </c>
      <c r="L1120" s="816"/>
      <c r="M1120" s="817">
        <v>2639000</v>
      </c>
      <c r="N1120" s="818">
        <v>0.98009999999999997</v>
      </c>
      <c r="O1120" s="819">
        <v>-52595.27</v>
      </c>
      <c r="P1120" s="819"/>
      <c r="Q1120" s="820">
        <v>95959.5</v>
      </c>
      <c r="R1120" s="1161">
        <v>118000</v>
      </c>
    </row>
    <row r="1121" spans="1:18">
      <c r="A1121" s="1159"/>
      <c r="B1121" s="1158" t="s">
        <v>1389</v>
      </c>
      <c r="C1121" s="1158" t="s">
        <v>1390</v>
      </c>
      <c r="D1121" s="1158" t="s">
        <v>80</v>
      </c>
      <c r="E1121" s="1160">
        <v>41285</v>
      </c>
      <c r="F1121" s="812"/>
      <c r="G1121" s="813"/>
      <c r="H1121" s="813"/>
      <c r="I1121" s="813"/>
      <c r="J1121" s="814"/>
      <c r="K1121" s="815"/>
      <c r="L1121" s="816">
        <v>-25000</v>
      </c>
      <c r="M1121" s="817"/>
      <c r="N1121" s="818"/>
      <c r="O1121" s="819"/>
      <c r="P1121" s="819"/>
      <c r="Q1121" s="820"/>
      <c r="R1121" s="1161"/>
    </row>
    <row r="1122" spans="1:18">
      <c r="A1122" s="1159">
        <v>8</v>
      </c>
      <c r="B1122" s="1158" t="s">
        <v>1391</v>
      </c>
      <c r="C1122" s="1158" t="s">
        <v>1392</v>
      </c>
      <c r="D1122" s="1158" t="s">
        <v>112</v>
      </c>
      <c r="E1122" s="1160">
        <v>39878</v>
      </c>
      <c r="F1122" s="812" t="s">
        <v>49</v>
      </c>
      <c r="G1122" s="813">
        <v>3000000</v>
      </c>
      <c r="H1122" s="813">
        <v>3000000</v>
      </c>
      <c r="I1122" s="813">
        <v>235713</v>
      </c>
      <c r="J1122" s="814" t="s">
        <v>662</v>
      </c>
      <c r="K1122" s="815"/>
      <c r="L1122" s="816"/>
      <c r="M1122" s="817"/>
      <c r="N1122" s="818"/>
      <c r="O1122" s="819"/>
      <c r="P1122" s="819"/>
      <c r="Q1122" s="820"/>
      <c r="R1122" s="1161"/>
    </row>
    <row r="1123" spans="1:18">
      <c r="A1123" s="1159">
        <v>8</v>
      </c>
      <c r="B1123" s="1158" t="s">
        <v>1393</v>
      </c>
      <c r="C1123" s="1158" t="s">
        <v>1394</v>
      </c>
      <c r="D1123" s="1158" t="s">
        <v>107</v>
      </c>
      <c r="E1123" s="1160">
        <v>39864</v>
      </c>
      <c r="F1123" s="812" t="s">
        <v>49</v>
      </c>
      <c r="G1123" s="813">
        <v>2060000</v>
      </c>
      <c r="H1123" s="813">
        <v>2060000</v>
      </c>
      <c r="I1123" s="813">
        <v>138778</v>
      </c>
      <c r="J1123" s="814" t="s">
        <v>662</v>
      </c>
      <c r="K1123" s="815"/>
      <c r="L1123" s="816"/>
      <c r="M1123" s="817"/>
      <c r="N1123" s="818"/>
      <c r="O1123" s="819"/>
      <c r="P1123" s="819"/>
      <c r="Q1123" s="820"/>
      <c r="R1123" s="1161"/>
    </row>
    <row r="1124" spans="1:18">
      <c r="A1124" s="1159" t="s">
        <v>1994</v>
      </c>
      <c r="B1124" s="1158" t="s">
        <v>1395</v>
      </c>
      <c r="C1124" s="1158" t="s">
        <v>1396</v>
      </c>
      <c r="D1124" s="1158" t="s">
        <v>80</v>
      </c>
      <c r="E1124" s="1160">
        <v>39948</v>
      </c>
      <c r="F1124" s="812" t="s">
        <v>160</v>
      </c>
      <c r="G1124" s="813">
        <v>20300000</v>
      </c>
      <c r="H1124" s="813">
        <v>0</v>
      </c>
      <c r="I1124" s="813">
        <v>24429245.84</v>
      </c>
      <c r="J1124" s="814" t="s">
        <v>673</v>
      </c>
      <c r="K1124" s="815"/>
      <c r="L1124" s="816"/>
      <c r="M1124" s="817"/>
      <c r="N1124" s="818"/>
      <c r="O1124" s="819"/>
      <c r="P1124" s="819"/>
      <c r="Q1124" s="820"/>
      <c r="R1124" s="1161"/>
    </row>
    <row r="1125" spans="1:18">
      <c r="A1125" s="1159"/>
      <c r="B1125" s="1158" t="s">
        <v>1395</v>
      </c>
      <c r="C1125" s="1158" t="s">
        <v>1396</v>
      </c>
      <c r="D1125" s="1158" t="s">
        <v>80</v>
      </c>
      <c r="E1125" s="1160">
        <v>41130</v>
      </c>
      <c r="F1125" s="812"/>
      <c r="G1125" s="813"/>
      <c r="H1125" s="813"/>
      <c r="I1125" s="813"/>
      <c r="J1125" s="814"/>
      <c r="K1125" s="815">
        <v>17919962.100000001</v>
      </c>
      <c r="L1125" s="816"/>
      <c r="M1125" s="817">
        <v>19931000</v>
      </c>
      <c r="N1125" s="818">
        <v>0.89910000000000001</v>
      </c>
      <c r="O1125" s="819">
        <v>-2011037.9</v>
      </c>
      <c r="P1125" s="819"/>
      <c r="Q1125" s="820">
        <v>727225.54</v>
      </c>
      <c r="R1125" s="1161">
        <v>895000</v>
      </c>
    </row>
    <row r="1126" spans="1:18">
      <c r="A1126" s="1159"/>
      <c r="B1126" s="1158" t="s">
        <v>1395</v>
      </c>
      <c r="C1126" s="1158" t="s">
        <v>1396</v>
      </c>
      <c r="D1126" s="1158" t="s">
        <v>80</v>
      </c>
      <c r="E1126" s="1160">
        <v>41131</v>
      </c>
      <c r="F1126" s="812"/>
      <c r="G1126" s="813"/>
      <c r="H1126" s="813"/>
      <c r="I1126" s="813"/>
      <c r="J1126" s="814"/>
      <c r="K1126" s="815">
        <v>331767.90000000002</v>
      </c>
      <c r="L1126" s="816"/>
      <c r="M1126" s="817">
        <v>369000</v>
      </c>
      <c r="N1126" s="818">
        <v>0.89910000000000001</v>
      </c>
      <c r="O1126" s="819">
        <v>-37232.1</v>
      </c>
      <c r="P1126" s="819"/>
      <c r="Q1126" s="820">
        <v>97505.1</v>
      </c>
      <c r="R1126" s="1161">
        <v>120000</v>
      </c>
    </row>
    <row r="1127" spans="1:18">
      <c r="A1127" s="1159"/>
      <c r="B1127" s="1158" t="s">
        <v>1395</v>
      </c>
      <c r="C1127" s="1158" t="s">
        <v>1396</v>
      </c>
      <c r="D1127" s="1158" t="s">
        <v>80</v>
      </c>
      <c r="E1127" s="1160">
        <v>41163</v>
      </c>
      <c r="F1127" s="812"/>
      <c r="G1127" s="813"/>
      <c r="H1127" s="813"/>
      <c r="I1127" s="813"/>
      <c r="J1127" s="814"/>
      <c r="K1127" s="815"/>
      <c r="L1127" s="816">
        <v>-182517.3</v>
      </c>
      <c r="M1127" s="817"/>
      <c r="N1127" s="818"/>
      <c r="O1127" s="819"/>
      <c r="P1127" s="819"/>
      <c r="Q1127" s="820"/>
      <c r="R1127" s="1161"/>
    </row>
    <row r="1128" spans="1:18">
      <c r="A1128" s="1159" t="s">
        <v>1993</v>
      </c>
      <c r="B1128" s="1158" t="s">
        <v>1397</v>
      </c>
      <c r="C1128" s="1158" t="s">
        <v>897</v>
      </c>
      <c r="D1128" s="1158" t="s">
        <v>80</v>
      </c>
      <c r="E1128" s="1160">
        <v>39801</v>
      </c>
      <c r="F1128" s="812" t="s">
        <v>49</v>
      </c>
      <c r="G1128" s="813">
        <v>35500000</v>
      </c>
      <c r="H1128" s="813">
        <v>0</v>
      </c>
      <c r="I1128" s="813">
        <v>33835943.420000002</v>
      </c>
      <c r="J1128" s="814" t="s">
        <v>673</v>
      </c>
      <c r="K1128" s="815"/>
      <c r="L1128" s="816"/>
      <c r="M1128" s="817"/>
      <c r="N1128" s="818"/>
      <c r="O1128" s="819"/>
      <c r="P1128" s="819"/>
      <c r="Q1128" s="820"/>
      <c r="R1128" s="1161"/>
    </row>
    <row r="1129" spans="1:18">
      <c r="A1129" s="1159"/>
      <c r="B1129" s="1158" t="s">
        <v>1397</v>
      </c>
      <c r="C1129" s="1158" t="s">
        <v>897</v>
      </c>
      <c r="D1129" s="1158" t="s">
        <v>80</v>
      </c>
      <c r="E1129" s="1160">
        <v>41128</v>
      </c>
      <c r="F1129" s="812"/>
      <c r="G1129" s="813"/>
      <c r="H1129" s="813"/>
      <c r="I1129" s="813"/>
      <c r="J1129" s="814"/>
      <c r="K1129" s="815">
        <v>2530958.5</v>
      </c>
      <c r="L1129" s="816"/>
      <c r="M1129" s="817">
        <v>3514</v>
      </c>
      <c r="N1129" s="818">
        <v>720.2</v>
      </c>
      <c r="O1129" s="819">
        <v>-983041.5</v>
      </c>
      <c r="P1129" s="819"/>
      <c r="Q1129" s="820">
        <v>142974.56</v>
      </c>
      <c r="R1129" s="1161">
        <v>175</v>
      </c>
    </row>
    <row r="1130" spans="1:18">
      <c r="A1130" s="1159"/>
      <c r="B1130" s="1158" t="s">
        <v>1397</v>
      </c>
      <c r="C1130" s="1158" t="s">
        <v>897</v>
      </c>
      <c r="D1130" s="1158" t="s">
        <v>80</v>
      </c>
      <c r="E1130" s="1160">
        <v>41130</v>
      </c>
      <c r="F1130" s="812"/>
      <c r="G1130" s="813"/>
      <c r="H1130" s="813"/>
      <c r="I1130" s="813"/>
      <c r="J1130" s="814"/>
      <c r="K1130" s="815">
        <v>5904609.5</v>
      </c>
      <c r="L1130" s="816"/>
      <c r="M1130" s="817">
        <v>8198</v>
      </c>
      <c r="N1130" s="818">
        <v>720.2</v>
      </c>
      <c r="O1130" s="819">
        <v>-2293390.5</v>
      </c>
      <c r="P1130" s="819"/>
      <c r="Q1130" s="820">
        <v>1054743.77</v>
      </c>
      <c r="R1130" s="1161">
        <v>1291</v>
      </c>
    </row>
    <row r="1131" spans="1:18">
      <c r="A1131" s="1159"/>
      <c r="B1131" s="1158" t="s">
        <v>1397</v>
      </c>
      <c r="C1131" s="1158" t="s">
        <v>897</v>
      </c>
      <c r="D1131" s="1158" t="s">
        <v>80</v>
      </c>
      <c r="E1131" s="1160">
        <v>41131</v>
      </c>
      <c r="F1131" s="812"/>
      <c r="G1131" s="813"/>
      <c r="H1131" s="813"/>
      <c r="I1131" s="813"/>
      <c r="J1131" s="814"/>
      <c r="K1131" s="815">
        <v>17133307</v>
      </c>
      <c r="L1131" s="816"/>
      <c r="M1131" s="817">
        <v>23788</v>
      </c>
      <c r="N1131" s="818">
        <v>720.2</v>
      </c>
      <c r="O1131" s="819">
        <v>-6654693</v>
      </c>
      <c r="P1131" s="819"/>
      <c r="Q1131" s="820">
        <v>252452.23</v>
      </c>
      <c r="R1131" s="1161">
        <v>309</v>
      </c>
    </row>
    <row r="1132" spans="1:18">
      <c r="A1132" s="1159"/>
      <c r="B1132" s="1158" t="s">
        <v>1397</v>
      </c>
      <c r="C1132" s="1158" t="s">
        <v>897</v>
      </c>
      <c r="D1132" s="1158" t="s">
        <v>80</v>
      </c>
      <c r="E1132" s="1160">
        <v>41163</v>
      </c>
      <c r="F1132" s="812"/>
      <c r="G1132" s="813"/>
      <c r="H1132" s="813"/>
      <c r="I1132" s="813"/>
      <c r="J1132" s="814"/>
      <c r="K1132" s="815"/>
      <c r="L1132" s="816">
        <v>-255688.75</v>
      </c>
      <c r="M1132" s="817"/>
      <c r="N1132" s="818"/>
      <c r="O1132" s="819"/>
      <c r="P1132" s="819"/>
      <c r="Q1132" s="820"/>
      <c r="R1132" s="1161"/>
    </row>
    <row r="1133" spans="1:18">
      <c r="A1133" s="1159">
        <v>43</v>
      </c>
      <c r="B1133" s="1158" t="s">
        <v>1398</v>
      </c>
      <c r="C1133" s="1158" t="s">
        <v>832</v>
      </c>
      <c r="D1133" s="1158" t="s">
        <v>88</v>
      </c>
      <c r="E1133" s="1160">
        <v>39766</v>
      </c>
      <c r="F1133" s="812" t="s">
        <v>26</v>
      </c>
      <c r="G1133" s="813">
        <v>1715000000</v>
      </c>
      <c r="H1133" s="813">
        <v>0</v>
      </c>
      <c r="I1133" s="813">
        <v>1944772916.6600001</v>
      </c>
      <c r="J1133" s="814" t="s">
        <v>657</v>
      </c>
      <c r="K1133" s="815"/>
      <c r="L1133" s="816"/>
      <c r="M1133" s="817"/>
      <c r="N1133" s="818"/>
      <c r="O1133" s="819"/>
      <c r="P1133" s="819"/>
      <c r="Q1133" s="820"/>
      <c r="R1133" s="1161"/>
    </row>
    <row r="1134" spans="1:18">
      <c r="A1134" s="1159"/>
      <c r="B1134" s="1158" t="s">
        <v>1398</v>
      </c>
      <c r="C1134" s="1158" t="s">
        <v>832</v>
      </c>
      <c r="D1134" s="1158" t="s">
        <v>88</v>
      </c>
      <c r="E1134" s="1160">
        <v>40729</v>
      </c>
      <c r="F1134" s="812"/>
      <c r="G1134" s="813"/>
      <c r="H1134" s="813"/>
      <c r="I1134" s="813"/>
      <c r="J1134" s="814"/>
      <c r="K1134" s="815">
        <v>1715000000</v>
      </c>
      <c r="L1134" s="816"/>
      <c r="M1134" s="817">
        <v>1715000</v>
      </c>
      <c r="N1134" s="818">
        <v>1000</v>
      </c>
      <c r="O1134" s="819"/>
      <c r="P1134" s="819"/>
      <c r="Q1134" s="820">
        <v>3250000</v>
      </c>
      <c r="R1134" s="1161">
        <v>13815789</v>
      </c>
    </row>
    <row r="1135" spans="1:18">
      <c r="A1135" s="1159">
        <v>8</v>
      </c>
      <c r="B1135" s="1158" t="s">
        <v>1399</v>
      </c>
      <c r="C1135" s="1158" t="s">
        <v>1400</v>
      </c>
      <c r="D1135" s="1158" t="s">
        <v>86</v>
      </c>
      <c r="E1135" s="1160">
        <v>39899</v>
      </c>
      <c r="F1135" s="812" t="s">
        <v>49</v>
      </c>
      <c r="G1135" s="813">
        <v>1700000</v>
      </c>
      <c r="H1135" s="813">
        <v>1700000</v>
      </c>
      <c r="I1135" s="813">
        <v>313465.5</v>
      </c>
      <c r="J1135" s="814" t="s">
        <v>662</v>
      </c>
      <c r="K1135" s="815"/>
      <c r="L1135" s="816"/>
      <c r="M1135" s="817"/>
      <c r="N1135" s="818"/>
      <c r="O1135" s="819"/>
      <c r="P1135" s="819"/>
      <c r="Q1135" s="820"/>
      <c r="R1135" s="1161"/>
    </row>
    <row r="1136" spans="1:18">
      <c r="A1136" s="1159">
        <v>11</v>
      </c>
      <c r="B1136" s="1158" t="s">
        <v>1401</v>
      </c>
      <c r="C1136" s="1158" t="s">
        <v>897</v>
      </c>
      <c r="D1136" s="1158" t="s">
        <v>80</v>
      </c>
      <c r="E1136" s="1160">
        <v>39787</v>
      </c>
      <c r="F1136" s="812" t="s">
        <v>26</v>
      </c>
      <c r="G1136" s="813">
        <v>196000000</v>
      </c>
      <c r="H1136" s="813">
        <v>0</v>
      </c>
      <c r="I1136" s="813">
        <v>229613072</v>
      </c>
      <c r="J1136" s="814" t="s">
        <v>657</v>
      </c>
      <c r="K1136" s="815"/>
      <c r="L1136" s="816"/>
      <c r="M1136" s="817"/>
      <c r="N1136" s="818"/>
      <c r="O1136" s="819"/>
      <c r="P1136" s="819"/>
      <c r="Q1136" s="820"/>
      <c r="R1136" s="1161"/>
    </row>
    <row r="1137" spans="1:18">
      <c r="A1137" s="1159"/>
      <c r="B1137" s="1158" t="s">
        <v>1401</v>
      </c>
      <c r="C1137" s="1158" t="s">
        <v>897</v>
      </c>
      <c r="D1137" s="1158" t="s">
        <v>80</v>
      </c>
      <c r="E1137" s="1160">
        <v>40982</v>
      </c>
      <c r="F1137" s="812"/>
      <c r="G1137" s="813"/>
      <c r="H1137" s="813"/>
      <c r="I1137" s="813"/>
      <c r="J1137" s="814"/>
      <c r="K1137" s="815">
        <v>196000000</v>
      </c>
      <c r="L1137" s="816"/>
      <c r="M1137" s="817">
        <v>196000</v>
      </c>
      <c r="N1137" s="818">
        <v>1000</v>
      </c>
      <c r="O1137" s="819"/>
      <c r="P1137" s="819"/>
      <c r="Q1137" s="820"/>
      <c r="R1137" s="1161"/>
    </row>
    <row r="1138" spans="1:18">
      <c r="A1138" s="1159"/>
      <c r="B1138" s="1158" t="s">
        <v>1401</v>
      </c>
      <c r="C1138" s="1158" t="s">
        <v>897</v>
      </c>
      <c r="D1138" s="1158" t="s">
        <v>80</v>
      </c>
      <c r="E1138" s="1160">
        <v>41031</v>
      </c>
      <c r="F1138" s="812"/>
      <c r="G1138" s="813"/>
      <c r="H1138" s="813"/>
      <c r="I1138" s="813"/>
      <c r="J1138" s="814"/>
      <c r="K1138" s="815"/>
      <c r="L1138" s="816"/>
      <c r="M1138" s="817"/>
      <c r="N1138" s="818"/>
      <c r="O1138" s="819"/>
      <c r="P1138" s="819"/>
      <c r="Q1138" s="820">
        <v>1518072</v>
      </c>
      <c r="R1138" s="1161">
        <v>506024</v>
      </c>
    </row>
    <row r="1139" spans="1:18">
      <c r="A1139" s="1159" t="s">
        <v>2057</v>
      </c>
      <c r="B1139" s="1158" t="s">
        <v>1402</v>
      </c>
      <c r="C1139" s="1158" t="s">
        <v>1403</v>
      </c>
      <c r="D1139" s="1158" t="s">
        <v>107</v>
      </c>
      <c r="E1139" s="1160">
        <v>40137</v>
      </c>
      <c r="F1139" s="812" t="s">
        <v>49</v>
      </c>
      <c r="G1139" s="813">
        <v>6000000</v>
      </c>
      <c r="H1139" s="813">
        <v>0</v>
      </c>
      <c r="I1139" s="813">
        <v>6870433.3300000001</v>
      </c>
      <c r="J1139" s="814" t="s">
        <v>657</v>
      </c>
      <c r="K1139" s="815"/>
      <c r="L1139" s="816"/>
      <c r="M1139" s="817"/>
      <c r="N1139" s="818"/>
      <c r="O1139" s="819"/>
      <c r="P1139" s="819"/>
      <c r="Q1139" s="820"/>
      <c r="R1139" s="1161"/>
    </row>
    <row r="1140" spans="1:18">
      <c r="A1140" s="1159"/>
      <c r="B1140" s="1158" t="s">
        <v>1402</v>
      </c>
      <c r="C1140" s="1158" t="s">
        <v>1403</v>
      </c>
      <c r="D1140" s="1158" t="s">
        <v>107</v>
      </c>
      <c r="E1140" s="1160">
        <v>40773</v>
      </c>
      <c r="F1140" s="812"/>
      <c r="G1140" s="813"/>
      <c r="H1140" s="813"/>
      <c r="I1140" s="813"/>
      <c r="J1140" s="814"/>
      <c r="K1140" s="815">
        <v>6000000</v>
      </c>
      <c r="L1140" s="816"/>
      <c r="M1140" s="817">
        <v>600</v>
      </c>
      <c r="N1140" s="818">
        <v>10000</v>
      </c>
      <c r="O1140" s="819"/>
      <c r="P1140" s="819"/>
      <c r="Q1140" s="820">
        <v>300000</v>
      </c>
      <c r="R1140" s="1161">
        <v>30</v>
      </c>
    </row>
    <row r="1141" spans="1:18">
      <c r="A1141" s="1159" t="s">
        <v>1990</v>
      </c>
      <c r="B1141" s="1158" t="s">
        <v>1404</v>
      </c>
      <c r="C1141" s="1158" t="s">
        <v>1405</v>
      </c>
      <c r="D1141" s="1158" t="s">
        <v>121</v>
      </c>
      <c r="E1141" s="1160">
        <v>39871</v>
      </c>
      <c r="F1141" s="812" t="s">
        <v>49</v>
      </c>
      <c r="G1141" s="813">
        <v>11800000</v>
      </c>
      <c r="H1141" s="813">
        <v>0</v>
      </c>
      <c r="I1141" s="813">
        <v>24460674.809999999</v>
      </c>
      <c r="J1141" s="814" t="s">
        <v>657</v>
      </c>
      <c r="K1141" s="815"/>
      <c r="L1141" s="816"/>
      <c r="M1141" s="817"/>
      <c r="N1141" s="818"/>
      <c r="O1141" s="819"/>
      <c r="P1141" s="819"/>
      <c r="Q1141" s="820"/>
      <c r="R1141" s="1161"/>
    </row>
    <row r="1142" spans="1:18">
      <c r="A1142" s="1159"/>
      <c r="B1142" s="1158" t="s">
        <v>1404</v>
      </c>
      <c r="C1142" s="1158" t="s">
        <v>1405</v>
      </c>
      <c r="D1142" s="1158" t="s">
        <v>121</v>
      </c>
      <c r="E1142" s="1160">
        <v>40169</v>
      </c>
      <c r="F1142" s="812"/>
      <c r="G1142" s="813">
        <v>9698000</v>
      </c>
      <c r="H1142" s="813"/>
      <c r="I1142" s="813"/>
      <c r="J1142" s="814"/>
      <c r="K1142" s="815"/>
      <c r="L1142" s="816"/>
      <c r="M1142" s="817"/>
      <c r="N1142" s="818"/>
      <c r="O1142" s="819"/>
      <c r="P1142" s="819"/>
      <c r="Q1142" s="820"/>
      <c r="R1142" s="1161"/>
    </row>
    <row r="1143" spans="1:18">
      <c r="A1143" s="1159"/>
      <c r="B1143" s="1158" t="s">
        <v>1404</v>
      </c>
      <c r="C1143" s="1158" t="s">
        <v>1405</v>
      </c>
      <c r="D1143" s="1158" t="s">
        <v>121</v>
      </c>
      <c r="E1143" s="1160">
        <v>40745</v>
      </c>
      <c r="F1143" s="812"/>
      <c r="G1143" s="813"/>
      <c r="H1143" s="813"/>
      <c r="I1143" s="813"/>
      <c r="J1143" s="814"/>
      <c r="K1143" s="815">
        <v>21498000</v>
      </c>
      <c r="L1143" s="816"/>
      <c r="M1143" s="817">
        <v>21498</v>
      </c>
      <c r="N1143" s="818">
        <v>1000</v>
      </c>
      <c r="O1143" s="819"/>
      <c r="P1143" s="819"/>
      <c r="Q1143" s="820">
        <v>645000</v>
      </c>
      <c r="R1143" s="1161">
        <v>645</v>
      </c>
    </row>
    <row r="1144" spans="1:18">
      <c r="A1144" s="1159">
        <v>11</v>
      </c>
      <c r="B1144" s="1158" t="s">
        <v>1406</v>
      </c>
      <c r="C1144" s="1158" t="s">
        <v>1407</v>
      </c>
      <c r="D1144" s="1158" t="s">
        <v>38</v>
      </c>
      <c r="E1144" s="1160">
        <v>39948</v>
      </c>
      <c r="F1144" s="812" t="s">
        <v>26</v>
      </c>
      <c r="G1144" s="813">
        <v>21000000</v>
      </c>
      <c r="H1144" s="813">
        <v>0</v>
      </c>
      <c r="I1144" s="813">
        <v>31631120.559999999</v>
      </c>
      <c r="J1144" s="814" t="s">
        <v>657</v>
      </c>
      <c r="K1144" s="815"/>
      <c r="L1144" s="816"/>
      <c r="M1144" s="817"/>
      <c r="N1144" s="818"/>
      <c r="O1144" s="819"/>
      <c r="P1144" s="819"/>
      <c r="Q1144" s="820"/>
      <c r="R1144" s="1161"/>
    </row>
    <row r="1145" spans="1:18">
      <c r="A1145" s="1159"/>
      <c r="B1145" s="1158" t="s">
        <v>1406</v>
      </c>
      <c r="C1145" s="1158" t="s">
        <v>1407</v>
      </c>
      <c r="D1145" s="1158" t="s">
        <v>38</v>
      </c>
      <c r="E1145" s="1160">
        <v>41003</v>
      </c>
      <c r="F1145" s="812"/>
      <c r="G1145" s="813"/>
      <c r="H1145" s="813"/>
      <c r="I1145" s="813"/>
      <c r="J1145" s="814"/>
      <c r="K1145" s="815">
        <v>10500000</v>
      </c>
      <c r="L1145" s="816"/>
      <c r="M1145" s="817">
        <v>10500</v>
      </c>
      <c r="N1145" s="818">
        <v>1000</v>
      </c>
      <c r="O1145" s="819"/>
      <c r="P1145" s="819"/>
      <c r="Q1145" s="820"/>
      <c r="R1145" s="1161"/>
    </row>
    <row r="1146" spans="1:18">
      <c r="A1146" s="1159"/>
      <c r="B1146" s="1158" t="s">
        <v>1406</v>
      </c>
      <c r="C1146" s="1158" t="s">
        <v>1407</v>
      </c>
      <c r="D1146" s="1158" t="s">
        <v>38</v>
      </c>
      <c r="E1146" s="1160">
        <v>41066</v>
      </c>
      <c r="F1146" s="812"/>
      <c r="G1146" s="813"/>
      <c r="H1146" s="813"/>
      <c r="I1146" s="813"/>
      <c r="J1146" s="814"/>
      <c r="K1146" s="815">
        <v>10500000</v>
      </c>
      <c r="L1146" s="816"/>
      <c r="M1146" s="817">
        <v>10500</v>
      </c>
      <c r="N1146" s="818">
        <v>1000</v>
      </c>
      <c r="O1146" s="819"/>
      <c r="P1146" s="819"/>
      <c r="Q1146" s="820"/>
      <c r="R1146" s="1161"/>
    </row>
    <row r="1147" spans="1:18">
      <c r="A1147" s="1159"/>
      <c r="B1147" s="1158" t="s">
        <v>1406</v>
      </c>
      <c r="C1147" s="1158" t="s">
        <v>1407</v>
      </c>
      <c r="D1147" s="1158" t="s">
        <v>38</v>
      </c>
      <c r="E1147" s="1160">
        <v>41093</v>
      </c>
      <c r="F1147" s="812"/>
      <c r="G1147" s="813"/>
      <c r="H1147" s="813"/>
      <c r="I1147" s="813"/>
      <c r="J1147" s="814"/>
      <c r="K1147" s="815"/>
      <c r="L1147" s="816"/>
      <c r="M1147" s="817"/>
      <c r="N1147" s="818"/>
      <c r="O1147" s="819"/>
      <c r="P1147" s="819"/>
      <c r="Q1147" s="820">
        <v>7465100</v>
      </c>
      <c r="R1147" s="1161">
        <v>616438</v>
      </c>
    </row>
    <row r="1148" spans="1:18">
      <c r="A1148" s="1159" t="s">
        <v>1992</v>
      </c>
      <c r="B1148" s="1158" t="s">
        <v>1408</v>
      </c>
      <c r="C1148" s="1158" t="s">
        <v>798</v>
      </c>
      <c r="D1148" s="1158" t="s">
        <v>177</v>
      </c>
      <c r="E1148" s="1160">
        <v>39850</v>
      </c>
      <c r="F1148" s="812" t="s">
        <v>49</v>
      </c>
      <c r="G1148" s="813">
        <v>3500000</v>
      </c>
      <c r="H1148" s="813">
        <v>0</v>
      </c>
      <c r="I1148" s="813">
        <v>4150815.03</v>
      </c>
      <c r="J1148" s="814" t="s">
        <v>657</v>
      </c>
      <c r="K1148" s="815"/>
      <c r="L1148" s="816"/>
      <c r="M1148" s="817"/>
      <c r="N1148" s="818"/>
      <c r="O1148" s="819"/>
      <c r="P1148" s="819"/>
      <c r="Q1148" s="820"/>
      <c r="R1148" s="1161"/>
    </row>
    <row r="1149" spans="1:18">
      <c r="A1149" s="1159"/>
      <c r="B1149" s="1158" t="s">
        <v>1408</v>
      </c>
      <c r="C1149" s="1158" t="s">
        <v>798</v>
      </c>
      <c r="D1149" s="1158" t="s">
        <v>177</v>
      </c>
      <c r="E1149" s="1160">
        <v>40759</v>
      </c>
      <c r="F1149" s="812"/>
      <c r="G1149" s="813"/>
      <c r="H1149" s="813"/>
      <c r="I1149" s="813"/>
      <c r="J1149" s="814"/>
      <c r="K1149" s="815">
        <v>3500000</v>
      </c>
      <c r="L1149" s="816"/>
      <c r="M1149" s="817">
        <v>3500</v>
      </c>
      <c r="N1149" s="818">
        <v>1000</v>
      </c>
      <c r="O1149" s="819"/>
      <c r="P1149" s="819"/>
      <c r="Q1149" s="820">
        <v>175000</v>
      </c>
      <c r="R1149" s="1161">
        <v>175</v>
      </c>
    </row>
    <row r="1150" spans="1:18">
      <c r="A1150" s="1159" t="s">
        <v>2058</v>
      </c>
      <c r="B1150" s="1158" t="s">
        <v>1409</v>
      </c>
      <c r="C1150" s="1158" t="s">
        <v>1410</v>
      </c>
      <c r="D1150" s="1158" t="s">
        <v>97</v>
      </c>
      <c r="E1150" s="1160">
        <v>39878</v>
      </c>
      <c r="F1150" s="812" t="s">
        <v>49</v>
      </c>
      <c r="G1150" s="813">
        <v>1881000</v>
      </c>
      <c r="H1150" s="813">
        <v>0</v>
      </c>
      <c r="I1150" s="813">
        <v>2231560</v>
      </c>
      <c r="J1150" s="814" t="s">
        <v>657</v>
      </c>
      <c r="K1150" s="815"/>
      <c r="L1150" s="816"/>
      <c r="M1150" s="817"/>
      <c r="N1150" s="818"/>
      <c r="O1150" s="819"/>
      <c r="P1150" s="819"/>
      <c r="Q1150" s="820"/>
      <c r="R1150" s="1161"/>
    </row>
    <row r="1151" spans="1:18">
      <c r="A1151" s="1159"/>
      <c r="B1151" s="1158" t="s">
        <v>1409</v>
      </c>
      <c r="C1151" s="1158" t="s">
        <v>1410</v>
      </c>
      <c r="D1151" s="1158" t="s">
        <v>97</v>
      </c>
      <c r="E1151" s="1160">
        <v>40793</v>
      </c>
      <c r="F1151" s="812"/>
      <c r="G1151" s="813"/>
      <c r="H1151" s="813"/>
      <c r="I1151" s="813"/>
      <c r="J1151" s="814"/>
      <c r="K1151" s="815">
        <v>1881000</v>
      </c>
      <c r="L1151" s="816"/>
      <c r="M1151" s="817">
        <v>1881</v>
      </c>
      <c r="N1151" s="818">
        <v>1000</v>
      </c>
      <c r="O1151" s="819"/>
      <c r="P1151" s="819"/>
      <c r="Q1151" s="820">
        <v>94000</v>
      </c>
      <c r="R1151" s="1161">
        <v>94</v>
      </c>
    </row>
    <row r="1152" spans="1:18">
      <c r="A1152" s="1159" t="s">
        <v>2007</v>
      </c>
      <c r="B1152" s="1158" t="s">
        <v>1411</v>
      </c>
      <c r="C1152" s="1158" t="s">
        <v>1120</v>
      </c>
      <c r="D1152" s="1158" t="s">
        <v>80</v>
      </c>
      <c r="E1152" s="1160">
        <v>39983</v>
      </c>
      <c r="F1152" s="812" t="s">
        <v>49</v>
      </c>
      <c r="G1152" s="813">
        <v>3510000</v>
      </c>
      <c r="H1152" s="813">
        <v>0</v>
      </c>
      <c r="I1152" s="813">
        <v>4110668.47</v>
      </c>
      <c r="J1152" s="814" t="s">
        <v>657</v>
      </c>
      <c r="K1152" s="815"/>
      <c r="L1152" s="816"/>
      <c r="M1152" s="817"/>
      <c r="N1152" s="818"/>
      <c r="O1152" s="819"/>
      <c r="P1152" s="819"/>
      <c r="Q1152" s="820"/>
      <c r="R1152" s="1161"/>
    </row>
    <row r="1153" spans="1:18">
      <c r="A1153" s="1159"/>
      <c r="B1153" s="1158" t="s">
        <v>1411</v>
      </c>
      <c r="C1153" s="1158" t="s">
        <v>1120</v>
      </c>
      <c r="D1153" s="1158" t="s">
        <v>80</v>
      </c>
      <c r="E1153" s="1160">
        <v>40794</v>
      </c>
      <c r="F1153" s="812"/>
      <c r="G1153" s="813"/>
      <c r="H1153" s="813"/>
      <c r="I1153" s="813"/>
      <c r="J1153" s="814"/>
      <c r="K1153" s="815">
        <v>3510000</v>
      </c>
      <c r="L1153" s="816"/>
      <c r="M1153" s="817">
        <v>3510</v>
      </c>
      <c r="N1153" s="818">
        <v>1000</v>
      </c>
      <c r="O1153" s="819"/>
      <c r="P1153" s="819"/>
      <c r="Q1153" s="820">
        <v>176000</v>
      </c>
      <c r="R1153" s="1161">
        <v>176</v>
      </c>
    </row>
    <row r="1154" spans="1:18">
      <c r="A1154" s="1159" t="s">
        <v>2020</v>
      </c>
      <c r="B1154" s="1158" t="s">
        <v>1412</v>
      </c>
      <c r="C1154" s="1158" t="s">
        <v>1413</v>
      </c>
      <c r="D1154" s="1158" t="s">
        <v>98</v>
      </c>
      <c r="E1154" s="1160">
        <v>39857</v>
      </c>
      <c r="F1154" s="812" t="s">
        <v>49</v>
      </c>
      <c r="G1154" s="813">
        <v>6200000</v>
      </c>
      <c r="H1154" s="813">
        <v>12535000</v>
      </c>
      <c r="I1154" s="813">
        <v>2687363.11</v>
      </c>
      <c r="J1154" s="814" t="s">
        <v>662</v>
      </c>
      <c r="K1154" s="815"/>
      <c r="L1154" s="816"/>
      <c r="M1154" s="817"/>
      <c r="N1154" s="818"/>
      <c r="O1154" s="819"/>
      <c r="P1154" s="819"/>
      <c r="Q1154" s="820"/>
      <c r="R1154" s="1161"/>
    </row>
    <row r="1155" spans="1:18">
      <c r="A1155" s="1159"/>
      <c r="B1155" s="1158" t="s">
        <v>1412</v>
      </c>
      <c r="C1155" s="1158" t="s">
        <v>1413</v>
      </c>
      <c r="D1155" s="1158" t="s">
        <v>98</v>
      </c>
      <c r="E1155" s="1160">
        <v>40158</v>
      </c>
      <c r="F1155" s="812"/>
      <c r="G1155" s="813">
        <v>6335000</v>
      </c>
      <c r="H1155" s="813"/>
      <c r="I1155" s="813"/>
      <c r="J1155" s="814"/>
      <c r="K1155" s="815"/>
      <c r="L1155" s="816"/>
      <c r="M1155" s="817"/>
      <c r="N1155" s="818"/>
      <c r="O1155" s="819"/>
      <c r="P1155" s="819"/>
      <c r="Q1155" s="820"/>
      <c r="R1155" s="1161"/>
    </row>
    <row r="1156" spans="1:18">
      <c r="A1156" s="1159" t="s">
        <v>1993</v>
      </c>
      <c r="B1156" s="1158" t="s">
        <v>1414</v>
      </c>
      <c r="C1156" s="1158" t="s">
        <v>1144</v>
      </c>
      <c r="D1156" s="1158" t="s">
        <v>105</v>
      </c>
      <c r="E1156" s="1160">
        <v>39843</v>
      </c>
      <c r="F1156" s="812" t="s">
        <v>49</v>
      </c>
      <c r="G1156" s="813">
        <v>7700000</v>
      </c>
      <c r="H1156" s="813">
        <v>0</v>
      </c>
      <c r="I1156" s="813">
        <v>8806297.8000000007</v>
      </c>
      <c r="J1156" s="814" t="s">
        <v>673</v>
      </c>
      <c r="K1156" s="815"/>
      <c r="L1156" s="816"/>
      <c r="M1156" s="817"/>
      <c r="N1156" s="818"/>
      <c r="O1156" s="819"/>
      <c r="P1156" s="819"/>
      <c r="Q1156" s="820"/>
      <c r="R1156" s="1161"/>
    </row>
    <row r="1157" spans="1:18">
      <c r="A1157" s="1159"/>
      <c r="B1157" s="1158" t="s">
        <v>1414</v>
      </c>
      <c r="C1157" s="1158" t="s">
        <v>1144</v>
      </c>
      <c r="D1157" s="1158" t="s">
        <v>105</v>
      </c>
      <c r="E1157" s="1160">
        <v>41211</v>
      </c>
      <c r="F1157" s="812"/>
      <c r="G1157" s="813"/>
      <c r="H1157" s="813"/>
      <c r="I1157" s="813"/>
      <c r="J1157" s="814"/>
      <c r="K1157" s="815">
        <v>26102.9</v>
      </c>
      <c r="L1157" s="816"/>
      <c r="M1157" s="817">
        <v>29</v>
      </c>
      <c r="N1157" s="818">
        <v>900.1</v>
      </c>
      <c r="O1157" s="819">
        <v>-2897.1</v>
      </c>
      <c r="P1157" s="819"/>
      <c r="Q1157" s="820"/>
      <c r="R1157" s="1161"/>
    </row>
    <row r="1158" spans="1:18">
      <c r="A1158" s="1159"/>
      <c r="B1158" s="1158" t="s">
        <v>1414</v>
      </c>
      <c r="C1158" s="1158" t="s">
        <v>1144</v>
      </c>
      <c r="D1158" s="1158" t="s">
        <v>105</v>
      </c>
      <c r="E1158" s="1160">
        <v>41214</v>
      </c>
      <c r="F1158" s="812"/>
      <c r="G1158" s="813"/>
      <c r="H1158" s="813"/>
      <c r="I1158" s="813"/>
      <c r="J1158" s="814"/>
      <c r="K1158" s="815">
        <v>6904667.0999999996</v>
      </c>
      <c r="L1158" s="816"/>
      <c r="M1158" s="817">
        <v>7671</v>
      </c>
      <c r="N1158" s="818">
        <v>900.1</v>
      </c>
      <c r="O1158" s="819">
        <v>-766332.9</v>
      </c>
      <c r="P1158" s="819"/>
      <c r="Q1158" s="820">
        <v>369948</v>
      </c>
      <c r="R1158" s="1161">
        <v>385</v>
      </c>
    </row>
    <row r="1159" spans="1:18">
      <c r="A1159" s="1159"/>
      <c r="B1159" s="1158" t="s">
        <v>1414</v>
      </c>
      <c r="C1159" s="1158" t="s">
        <v>1144</v>
      </c>
      <c r="D1159" s="1158" t="s">
        <v>105</v>
      </c>
      <c r="E1159" s="1160">
        <v>41285</v>
      </c>
      <c r="F1159" s="812"/>
      <c r="G1159" s="813"/>
      <c r="H1159" s="813"/>
      <c r="I1159" s="813"/>
      <c r="J1159" s="814"/>
      <c r="K1159" s="815"/>
      <c r="L1159" s="816">
        <v>-69307.7</v>
      </c>
      <c r="M1159" s="817"/>
      <c r="N1159" s="818"/>
      <c r="O1159" s="819"/>
      <c r="P1159" s="819"/>
      <c r="Q1159" s="820"/>
      <c r="R1159" s="1161"/>
    </row>
    <row r="1160" spans="1:18">
      <c r="A1160" s="1159"/>
      <c r="B1160" s="1158" t="s">
        <v>1415</v>
      </c>
      <c r="C1160" s="1158" t="s">
        <v>794</v>
      </c>
      <c r="D1160" s="1158" t="s">
        <v>111</v>
      </c>
      <c r="E1160" s="1160">
        <v>39829</v>
      </c>
      <c r="F1160" s="812" t="s">
        <v>26</v>
      </c>
      <c r="G1160" s="813">
        <v>45000000</v>
      </c>
      <c r="H1160" s="813">
        <v>0</v>
      </c>
      <c r="I1160" s="813">
        <v>53406628.25</v>
      </c>
      <c r="J1160" s="814" t="s">
        <v>673</v>
      </c>
      <c r="K1160" s="815"/>
      <c r="L1160" s="816"/>
      <c r="M1160" s="817"/>
      <c r="N1160" s="818"/>
      <c r="O1160" s="819"/>
      <c r="P1160" s="819"/>
      <c r="Q1160" s="820"/>
      <c r="R1160" s="1161"/>
    </row>
    <row r="1161" spans="1:18">
      <c r="A1161" s="1159"/>
      <c r="B1161" s="1158" t="s">
        <v>1415</v>
      </c>
      <c r="C1161" s="1158" t="s">
        <v>794</v>
      </c>
      <c r="D1161" s="1158" t="s">
        <v>111</v>
      </c>
      <c r="E1161" s="1160">
        <v>41093</v>
      </c>
      <c r="F1161" s="812"/>
      <c r="G1161" s="813"/>
      <c r="H1161" s="813"/>
      <c r="I1161" s="813"/>
      <c r="J1161" s="814"/>
      <c r="K1161" s="815">
        <v>44152650</v>
      </c>
      <c r="L1161" s="816">
        <v>-662289.75</v>
      </c>
      <c r="M1161" s="817">
        <v>45000</v>
      </c>
      <c r="N1161" s="818">
        <v>981.2</v>
      </c>
      <c r="O1161" s="819">
        <v>-847350</v>
      </c>
      <c r="P1161" s="819"/>
      <c r="Q1161" s="820"/>
      <c r="R1161" s="1161"/>
    </row>
    <row r="1162" spans="1:18">
      <c r="A1162" s="1159"/>
      <c r="B1162" s="1158" t="s">
        <v>1415</v>
      </c>
      <c r="C1162" s="1158" t="s">
        <v>794</v>
      </c>
      <c r="D1162" s="1158" t="s">
        <v>111</v>
      </c>
      <c r="E1162" s="1160">
        <v>41436</v>
      </c>
      <c r="F1162" s="812"/>
      <c r="G1162" s="813"/>
      <c r="H1162" s="813"/>
      <c r="I1162" s="813"/>
      <c r="J1162" s="814"/>
      <c r="K1162" s="815"/>
      <c r="L1162" s="816"/>
      <c r="M1162" s="817"/>
      <c r="N1162" s="818"/>
      <c r="O1162" s="819"/>
      <c r="P1162" s="819"/>
      <c r="Q1162" s="820">
        <v>2087368</v>
      </c>
      <c r="R1162" s="1161">
        <v>771429</v>
      </c>
    </row>
    <row r="1163" spans="1:18">
      <c r="A1163" s="1159" t="s">
        <v>2059</v>
      </c>
      <c r="B1163" s="1158" t="s">
        <v>1416</v>
      </c>
      <c r="C1163" s="1158" t="s">
        <v>897</v>
      </c>
      <c r="D1163" s="1158" t="s">
        <v>80</v>
      </c>
      <c r="E1163" s="1160">
        <v>39990</v>
      </c>
      <c r="F1163" s="812" t="s">
        <v>49</v>
      </c>
      <c r="G1163" s="813">
        <v>71526000</v>
      </c>
      <c r="H1163" s="813">
        <v>0</v>
      </c>
      <c r="I1163" s="813">
        <v>27172726.719999999</v>
      </c>
      <c r="J1163" s="814" t="s">
        <v>673</v>
      </c>
      <c r="K1163" s="815"/>
      <c r="L1163" s="816"/>
      <c r="M1163" s="817"/>
      <c r="N1163" s="818"/>
      <c r="O1163" s="819"/>
      <c r="P1163" s="819"/>
      <c r="Q1163" s="820"/>
      <c r="R1163" s="1161"/>
    </row>
    <row r="1164" spans="1:18">
      <c r="A1164" s="1159"/>
      <c r="B1164" s="1158" t="s">
        <v>1416</v>
      </c>
      <c r="C1164" s="1158" t="s">
        <v>897</v>
      </c>
      <c r="D1164" s="1158" t="s">
        <v>80</v>
      </c>
      <c r="E1164" s="1160">
        <v>41453</v>
      </c>
      <c r="F1164" s="812"/>
      <c r="G1164" s="813"/>
      <c r="H1164" s="813"/>
      <c r="I1164" s="813"/>
      <c r="J1164" s="814"/>
      <c r="K1164" s="815">
        <v>23718541.949999999</v>
      </c>
      <c r="L1164" s="816"/>
      <c r="M1164" s="817">
        <v>71526</v>
      </c>
      <c r="N1164" s="818">
        <v>331.6</v>
      </c>
      <c r="O1164" s="819">
        <v>-47807458.060000002</v>
      </c>
      <c r="P1164" s="819"/>
      <c r="Q1164" s="820"/>
      <c r="R1164" s="1161"/>
    </row>
    <row r="1165" spans="1:18">
      <c r="A1165" s="1159" t="s">
        <v>2020</v>
      </c>
      <c r="B1165" s="1158" t="s">
        <v>1417</v>
      </c>
      <c r="C1165" s="1158" t="s">
        <v>897</v>
      </c>
      <c r="D1165" s="1158" t="s">
        <v>80</v>
      </c>
      <c r="E1165" s="1160">
        <v>39913</v>
      </c>
      <c r="F1165" s="812" t="s">
        <v>26</v>
      </c>
      <c r="G1165" s="813">
        <v>2040000</v>
      </c>
      <c r="H1165" s="813">
        <v>4388000</v>
      </c>
      <c r="I1165" s="813">
        <v>921944.44</v>
      </c>
      <c r="J1165" s="814" t="s">
        <v>662</v>
      </c>
      <c r="K1165" s="815"/>
      <c r="L1165" s="816"/>
      <c r="M1165" s="817"/>
      <c r="N1165" s="818"/>
      <c r="O1165" s="819"/>
      <c r="P1165" s="819"/>
      <c r="Q1165" s="820"/>
      <c r="R1165" s="1161"/>
    </row>
    <row r="1166" spans="1:18">
      <c r="A1166" s="1159"/>
      <c r="B1166" s="1158" t="s">
        <v>1417</v>
      </c>
      <c r="C1166" s="1158" t="s">
        <v>897</v>
      </c>
      <c r="D1166" s="1158" t="s">
        <v>80</v>
      </c>
      <c r="E1166" s="1160">
        <v>40137</v>
      </c>
      <c r="F1166" s="812"/>
      <c r="G1166" s="813">
        <v>2348000</v>
      </c>
      <c r="H1166" s="813"/>
      <c r="I1166" s="813"/>
      <c r="J1166" s="814"/>
      <c r="K1166" s="815"/>
      <c r="L1166" s="816"/>
      <c r="M1166" s="817"/>
      <c r="N1166" s="818"/>
      <c r="O1166" s="819"/>
      <c r="P1166" s="819"/>
      <c r="Q1166" s="820"/>
      <c r="R1166" s="1161"/>
    </row>
    <row r="1167" spans="1:18">
      <c r="A1167" s="1159">
        <v>11</v>
      </c>
      <c r="B1167" s="1158" t="s">
        <v>1418</v>
      </c>
      <c r="C1167" s="1158" t="s">
        <v>1419</v>
      </c>
      <c r="D1167" s="1158" t="s">
        <v>98</v>
      </c>
      <c r="E1167" s="1160">
        <v>39801</v>
      </c>
      <c r="F1167" s="812" t="s">
        <v>26</v>
      </c>
      <c r="G1167" s="813">
        <v>10000000</v>
      </c>
      <c r="H1167" s="813">
        <v>0</v>
      </c>
      <c r="I1167" s="813">
        <v>12070979.199999999</v>
      </c>
      <c r="J1167" s="814" t="s">
        <v>657</v>
      </c>
      <c r="K1167" s="815"/>
      <c r="L1167" s="816"/>
      <c r="M1167" s="817"/>
      <c r="N1167" s="818"/>
      <c r="O1167" s="819"/>
      <c r="P1167" s="819"/>
      <c r="Q1167" s="820"/>
      <c r="R1167" s="1161"/>
    </row>
    <row r="1168" spans="1:18">
      <c r="A1168" s="1159"/>
      <c r="B1168" s="1158" t="s">
        <v>1418</v>
      </c>
      <c r="C1168" s="1158" t="s">
        <v>1419</v>
      </c>
      <c r="D1168" s="1158" t="s">
        <v>98</v>
      </c>
      <c r="E1168" s="1160">
        <v>41271</v>
      </c>
      <c r="F1168" s="812"/>
      <c r="G1168" s="813"/>
      <c r="H1168" s="813"/>
      <c r="I1168" s="813"/>
      <c r="J1168" s="814"/>
      <c r="K1168" s="815">
        <v>10000000</v>
      </c>
      <c r="L1168" s="816"/>
      <c r="M1168" s="817">
        <v>10000</v>
      </c>
      <c r="N1168" s="818">
        <v>1000</v>
      </c>
      <c r="O1168" s="819"/>
      <c r="P1168" s="819"/>
      <c r="Q1168" s="820"/>
      <c r="R1168" s="1161"/>
    </row>
    <row r="1169" spans="1:18">
      <c r="A1169" s="1159"/>
      <c r="B1169" s="1158" t="s">
        <v>1418</v>
      </c>
      <c r="C1169" s="1158" t="s">
        <v>1419</v>
      </c>
      <c r="D1169" s="1158" t="s">
        <v>98</v>
      </c>
      <c r="E1169" s="1160">
        <v>41297</v>
      </c>
      <c r="F1169" s="812"/>
      <c r="G1169" s="813"/>
      <c r="H1169" s="813"/>
      <c r="I1169" s="813"/>
      <c r="J1169" s="814"/>
      <c r="K1169" s="815"/>
      <c r="L1169" s="816"/>
      <c r="M1169" s="817"/>
      <c r="N1169" s="818"/>
      <c r="O1169" s="819"/>
      <c r="P1169" s="819"/>
      <c r="Q1169" s="820">
        <v>58479.199999999997</v>
      </c>
      <c r="R1169" s="1161">
        <v>73099</v>
      </c>
    </row>
    <row r="1170" spans="1:18">
      <c r="A1170" s="1159">
        <v>12</v>
      </c>
      <c r="B1170" s="1158" t="s">
        <v>1420</v>
      </c>
      <c r="C1170" s="1158" t="s">
        <v>1421</v>
      </c>
      <c r="D1170" s="1158" t="s">
        <v>131</v>
      </c>
      <c r="E1170" s="1160">
        <v>39843</v>
      </c>
      <c r="F1170" s="812" t="s">
        <v>26</v>
      </c>
      <c r="G1170" s="813">
        <v>22000000</v>
      </c>
      <c r="H1170" s="813">
        <v>0</v>
      </c>
      <c r="I1170" s="813">
        <v>23287945.109999999</v>
      </c>
      <c r="J1170" s="814" t="s">
        <v>657</v>
      </c>
      <c r="K1170" s="815"/>
      <c r="L1170" s="816"/>
      <c r="M1170" s="817"/>
      <c r="N1170" s="818"/>
      <c r="O1170" s="819"/>
      <c r="P1170" s="819"/>
      <c r="Q1170" s="820"/>
      <c r="R1170" s="1161"/>
    </row>
    <row r="1171" spans="1:18">
      <c r="A1171" s="1159"/>
      <c r="B1171" s="1158" t="s">
        <v>1420</v>
      </c>
      <c r="C1171" s="1158" t="s">
        <v>1421</v>
      </c>
      <c r="D1171" s="1158" t="s">
        <v>131</v>
      </c>
      <c r="E1171" s="1160">
        <v>40170</v>
      </c>
      <c r="F1171" s="812"/>
      <c r="G1171" s="813"/>
      <c r="H1171" s="813"/>
      <c r="I1171" s="813"/>
      <c r="J1171" s="814"/>
      <c r="K1171" s="815">
        <v>22000000</v>
      </c>
      <c r="L1171" s="816"/>
      <c r="M1171" s="817">
        <v>22000</v>
      </c>
      <c r="N1171" s="818">
        <v>1000</v>
      </c>
      <c r="O1171" s="819"/>
      <c r="P1171" s="819"/>
      <c r="Q1171" s="820"/>
      <c r="R1171" s="1161"/>
    </row>
    <row r="1172" spans="1:18">
      <c r="A1172" s="1159"/>
      <c r="B1172" s="1158" t="s">
        <v>1420</v>
      </c>
      <c r="C1172" s="1158" t="s">
        <v>1421</v>
      </c>
      <c r="D1172" s="1158" t="s">
        <v>131</v>
      </c>
      <c r="E1172" s="1160">
        <v>40865</v>
      </c>
      <c r="F1172" s="812"/>
      <c r="G1172" s="813"/>
      <c r="H1172" s="813"/>
      <c r="I1172" s="813"/>
      <c r="J1172" s="814"/>
      <c r="K1172" s="815"/>
      <c r="L1172" s="816"/>
      <c r="M1172" s="817"/>
      <c r="N1172" s="818"/>
      <c r="O1172" s="819"/>
      <c r="P1172" s="819"/>
      <c r="Q1172" s="820">
        <v>301001</v>
      </c>
      <c r="R1172" s="1161">
        <v>104101</v>
      </c>
    </row>
    <row r="1173" spans="1:18">
      <c r="A1173" s="1159" t="s">
        <v>1991</v>
      </c>
      <c r="B1173" s="1158" t="s">
        <v>1422</v>
      </c>
      <c r="C1173" s="1158" t="s">
        <v>1423</v>
      </c>
      <c r="D1173" s="1158" t="s">
        <v>80</v>
      </c>
      <c r="E1173" s="1160">
        <v>39836</v>
      </c>
      <c r="F1173" s="812" t="s">
        <v>49</v>
      </c>
      <c r="G1173" s="813">
        <v>10189000</v>
      </c>
      <c r="H1173" s="813">
        <v>0</v>
      </c>
      <c r="I1173" s="813">
        <v>11206989.34</v>
      </c>
      <c r="J1173" s="814" t="s">
        <v>657</v>
      </c>
      <c r="K1173" s="815"/>
      <c r="L1173" s="816"/>
      <c r="M1173" s="817"/>
      <c r="N1173" s="818"/>
      <c r="O1173" s="819"/>
      <c r="P1173" s="819"/>
      <c r="Q1173" s="820"/>
      <c r="R1173" s="1161"/>
    </row>
    <row r="1174" spans="1:18">
      <c r="A1174" s="1159"/>
      <c r="B1174" s="1158" t="s">
        <v>1422</v>
      </c>
      <c r="C1174" s="1158" t="s">
        <v>1423</v>
      </c>
      <c r="D1174" s="1158" t="s">
        <v>80</v>
      </c>
      <c r="E1174" s="1160">
        <v>40170</v>
      </c>
      <c r="F1174" s="812"/>
      <c r="G1174" s="813"/>
      <c r="H1174" s="813"/>
      <c r="I1174" s="813"/>
      <c r="J1174" s="814"/>
      <c r="K1174" s="815">
        <v>10189000</v>
      </c>
      <c r="L1174" s="816"/>
      <c r="M1174" s="817">
        <v>10189</v>
      </c>
      <c r="N1174" s="818">
        <v>1000</v>
      </c>
      <c r="O1174" s="819"/>
      <c r="P1174" s="819"/>
      <c r="Q1174" s="820">
        <v>509000</v>
      </c>
      <c r="R1174" s="1161">
        <v>509</v>
      </c>
    </row>
    <row r="1175" spans="1:18">
      <c r="A1175" s="1159">
        <v>44</v>
      </c>
      <c r="B1175" s="1158" t="s">
        <v>1424</v>
      </c>
      <c r="C1175" s="1158" t="s">
        <v>820</v>
      </c>
      <c r="D1175" s="1158" t="s">
        <v>123</v>
      </c>
      <c r="E1175" s="1160">
        <v>39822</v>
      </c>
      <c r="F1175" s="812" t="s">
        <v>26</v>
      </c>
      <c r="G1175" s="813">
        <v>20000000</v>
      </c>
      <c r="H1175" s="813">
        <v>0</v>
      </c>
      <c r="I1175" s="813">
        <v>22834334.780000001</v>
      </c>
      <c r="J1175" s="814" t="s">
        <v>657</v>
      </c>
      <c r="K1175" s="815"/>
      <c r="L1175" s="816"/>
      <c r="M1175" s="817"/>
      <c r="N1175" s="818"/>
      <c r="O1175" s="819"/>
      <c r="P1175" s="819"/>
      <c r="Q1175" s="820"/>
      <c r="R1175" s="1161"/>
    </row>
    <row r="1176" spans="1:18">
      <c r="A1176" s="1159"/>
      <c r="B1176" s="1158" t="s">
        <v>1424</v>
      </c>
      <c r="C1176" s="1158" t="s">
        <v>820</v>
      </c>
      <c r="D1176" s="1158" t="s">
        <v>123</v>
      </c>
      <c r="E1176" s="1160">
        <v>40780</v>
      </c>
      <c r="F1176" s="812"/>
      <c r="G1176" s="813"/>
      <c r="H1176" s="813"/>
      <c r="I1176" s="813"/>
      <c r="J1176" s="814"/>
      <c r="K1176" s="815">
        <v>20000000</v>
      </c>
      <c r="L1176" s="816"/>
      <c r="M1176" s="817">
        <v>20000</v>
      </c>
      <c r="N1176" s="818">
        <v>1000</v>
      </c>
      <c r="O1176" s="819"/>
      <c r="P1176" s="819"/>
      <c r="Q1176" s="820"/>
      <c r="R1176" s="1161"/>
    </row>
    <row r="1177" spans="1:18">
      <c r="A1177" s="1159"/>
      <c r="B1177" s="1158" t="s">
        <v>1424</v>
      </c>
      <c r="C1177" s="1158" t="s">
        <v>820</v>
      </c>
      <c r="D1177" s="1158" t="s">
        <v>123</v>
      </c>
      <c r="E1177" s="1160">
        <v>40869</v>
      </c>
      <c r="F1177" s="812"/>
      <c r="G1177" s="813"/>
      <c r="H1177" s="813"/>
      <c r="I1177" s="813"/>
      <c r="J1177" s="814"/>
      <c r="K1177" s="815"/>
      <c r="L1177" s="816"/>
      <c r="M1177" s="817"/>
      <c r="N1177" s="818"/>
      <c r="O1177" s="819"/>
      <c r="P1177" s="819"/>
      <c r="Q1177" s="820">
        <v>206557</v>
      </c>
      <c r="R1177" s="1161">
        <v>104384</v>
      </c>
    </row>
    <row r="1178" spans="1:18">
      <c r="A1178" s="1159">
        <v>8</v>
      </c>
      <c r="B1178" s="1158" t="s">
        <v>1425</v>
      </c>
      <c r="C1178" s="1158" t="s">
        <v>907</v>
      </c>
      <c r="D1178" s="1158" t="s">
        <v>105</v>
      </c>
      <c r="E1178" s="1160">
        <v>39871</v>
      </c>
      <c r="F1178" s="812" t="s">
        <v>49</v>
      </c>
      <c r="G1178" s="813">
        <v>5222000</v>
      </c>
      <c r="H1178" s="813">
        <v>5222000</v>
      </c>
      <c r="I1178" s="813">
        <v>275104.5</v>
      </c>
      <c r="J1178" s="814" t="s">
        <v>662</v>
      </c>
      <c r="K1178" s="815"/>
      <c r="L1178" s="816"/>
      <c r="M1178" s="817"/>
      <c r="N1178" s="818"/>
      <c r="O1178" s="819"/>
      <c r="P1178" s="819"/>
      <c r="Q1178" s="820"/>
      <c r="R1178" s="1161"/>
    </row>
    <row r="1179" spans="1:18">
      <c r="A1179" s="1159" t="s">
        <v>2060</v>
      </c>
      <c r="B1179" s="1158" t="s">
        <v>1426</v>
      </c>
      <c r="C1179" s="1158" t="s">
        <v>1427</v>
      </c>
      <c r="D1179" s="1158" t="s">
        <v>80</v>
      </c>
      <c r="E1179" s="1160">
        <v>39787</v>
      </c>
      <c r="F1179" s="812" t="s">
        <v>26</v>
      </c>
      <c r="G1179" s="813">
        <v>84784000</v>
      </c>
      <c r="H1179" s="813">
        <v>0</v>
      </c>
      <c r="I1179" s="813">
        <v>824288.89</v>
      </c>
      <c r="J1179" s="814" t="s">
        <v>1981</v>
      </c>
      <c r="K1179" s="815"/>
      <c r="L1179" s="816"/>
      <c r="M1179" s="817"/>
      <c r="N1179" s="818"/>
      <c r="O1179" s="819"/>
      <c r="P1179" s="819"/>
      <c r="Q1179" s="820"/>
      <c r="R1179" s="1161"/>
    </row>
    <row r="1180" spans="1:18">
      <c r="A1180" s="1159"/>
      <c r="B1180" s="1158" t="s">
        <v>1426</v>
      </c>
      <c r="C1180" s="1158" t="s">
        <v>1427</v>
      </c>
      <c r="D1180" s="1158" t="s">
        <v>80</v>
      </c>
      <c r="E1180" s="1160">
        <v>40312</v>
      </c>
      <c r="F1180" s="812"/>
      <c r="G1180" s="813"/>
      <c r="H1180" s="813"/>
      <c r="I1180" s="813"/>
      <c r="J1180" s="814"/>
      <c r="K1180" s="815"/>
      <c r="L1180" s="816"/>
      <c r="M1180" s="817"/>
      <c r="N1180" s="818"/>
      <c r="O1180" s="819">
        <v>-84784000</v>
      </c>
      <c r="P1180" s="819"/>
      <c r="Q1180" s="820"/>
      <c r="R1180" s="1161"/>
    </row>
    <row r="1181" spans="1:18">
      <c r="A1181" s="1159" t="s">
        <v>1991</v>
      </c>
      <c r="B1181" s="1158" t="s">
        <v>1428</v>
      </c>
      <c r="C1181" s="1158" t="s">
        <v>726</v>
      </c>
      <c r="D1181" s="1158" t="s">
        <v>90</v>
      </c>
      <c r="E1181" s="1160">
        <v>39857</v>
      </c>
      <c r="F1181" s="812" t="s">
        <v>49</v>
      </c>
      <c r="G1181" s="813">
        <v>700000</v>
      </c>
      <c r="H1181" s="813">
        <v>0</v>
      </c>
      <c r="I1181" s="813">
        <v>763294.14</v>
      </c>
      <c r="J1181" s="814" t="s">
        <v>657</v>
      </c>
      <c r="K1181" s="815"/>
      <c r="L1181" s="816"/>
      <c r="M1181" s="817"/>
      <c r="N1181" s="818"/>
      <c r="O1181" s="819"/>
      <c r="P1181" s="819"/>
      <c r="Q1181" s="820"/>
      <c r="R1181" s="1161"/>
    </row>
    <row r="1182" spans="1:18">
      <c r="A1182" s="1159"/>
      <c r="B1182" s="1158" t="s">
        <v>1428</v>
      </c>
      <c r="C1182" s="1158" t="s">
        <v>726</v>
      </c>
      <c r="D1182" s="1158" t="s">
        <v>90</v>
      </c>
      <c r="E1182" s="1160">
        <v>40127</v>
      </c>
      <c r="F1182" s="812"/>
      <c r="G1182" s="813"/>
      <c r="H1182" s="813"/>
      <c r="I1182" s="813"/>
      <c r="J1182" s="814"/>
      <c r="K1182" s="815">
        <v>700000</v>
      </c>
      <c r="L1182" s="816"/>
      <c r="M1182" s="817">
        <v>700</v>
      </c>
      <c r="N1182" s="818">
        <v>1000</v>
      </c>
      <c r="O1182" s="819"/>
      <c r="P1182" s="819"/>
      <c r="Q1182" s="820">
        <v>35000</v>
      </c>
      <c r="R1182" s="1161">
        <v>35</v>
      </c>
    </row>
    <row r="1183" spans="1:18">
      <c r="A1183" s="1159">
        <v>11</v>
      </c>
      <c r="B1183" s="1158" t="s">
        <v>1429</v>
      </c>
      <c r="C1183" s="1158" t="s">
        <v>1430</v>
      </c>
      <c r="D1183" s="1158" t="s">
        <v>117</v>
      </c>
      <c r="E1183" s="1160">
        <v>39850</v>
      </c>
      <c r="F1183" s="812" t="s">
        <v>26</v>
      </c>
      <c r="G1183" s="813">
        <v>16000000</v>
      </c>
      <c r="H1183" s="813">
        <v>0</v>
      </c>
      <c r="I1183" s="813">
        <v>18933333.329999998</v>
      </c>
      <c r="J1183" s="814" t="s">
        <v>657</v>
      </c>
      <c r="K1183" s="815"/>
      <c r="L1183" s="816"/>
      <c r="M1183" s="817"/>
      <c r="N1183" s="818"/>
      <c r="O1183" s="819"/>
      <c r="P1183" s="819"/>
      <c r="Q1183" s="820"/>
      <c r="R1183" s="1161"/>
    </row>
    <row r="1184" spans="1:18">
      <c r="A1184" s="1159"/>
      <c r="B1184" s="1158" t="s">
        <v>1429</v>
      </c>
      <c r="C1184" s="1158" t="s">
        <v>1430</v>
      </c>
      <c r="D1184" s="1158" t="s">
        <v>117</v>
      </c>
      <c r="E1184" s="1160">
        <v>40730</v>
      </c>
      <c r="F1184" s="812"/>
      <c r="G1184" s="813"/>
      <c r="H1184" s="813"/>
      <c r="I1184" s="813"/>
      <c r="J1184" s="814"/>
      <c r="K1184" s="815">
        <v>16000000</v>
      </c>
      <c r="L1184" s="816"/>
      <c r="M1184" s="817">
        <v>16000</v>
      </c>
      <c r="N1184" s="818">
        <v>1000</v>
      </c>
      <c r="O1184" s="819"/>
      <c r="P1184" s="819"/>
      <c r="Q1184" s="820"/>
      <c r="R1184" s="1161"/>
    </row>
    <row r="1185" spans="1:18">
      <c r="A1185" s="1159"/>
      <c r="B1185" s="1158" t="s">
        <v>1429</v>
      </c>
      <c r="C1185" s="1158" t="s">
        <v>1430</v>
      </c>
      <c r="D1185" s="1158" t="s">
        <v>117</v>
      </c>
      <c r="E1185" s="1160">
        <v>40751</v>
      </c>
      <c r="F1185" s="812"/>
      <c r="G1185" s="813"/>
      <c r="H1185" s="813"/>
      <c r="I1185" s="813"/>
      <c r="J1185" s="814"/>
      <c r="K1185" s="815"/>
      <c r="L1185" s="816"/>
      <c r="M1185" s="817"/>
      <c r="N1185" s="818"/>
      <c r="O1185" s="819"/>
      <c r="P1185" s="819"/>
      <c r="Q1185" s="820">
        <v>1000000</v>
      </c>
      <c r="R1185" s="1161">
        <v>198675</v>
      </c>
    </row>
    <row r="1186" spans="1:18">
      <c r="A1186" s="1159" t="s">
        <v>1991</v>
      </c>
      <c r="B1186" s="1158" t="s">
        <v>1431</v>
      </c>
      <c r="C1186" s="1158" t="s">
        <v>1432</v>
      </c>
      <c r="D1186" s="1158" t="s">
        <v>88</v>
      </c>
      <c r="E1186" s="1160">
        <v>39864</v>
      </c>
      <c r="F1186" s="812" t="s">
        <v>49</v>
      </c>
      <c r="G1186" s="813">
        <v>10000000</v>
      </c>
      <c r="H1186" s="813">
        <v>0</v>
      </c>
      <c r="I1186" s="813">
        <v>12844226.310000001</v>
      </c>
      <c r="J1186" s="814" t="s">
        <v>657</v>
      </c>
      <c r="K1186" s="815"/>
      <c r="L1186" s="816"/>
      <c r="M1186" s="817"/>
      <c r="N1186" s="818"/>
      <c r="O1186" s="819"/>
      <c r="P1186" s="819"/>
      <c r="Q1186" s="820"/>
      <c r="R1186" s="1161"/>
    </row>
    <row r="1187" spans="1:18">
      <c r="A1187" s="1159"/>
      <c r="B1187" s="1158" t="s">
        <v>1431</v>
      </c>
      <c r="C1187" s="1158" t="s">
        <v>1432</v>
      </c>
      <c r="D1187" s="1158" t="s">
        <v>88</v>
      </c>
      <c r="E1187" s="1160">
        <v>41390</v>
      </c>
      <c r="F1187" s="812"/>
      <c r="G1187" s="813"/>
      <c r="H1187" s="813"/>
      <c r="I1187" s="813"/>
      <c r="J1187" s="814"/>
      <c r="K1187" s="815">
        <v>10000000</v>
      </c>
      <c r="L1187" s="816"/>
      <c r="M1187" s="817">
        <v>10000</v>
      </c>
      <c r="N1187" s="818">
        <v>1000</v>
      </c>
      <c r="O1187" s="819"/>
      <c r="P1187" s="819"/>
      <c r="Q1187" s="820">
        <v>500000</v>
      </c>
      <c r="R1187" s="1161">
        <v>500</v>
      </c>
    </row>
    <row r="1188" spans="1:18">
      <c r="A1188" s="1159">
        <v>8</v>
      </c>
      <c r="B1188" s="1158" t="s">
        <v>1433</v>
      </c>
      <c r="C1188" s="1158" t="s">
        <v>1434</v>
      </c>
      <c r="D1188" s="1158" t="s">
        <v>94</v>
      </c>
      <c r="E1188" s="1160">
        <v>39906</v>
      </c>
      <c r="F1188" s="812" t="s">
        <v>49</v>
      </c>
      <c r="G1188" s="813">
        <v>7260000</v>
      </c>
      <c r="H1188" s="813">
        <v>0</v>
      </c>
      <c r="I1188" s="813">
        <v>4296561.7300000004</v>
      </c>
      <c r="J1188" s="814" t="s">
        <v>673</v>
      </c>
      <c r="K1188" s="815"/>
      <c r="L1188" s="816"/>
      <c r="M1188" s="817"/>
      <c r="N1188" s="818"/>
      <c r="O1188" s="819"/>
      <c r="P1188" s="819"/>
      <c r="Q1188" s="820"/>
      <c r="R1188" s="1161"/>
    </row>
    <row r="1189" spans="1:18">
      <c r="A1189" s="1159"/>
      <c r="B1189" s="1158" t="s">
        <v>1433</v>
      </c>
      <c r="C1189" s="1158" t="s">
        <v>1434</v>
      </c>
      <c r="D1189" s="1158" t="s">
        <v>94</v>
      </c>
      <c r="E1189" s="1160">
        <v>41135</v>
      </c>
      <c r="F1189" s="812"/>
      <c r="G1189" s="813"/>
      <c r="H1189" s="813"/>
      <c r="I1189" s="813"/>
      <c r="J1189" s="814"/>
      <c r="K1189" s="815">
        <v>2904000</v>
      </c>
      <c r="L1189" s="816"/>
      <c r="M1189" s="817">
        <v>7260</v>
      </c>
      <c r="N1189" s="818">
        <v>400</v>
      </c>
      <c r="O1189" s="819">
        <v>-4356000</v>
      </c>
      <c r="P1189" s="819"/>
      <c r="Q1189" s="820"/>
      <c r="R1189" s="1161"/>
    </row>
    <row r="1190" spans="1:18">
      <c r="A1190" s="1159" t="s">
        <v>2061</v>
      </c>
      <c r="B1190" s="1158" t="s">
        <v>1435</v>
      </c>
      <c r="C1190" s="1158" t="s">
        <v>1436</v>
      </c>
      <c r="D1190" s="1158" t="s">
        <v>81</v>
      </c>
      <c r="E1190" s="1160">
        <v>39822</v>
      </c>
      <c r="F1190" s="812" t="s">
        <v>53</v>
      </c>
      <c r="G1190" s="813">
        <v>5116000</v>
      </c>
      <c r="H1190" s="813">
        <v>0</v>
      </c>
      <c r="I1190" s="813">
        <v>5875583.8899999997</v>
      </c>
      <c r="J1190" s="814" t="s">
        <v>657</v>
      </c>
      <c r="K1190" s="815"/>
      <c r="L1190" s="816"/>
      <c r="M1190" s="817"/>
      <c r="N1190" s="818"/>
      <c r="O1190" s="819"/>
      <c r="P1190" s="819"/>
      <c r="Q1190" s="820"/>
      <c r="R1190" s="1161"/>
    </row>
    <row r="1191" spans="1:18">
      <c r="A1191" s="1159"/>
      <c r="B1191" s="1158" t="s">
        <v>1435</v>
      </c>
      <c r="C1191" s="1158" t="s">
        <v>1436</v>
      </c>
      <c r="D1191" s="1158" t="s">
        <v>81</v>
      </c>
      <c r="E1191" s="1160">
        <v>40905</v>
      </c>
      <c r="F1191" s="812"/>
      <c r="G1191" s="813"/>
      <c r="H1191" s="813"/>
      <c r="I1191" s="813"/>
      <c r="J1191" s="814"/>
      <c r="K1191" s="815">
        <v>5116000</v>
      </c>
      <c r="L1191" s="816"/>
      <c r="M1191" s="817">
        <v>5116</v>
      </c>
      <c r="N1191" s="818">
        <v>1000</v>
      </c>
      <c r="O1191" s="819"/>
      <c r="P1191" s="819"/>
      <c r="Q1191" s="820"/>
      <c r="R1191" s="1161"/>
    </row>
    <row r="1192" spans="1:18">
      <c r="A1192" s="1159" t="s">
        <v>2009</v>
      </c>
      <c r="B1192" s="1158" t="s">
        <v>1437</v>
      </c>
      <c r="C1192" s="1158" t="s">
        <v>1438</v>
      </c>
      <c r="D1192" s="1158" t="s">
        <v>81</v>
      </c>
      <c r="E1192" s="1160">
        <v>39805</v>
      </c>
      <c r="F1192" s="812" t="s">
        <v>53</v>
      </c>
      <c r="G1192" s="813">
        <v>5500000</v>
      </c>
      <c r="H1192" s="813">
        <v>0</v>
      </c>
      <c r="I1192" s="813">
        <v>5956041.6600000001</v>
      </c>
      <c r="J1192" s="814" t="s">
        <v>657</v>
      </c>
      <c r="K1192" s="815"/>
      <c r="L1192" s="816"/>
      <c r="M1192" s="817"/>
      <c r="N1192" s="818"/>
      <c r="O1192" s="819"/>
      <c r="P1192" s="819"/>
      <c r="Q1192" s="820"/>
      <c r="R1192" s="1161"/>
    </row>
    <row r="1193" spans="1:18">
      <c r="A1193" s="1159"/>
      <c r="B1193" s="1158" t="s">
        <v>1437</v>
      </c>
      <c r="C1193" s="1158" t="s">
        <v>1438</v>
      </c>
      <c r="D1193" s="1158" t="s">
        <v>81</v>
      </c>
      <c r="E1193" s="1160">
        <v>40410</v>
      </c>
      <c r="F1193" s="812"/>
      <c r="G1193" s="813"/>
      <c r="H1193" s="813"/>
      <c r="I1193" s="813"/>
      <c r="J1193" s="814"/>
      <c r="K1193" s="815">
        <v>5500000</v>
      </c>
      <c r="L1193" s="816"/>
      <c r="M1193" s="817">
        <v>5500</v>
      </c>
      <c r="N1193" s="818">
        <v>1000</v>
      </c>
      <c r="O1193" s="819"/>
      <c r="P1193" s="819"/>
      <c r="Q1193" s="820"/>
      <c r="R1193" s="1161"/>
    </row>
    <row r="1194" spans="1:18">
      <c r="A1194" s="1159" t="s">
        <v>1991</v>
      </c>
      <c r="B1194" s="1158" t="s">
        <v>1439</v>
      </c>
      <c r="C1194" s="1158" t="s">
        <v>1440</v>
      </c>
      <c r="D1194" s="1158" t="s">
        <v>102</v>
      </c>
      <c r="E1194" s="1160">
        <v>39801</v>
      </c>
      <c r="F1194" s="812" t="s">
        <v>49</v>
      </c>
      <c r="G1194" s="813">
        <v>1834000</v>
      </c>
      <c r="H1194" s="813">
        <v>0</v>
      </c>
      <c r="I1194" s="813">
        <v>2339348.6</v>
      </c>
      <c r="J1194" s="814" t="s">
        <v>657</v>
      </c>
      <c r="K1194" s="815"/>
      <c r="L1194" s="816"/>
      <c r="M1194" s="817"/>
      <c r="N1194" s="818"/>
      <c r="O1194" s="819"/>
      <c r="P1194" s="819"/>
      <c r="Q1194" s="820"/>
      <c r="R1194" s="1161"/>
    </row>
    <row r="1195" spans="1:18">
      <c r="A1195" s="1159"/>
      <c r="B1195" s="1158" t="s">
        <v>1439</v>
      </c>
      <c r="C1195" s="1158" t="s">
        <v>1440</v>
      </c>
      <c r="D1195" s="1158" t="s">
        <v>102</v>
      </c>
      <c r="E1195" s="1160">
        <v>41271</v>
      </c>
      <c r="F1195" s="812"/>
      <c r="G1195" s="813"/>
      <c r="H1195" s="813"/>
      <c r="I1195" s="813"/>
      <c r="J1195" s="814"/>
      <c r="K1195" s="815">
        <v>1834000</v>
      </c>
      <c r="L1195" s="816"/>
      <c r="M1195" s="817">
        <v>1834</v>
      </c>
      <c r="N1195" s="818">
        <v>1000</v>
      </c>
      <c r="O1195" s="819"/>
      <c r="P1195" s="819"/>
      <c r="Q1195" s="820">
        <v>92000</v>
      </c>
      <c r="R1195" s="1161">
        <v>92</v>
      </c>
    </row>
    <row r="1196" spans="1:18">
      <c r="A1196" s="1159">
        <v>98</v>
      </c>
      <c r="B1196" s="1158" t="s">
        <v>1441</v>
      </c>
      <c r="C1196" s="1158" t="s">
        <v>1442</v>
      </c>
      <c r="D1196" s="1158" t="s">
        <v>38</v>
      </c>
      <c r="E1196" s="1160">
        <v>39850</v>
      </c>
      <c r="F1196" s="812" t="s">
        <v>26</v>
      </c>
      <c r="G1196" s="813">
        <v>6785000</v>
      </c>
      <c r="H1196" s="813">
        <v>6785000</v>
      </c>
      <c r="I1196" s="813">
        <v>262919</v>
      </c>
      <c r="J1196" s="814" t="s">
        <v>662</v>
      </c>
      <c r="K1196" s="815"/>
      <c r="L1196" s="816"/>
      <c r="M1196" s="817"/>
      <c r="N1196" s="818"/>
      <c r="O1196" s="819"/>
      <c r="P1196" s="819"/>
      <c r="Q1196" s="820"/>
      <c r="R1196" s="1161"/>
    </row>
    <row r="1197" spans="1:18">
      <c r="A1197" s="1159" t="s">
        <v>2001</v>
      </c>
      <c r="B1197" s="1158" t="s">
        <v>1443</v>
      </c>
      <c r="C1197" s="1158" t="s">
        <v>1444</v>
      </c>
      <c r="D1197" s="1158" t="s">
        <v>131</v>
      </c>
      <c r="E1197" s="1160">
        <v>39801</v>
      </c>
      <c r="F1197" s="812" t="s">
        <v>26</v>
      </c>
      <c r="G1197" s="813">
        <v>14700000</v>
      </c>
      <c r="H1197" s="813">
        <v>0</v>
      </c>
      <c r="I1197" s="813">
        <v>15703166.66</v>
      </c>
      <c r="J1197" s="814" t="s">
        <v>657</v>
      </c>
      <c r="K1197" s="815"/>
      <c r="L1197" s="816"/>
      <c r="M1197" s="817"/>
      <c r="N1197" s="818"/>
      <c r="O1197" s="819"/>
      <c r="P1197" s="819"/>
      <c r="Q1197" s="820"/>
      <c r="R1197" s="1161"/>
    </row>
    <row r="1198" spans="1:18">
      <c r="A1198" s="1159"/>
      <c r="B1198" s="1158" t="s">
        <v>1443</v>
      </c>
      <c r="C1198" s="1158" t="s">
        <v>1444</v>
      </c>
      <c r="D1198" s="1158" t="s">
        <v>131</v>
      </c>
      <c r="E1198" s="1160">
        <v>40170</v>
      </c>
      <c r="F1198" s="812"/>
      <c r="G1198" s="813"/>
      <c r="H1198" s="813"/>
      <c r="I1198" s="813"/>
      <c r="J1198" s="814"/>
      <c r="K1198" s="815">
        <v>14700000</v>
      </c>
      <c r="L1198" s="816"/>
      <c r="M1198" s="817">
        <v>14700</v>
      </c>
      <c r="N1198" s="818">
        <v>1000</v>
      </c>
      <c r="O1198" s="819"/>
      <c r="P1198" s="819"/>
      <c r="Q1198" s="820"/>
      <c r="R1198" s="1161"/>
    </row>
    <row r="1199" spans="1:18">
      <c r="A1199" s="1159"/>
      <c r="B1199" s="1158" t="s">
        <v>1443</v>
      </c>
      <c r="C1199" s="1158" t="s">
        <v>1444</v>
      </c>
      <c r="D1199" s="1158" t="s">
        <v>131</v>
      </c>
      <c r="E1199" s="1160">
        <v>40219</v>
      </c>
      <c r="F1199" s="812"/>
      <c r="G1199" s="813"/>
      <c r="H1199" s="813"/>
      <c r="I1199" s="813"/>
      <c r="J1199" s="814"/>
      <c r="K1199" s="815"/>
      <c r="L1199" s="816"/>
      <c r="M1199" s="817"/>
      <c r="N1199" s="818"/>
      <c r="O1199" s="819"/>
      <c r="P1199" s="819"/>
      <c r="Q1199" s="820">
        <v>260000</v>
      </c>
      <c r="R1199" s="1161">
        <v>132353</v>
      </c>
    </row>
    <row r="1200" spans="1:18">
      <c r="A1200" s="1159" t="s">
        <v>1995</v>
      </c>
      <c r="B1200" s="1158" t="s">
        <v>1445</v>
      </c>
      <c r="C1200" s="1158" t="s">
        <v>1446</v>
      </c>
      <c r="D1200" s="1158" t="s">
        <v>97</v>
      </c>
      <c r="E1200" s="1160">
        <v>39885</v>
      </c>
      <c r="F1200" s="812" t="s">
        <v>49</v>
      </c>
      <c r="G1200" s="813">
        <v>9516000</v>
      </c>
      <c r="H1200" s="813">
        <v>0</v>
      </c>
      <c r="I1200" s="813">
        <v>11291481</v>
      </c>
      <c r="J1200" s="814" t="s">
        <v>657</v>
      </c>
      <c r="K1200" s="815"/>
      <c r="L1200" s="816"/>
      <c r="M1200" s="817"/>
      <c r="N1200" s="818"/>
      <c r="O1200" s="819"/>
      <c r="P1200" s="819"/>
      <c r="Q1200" s="820"/>
      <c r="R1200" s="1161"/>
    </row>
    <row r="1201" spans="1:18">
      <c r="A1201" s="1159"/>
      <c r="B1201" s="1158" t="s">
        <v>1445</v>
      </c>
      <c r="C1201" s="1158" t="s">
        <v>1446</v>
      </c>
      <c r="D1201" s="1158" t="s">
        <v>97</v>
      </c>
      <c r="E1201" s="1160">
        <v>40801</v>
      </c>
      <c r="F1201" s="812"/>
      <c r="G1201" s="813"/>
      <c r="H1201" s="813"/>
      <c r="I1201" s="813"/>
      <c r="J1201" s="814"/>
      <c r="K1201" s="815">
        <v>9516000</v>
      </c>
      <c r="L1201" s="816"/>
      <c r="M1201" s="817">
        <v>9516</v>
      </c>
      <c r="N1201" s="818">
        <v>1000</v>
      </c>
      <c r="O1201" s="819"/>
      <c r="P1201" s="819"/>
      <c r="Q1201" s="820">
        <v>476000</v>
      </c>
      <c r="R1201" s="1161">
        <v>476</v>
      </c>
    </row>
    <row r="1202" spans="1:18">
      <c r="A1202" s="1159" t="s">
        <v>1992</v>
      </c>
      <c r="B1202" s="1158" t="s">
        <v>1447</v>
      </c>
      <c r="C1202" s="1158" t="s">
        <v>1020</v>
      </c>
      <c r="D1202" s="1158" t="s">
        <v>86</v>
      </c>
      <c r="E1202" s="1160">
        <v>39843</v>
      </c>
      <c r="F1202" s="812" t="s">
        <v>49</v>
      </c>
      <c r="G1202" s="813">
        <v>4734000</v>
      </c>
      <c r="H1202" s="813">
        <v>0</v>
      </c>
      <c r="I1202" s="813">
        <v>5623958.5</v>
      </c>
      <c r="J1202" s="814" t="s">
        <v>657</v>
      </c>
      <c r="K1202" s="815"/>
      <c r="L1202" s="816"/>
      <c r="M1202" s="817"/>
      <c r="N1202" s="818"/>
      <c r="O1202" s="819"/>
      <c r="P1202" s="819"/>
      <c r="Q1202" s="820"/>
      <c r="R1202" s="1161"/>
    </row>
    <row r="1203" spans="1:18">
      <c r="A1203" s="1159"/>
      <c r="B1203" s="1158" t="s">
        <v>1447</v>
      </c>
      <c r="C1203" s="1158" t="s">
        <v>1020</v>
      </c>
      <c r="D1203" s="1158" t="s">
        <v>86</v>
      </c>
      <c r="E1203" s="1160">
        <v>40766</v>
      </c>
      <c r="F1203" s="812"/>
      <c r="G1203" s="813"/>
      <c r="H1203" s="813"/>
      <c r="I1203" s="813"/>
      <c r="J1203" s="814"/>
      <c r="K1203" s="815">
        <v>4734000</v>
      </c>
      <c r="L1203" s="816"/>
      <c r="M1203" s="817">
        <v>4734</v>
      </c>
      <c r="N1203" s="818">
        <v>1000</v>
      </c>
      <c r="O1203" s="819"/>
      <c r="P1203" s="819"/>
      <c r="Q1203" s="820">
        <v>237000</v>
      </c>
      <c r="R1203" s="1161">
        <v>237</v>
      </c>
    </row>
    <row r="1204" spans="1:18">
      <c r="A1204" s="1159">
        <v>11</v>
      </c>
      <c r="B1204" s="1158" t="s">
        <v>1448</v>
      </c>
      <c r="C1204" s="1158" t="s">
        <v>692</v>
      </c>
      <c r="D1204" s="1158" t="s">
        <v>16</v>
      </c>
      <c r="E1204" s="1160">
        <v>39749</v>
      </c>
      <c r="F1204" s="812" t="s">
        <v>26</v>
      </c>
      <c r="G1204" s="813">
        <v>10000000000</v>
      </c>
      <c r="H1204" s="813">
        <v>0</v>
      </c>
      <c r="I1204" s="813">
        <v>11268055555.110001</v>
      </c>
      <c r="J1204" s="814" t="s">
        <v>657</v>
      </c>
      <c r="K1204" s="815"/>
      <c r="L1204" s="816"/>
      <c r="M1204" s="817"/>
      <c r="N1204" s="818"/>
      <c r="O1204" s="819"/>
      <c r="P1204" s="819"/>
      <c r="Q1204" s="820"/>
      <c r="R1204" s="1161"/>
    </row>
    <row r="1205" spans="1:18">
      <c r="A1205" s="1159"/>
      <c r="B1205" s="1158" t="s">
        <v>1448</v>
      </c>
      <c r="C1205" s="1158" t="s">
        <v>692</v>
      </c>
      <c r="D1205" s="1158" t="s">
        <v>16</v>
      </c>
      <c r="E1205" s="1160">
        <v>39981</v>
      </c>
      <c r="F1205" s="812"/>
      <c r="G1205" s="813"/>
      <c r="H1205" s="813"/>
      <c r="I1205" s="813"/>
      <c r="J1205" s="814"/>
      <c r="K1205" s="815">
        <v>10000000000</v>
      </c>
      <c r="L1205" s="816"/>
      <c r="M1205" s="817">
        <v>10000000</v>
      </c>
      <c r="N1205" s="818">
        <v>1000</v>
      </c>
      <c r="O1205" s="819"/>
      <c r="P1205" s="819"/>
      <c r="Q1205" s="820"/>
      <c r="R1205" s="1161"/>
    </row>
    <row r="1206" spans="1:18">
      <c r="A1206" s="1159"/>
      <c r="B1206" s="1158" t="s">
        <v>1448</v>
      </c>
      <c r="C1206" s="1158" t="s">
        <v>692</v>
      </c>
      <c r="D1206" s="1158" t="s">
        <v>16</v>
      </c>
      <c r="E1206" s="1160">
        <v>40037</v>
      </c>
      <c r="F1206" s="812"/>
      <c r="G1206" s="813"/>
      <c r="H1206" s="813"/>
      <c r="I1206" s="813"/>
      <c r="J1206" s="814"/>
      <c r="K1206" s="815"/>
      <c r="L1206" s="816"/>
      <c r="M1206" s="817"/>
      <c r="N1206" s="818"/>
      <c r="O1206" s="819"/>
      <c r="P1206" s="819"/>
      <c r="Q1206" s="820">
        <v>950000000</v>
      </c>
      <c r="R1206" s="1161">
        <v>65245759</v>
      </c>
    </row>
    <row r="1207" spans="1:18">
      <c r="A1207" s="1159" t="s">
        <v>1991</v>
      </c>
      <c r="B1207" s="1158" t="s">
        <v>1449</v>
      </c>
      <c r="C1207" s="1158" t="s">
        <v>1450</v>
      </c>
      <c r="D1207" s="1158" t="s">
        <v>96</v>
      </c>
      <c r="E1207" s="1160">
        <v>39829</v>
      </c>
      <c r="F1207" s="812" t="s">
        <v>49</v>
      </c>
      <c r="G1207" s="813">
        <v>13000000</v>
      </c>
      <c r="H1207" s="813">
        <v>0</v>
      </c>
      <c r="I1207" s="813">
        <v>15429122.220000001</v>
      </c>
      <c r="J1207" s="814" t="s">
        <v>657</v>
      </c>
      <c r="K1207" s="815"/>
      <c r="L1207" s="816"/>
      <c r="M1207" s="817"/>
      <c r="N1207" s="818"/>
      <c r="O1207" s="819"/>
      <c r="P1207" s="819"/>
      <c r="Q1207" s="820"/>
      <c r="R1207" s="1161"/>
    </row>
    <row r="1208" spans="1:18">
      <c r="A1208" s="1159"/>
      <c r="B1208" s="1158" t="s">
        <v>1449</v>
      </c>
      <c r="C1208" s="1158" t="s">
        <v>1450</v>
      </c>
      <c r="D1208" s="1158" t="s">
        <v>96</v>
      </c>
      <c r="E1208" s="1160">
        <v>40744</v>
      </c>
      <c r="F1208" s="812"/>
      <c r="G1208" s="813"/>
      <c r="H1208" s="813"/>
      <c r="I1208" s="813"/>
      <c r="J1208" s="814"/>
      <c r="K1208" s="815">
        <v>13000000</v>
      </c>
      <c r="L1208" s="816"/>
      <c r="M1208" s="817">
        <v>13000</v>
      </c>
      <c r="N1208" s="818">
        <v>1000</v>
      </c>
      <c r="O1208" s="819"/>
      <c r="P1208" s="819"/>
      <c r="Q1208" s="820">
        <v>650000</v>
      </c>
      <c r="R1208" s="1161">
        <v>650</v>
      </c>
    </row>
    <row r="1209" spans="1:18">
      <c r="A1209" s="1159" t="s">
        <v>1991</v>
      </c>
      <c r="B1209" s="1158" t="s">
        <v>1451</v>
      </c>
      <c r="C1209" s="1158" t="s">
        <v>1452</v>
      </c>
      <c r="D1209" s="1158" t="s">
        <v>97</v>
      </c>
      <c r="E1209" s="1160">
        <v>39836</v>
      </c>
      <c r="F1209" s="812" t="s">
        <v>49</v>
      </c>
      <c r="G1209" s="813">
        <v>6216000</v>
      </c>
      <c r="H1209" s="813">
        <v>0</v>
      </c>
      <c r="I1209" s="813">
        <v>7803377.3799999999</v>
      </c>
      <c r="J1209" s="814" t="s">
        <v>657</v>
      </c>
      <c r="K1209" s="815"/>
      <c r="L1209" s="816"/>
      <c r="M1209" s="817"/>
      <c r="N1209" s="818"/>
      <c r="O1209" s="819"/>
      <c r="P1209" s="819"/>
      <c r="Q1209" s="820"/>
      <c r="R1209" s="1161"/>
    </row>
    <row r="1210" spans="1:18">
      <c r="A1210" s="1159"/>
      <c r="B1210" s="1158" t="s">
        <v>1451</v>
      </c>
      <c r="C1210" s="1158" t="s">
        <v>1452</v>
      </c>
      <c r="D1210" s="1158" t="s">
        <v>97</v>
      </c>
      <c r="E1210" s="1160">
        <v>41024</v>
      </c>
      <c r="F1210" s="812"/>
      <c r="G1210" s="813"/>
      <c r="H1210" s="813"/>
      <c r="I1210" s="813"/>
      <c r="J1210" s="814"/>
      <c r="K1210" s="815">
        <v>1100000</v>
      </c>
      <c r="L1210" s="816"/>
      <c r="M1210" s="817">
        <v>1100</v>
      </c>
      <c r="N1210" s="818">
        <v>1000</v>
      </c>
      <c r="O1210" s="819"/>
      <c r="P1210" s="819"/>
      <c r="Q1210" s="820"/>
      <c r="R1210" s="1161"/>
    </row>
    <row r="1211" spans="1:18">
      <c r="A1211" s="1159"/>
      <c r="B1211" s="1158" t="s">
        <v>1451</v>
      </c>
      <c r="C1211" s="1158" t="s">
        <v>1452</v>
      </c>
      <c r="D1211" s="1158" t="s">
        <v>97</v>
      </c>
      <c r="E1211" s="1160">
        <v>41248</v>
      </c>
      <c r="F1211" s="812"/>
      <c r="G1211" s="813"/>
      <c r="H1211" s="813"/>
      <c r="I1211" s="813"/>
      <c r="J1211" s="814"/>
      <c r="K1211" s="815">
        <v>5116000</v>
      </c>
      <c r="L1211" s="816"/>
      <c r="M1211" s="817">
        <v>5116</v>
      </c>
      <c r="N1211" s="818">
        <v>1000</v>
      </c>
      <c r="O1211" s="819"/>
      <c r="P1211" s="819"/>
      <c r="Q1211" s="820">
        <v>311000</v>
      </c>
      <c r="R1211" s="1161">
        <v>311</v>
      </c>
    </row>
    <row r="1212" spans="1:18">
      <c r="A1212" s="1159" t="s">
        <v>1993</v>
      </c>
      <c r="B1212" s="1158" t="s">
        <v>1453</v>
      </c>
      <c r="C1212" s="1158" t="s">
        <v>1347</v>
      </c>
      <c r="D1212" s="1158" t="s">
        <v>105</v>
      </c>
      <c r="E1212" s="1160">
        <v>40081</v>
      </c>
      <c r="F1212" s="812" t="s">
        <v>49</v>
      </c>
      <c r="G1212" s="813">
        <v>3300000</v>
      </c>
      <c r="H1212" s="813">
        <v>0</v>
      </c>
      <c r="I1212" s="813">
        <v>4069975.55</v>
      </c>
      <c r="J1212" s="814" t="s">
        <v>673</v>
      </c>
      <c r="K1212" s="815"/>
      <c r="L1212" s="816"/>
      <c r="M1212" s="817"/>
      <c r="N1212" s="818"/>
      <c r="O1212" s="819"/>
      <c r="P1212" s="819"/>
      <c r="Q1212" s="820"/>
      <c r="R1212" s="1161"/>
    </row>
    <row r="1213" spans="1:18">
      <c r="A1213" s="1159"/>
      <c r="B1213" s="1158" t="s">
        <v>1453</v>
      </c>
      <c r="C1213" s="1158" t="s">
        <v>1347</v>
      </c>
      <c r="D1213" s="1158" t="s">
        <v>105</v>
      </c>
      <c r="E1213" s="1160">
        <v>41477</v>
      </c>
      <c r="F1213" s="812"/>
      <c r="G1213" s="813"/>
      <c r="H1213" s="813"/>
      <c r="I1213" s="813"/>
      <c r="J1213" s="814"/>
      <c r="K1213" s="815">
        <v>3267000</v>
      </c>
      <c r="L1213" s="816"/>
      <c r="M1213" s="817">
        <v>3300</v>
      </c>
      <c r="N1213" s="818">
        <v>990</v>
      </c>
      <c r="O1213" s="819">
        <v>-33000</v>
      </c>
      <c r="P1213" s="819"/>
      <c r="Q1213" s="820">
        <v>140034.65</v>
      </c>
      <c r="R1213" s="1161">
        <v>165</v>
      </c>
    </row>
    <row r="1214" spans="1:18">
      <c r="A1214" s="1159"/>
      <c r="B1214" s="1158" t="s">
        <v>1453</v>
      </c>
      <c r="C1214" s="1158" t="s">
        <v>1347</v>
      </c>
      <c r="D1214" s="1158" t="s">
        <v>105</v>
      </c>
      <c r="E1214" s="1160">
        <v>41529</v>
      </c>
      <c r="F1214" s="812"/>
      <c r="G1214" s="813"/>
      <c r="H1214" s="813"/>
      <c r="I1214" s="813"/>
      <c r="J1214" s="814"/>
      <c r="K1214" s="815"/>
      <c r="L1214" s="816">
        <v>-25000</v>
      </c>
      <c r="M1214" s="817"/>
      <c r="N1214" s="818"/>
      <c r="O1214" s="819"/>
      <c r="P1214" s="819"/>
      <c r="Q1214" s="820"/>
      <c r="R1214" s="1161"/>
    </row>
    <row r="1215" spans="1:18">
      <c r="A1215" s="1159" t="s">
        <v>1991</v>
      </c>
      <c r="B1215" s="1158" t="s">
        <v>1454</v>
      </c>
      <c r="C1215" s="1158" t="s">
        <v>1455</v>
      </c>
      <c r="D1215" s="1158" t="s">
        <v>111</v>
      </c>
      <c r="E1215" s="1160">
        <v>39899</v>
      </c>
      <c r="F1215" s="812" t="s">
        <v>49</v>
      </c>
      <c r="G1215" s="813">
        <v>7723000</v>
      </c>
      <c r="H1215" s="813">
        <v>0</v>
      </c>
      <c r="I1215" s="813">
        <v>9206289.9000000004</v>
      </c>
      <c r="J1215" s="814" t="s">
        <v>657</v>
      </c>
      <c r="K1215" s="815"/>
      <c r="L1215" s="816"/>
      <c r="M1215" s="817"/>
      <c r="N1215" s="818"/>
      <c r="O1215" s="819"/>
      <c r="P1215" s="819"/>
      <c r="Q1215" s="820"/>
      <c r="R1215" s="1161"/>
    </row>
    <row r="1216" spans="1:18">
      <c r="A1216" s="1159"/>
      <c r="B1216" s="1158" t="s">
        <v>1454</v>
      </c>
      <c r="C1216" s="1158" t="s">
        <v>1455</v>
      </c>
      <c r="D1216" s="1158" t="s">
        <v>111</v>
      </c>
      <c r="E1216" s="1160">
        <v>40835</v>
      </c>
      <c r="F1216" s="812"/>
      <c r="G1216" s="813"/>
      <c r="H1216" s="813"/>
      <c r="I1216" s="813"/>
      <c r="J1216" s="814"/>
      <c r="K1216" s="815">
        <v>7723000</v>
      </c>
      <c r="L1216" s="816"/>
      <c r="M1216" s="817">
        <v>7723</v>
      </c>
      <c r="N1216" s="818">
        <v>1000</v>
      </c>
      <c r="O1216" s="819"/>
      <c r="P1216" s="819"/>
      <c r="Q1216" s="820">
        <v>386000</v>
      </c>
      <c r="R1216" s="1161">
        <v>386</v>
      </c>
    </row>
    <row r="1217" spans="1:18">
      <c r="A1217" s="1159">
        <v>45</v>
      </c>
      <c r="B1217" s="1158" t="s">
        <v>1456</v>
      </c>
      <c r="C1217" s="1158" t="s">
        <v>1156</v>
      </c>
      <c r="D1217" s="1158" t="s">
        <v>101</v>
      </c>
      <c r="E1217" s="1160">
        <v>39805</v>
      </c>
      <c r="F1217" s="812" t="s">
        <v>26</v>
      </c>
      <c r="G1217" s="813">
        <v>32382000</v>
      </c>
      <c r="H1217" s="813">
        <v>0</v>
      </c>
      <c r="I1217" s="813">
        <v>37608789</v>
      </c>
      <c r="J1217" s="814" t="s">
        <v>657</v>
      </c>
      <c r="K1217" s="815"/>
      <c r="L1217" s="816"/>
      <c r="M1217" s="817"/>
      <c r="N1217" s="818"/>
      <c r="O1217" s="819"/>
      <c r="P1217" s="819"/>
      <c r="Q1217" s="820"/>
      <c r="R1217" s="1161"/>
    </row>
    <row r="1218" spans="1:18">
      <c r="A1218" s="1159"/>
      <c r="B1218" s="1158" t="s">
        <v>1456</v>
      </c>
      <c r="C1218" s="1158" t="s">
        <v>1156</v>
      </c>
      <c r="D1218" s="1158" t="s">
        <v>101</v>
      </c>
      <c r="E1218" s="1160">
        <v>40780</v>
      </c>
      <c r="F1218" s="812"/>
      <c r="G1218" s="813"/>
      <c r="H1218" s="813"/>
      <c r="I1218" s="813"/>
      <c r="J1218" s="814"/>
      <c r="K1218" s="815">
        <v>32382000</v>
      </c>
      <c r="L1218" s="816"/>
      <c r="M1218" s="817">
        <v>32382</v>
      </c>
      <c r="N1218" s="818">
        <v>1000</v>
      </c>
      <c r="O1218" s="819"/>
      <c r="P1218" s="819"/>
      <c r="Q1218" s="820"/>
      <c r="R1218" s="1161"/>
    </row>
    <row r="1219" spans="1:18">
      <c r="A1219" s="1159"/>
      <c r="B1219" s="1158" t="s">
        <v>1456</v>
      </c>
      <c r="C1219" s="1158" t="s">
        <v>1156</v>
      </c>
      <c r="D1219" s="1158" t="s">
        <v>101</v>
      </c>
      <c r="E1219" s="1160">
        <v>40814</v>
      </c>
      <c r="F1219" s="812"/>
      <c r="G1219" s="813"/>
      <c r="H1219" s="813"/>
      <c r="I1219" s="813"/>
      <c r="J1219" s="814"/>
      <c r="K1219" s="815"/>
      <c r="L1219" s="816"/>
      <c r="M1219" s="817"/>
      <c r="N1219" s="818"/>
      <c r="O1219" s="819"/>
      <c r="P1219" s="819"/>
      <c r="Q1219" s="820">
        <v>900194</v>
      </c>
      <c r="R1219" s="1161">
        <v>625135</v>
      </c>
    </row>
    <row r="1220" spans="1:18">
      <c r="A1220" s="1159">
        <v>8</v>
      </c>
      <c r="B1220" s="1158" t="s">
        <v>1457</v>
      </c>
      <c r="C1220" s="1158" t="s">
        <v>1458</v>
      </c>
      <c r="D1220" s="1158" t="s">
        <v>112</v>
      </c>
      <c r="E1220" s="1160">
        <v>39899</v>
      </c>
      <c r="F1220" s="812" t="s">
        <v>49</v>
      </c>
      <c r="G1220" s="813">
        <v>4000000</v>
      </c>
      <c r="H1220" s="813">
        <v>0</v>
      </c>
      <c r="I1220" s="813">
        <v>956066.67</v>
      </c>
      <c r="J1220" s="814" t="s">
        <v>673</v>
      </c>
      <c r="K1220" s="815"/>
      <c r="L1220" s="816"/>
      <c r="M1220" s="817"/>
      <c r="N1220" s="818"/>
      <c r="O1220" s="819"/>
      <c r="P1220" s="819"/>
      <c r="Q1220" s="820"/>
      <c r="R1220" s="1161"/>
    </row>
    <row r="1221" spans="1:18">
      <c r="A1221" s="1159"/>
      <c r="B1221" s="1158" t="s">
        <v>1457</v>
      </c>
      <c r="C1221" s="1158" t="s">
        <v>1458</v>
      </c>
      <c r="D1221" s="1158" t="s">
        <v>112</v>
      </c>
      <c r="E1221" s="1160">
        <v>41102</v>
      </c>
      <c r="F1221" s="812"/>
      <c r="G1221" s="813"/>
      <c r="H1221" s="813"/>
      <c r="I1221" s="813"/>
      <c r="J1221" s="814"/>
      <c r="K1221" s="815">
        <v>600000</v>
      </c>
      <c r="L1221" s="816"/>
      <c r="M1221" s="817">
        <v>4000</v>
      </c>
      <c r="N1221" s="818">
        <v>150</v>
      </c>
      <c r="O1221" s="819">
        <v>-3400000</v>
      </c>
      <c r="P1221" s="819"/>
      <c r="Q1221" s="820"/>
      <c r="R1221" s="1161"/>
    </row>
    <row r="1222" spans="1:18">
      <c r="A1222" s="1159" t="s">
        <v>2062</v>
      </c>
      <c r="B1222" s="1158" t="s">
        <v>1459</v>
      </c>
      <c r="C1222" s="1158" t="s">
        <v>659</v>
      </c>
      <c r="D1222" s="1158" t="s">
        <v>81</v>
      </c>
      <c r="E1222" s="1160">
        <v>39773</v>
      </c>
      <c r="F1222" s="812" t="s">
        <v>26</v>
      </c>
      <c r="G1222" s="813">
        <v>67000000</v>
      </c>
      <c r="H1222" s="813">
        <v>0</v>
      </c>
      <c r="I1222" s="813">
        <v>81249317.200000003</v>
      </c>
      <c r="J1222" s="814" t="s">
        <v>657</v>
      </c>
      <c r="K1222" s="815"/>
      <c r="L1222" s="816"/>
      <c r="M1222" s="817"/>
      <c r="N1222" s="818"/>
      <c r="O1222" s="819"/>
      <c r="P1222" s="819"/>
      <c r="Q1222" s="820"/>
      <c r="R1222" s="1161"/>
    </row>
    <row r="1223" spans="1:18">
      <c r="A1223" s="1159"/>
      <c r="B1223" s="1158" t="s">
        <v>1459</v>
      </c>
      <c r="C1223" s="1158" t="s">
        <v>659</v>
      </c>
      <c r="D1223" s="1158" t="s">
        <v>81</v>
      </c>
      <c r="E1223" s="1160">
        <v>41087</v>
      </c>
      <c r="F1223" s="812"/>
      <c r="G1223" s="813"/>
      <c r="H1223" s="813"/>
      <c r="I1223" s="813"/>
      <c r="J1223" s="814"/>
      <c r="K1223" s="815">
        <v>67000000</v>
      </c>
      <c r="L1223" s="816"/>
      <c r="M1223" s="817">
        <v>67000</v>
      </c>
      <c r="N1223" s="818">
        <v>1000</v>
      </c>
      <c r="O1223" s="819"/>
      <c r="P1223" s="819"/>
      <c r="Q1223" s="820"/>
      <c r="R1223" s="1161"/>
    </row>
    <row r="1224" spans="1:18">
      <c r="A1224" s="1159"/>
      <c r="B1224" s="1158" t="s">
        <v>1459</v>
      </c>
      <c r="C1224" s="1158" t="s">
        <v>659</v>
      </c>
      <c r="D1224" s="1158" t="s">
        <v>81</v>
      </c>
      <c r="E1224" s="1160">
        <v>41129</v>
      </c>
      <c r="F1224" s="812"/>
      <c r="G1224" s="813"/>
      <c r="H1224" s="813"/>
      <c r="I1224" s="813"/>
      <c r="J1224" s="814"/>
      <c r="K1224" s="815"/>
      <c r="L1224" s="816"/>
      <c r="M1224" s="817"/>
      <c r="N1224" s="818"/>
      <c r="O1224" s="819"/>
      <c r="P1224" s="819"/>
      <c r="Q1224" s="820">
        <v>2189317.2000000002</v>
      </c>
      <c r="R1224" s="1161">
        <v>521266</v>
      </c>
    </row>
    <row r="1225" spans="1:18">
      <c r="A1225" s="1159" t="s">
        <v>1993</v>
      </c>
      <c r="B1225" s="1158" t="s">
        <v>1460</v>
      </c>
      <c r="C1225" s="1158" t="s">
        <v>1461</v>
      </c>
      <c r="D1225" s="1158" t="s">
        <v>117</v>
      </c>
      <c r="E1225" s="1160">
        <v>39871</v>
      </c>
      <c r="F1225" s="812" t="s">
        <v>49</v>
      </c>
      <c r="G1225" s="813">
        <v>24664000</v>
      </c>
      <c r="H1225" s="813">
        <v>0</v>
      </c>
      <c r="I1225" s="813">
        <v>21471087.899999999</v>
      </c>
      <c r="J1225" s="814" t="s">
        <v>673</v>
      </c>
      <c r="K1225" s="815"/>
      <c r="L1225" s="816"/>
      <c r="M1225" s="817"/>
      <c r="N1225" s="818"/>
      <c r="O1225" s="819"/>
      <c r="P1225" s="819"/>
      <c r="Q1225" s="820"/>
      <c r="R1225" s="1161"/>
    </row>
    <row r="1226" spans="1:18">
      <c r="A1226" s="1159"/>
      <c r="B1226" s="1158" t="s">
        <v>1460</v>
      </c>
      <c r="C1226" s="1158" t="s">
        <v>1461</v>
      </c>
      <c r="D1226" s="1158" t="s">
        <v>117</v>
      </c>
      <c r="E1226" s="1160">
        <v>41324</v>
      </c>
      <c r="F1226" s="812"/>
      <c r="G1226" s="813"/>
      <c r="H1226" s="813"/>
      <c r="I1226" s="813"/>
      <c r="J1226" s="814"/>
      <c r="K1226" s="815">
        <v>2438182.5</v>
      </c>
      <c r="L1226" s="816"/>
      <c r="M1226" s="817">
        <v>3250</v>
      </c>
      <c r="N1226" s="818">
        <v>750.2</v>
      </c>
      <c r="O1226" s="819">
        <v>-811817.5</v>
      </c>
      <c r="P1226" s="819"/>
      <c r="Q1226" s="820">
        <v>342841.95</v>
      </c>
      <c r="R1226" s="1161">
        <v>500</v>
      </c>
    </row>
    <row r="1227" spans="1:18">
      <c r="A1227" s="1159"/>
      <c r="B1227" s="1158" t="s">
        <v>1460</v>
      </c>
      <c r="C1227" s="1158" t="s">
        <v>1461</v>
      </c>
      <c r="D1227" s="1158" t="s">
        <v>117</v>
      </c>
      <c r="E1227" s="1160">
        <v>41325</v>
      </c>
      <c r="F1227" s="812"/>
      <c r="G1227" s="813"/>
      <c r="H1227" s="813"/>
      <c r="I1227" s="813"/>
      <c r="J1227" s="814"/>
      <c r="K1227" s="815">
        <v>16064996.939999999</v>
      </c>
      <c r="L1227" s="816"/>
      <c r="M1227" s="817">
        <v>21414</v>
      </c>
      <c r="N1227" s="818">
        <v>750.2</v>
      </c>
      <c r="O1227" s="819">
        <v>-5349003.0599999996</v>
      </c>
      <c r="P1227" s="819"/>
      <c r="Q1227" s="820">
        <v>502606.3</v>
      </c>
      <c r="R1227" s="1161">
        <v>733</v>
      </c>
    </row>
    <row r="1228" spans="1:18">
      <c r="A1228" s="1159"/>
      <c r="B1228" s="1158" t="s">
        <v>1460</v>
      </c>
      <c r="C1228" s="1158" t="s">
        <v>1461</v>
      </c>
      <c r="D1228" s="1158" t="s">
        <v>117</v>
      </c>
      <c r="E1228" s="1160">
        <v>41359</v>
      </c>
      <c r="F1228" s="812"/>
      <c r="G1228" s="813"/>
      <c r="H1228" s="813"/>
      <c r="I1228" s="813"/>
      <c r="J1228" s="814"/>
      <c r="K1228" s="815"/>
      <c r="L1228" s="816">
        <v>-185031.79</v>
      </c>
      <c r="M1228" s="817"/>
      <c r="N1228" s="818"/>
      <c r="O1228" s="819"/>
      <c r="P1228" s="819"/>
      <c r="Q1228" s="820"/>
      <c r="R1228" s="1161"/>
    </row>
    <row r="1229" spans="1:18">
      <c r="A1229" s="1159" t="s">
        <v>2016</v>
      </c>
      <c r="B1229" s="1158" t="s">
        <v>1462</v>
      </c>
      <c r="C1229" s="1158" t="s">
        <v>1463</v>
      </c>
      <c r="D1229" s="1158" t="s">
        <v>98</v>
      </c>
      <c r="E1229" s="1160">
        <v>39794</v>
      </c>
      <c r="F1229" s="812" t="s">
        <v>26</v>
      </c>
      <c r="G1229" s="813">
        <v>150000000</v>
      </c>
      <c r="H1229" s="813">
        <v>0</v>
      </c>
      <c r="I1229" s="813">
        <v>167958333.33000001</v>
      </c>
      <c r="J1229" s="814" t="s">
        <v>657</v>
      </c>
      <c r="K1229" s="815"/>
      <c r="L1229" s="816"/>
      <c r="M1229" s="817"/>
      <c r="N1229" s="818"/>
      <c r="O1229" s="819"/>
      <c r="P1229" s="819"/>
      <c r="Q1229" s="820"/>
      <c r="R1229" s="1161"/>
    </row>
    <row r="1230" spans="1:18">
      <c r="A1230" s="1159"/>
      <c r="B1230" s="1158" t="s">
        <v>1462</v>
      </c>
      <c r="C1230" s="1158" t="s">
        <v>1463</v>
      </c>
      <c r="D1230" s="1158" t="s">
        <v>98</v>
      </c>
      <c r="E1230" s="1160">
        <v>40618</v>
      </c>
      <c r="F1230" s="812"/>
      <c r="G1230" s="813"/>
      <c r="H1230" s="813"/>
      <c r="I1230" s="813"/>
      <c r="J1230" s="814"/>
      <c r="K1230" s="815">
        <v>150000000</v>
      </c>
      <c r="L1230" s="816"/>
      <c r="M1230" s="817">
        <v>150000</v>
      </c>
      <c r="N1230" s="818">
        <v>1000</v>
      </c>
      <c r="O1230" s="819"/>
      <c r="P1230" s="819"/>
      <c r="Q1230" s="820"/>
      <c r="R1230" s="1161"/>
    </row>
    <row r="1231" spans="1:18">
      <c r="A1231" s="1159"/>
      <c r="B1231" s="1158" t="s">
        <v>1462</v>
      </c>
      <c r="C1231" s="1158" t="s">
        <v>1463</v>
      </c>
      <c r="D1231" s="1158" t="s">
        <v>98</v>
      </c>
      <c r="E1231" s="1160">
        <v>40646</v>
      </c>
      <c r="F1231" s="812"/>
      <c r="G1231" s="813"/>
      <c r="H1231" s="813"/>
      <c r="I1231" s="813"/>
      <c r="J1231" s="814"/>
      <c r="K1231" s="815"/>
      <c r="L1231" s="816"/>
      <c r="M1231" s="817"/>
      <c r="N1231" s="818"/>
      <c r="O1231" s="819"/>
      <c r="P1231" s="819"/>
      <c r="Q1231" s="820">
        <v>1000000</v>
      </c>
      <c r="R1231" s="1161">
        <v>735294</v>
      </c>
    </row>
    <row r="1232" spans="1:18">
      <c r="A1232" s="1159" t="s">
        <v>2025</v>
      </c>
      <c r="B1232" s="1158" t="s">
        <v>1464</v>
      </c>
      <c r="C1232" s="1158" t="s">
        <v>814</v>
      </c>
      <c r="D1232" s="1158" t="s">
        <v>67</v>
      </c>
      <c r="E1232" s="1160">
        <v>40158</v>
      </c>
      <c r="F1232" s="812" t="s">
        <v>160</v>
      </c>
      <c r="G1232" s="813">
        <v>2000000</v>
      </c>
      <c r="H1232" s="813">
        <v>0</v>
      </c>
      <c r="I1232" s="813">
        <v>2276190</v>
      </c>
      <c r="J1232" s="814" t="s">
        <v>657</v>
      </c>
      <c r="K1232" s="815"/>
      <c r="L1232" s="816"/>
      <c r="M1232" s="817"/>
      <c r="N1232" s="818"/>
      <c r="O1232" s="819"/>
      <c r="P1232" s="819"/>
      <c r="Q1232" s="820"/>
      <c r="R1232" s="1161"/>
    </row>
    <row r="1233" spans="1:18">
      <c r="A1233" s="1159"/>
      <c r="B1233" s="1158" t="s">
        <v>1464</v>
      </c>
      <c r="C1233" s="1158" t="s">
        <v>814</v>
      </c>
      <c r="D1233" s="1158" t="s">
        <v>67</v>
      </c>
      <c r="E1233" s="1160">
        <v>40541</v>
      </c>
      <c r="F1233" s="812"/>
      <c r="G1233" s="813"/>
      <c r="H1233" s="813"/>
      <c r="I1233" s="813"/>
      <c r="J1233" s="814"/>
      <c r="K1233" s="815">
        <v>2000000</v>
      </c>
      <c r="L1233" s="816"/>
      <c r="M1233" s="817">
        <v>2000000</v>
      </c>
      <c r="N1233" s="818">
        <v>1</v>
      </c>
      <c r="O1233" s="819"/>
      <c r="P1233" s="819"/>
      <c r="Q1233" s="820">
        <v>100000</v>
      </c>
      <c r="R1233" s="1161">
        <v>100000</v>
      </c>
    </row>
    <row r="1234" spans="1:18">
      <c r="A1234" s="1159" t="s">
        <v>2059</v>
      </c>
      <c r="B1234" s="1158" t="s">
        <v>1465</v>
      </c>
      <c r="C1234" s="1158" t="s">
        <v>897</v>
      </c>
      <c r="D1234" s="1158" t="s">
        <v>80</v>
      </c>
      <c r="E1234" s="1160">
        <v>39990</v>
      </c>
      <c r="F1234" s="812" t="s">
        <v>26</v>
      </c>
      <c r="G1234" s="813">
        <v>6880000</v>
      </c>
      <c r="H1234" s="813">
        <v>0</v>
      </c>
      <c r="I1234" s="813">
        <v>2613714.23</v>
      </c>
      <c r="J1234" s="814" t="s">
        <v>673</v>
      </c>
      <c r="K1234" s="815"/>
      <c r="L1234" s="816"/>
      <c r="M1234" s="817"/>
      <c r="N1234" s="818"/>
      <c r="O1234" s="819"/>
      <c r="P1234" s="819"/>
      <c r="Q1234" s="820"/>
      <c r="R1234" s="1161"/>
    </row>
    <row r="1235" spans="1:18">
      <c r="A1235" s="1159"/>
      <c r="B1235" s="1158" t="s">
        <v>1465</v>
      </c>
      <c r="C1235" s="1158" t="s">
        <v>897</v>
      </c>
      <c r="D1235" s="1158" t="s">
        <v>80</v>
      </c>
      <c r="E1235" s="1160">
        <v>41453</v>
      </c>
      <c r="F1235" s="812"/>
      <c r="G1235" s="813"/>
      <c r="H1235" s="813"/>
      <c r="I1235" s="813"/>
      <c r="J1235" s="814"/>
      <c r="K1235" s="815">
        <v>2281458.0499999998</v>
      </c>
      <c r="L1235" s="816"/>
      <c r="M1235" s="817">
        <v>6880</v>
      </c>
      <c r="N1235" s="818">
        <v>331.6</v>
      </c>
      <c r="O1235" s="819">
        <v>-4598541.95</v>
      </c>
      <c r="P1235" s="819"/>
      <c r="Q1235" s="820"/>
      <c r="R1235" s="1161"/>
    </row>
    <row r="1236" spans="1:18">
      <c r="A1236" s="1159">
        <v>8</v>
      </c>
      <c r="B1236" s="1158" t="s">
        <v>1466</v>
      </c>
      <c r="C1236" s="1158" t="s">
        <v>659</v>
      </c>
      <c r="D1236" s="1158" t="s">
        <v>81</v>
      </c>
      <c r="E1236" s="1160">
        <v>39801</v>
      </c>
      <c r="F1236" s="812" t="s">
        <v>49</v>
      </c>
      <c r="G1236" s="813">
        <v>10000000</v>
      </c>
      <c r="H1236" s="813">
        <v>10000000</v>
      </c>
      <c r="I1236" s="813">
        <v>1311027.78</v>
      </c>
      <c r="J1236" s="814" t="s">
        <v>662</v>
      </c>
      <c r="K1236" s="815"/>
      <c r="L1236" s="816"/>
      <c r="M1236" s="817"/>
      <c r="N1236" s="818"/>
      <c r="O1236" s="819"/>
      <c r="P1236" s="819"/>
      <c r="Q1236" s="820"/>
      <c r="R1236" s="1161"/>
    </row>
    <row r="1237" spans="1:18">
      <c r="A1237" s="1159" t="s">
        <v>2025</v>
      </c>
      <c r="B1237" s="1158" t="s">
        <v>1467</v>
      </c>
      <c r="C1237" s="1158" t="s">
        <v>704</v>
      </c>
      <c r="D1237" s="1158" t="s">
        <v>90</v>
      </c>
      <c r="E1237" s="1160">
        <v>39983</v>
      </c>
      <c r="F1237" s="812" t="s">
        <v>160</v>
      </c>
      <c r="G1237" s="813">
        <v>2330000</v>
      </c>
      <c r="H1237" s="813">
        <v>0</v>
      </c>
      <c r="I1237" s="813">
        <v>3199347.39</v>
      </c>
      <c r="J1237" s="814" t="s">
        <v>657</v>
      </c>
      <c r="K1237" s="815"/>
      <c r="L1237" s="816"/>
      <c r="M1237" s="817"/>
      <c r="N1237" s="818"/>
      <c r="O1237" s="819"/>
      <c r="P1237" s="819"/>
      <c r="Q1237" s="820"/>
      <c r="R1237" s="1161"/>
    </row>
    <row r="1238" spans="1:18">
      <c r="A1238" s="1159"/>
      <c r="B1238" s="1158" t="s">
        <v>1467</v>
      </c>
      <c r="C1238" s="1158" t="s">
        <v>704</v>
      </c>
      <c r="D1238" s="1158" t="s">
        <v>90</v>
      </c>
      <c r="E1238" s="1160">
        <v>41388</v>
      </c>
      <c r="F1238" s="812"/>
      <c r="G1238" s="813"/>
      <c r="H1238" s="813"/>
      <c r="I1238" s="813"/>
      <c r="J1238" s="814"/>
      <c r="K1238" s="815">
        <v>2330000</v>
      </c>
      <c r="L1238" s="816"/>
      <c r="M1238" s="817">
        <v>2330000</v>
      </c>
      <c r="N1238" s="818">
        <v>1</v>
      </c>
      <c r="O1238" s="819"/>
      <c r="P1238" s="819"/>
      <c r="Q1238" s="820">
        <v>117000</v>
      </c>
      <c r="R1238" s="1161">
        <v>117000</v>
      </c>
    </row>
    <row r="1239" spans="1:18">
      <c r="A1239" s="1159">
        <v>44</v>
      </c>
      <c r="B1239" s="1158" t="s">
        <v>1468</v>
      </c>
      <c r="C1239" s="1158" t="s">
        <v>1469</v>
      </c>
      <c r="D1239" s="1158" t="s">
        <v>102</v>
      </c>
      <c r="E1239" s="1160">
        <v>39829</v>
      </c>
      <c r="F1239" s="812" t="s">
        <v>26</v>
      </c>
      <c r="G1239" s="813">
        <v>10000000</v>
      </c>
      <c r="H1239" s="813">
        <v>0</v>
      </c>
      <c r="I1239" s="813">
        <v>12041266.67</v>
      </c>
      <c r="J1239" s="814" t="s">
        <v>657</v>
      </c>
      <c r="K1239" s="815"/>
      <c r="L1239" s="816"/>
      <c r="M1239" s="817"/>
      <c r="N1239" s="818"/>
      <c r="O1239" s="819"/>
      <c r="P1239" s="819"/>
      <c r="Q1239" s="820"/>
      <c r="R1239" s="1161"/>
    </row>
    <row r="1240" spans="1:18">
      <c r="A1240" s="1159"/>
      <c r="B1240" s="1158" t="s">
        <v>1468</v>
      </c>
      <c r="C1240" s="1158" t="s">
        <v>1469</v>
      </c>
      <c r="D1240" s="1158" t="s">
        <v>102</v>
      </c>
      <c r="E1240" s="1160">
        <v>40780</v>
      </c>
      <c r="F1240" s="812"/>
      <c r="G1240" s="813"/>
      <c r="H1240" s="813"/>
      <c r="I1240" s="813"/>
      <c r="J1240" s="814"/>
      <c r="K1240" s="815">
        <v>10000000</v>
      </c>
      <c r="L1240" s="816"/>
      <c r="M1240" s="817">
        <v>10000</v>
      </c>
      <c r="N1240" s="818">
        <v>1000</v>
      </c>
      <c r="O1240" s="819"/>
      <c r="P1240" s="819"/>
      <c r="Q1240" s="820"/>
      <c r="R1240" s="1161"/>
    </row>
    <row r="1241" spans="1:18">
      <c r="A1241" s="1159"/>
      <c r="B1241" s="1158" t="s">
        <v>1468</v>
      </c>
      <c r="C1241" s="1158" t="s">
        <v>1469</v>
      </c>
      <c r="D1241" s="1158" t="s">
        <v>102</v>
      </c>
      <c r="E1241" s="1160">
        <v>40954</v>
      </c>
      <c r="F1241" s="812"/>
      <c r="G1241" s="813"/>
      <c r="H1241" s="813"/>
      <c r="I1241" s="813"/>
      <c r="J1241" s="814"/>
      <c r="K1241" s="815"/>
      <c r="L1241" s="816"/>
      <c r="M1241" s="817"/>
      <c r="N1241" s="818"/>
      <c r="O1241" s="819"/>
      <c r="P1241" s="819"/>
      <c r="Q1241" s="820">
        <v>737100</v>
      </c>
      <c r="R1241" s="1161">
        <v>184275</v>
      </c>
    </row>
    <row r="1242" spans="1:18">
      <c r="A1242" s="1159" t="s">
        <v>1991</v>
      </c>
      <c r="B1242" s="1158" t="s">
        <v>1470</v>
      </c>
      <c r="C1242" s="1158" t="s">
        <v>692</v>
      </c>
      <c r="D1242" s="1158" t="s">
        <v>16</v>
      </c>
      <c r="E1242" s="1160">
        <v>39822</v>
      </c>
      <c r="F1242" s="812" t="s">
        <v>49</v>
      </c>
      <c r="G1242" s="813">
        <v>267274000</v>
      </c>
      <c r="H1242" s="813">
        <v>0</v>
      </c>
      <c r="I1242" s="813">
        <v>346794005.82999998</v>
      </c>
      <c r="J1242" s="814" t="s">
        <v>657</v>
      </c>
      <c r="K1242" s="815"/>
      <c r="L1242" s="816"/>
      <c r="M1242" s="817"/>
      <c r="N1242" s="818"/>
      <c r="O1242" s="819"/>
      <c r="P1242" s="819"/>
      <c r="Q1242" s="820"/>
      <c r="R1242" s="1161"/>
    </row>
    <row r="1243" spans="1:18">
      <c r="A1243" s="1159"/>
      <c r="B1243" s="1158" t="s">
        <v>1470</v>
      </c>
      <c r="C1243" s="1158" t="s">
        <v>692</v>
      </c>
      <c r="D1243" s="1158" t="s">
        <v>16</v>
      </c>
      <c r="E1243" s="1160">
        <v>41479</v>
      </c>
      <c r="F1243" s="812"/>
      <c r="G1243" s="813"/>
      <c r="H1243" s="813"/>
      <c r="I1243" s="813"/>
      <c r="J1243" s="814"/>
      <c r="K1243" s="815">
        <v>267274000</v>
      </c>
      <c r="L1243" s="816"/>
      <c r="M1243" s="817">
        <v>267274</v>
      </c>
      <c r="N1243" s="818">
        <v>1000</v>
      </c>
      <c r="O1243" s="819"/>
      <c r="P1243" s="819"/>
      <c r="Q1243" s="820">
        <v>13364000</v>
      </c>
      <c r="R1243" s="1161">
        <v>13364</v>
      </c>
    </row>
    <row r="1244" spans="1:18">
      <c r="A1244" s="1159"/>
      <c r="B1244" s="1158" t="s">
        <v>1471</v>
      </c>
      <c r="C1244" s="1158" t="s">
        <v>840</v>
      </c>
      <c r="D1244" s="1158" t="s">
        <v>55</v>
      </c>
      <c r="E1244" s="1160">
        <v>39794</v>
      </c>
      <c r="F1244" s="812" t="s">
        <v>26</v>
      </c>
      <c r="G1244" s="813">
        <v>52372000</v>
      </c>
      <c r="H1244" s="813">
        <v>0</v>
      </c>
      <c r="I1244" s="813">
        <v>70087060.349999994</v>
      </c>
      <c r="J1244" s="814" t="s">
        <v>673</v>
      </c>
      <c r="K1244" s="815"/>
      <c r="L1244" s="816"/>
      <c r="M1244" s="817"/>
      <c r="N1244" s="818"/>
      <c r="O1244" s="819"/>
      <c r="P1244" s="819"/>
      <c r="Q1244" s="820"/>
      <c r="R1244" s="1161"/>
    </row>
    <row r="1245" spans="1:18">
      <c r="A1245" s="1159"/>
      <c r="B1245" s="1158" t="s">
        <v>1471</v>
      </c>
      <c r="C1245" s="1158" t="s">
        <v>840</v>
      </c>
      <c r="D1245" s="1158" t="s">
        <v>55</v>
      </c>
      <c r="E1245" s="1160">
        <v>41390</v>
      </c>
      <c r="F1245" s="812"/>
      <c r="G1245" s="813"/>
      <c r="H1245" s="813"/>
      <c r="I1245" s="813"/>
      <c r="J1245" s="814"/>
      <c r="K1245" s="815">
        <v>2709121.5</v>
      </c>
      <c r="L1245" s="816"/>
      <c r="M1245" s="817">
        <v>2763</v>
      </c>
      <c r="N1245" s="818">
        <v>980.5</v>
      </c>
      <c r="O1245" s="819">
        <v>-53878.5</v>
      </c>
      <c r="P1245" s="819"/>
      <c r="Q1245" s="820"/>
      <c r="R1245" s="1161"/>
    </row>
    <row r="1246" spans="1:18">
      <c r="A1246" s="1159"/>
      <c r="B1246" s="1158" t="s">
        <v>1471</v>
      </c>
      <c r="C1246" s="1158" t="s">
        <v>840</v>
      </c>
      <c r="D1246" s="1158" t="s">
        <v>55</v>
      </c>
      <c r="E1246" s="1160">
        <v>41393</v>
      </c>
      <c r="F1246" s="812"/>
      <c r="G1246" s="813"/>
      <c r="H1246" s="813"/>
      <c r="I1246" s="813"/>
      <c r="J1246" s="814"/>
      <c r="K1246" s="815">
        <v>48641624.5</v>
      </c>
      <c r="L1246" s="816"/>
      <c r="M1246" s="817">
        <v>49609</v>
      </c>
      <c r="N1246" s="818">
        <v>980.5</v>
      </c>
      <c r="O1246" s="819">
        <v>-967375.5</v>
      </c>
      <c r="P1246" s="819"/>
      <c r="Q1246" s="820"/>
      <c r="R1246" s="1161"/>
    </row>
    <row r="1247" spans="1:18">
      <c r="A1247" s="1159"/>
      <c r="B1247" s="1158" t="s">
        <v>1471</v>
      </c>
      <c r="C1247" s="1158" t="s">
        <v>840</v>
      </c>
      <c r="D1247" s="1158" t="s">
        <v>55</v>
      </c>
      <c r="E1247" s="1160">
        <v>41409</v>
      </c>
      <c r="F1247" s="812"/>
      <c r="G1247" s="813"/>
      <c r="H1247" s="813"/>
      <c r="I1247" s="813"/>
      <c r="J1247" s="814"/>
      <c r="K1247" s="815"/>
      <c r="L1247" s="816"/>
      <c r="M1247" s="817"/>
      <c r="N1247" s="818"/>
      <c r="O1247" s="819"/>
      <c r="P1247" s="819"/>
      <c r="Q1247" s="820">
        <v>7778782.6500000004</v>
      </c>
      <c r="R1247" s="1161">
        <v>2567255</v>
      </c>
    </row>
    <row r="1248" spans="1:18">
      <c r="A1248" s="1159"/>
      <c r="B1248" s="1158" t="s">
        <v>1471</v>
      </c>
      <c r="C1248" s="1158" t="s">
        <v>840</v>
      </c>
      <c r="D1248" s="1158" t="s">
        <v>55</v>
      </c>
      <c r="E1248" s="1160">
        <v>41425</v>
      </c>
      <c r="F1248" s="812"/>
      <c r="G1248" s="813"/>
      <c r="H1248" s="813"/>
      <c r="I1248" s="813"/>
      <c r="J1248" s="814"/>
      <c r="K1248" s="815"/>
      <c r="L1248" s="816">
        <v>-513507.46</v>
      </c>
      <c r="M1248" s="817"/>
      <c r="N1248" s="818"/>
      <c r="O1248" s="819"/>
      <c r="P1248" s="819"/>
      <c r="Q1248" s="820"/>
      <c r="R1248" s="1161"/>
    </row>
    <row r="1249" spans="1:18">
      <c r="A1249" s="1159" t="s">
        <v>1992</v>
      </c>
      <c r="B1249" s="1158" t="s">
        <v>1472</v>
      </c>
      <c r="C1249" s="1158" t="s">
        <v>709</v>
      </c>
      <c r="D1249" s="1158" t="s">
        <v>88</v>
      </c>
      <c r="E1249" s="1160">
        <v>39805</v>
      </c>
      <c r="F1249" s="812" t="s">
        <v>49</v>
      </c>
      <c r="G1249" s="813">
        <v>14964000</v>
      </c>
      <c r="H1249" s="813">
        <v>0</v>
      </c>
      <c r="I1249" s="813">
        <v>17904842.66</v>
      </c>
      <c r="J1249" s="814" t="s">
        <v>657</v>
      </c>
      <c r="K1249" s="815"/>
      <c r="L1249" s="816"/>
      <c r="M1249" s="817"/>
      <c r="N1249" s="818"/>
      <c r="O1249" s="819"/>
      <c r="P1249" s="819"/>
      <c r="Q1249" s="820"/>
      <c r="R1249" s="1161"/>
    </row>
    <row r="1250" spans="1:18">
      <c r="A1250" s="1159"/>
      <c r="B1250" s="1158" t="s">
        <v>1472</v>
      </c>
      <c r="C1250" s="1158" t="s">
        <v>709</v>
      </c>
      <c r="D1250" s="1158" t="s">
        <v>88</v>
      </c>
      <c r="E1250" s="1160">
        <v>40787</v>
      </c>
      <c r="F1250" s="812"/>
      <c r="G1250" s="813"/>
      <c r="H1250" s="813"/>
      <c r="I1250" s="813"/>
      <c r="J1250" s="814"/>
      <c r="K1250" s="815">
        <v>14964000</v>
      </c>
      <c r="L1250" s="816"/>
      <c r="M1250" s="817">
        <v>14964</v>
      </c>
      <c r="N1250" s="818">
        <v>1000</v>
      </c>
      <c r="O1250" s="819"/>
      <c r="P1250" s="819"/>
      <c r="Q1250" s="820">
        <v>748000</v>
      </c>
      <c r="R1250" s="1161">
        <v>748</v>
      </c>
    </row>
    <row r="1251" spans="1:18">
      <c r="A1251" s="1159">
        <v>11</v>
      </c>
      <c r="B1251" s="1158" t="s">
        <v>1473</v>
      </c>
      <c r="C1251" s="1158" t="s">
        <v>1474</v>
      </c>
      <c r="D1251" s="1158" t="s">
        <v>117</v>
      </c>
      <c r="E1251" s="1160">
        <v>39822</v>
      </c>
      <c r="F1251" s="812" t="s">
        <v>26</v>
      </c>
      <c r="G1251" s="813">
        <v>10200000</v>
      </c>
      <c r="H1251" s="813">
        <v>0</v>
      </c>
      <c r="I1251" s="813">
        <v>12294583.33</v>
      </c>
      <c r="J1251" s="814" t="s">
        <v>657</v>
      </c>
      <c r="K1251" s="815"/>
      <c r="L1251" s="816"/>
      <c r="M1251" s="817"/>
      <c r="N1251" s="818"/>
      <c r="O1251" s="819"/>
      <c r="P1251" s="819"/>
      <c r="Q1251" s="820"/>
      <c r="R1251" s="1161"/>
    </row>
    <row r="1252" spans="1:18">
      <c r="A1252" s="1159"/>
      <c r="B1252" s="1158" t="s">
        <v>1473</v>
      </c>
      <c r="C1252" s="1158" t="s">
        <v>1474</v>
      </c>
      <c r="D1252" s="1158" t="s">
        <v>117</v>
      </c>
      <c r="E1252" s="1160">
        <v>40891</v>
      </c>
      <c r="F1252" s="812"/>
      <c r="G1252" s="813"/>
      <c r="H1252" s="813"/>
      <c r="I1252" s="813"/>
      <c r="J1252" s="814"/>
      <c r="K1252" s="815">
        <v>10200000</v>
      </c>
      <c r="L1252" s="816"/>
      <c r="M1252" s="817">
        <v>10200</v>
      </c>
      <c r="N1252" s="818">
        <v>1000</v>
      </c>
      <c r="O1252" s="819"/>
      <c r="P1252" s="819"/>
      <c r="Q1252" s="820"/>
      <c r="R1252" s="1161"/>
    </row>
    <row r="1253" spans="1:18">
      <c r="A1253" s="1159"/>
      <c r="B1253" s="1158" t="s">
        <v>1473</v>
      </c>
      <c r="C1253" s="1158" t="s">
        <v>1474</v>
      </c>
      <c r="D1253" s="1158" t="s">
        <v>117</v>
      </c>
      <c r="E1253" s="1160">
        <v>40919</v>
      </c>
      <c r="F1253" s="812"/>
      <c r="G1253" s="813"/>
      <c r="H1253" s="813"/>
      <c r="I1253" s="813"/>
      <c r="J1253" s="814"/>
      <c r="K1253" s="815"/>
      <c r="L1253" s="816"/>
      <c r="M1253" s="817"/>
      <c r="N1253" s="818"/>
      <c r="O1253" s="819"/>
      <c r="P1253" s="819"/>
      <c r="Q1253" s="820">
        <v>600000</v>
      </c>
      <c r="R1253" s="1161">
        <v>99157</v>
      </c>
    </row>
    <row r="1254" spans="1:18">
      <c r="A1254" s="1159">
        <v>11</v>
      </c>
      <c r="B1254" s="1158" t="s">
        <v>1475</v>
      </c>
      <c r="C1254" s="1158" t="s">
        <v>1476</v>
      </c>
      <c r="D1254" s="1158" t="s">
        <v>757</v>
      </c>
      <c r="E1254" s="1160">
        <v>39794</v>
      </c>
      <c r="F1254" s="812" t="s">
        <v>26</v>
      </c>
      <c r="G1254" s="813">
        <v>4227000</v>
      </c>
      <c r="H1254" s="813">
        <v>0</v>
      </c>
      <c r="I1254" s="813">
        <v>5159181.33</v>
      </c>
      <c r="J1254" s="814" t="s">
        <v>657</v>
      </c>
      <c r="K1254" s="815"/>
      <c r="L1254" s="816"/>
      <c r="M1254" s="817"/>
      <c r="N1254" s="818"/>
      <c r="O1254" s="819"/>
      <c r="P1254" s="819"/>
      <c r="Q1254" s="820"/>
      <c r="R1254" s="1161"/>
    </row>
    <row r="1255" spans="1:18">
      <c r="A1255" s="1159"/>
      <c r="B1255" s="1158" t="s">
        <v>1475</v>
      </c>
      <c r="C1255" s="1158" t="s">
        <v>1476</v>
      </c>
      <c r="D1255" s="1158" t="s">
        <v>757</v>
      </c>
      <c r="E1255" s="1160">
        <v>41241</v>
      </c>
      <c r="F1255" s="812"/>
      <c r="G1255" s="813"/>
      <c r="H1255" s="813"/>
      <c r="I1255" s="813"/>
      <c r="J1255" s="814"/>
      <c r="K1255" s="815">
        <v>4227000</v>
      </c>
      <c r="L1255" s="816"/>
      <c r="M1255" s="817">
        <v>4227</v>
      </c>
      <c r="N1255" s="818">
        <v>1000</v>
      </c>
      <c r="O1255" s="819"/>
      <c r="P1255" s="819"/>
      <c r="Q1255" s="820"/>
      <c r="R1255" s="1161"/>
    </row>
    <row r="1256" spans="1:18">
      <c r="A1256" s="1159"/>
      <c r="B1256" s="1158" t="s">
        <v>1475</v>
      </c>
      <c r="C1256" s="1158" t="s">
        <v>1476</v>
      </c>
      <c r="D1256" s="1158" t="s">
        <v>757</v>
      </c>
      <c r="E1256" s="1160">
        <v>41271</v>
      </c>
      <c r="F1256" s="812"/>
      <c r="G1256" s="813"/>
      <c r="H1256" s="813"/>
      <c r="I1256" s="813"/>
      <c r="J1256" s="814"/>
      <c r="K1256" s="815"/>
      <c r="L1256" s="816"/>
      <c r="M1256" s="817"/>
      <c r="N1256" s="818"/>
      <c r="O1256" s="819"/>
      <c r="P1256" s="819"/>
      <c r="Q1256" s="820">
        <v>95000</v>
      </c>
      <c r="R1256" s="1161">
        <v>67958</v>
      </c>
    </row>
    <row r="1257" spans="1:18">
      <c r="A1257" s="1159" t="s">
        <v>2049</v>
      </c>
      <c r="B1257" s="1158" t="s">
        <v>1477</v>
      </c>
      <c r="C1257" s="1158" t="s">
        <v>1478</v>
      </c>
      <c r="D1257" s="1158" t="s">
        <v>151</v>
      </c>
      <c r="E1257" s="1160">
        <v>39948</v>
      </c>
      <c r="F1257" s="812" t="s">
        <v>26</v>
      </c>
      <c r="G1257" s="813">
        <v>1341000</v>
      </c>
      <c r="H1257" s="813">
        <v>0</v>
      </c>
      <c r="I1257" s="813">
        <v>2987782.33</v>
      </c>
      <c r="J1257" s="814" t="s">
        <v>657</v>
      </c>
      <c r="K1257" s="815"/>
      <c r="L1257" s="816"/>
      <c r="M1257" s="817"/>
      <c r="N1257" s="818"/>
      <c r="O1257" s="819"/>
      <c r="P1257" s="819"/>
      <c r="Q1257" s="820"/>
      <c r="R1257" s="1161"/>
    </row>
    <row r="1258" spans="1:18">
      <c r="A1258" s="1159"/>
      <c r="B1258" s="1158" t="s">
        <v>1477</v>
      </c>
      <c r="C1258" s="1158" t="s">
        <v>1478</v>
      </c>
      <c r="D1258" s="1158" t="s">
        <v>151</v>
      </c>
      <c r="E1258" s="1160">
        <v>40165</v>
      </c>
      <c r="F1258" s="812"/>
      <c r="G1258" s="813">
        <v>1230000</v>
      </c>
      <c r="H1258" s="813"/>
      <c r="I1258" s="813"/>
      <c r="J1258" s="814"/>
      <c r="K1258" s="815"/>
      <c r="L1258" s="816"/>
      <c r="M1258" s="817"/>
      <c r="N1258" s="818"/>
      <c r="O1258" s="819"/>
      <c r="P1258" s="819"/>
      <c r="Q1258" s="820"/>
      <c r="R1258" s="1161"/>
    </row>
    <row r="1259" spans="1:18">
      <c r="A1259" s="1159"/>
      <c r="B1259" s="1158" t="s">
        <v>1477</v>
      </c>
      <c r="C1259" s="1158" t="s">
        <v>1478</v>
      </c>
      <c r="D1259" s="1158" t="s">
        <v>151</v>
      </c>
      <c r="E1259" s="1160">
        <v>40996</v>
      </c>
      <c r="F1259" s="812"/>
      <c r="G1259" s="813"/>
      <c r="H1259" s="813"/>
      <c r="I1259" s="813"/>
      <c r="J1259" s="814"/>
      <c r="K1259" s="815">
        <v>2571000</v>
      </c>
      <c r="L1259" s="816"/>
      <c r="M1259" s="817">
        <v>2571</v>
      </c>
      <c r="N1259" s="818">
        <v>1000</v>
      </c>
      <c r="O1259" s="819"/>
      <c r="P1259" s="819"/>
      <c r="Q1259" s="820">
        <v>67000</v>
      </c>
      <c r="R1259" s="1161">
        <v>67</v>
      </c>
    </row>
    <row r="1260" spans="1:18">
      <c r="A1260" s="1159"/>
      <c r="B1260" s="1158" t="s">
        <v>1479</v>
      </c>
      <c r="C1260" s="1158" t="s">
        <v>1480</v>
      </c>
      <c r="D1260" s="1158" t="s">
        <v>80</v>
      </c>
      <c r="E1260" s="1160">
        <v>39864</v>
      </c>
      <c r="F1260" s="812" t="s">
        <v>26</v>
      </c>
      <c r="G1260" s="813">
        <v>17211000</v>
      </c>
      <c r="H1260" s="813">
        <v>17211000</v>
      </c>
      <c r="I1260" s="813">
        <v>418322.5</v>
      </c>
      <c r="J1260" s="814" t="s">
        <v>662</v>
      </c>
      <c r="K1260" s="815"/>
      <c r="L1260" s="816"/>
      <c r="M1260" s="817"/>
      <c r="N1260" s="818"/>
      <c r="O1260" s="819"/>
      <c r="P1260" s="819"/>
      <c r="Q1260" s="820"/>
      <c r="R1260" s="1161"/>
    </row>
    <row r="1261" spans="1:18">
      <c r="A1261" s="1159">
        <v>11</v>
      </c>
      <c r="B1261" s="1158" t="s">
        <v>1481</v>
      </c>
      <c r="C1261" s="1158" t="s">
        <v>897</v>
      </c>
      <c r="D1261" s="1158" t="s">
        <v>80</v>
      </c>
      <c r="E1261" s="1160">
        <v>39766</v>
      </c>
      <c r="F1261" s="812" t="s">
        <v>26</v>
      </c>
      <c r="G1261" s="813">
        <v>1576000000</v>
      </c>
      <c r="H1261" s="813">
        <v>0</v>
      </c>
      <c r="I1261" s="813">
        <v>1709623333.3499999</v>
      </c>
      <c r="J1261" s="814" t="s">
        <v>657</v>
      </c>
      <c r="K1261" s="815"/>
      <c r="L1261" s="816"/>
      <c r="M1261" s="817"/>
      <c r="N1261" s="818"/>
      <c r="O1261" s="819"/>
      <c r="P1261" s="819"/>
      <c r="Q1261" s="820"/>
      <c r="R1261" s="1161"/>
    </row>
    <row r="1262" spans="1:18">
      <c r="A1262" s="1159"/>
      <c r="B1262" s="1158" t="s">
        <v>1481</v>
      </c>
      <c r="C1262" s="1158" t="s">
        <v>897</v>
      </c>
      <c r="D1262" s="1158" t="s">
        <v>80</v>
      </c>
      <c r="E1262" s="1160">
        <v>39981</v>
      </c>
      <c r="F1262" s="812"/>
      <c r="G1262" s="813"/>
      <c r="H1262" s="813"/>
      <c r="I1262" s="813"/>
      <c r="J1262" s="814"/>
      <c r="K1262" s="815">
        <v>1576000000</v>
      </c>
      <c r="L1262" s="816"/>
      <c r="M1262" s="817">
        <v>1576000</v>
      </c>
      <c r="N1262" s="818">
        <v>1000</v>
      </c>
      <c r="O1262" s="819"/>
      <c r="P1262" s="819"/>
      <c r="Q1262" s="820"/>
      <c r="R1262" s="1161"/>
    </row>
    <row r="1263" spans="1:18">
      <c r="A1263" s="1159"/>
      <c r="B1263" s="1158" t="s">
        <v>1481</v>
      </c>
      <c r="C1263" s="1158" t="s">
        <v>897</v>
      </c>
      <c r="D1263" s="1158" t="s">
        <v>80</v>
      </c>
      <c r="E1263" s="1160">
        <v>40051</v>
      </c>
      <c r="F1263" s="812"/>
      <c r="G1263" s="813"/>
      <c r="H1263" s="813"/>
      <c r="I1263" s="813"/>
      <c r="J1263" s="814"/>
      <c r="K1263" s="815"/>
      <c r="L1263" s="816"/>
      <c r="M1263" s="817"/>
      <c r="N1263" s="818"/>
      <c r="O1263" s="819"/>
      <c r="P1263" s="819"/>
      <c r="Q1263" s="820">
        <v>87000000</v>
      </c>
      <c r="R1263" s="1161">
        <v>3824624</v>
      </c>
    </row>
    <row r="1264" spans="1:18">
      <c r="A1264" s="1159" t="s">
        <v>1992</v>
      </c>
      <c r="B1264" s="1158" t="s">
        <v>1482</v>
      </c>
      <c r="C1264" s="1158" t="s">
        <v>1483</v>
      </c>
      <c r="D1264" s="1158" t="s">
        <v>102</v>
      </c>
      <c r="E1264" s="1160">
        <v>39843</v>
      </c>
      <c r="F1264" s="812" t="s">
        <v>49</v>
      </c>
      <c r="G1264" s="813">
        <v>10000000</v>
      </c>
      <c r="H1264" s="813">
        <v>0</v>
      </c>
      <c r="I1264" s="813">
        <v>11930624.67</v>
      </c>
      <c r="J1264" s="814" t="s">
        <v>657</v>
      </c>
      <c r="K1264" s="815"/>
      <c r="L1264" s="816"/>
      <c r="M1264" s="817"/>
      <c r="N1264" s="818"/>
      <c r="O1264" s="819"/>
      <c r="P1264" s="819"/>
      <c r="Q1264" s="820"/>
      <c r="R1264" s="1161"/>
    </row>
    <row r="1265" spans="1:18">
      <c r="A1265" s="1159"/>
      <c r="B1265" s="1158" t="s">
        <v>1482</v>
      </c>
      <c r="C1265" s="1158" t="s">
        <v>1483</v>
      </c>
      <c r="D1265" s="1158" t="s">
        <v>102</v>
      </c>
      <c r="E1265" s="1160">
        <v>40801</v>
      </c>
      <c r="F1265" s="812"/>
      <c r="G1265" s="813"/>
      <c r="H1265" s="813"/>
      <c r="I1265" s="813"/>
      <c r="J1265" s="814"/>
      <c r="K1265" s="815">
        <v>10000000</v>
      </c>
      <c r="L1265" s="816"/>
      <c r="M1265" s="817">
        <v>10000</v>
      </c>
      <c r="N1265" s="818">
        <v>1000</v>
      </c>
      <c r="O1265" s="819"/>
      <c r="P1265" s="819"/>
      <c r="Q1265" s="820">
        <v>500000</v>
      </c>
      <c r="R1265" s="1161">
        <v>500</v>
      </c>
    </row>
    <row r="1266" spans="1:18">
      <c r="A1266" s="1159" t="s">
        <v>1993</v>
      </c>
      <c r="B1266" s="1158" t="s">
        <v>1484</v>
      </c>
      <c r="C1266" s="1158" t="s">
        <v>1485</v>
      </c>
      <c r="D1266" s="1158" t="s">
        <v>87</v>
      </c>
      <c r="E1266" s="1160">
        <v>39857</v>
      </c>
      <c r="F1266" s="812" t="s">
        <v>49</v>
      </c>
      <c r="G1266" s="813">
        <v>10500000</v>
      </c>
      <c r="H1266" s="813">
        <v>0</v>
      </c>
      <c r="I1266" s="813">
        <v>11891847.5</v>
      </c>
      <c r="J1266" s="814" t="s">
        <v>673</v>
      </c>
      <c r="K1266" s="815"/>
      <c r="L1266" s="816"/>
      <c r="M1266" s="817"/>
      <c r="N1266" s="818"/>
      <c r="O1266" s="819"/>
      <c r="P1266" s="819"/>
      <c r="Q1266" s="820"/>
      <c r="R1266" s="1161"/>
    </row>
    <row r="1267" spans="1:18">
      <c r="A1267" s="1159"/>
      <c r="B1267" s="1158" t="s">
        <v>1484</v>
      </c>
      <c r="C1267" s="1158" t="s">
        <v>1485</v>
      </c>
      <c r="D1267" s="1158" t="s">
        <v>87</v>
      </c>
      <c r="E1267" s="1160">
        <v>41341</v>
      </c>
      <c r="F1267" s="812"/>
      <c r="G1267" s="813"/>
      <c r="H1267" s="813"/>
      <c r="I1267" s="813"/>
      <c r="J1267" s="814"/>
      <c r="K1267" s="815">
        <v>2000000</v>
      </c>
      <c r="L1267" s="816"/>
      <c r="M1267" s="817">
        <v>2000</v>
      </c>
      <c r="N1267" s="818">
        <v>1032.0999999999999</v>
      </c>
      <c r="O1267" s="819"/>
      <c r="P1267" s="819">
        <v>64220</v>
      </c>
      <c r="Q1267" s="820"/>
      <c r="R1267" s="1161"/>
    </row>
    <row r="1268" spans="1:18">
      <c r="A1268" s="1159"/>
      <c r="B1268" s="1158" t="s">
        <v>1484</v>
      </c>
      <c r="C1268" s="1158" t="s">
        <v>1485</v>
      </c>
      <c r="D1268" s="1158" t="s">
        <v>87</v>
      </c>
      <c r="E1268" s="1160">
        <v>41344</v>
      </c>
      <c r="F1268" s="812"/>
      <c r="G1268" s="813"/>
      <c r="H1268" s="813"/>
      <c r="I1268" s="813"/>
      <c r="J1268" s="814"/>
      <c r="K1268" s="815">
        <v>8500000</v>
      </c>
      <c r="L1268" s="816"/>
      <c r="M1268" s="817">
        <v>8500</v>
      </c>
      <c r="N1268" s="818">
        <v>1032.0999999999999</v>
      </c>
      <c r="O1268" s="819"/>
      <c r="P1268" s="819">
        <v>272935</v>
      </c>
      <c r="Q1268" s="820">
        <v>587634.55000000005</v>
      </c>
      <c r="R1268" s="1161">
        <v>525</v>
      </c>
    </row>
    <row r="1269" spans="1:18">
      <c r="A1269" s="1159"/>
      <c r="B1269" s="1158" t="s">
        <v>1484</v>
      </c>
      <c r="C1269" s="1158" t="s">
        <v>1485</v>
      </c>
      <c r="D1269" s="1158" t="s">
        <v>87</v>
      </c>
      <c r="E1269" s="1160">
        <v>41373</v>
      </c>
      <c r="F1269" s="812"/>
      <c r="G1269" s="813"/>
      <c r="H1269" s="813"/>
      <c r="I1269" s="813"/>
      <c r="J1269" s="814"/>
      <c r="K1269" s="815"/>
      <c r="L1269" s="816">
        <v>-108371.55</v>
      </c>
      <c r="M1269" s="817"/>
      <c r="N1269" s="818"/>
      <c r="O1269" s="819"/>
      <c r="P1269" s="819"/>
      <c r="Q1269" s="820"/>
      <c r="R1269" s="1161"/>
    </row>
    <row r="1270" spans="1:18">
      <c r="A1270" s="1159" t="s">
        <v>1991</v>
      </c>
      <c r="B1270" s="1158" t="s">
        <v>1486</v>
      </c>
      <c r="C1270" s="1158" t="s">
        <v>1487</v>
      </c>
      <c r="D1270" s="1158" t="s">
        <v>87</v>
      </c>
      <c r="E1270" s="1160">
        <v>39857</v>
      </c>
      <c r="F1270" s="812" t="s">
        <v>49</v>
      </c>
      <c r="G1270" s="813">
        <v>1992000</v>
      </c>
      <c r="H1270" s="813">
        <v>0</v>
      </c>
      <c r="I1270" s="813">
        <v>2380393</v>
      </c>
      <c r="J1270" s="814" t="s">
        <v>657</v>
      </c>
      <c r="K1270" s="815"/>
      <c r="L1270" s="816"/>
      <c r="M1270" s="817"/>
      <c r="N1270" s="818"/>
      <c r="O1270" s="819"/>
      <c r="P1270" s="819"/>
      <c r="Q1270" s="820"/>
      <c r="R1270" s="1161"/>
    </row>
    <row r="1271" spans="1:18">
      <c r="A1271" s="1159"/>
      <c r="B1271" s="1158" t="s">
        <v>1486</v>
      </c>
      <c r="C1271" s="1158" t="s">
        <v>1487</v>
      </c>
      <c r="D1271" s="1158" t="s">
        <v>87</v>
      </c>
      <c r="E1271" s="1160">
        <v>41283</v>
      </c>
      <c r="F1271" s="812"/>
      <c r="G1271" s="813"/>
      <c r="H1271" s="813"/>
      <c r="I1271" s="813"/>
      <c r="J1271" s="814"/>
      <c r="K1271" s="815">
        <v>1992000</v>
      </c>
      <c r="L1271" s="816"/>
      <c r="M1271" s="817">
        <v>1992</v>
      </c>
      <c r="N1271" s="818">
        <v>1000</v>
      </c>
      <c r="O1271" s="819"/>
      <c r="P1271" s="819"/>
      <c r="Q1271" s="820">
        <v>100000</v>
      </c>
      <c r="R1271" s="1161">
        <v>100</v>
      </c>
    </row>
    <row r="1272" spans="1:18">
      <c r="A1272" s="1159"/>
      <c r="B1272" s="1158" t="s">
        <v>1488</v>
      </c>
      <c r="C1272" s="1158" t="s">
        <v>1355</v>
      </c>
      <c r="D1272" s="1158" t="s">
        <v>55</v>
      </c>
      <c r="E1272" s="1160">
        <v>39843</v>
      </c>
      <c r="F1272" s="812" t="s">
        <v>26</v>
      </c>
      <c r="G1272" s="813">
        <v>7700000</v>
      </c>
      <c r="H1272" s="813">
        <v>0</v>
      </c>
      <c r="I1272" s="813">
        <v>8592336</v>
      </c>
      <c r="J1272" s="814" t="s">
        <v>673</v>
      </c>
      <c r="K1272" s="815"/>
      <c r="L1272" s="816"/>
      <c r="M1272" s="817"/>
      <c r="N1272" s="818"/>
      <c r="O1272" s="819"/>
      <c r="P1272" s="819"/>
      <c r="Q1272" s="820"/>
      <c r="R1272" s="1161"/>
    </row>
    <row r="1273" spans="1:18">
      <c r="A1273" s="1159"/>
      <c r="B1273" s="1158" t="s">
        <v>1488</v>
      </c>
      <c r="C1273" s="1158" t="s">
        <v>1355</v>
      </c>
      <c r="D1273" s="1158" t="s">
        <v>55</v>
      </c>
      <c r="E1273" s="1160">
        <v>41213</v>
      </c>
      <c r="F1273" s="812"/>
      <c r="G1273" s="813"/>
      <c r="H1273" s="813"/>
      <c r="I1273" s="813"/>
      <c r="J1273" s="814"/>
      <c r="K1273" s="815">
        <v>7095550</v>
      </c>
      <c r="L1273" s="816"/>
      <c r="M1273" s="817">
        <v>7700</v>
      </c>
      <c r="N1273" s="818">
        <v>921.5</v>
      </c>
      <c r="O1273" s="819">
        <v>-604450</v>
      </c>
      <c r="P1273" s="819"/>
      <c r="Q1273" s="820"/>
      <c r="R1273" s="1161"/>
    </row>
    <row r="1274" spans="1:18">
      <c r="A1274" s="1159"/>
      <c r="B1274" s="1158" t="s">
        <v>1488</v>
      </c>
      <c r="C1274" s="1158" t="s">
        <v>1355</v>
      </c>
      <c r="D1274" s="1158" t="s">
        <v>55</v>
      </c>
      <c r="E1274" s="1160">
        <v>41285</v>
      </c>
      <c r="F1274" s="812"/>
      <c r="G1274" s="813"/>
      <c r="H1274" s="813"/>
      <c r="I1274" s="813"/>
      <c r="J1274" s="814"/>
      <c r="K1274" s="815"/>
      <c r="L1274" s="816">
        <v>-70955.5</v>
      </c>
      <c r="M1274" s="817"/>
      <c r="N1274" s="818"/>
      <c r="O1274" s="819"/>
      <c r="P1274" s="819"/>
      <c r="Q1274" s="820"/>
      <c r="R1274" s="1161"/>
    </row>
    <row r="1275" spans="1:18">
      <c r="A1275" s="1159"/>
      <c r="B1275" s="1158" t="s">
        <v>1488</v>
      </c>
      <c r="C1275" s="1158" t="s">
        <v>1355</v>
      </c>
      <c r="D1275" s="1158" t="s">
        <v>55</v>
      </c>
      <c r="E1275" s="1160">
        <v>41311</v>
      </c>
      <c r="F1275" s="812"/>
      <c r="G1275" s="813"/>
      <c r="H1275" s="813"/>
      <c r="I1275" s="813"/>
      <c r="J1275" s="814"/>
      <c r="K1275" s="815"/>
      <c r="L1275" s="816"/>
      <c r="M1275" s="817"/>
      <c r="N1275" s="818"/>
      <c r="O1275" s="819"/>
      <c r="P1275" s="819"/>
      <c r="Q1275" s="820">
        <v>122887.5</v>
      </c>
      <c r="R1275" s="1161">
        <v>163830</v>
      </c>
    </row>
    <row r="1276" spans="1:18">
      <c r="A1276" s="1159">
        <v>45</v>
      </c>
      <c r="B1276" s="1158" t="s">
        <v>1489</v>
      </c>
      <c r="C1276" s="1158" t="s">
        <v>1490</v>
      </c>
      <c r="D1276" s="1158" t="s">
        <v>81</v>
      </c>
      <c r="E1276" s="1160">
        <v>39787</v>
      </c>
      <c r="F1276" s="812" t="s">
        <v>26</v>
      </c>
      <c r="G1276" s="813">
        <v>13500000</v>
      </c>
      <c r="H1276" s="813">
        <v>0</v>
      </c>
      <c r="I1276" s="813">
        <v>15871250</v>
      </c>
      <c r="J1276" s="814" t="s">
        <v>657</v>
      </c>
      <c r="K1276" s="815"/>
      <c r="L1276" s="816"/>
      <c r="M1276" s="817"/>
      <c r="N1276" s="818"/>
      <c r="O1276" s="819"/>
      <c r="P1276" s="819"/>
      <c r="Q1276" s="820"/>
      <c r="R1276" s="1161"/>
    </row>
    <row r="1277" spans="1:18">
      <c r="A1277" s="1159"/>
      <c r="B1277" s="1158" t="s">
        <v>1489</v>
      </c>
      <c r="C1277" s="1158" t="s">
        <v>1490</v>
      </c>
      <c r="D1277" s="1158" t="s">
        <v>81</v>
      </c>
      <c r="E1277" s="1160">
        <v>40766</v>
      </c>
      <c r="F1277" s="812"/>
      <c r="G1277" s="813"/>
      <c r="H1277" s="813"/>
      <c r="I1277" s="813"/>
      <c r="J1277" s="814"/>
      <c r="K1277" s="815">
        <v>13500000</v>
      </c>
      <c r="L1277" s="816"/>
      <c r="M1277" s="817">
        <v>13500</v>
      </c>
      <c r="N1277" s="818">
        <v>1000</v>
      </c>
      <c r="O1277" s="819"/>
      <c r="P1277" s="819"/>
      <c r="Q1277" s="820"/>
      <c r="R1277" s="1161"/>
    </row>
    <row r="1278" spans="1:18">
      <c r="A1278" s="1159"/>
      <c r="B1278" s="1158" t="s">
        <v>1489</v>
      </c>
      <c r="C1278" s="1158" t="s">
        <v>1490</v>
      </c>
      <c r="D1278" s="1158" t="s">
        <v>81</v>
      </c>
      <c r="E1278" s="1160">
        <v>40814</v>
      </c>
      <c r="F1278" s="812"/>
      <c r="G1278" s="813"/>
      <c r="H1278" s="813"/>
      <c r="I1278" s="813"/>
      <c r="J1278" s="814"/>
      <c r="K1278" s="815"/>
      <c r="L1278" s="816"/>
      <c r="M1278" s="817"/>
      <c r="N1278" s="818"/>
      <c r="O1278" s="819"/>
      <c r="P1278" s="819"/>
      <c r="Q1278" s="820">
        <v>560000</v>
      </c>
      <c r="R1278" s="1161">
        <v>350346</v>
      </c>
    </row>
    <row r="1279" spans="1:18">
      <c r="A1279" s="1159" t="s">
        <v>2001</v>
      </c>
      <c r="B1279" s="1158" t="s">
        <v>1491</v>
      </c>
      <c r="C1279" s="1158" t="s">
        <v>1492</v>
      </c>
      <c r="D1279" s="1158" t="s">
        <v>151</v>
      </c>
      <c r="E1279" s="1160">
        <v>39829</v>
      </c>
      <c r="F1279" s="812" t="s">
        <v>26</v>
      </c>
      <c r="G1279" s="813">
        <v>38263000</v>
      </c>
      <c r="H1279" s="813">
        <v>0</v>
      </c>
      <c r="I1279" s="813">
        <v>40521918.609999999</v>
      </c>
      <c r="J1279" s="814" t="s">
        <v>657</v>
      </c>
      <c r="K1279" s="815"/>
      <c r="L1279" s="816"/>
      <c r="M1279" s="817"/>
      <c r="N1279" s="818"/>
      <c r="O1279" s="819"/>
      <c r="P1279" s="819"/>
      <c r="Q1279" s="820"/>
      <c r="R1279" s="1161"/>
    </row>
    <row r="1280" spans="1:18">
      <c r="A1280" s="1159"/>
      <c r="B1280" s="1158" t="s">
        <v>1491</v>
      </c>
      <c r="C1280" s="1158" t="s">
        <v>1492</v>
      </c>
      <c r="D1280" s="1158" t="s">
        <v>151</v>
      </c>
      <c r="E1280" s="1160">
        <v>40177</v>
      </c>
      <c r="F1280" s="812"/>
      <c r="G1280" s="813"/>
      <c r="H1280" s="813"/>
      <c r="I1280" s="813"/>
      <c r="J1280" s="814"/>
      <c r="K1280" s="815">
        <v>38263000</v>
      </c>
      <c r="L1280" s="816"/>
      <c r="M1280" s="817">
        <v>38263</v>
      </c>
      <c r="N1280" s="818">
        <v>1000</v>
      </c>
      <c r="O1280" s="819"/>
      <c r="P1280" s="819"/>
      <c r="Q1280" s="820"/>
      <c r="R1280" s="1161"/>
    </row>
    <row r="1281" spans="1:18">
      <c r="A1281" s="1159"/>
      <c r="B1281" s="1158" t="s">
        <v>1491</v>
      </c>
      <c r="C1281" s="1158" t="s">
        <v>1492</v>
      </c>
      <c r="D1281" s="1158" t="s">
        <v>151</v>
      </c>
      <c r="E1281" s="1160">
        <v>40212</v>
      </c>
      <c r="F1281" s="812"/>
      <c r="G1281" s="813"/>
      <c r="H1281" s="813"/>
      <c r="I1281" s="813"/>
      <c r="J1281" s="814"/>
      <c r="K1281" s="815"/>
      <c r="L1281" s="816"/>
      <c r="M1281" s="817"/>
      <c r="N1281" s="818"/>
      <c r="O1281" s="819"/>
      <c r="P1281" s="819"/>
      <c r="Q1281" s="820">
        <v>430797</v>
      </c>
      <c r="R1281" s="1161">
        <v>190427</v>
      </c>
    </row>
    <row r="1282" spans="1:18">
      <c r="A1282" s="1159">
        <v>8</v>
      </c>
      <c r="B1282" s="1158" t="s">
        <v>1493</v>
      </c>
      <c r="C1282" s="1158" t="s">
        <v>1494</v>
      </c>
      <c r="D1282" s="1158" t="s">
        <v>81</v>
      </c>
      <c r="E1282" s="1160">
        <v>39843</v>
      </c>
      <c r="F1282" s="812" t="s">
        <v>49</v>
      </c>
      <c r="G1282" s="813">
        <v>2080000</v>
      </c>
      <c r="H1282" s="813">
        <v>0</v>
      </c>
      <c r="I1282" s="813">
        <v>2654758.89</v>
      </c>
      <c r="J1282" s="814" t="s">
        <v>657</v>
      </c>
      <c r="K1282" s="815"/>
      <c r="L1282" s="816"/>
      <c r="M1282" s="817"/>
      <c r="N1282" s="818"/>
      <c r="O1282" s="819"/>
      <c r="P1282" s="819"/>
      <c r="Q1282" s="820"/>
      <c r="R1282" s="1161"/>
    </row>
    <row r="1283" spans="1:18">
      <c r="A1283" s="1159"/>
      <c r="B1283" s="1158" t="s">
        <v>1493</v>
      </c>
      <c r="C1283" s="1158" t="s">
        <v>1494</v>
      </c>
      <c r="D1283" s="1158" t="s">
        <v>81</v>
      </c>
      <c r="E1283" s="1160">
        <v>41542</v>
      </c>
      <c r="F1283" s="812"/>
      <c r="G1283" s="813"/>
      <c r="H1283" s="813"/>
      <c r="I1283" s="813"/>
      <c r="J1283" s="814"/>
      <c r="K1283" s="815">
        <v>2080000</v>
      </c>
      <c r="L1283" s="816"/>
      <c r="M1283" s="817">
        <v>2080</v>
      </c>
      <c r="N1283" s="818">
        <v>1000</v>
      </c>
      <c r="O1283" s="819"/>
      <c r="P1283" s="819"/>
      <c r="Q1283" s="820">
        <v>104000</v>
      </c>
      <c r="R1283" s="1161">
        <v>104</v>
      </c>
    </row>
    <row r="1284" spans="1:18">
      <c r="A1284" s="1159">
        <v>11</v>
      </c>
      <c r="B1284" s="1158" t="s">
        <v>1495</v>
      </c>
      <c r="C1284" s="1158" t="s">
        <v>1496</v>
      </c>
      <c r="D1284" s="1158" t="s">
        <v>86</v>
      </c>
      <c r="E1284" s="1160">
        <v>39787</v>
      </c>
      <c r="F1284" s="812" t="s">
        <v>26</v>
      </c>
      <c r="G1284" s="813">
        <v>7000000</v>
      </c>
      <c r="H1284" s="813">
        <v>0</v>
      </c>
      <c r="I1284" s="813">
        <v>7438888.8899999997</v>
      </c>
      <c r="J1284" s="814" t="s">
        <v>657</v>
      </c>
      <c r="K1284" s="815"/>
      <c r="L1284" s="816"/>
      <c r="M1284" s="817"/>
      <c r="N1284" s="818"/>
      <c r="O1284" s="819"/>
      <c r="P1284" s="819"/>
      <c r="Q1284" s="820"/>
      <c r="R1284" s="1161"/>
    </row>
    <row r="1285" spans="1:18">
      <c r="A1285" s="1159"/>
      <c r="B1285" s="1158" t="s">
        <v>1495</v>
      </c>
      <c r="C1285" s="1158" t="s">
        <v>1496</v>
      </c>
      <c r="D1285" s="1158" t="s">
        <v>86</v>
      </c>
      <c r="E1285" s="1160">
        <v>40009</v>
      </c>
      <c r="F1285" s="812"/>
      <c r="G1285" s="813"/>
      <c r="H1285" s="813"/>
      <c r="I1285" s="813"/>
      <c r="J1285" s="814"/>
      <c r="K1285" s="815">
        <v>7000000</v>
      </c>
      <c r="L1285" s="816"/>
      <c r="M1285" s="817">
        <v>7000</v>
      </c>
      <c r="N1285" s="818">
        <v>1000</v>
      </c>
      <c r="O1285" s="819"/>
      <c r="P1285" s="819"/>
      <c r="Q1285" s="820"/>
      <c r="R1285" s="1161"/>
    </row>
    <row r="1286" spans="1:18">
      <c r="A1286" s="1159"/>
      <c r="B1286" s="1158" t="s">
        <v>1495</v>
      </c>
      <c r="C1286" s="1158" t="s">
        <v>1496</v>
      </c>
      <c r="D1286" s="1158" t="s">
        <v>86</v>
      </c>
      <c r="E1286" s="1160">
        <v>40058</v>
      </c>
      <c r="F1286" s="812"/>
      <c r="G1286" s="813"/>
      <c r="H1286" s="813"/>
      <c r="I1286" s="813"/>
      <c r="J1286" s="814"/>
      <c r="K1286" s="815"/>
      <c r="L1286" s="816"/>
      <c r="M1286" s="817"/>
      <c r="N1286" s="818"/>
      <c r="O1286" s="819"/>
      <c r="P1286" s="819"/>
      <c r="Q1286" s="820">
        <v>225000</v>
      </c>
      <c r="R1286" s="1161">
        <v>141892</v>
      </c>
    </row>
    <row r="1287" spans="1:18">
      <c r="A1287" s="1159">
        <v>11</v>
      </c>
      <c r="B1287" s="1158" t="s">
        <v>1497</v>
      </c>
      <c r="C1287" s="1158" t="s">
        <v>1068</v>
      </c>
      <c r="D1287" s="1158" t="s">
        <v>101</v>
      </c>
      <c r="E1287" s="1160">
        <v>39794</v>
      </c>
      <c r="F1287" s="812" t="s">
        <v>26</v>
      </c>
      <c r="G1287" s="813">
        <v>100000000</v>
      </c>
      <c r="H1287" s="813">
        <v>0</v>
      </c>
      <c r="I1287" s="813">
        <v>102713888.89</v>
      </c>
      <c r="J1287" s="814" t="s">
        <v>657</v>
      </c>
      <c r="K1287" s="815"/>
      <c r="L1287" s="816"/>
      <c r="M1287" s="817"/>
      <c r="N1287" s="818"/>
      <c r="O1287" s="819"/>
      <c r="P1287" s="819"/>
      <c r="Q1287" s="820"/>
      <c r="R1287" s="1161"/>
    </row>
    <row r="1288" spans="1:18">
      <c r="A1288" s="1159"/>
      <c r="B1288" s="1158" t="s">
        <v>1497</v>
      </c>
      <c r="C1288" s="1158" t="s">
        <v>1068</v>
      </c>
      <c r="D1288" s="1158" t="s">
        <v>101</v>
      </c>
      <c r="E1288" s="1160">
        <v>39903</v>
      </c>
      <c r="F1288" s="812"/>
      <c r="G1288" s="813"/>
      <c r="H1288" s="813"/>
      <c r="I1288" s="813"/>
      <c r="J1288" s="814"/>
      <c r="K1288" s="815">
        <v>100000000</v>
      </c>
      <c r="L1288" s="816"/>
      <c r="M1288" s="817">
        <v>100000</v>
      </c>
      <c r="N1288" s="818">
        <v>1000</v>
      </c>
      <c r="O1288" s="819"/>
      <c r="P1288" s="819"/>
      <c r="Q1288" s="820"/>
      <c r="R1288" s="1161"/>
    </row>
    <row r="1289" spans="1:18">
      <c r="A1289" s="1159"/>
      <c r="B1289" s="1158" t="s">
        <v>1497</v>
      </c>
      <c r="C1289" s="1158" t="s">
        <v>1068</v>
      </c>
      <c r="D1289" s="1158" t="s">
        <v>101</v>
      </c>
      <c r="E1289" s="1160">
        <v>39941</v>
      </c>
      <c r="F1289" s="812"/>
      <c r="G1289" s="813"/>
      <c r="H1289" s="813"/>
      <c r="I1289" s="813"/>
      <c r="J1289" s="814"/>
      <c r="K1289" s="815"/>
      <c r="L1289" s="816"/>
      <c r="M1289" s="817"/>
      <c r="N1289" s="818"/>
      <c r="O1289" s="819"/>
      <c r="P1289" s="819"/>
      <c r="Q1289" s="820">
        <v>1200000</v>
      </c>
      <c r="R1289" s="1161">
        <v>813008</v>
      </c>
    </row>
    <row r="1290" spans="1:18">
      <c r="A1290" s="1159"/>
      <c r="B1290" s="1158" t="s">
        <v>1498</v>
      </c>
      <c r="C1290" s="1158" t="s">
        <v>1499</v>
      </c>
      <c r="D1290" s="1158" t="s">
        <v>80</v>
      </c>
      <c r="E1290" s="1160">
        <v>39829</v>
      </c>
      <c r="F1290" s="812" t="s">
        <v>26</v>
      </c>
      <c r="G1290" s="813">
        <v>73000000</v>
      </c>
      <c r="H1290" s="813">
        <v>0</v>
      </c>
      <c r="I1290" s="813">
        <v>31423238.489999998</v>
      </c>
      <c r="J1290" s="814" t="s">
        <v>673</v>
      </c>
      <c r="K1290" s="815"/>
      <c r="L1290" s="816"/>
      <c r="M1290" s="817"/>
      <c r="N1290" s="818"/>
      <c r="O1290" s="819"/>
      <c r="P1290" s="819"/>
      <c r="Q1290" s="820"/>
      <c r="R1290" s="1161"/>
    </row>
    <row r="1291" spans="1:18">
      <c r="A1291" s="1159"/>
      <c r="B1291" s="1158" t="s">
        <v>1498</v>
      </c>
      <c r="C1291" s="1158" t="s">
        <v>1499</v>
      </c>
      <c r="D1291" s="1158" t="s">
        <v>80</v>
      </c>
      <c r="E1291" s="1160">
        <v>41344</v>
      </c>
      <c r="F1291" s="812"/>
      <c r="G1291" s="813"/>
      <c r="H1291" s="813"/>
      <c r="I1291" s="813"/>
      <c r="J1291" s="814"/>
      <c r="K1291" s="815">
        <v>24684870</v>
      </c>
      <c r="L1291" s="816"/>
      <c r="M1291" s="817">
        <v>70028</v>
      </c>
      <c r="N1291" s="818">
        <v>352.5</v>
      </c>
      <c r="O1291" s="819">
        <v>-45343130</v>
      </c>
      <c r="P1291" s="819"/>
      <c r="Q1291" s="820"/>
      <c r="R1291" s="1161"/>
    </row>
    <row r="1292" spans="1:18">
      <c r="A1292" s="1159"/>
      <c r="B1292" s="1158" t="s">
        <v>1498</v>
      </c>
      <c r="C1292" s="1158" t="s">
        <v>1499</v>
      </c>
      <c r="D1292" s="1158" t="s">
        <v>80</v>
      </c>
      <c r="E1292" s="1160">
        <v>41359</v>
      </c>
      <c r="F1292" s="812"/>
      <c r="G1292" s="813"/>
      <c r="H1292" s="813"/>
      <c r="I1292" s="813"/>
      <c r="J1292" s="814"/>
      <c r="K1292" s="815">
        <v>452424</v>
      </c>
      <c r="L1292" s="816"/>
      <c r="M1292" s="817">
        <v>1200</v>
      </c>
      <c r="N1292" s="818">
        <v>377</v>
      </c>
      <c r="O1292" s="819">
        <v>-747576</v>
      </c>
      <c r="P1292" s="819"/>
      <c r="Q1292" s="820"/>
      <c r="R1292" s="1161"/>
    </row>
    <row r="1293" spans="1:18">
      <c r="A1293" s="1159"/>
      <c r="B1293" s="1158" t="s">
        <v>1498</v>
      </c>
      <c r="C1293" s="1158" t="s">
        <v>1499</v>
      </c>
      <c r="D1293" s="1158" t="s">
        <v>80</v>
      </c>
      <c r="E1293" s="1160">
        <v>41360</v>
      </c>
      <c r="F1293" s="812"/>
      <c r="G1293" s="813"/>
      <c r="H1293" s="813"/>
      <c r="I1293" s="813"/>
      <c r="J1293" s="814"/>
      <c r="K1293" s="815">
        <v>668079.43999999994</v>
      </c>
      <c r="L1293" s="816"/>
      <c r="M1293" s="817">
        <v>1772</v>
      </c>
      <c r="N1293" s="818">
        <v>377</v>
      </c>
      <c r="O1293" s="819">
        <v>-1103920.56</v>
      </c>
      <c r="P1293" s="819"/>
      <c r="Q1293" s="820"/>
      <c r="R1293" s="1161"/>
    </row>
    <row r="1294" spans="1:18">
      <c r="A1294" s="1159"/>
      <c r="B1294" s="1158" t="s">
        <v>1498</v>
      </c>
      <c r="C1294" s="1158" t="s">
        <v>1499</v>
      </c>
      <c r="D1294" s="1158" t="s">
        <v>80</v>
      </c>
      <c r="E1294" s="1160">
        <v>41373</v>
      </c>
      <c r="F1294" s="812"/>
      <c r="G1294" s="813"/>
      <c r="H1294" s="813"/>
      <c r="I1294" s="813"/>
      <c r="J1294" s="814"/>
      <c r="K1294" s="815"/>
      <c r="L1294" s="816">
        <v>-258053.73</v>
      </c>
      <c r="M1294" s="817"/>
      <c r="N1294" s="818"/>
      <c r="O1294" s="819"/>
      <c r="P1294" s="819"/>
      <c r="Q1294" s="820"/>
      <c r="R1294" s="1161"/>
    </row>
    <row r="1295" spans="1:18">
      <c r="A1295" s="1159"/>
      <c r="B1295" s="1158" t="s">
        <v>1498</v>
      </c>
      <c r="C1295" s="1158" t="s">
        <v>1499</v>
      </c>
      <c r="D1295" s="1158" t="s">
        <v>80</v>
      </c>
      <c r="E1295" s="1160">
        <v>41436</v>
      </c>
      <c r="F1295" s="812"/>
      <c r="G1295" s="813"/>
      <c r="H1295" s="813"/>
      <c r="I1295" s="813"/>
      <c r="J1295" s="814"/>
      <c r="K1295" s="815"/>
      <c r="L1295" s="816"/>
      <c r="M1295" s="817"/>
      <c r="N1295" s="818"/>
      <c r="O1295" s="819"/>
      <c r="P1295" s="819"/>
      <c r="Q1295" s="820">
        <v>106891</v>
      </c>
      <c r="R1295" s="1161">
        <v>815339</v>
      </c>
    </row>
    <row r="1296" spans="1:18">
      <c r="A1296" s="1159" t="s">
        <v>1993</v>
      </c>
      <c r="B1296" s="1158" t="s">
        <v>1500</v>
      </c>
      <c r="C1296" s="1158" t="s">
        <v>1487</v>
      </c>
      <c r="D1296" s="1158" t="s">
        <v>94</v>
      </c>
      <c r="E1296" s="1160">
        <v>39920</v>
      </c>
      <c r="F1296" s="812" t="s">
        <v>49</v>
      </c>
      <c r="G1296" s="813">
        <v>2816000</v>
      </c>
      <c r="H1296" s="813">
        <v>0</v>
      </c>
      <c r="I1296" s="813">
        <v>3403603.15</v>
      </c>
      <c r="J1296" s="814" t="s">
        <v>673</v>
      </c>
      <c r="K1296" s="815"/>
      <c r="L1296" s="816"/>
      <c r="M1296" s="817"/>
      <c r="N1296" s="818"/>
      <c r="O1296" s="819"/>
      <c r="P1296" s="819"/>
      <c r="Q1296" s="820"/>
      <c r="R1296" s="1161"/>
    </row>
    <row r="1297" spans="1:18">
      <c r="A1297" s="1159"/>
      <c r="B1297" s="1158" t="s">
        <v>1500</v>
      </c>
      <c r="C1297" s="1158" t="s">
        <v>1487</v>
      </c>
      <c r="D1297" s="1158" t="s">
        <v>94</v>
      </c>
      <c r="E1297" s="1160">
        <v>41474</v>
      </c>
      <c r="F1297" s="812"/>
      <c r="G1297" s="813"/>
      <c r="H1297" s="813"/>
      <c r="I1297" s="813"/>
      <c r="J1297" s="814"/>
      <c r="K1297" s="815">
        <v>1239000</v>
      </c>
      <c r="L1297" s="816"/>
      <c r="M1297" s="817">
        <v>1239</v>
      </c>
      <c r="N1297" s="818">
        <v>1142.9000000000001</v>
      </c>
      <c r="O1297" s="819"/>
      <c r="P1297" s="819">
        <v>177053.1</v>
      </c>
      <c r="Q1297" s="820"/>
      <c r="R1297" s="1161"/>
    </row>
    <row r="1298" spans="1:18">
      <c r="A1298" s="1159"/>
      <c r="B1298" s="1158" t="s">
        <v>1500</v>
      </c>
      <c r="C1298" s="1158" t="s">
        <v>1487</v>
      </c>
      <c r="D1298" s="1158" t="s">
        <v>94</v>
      </c>
      <c r="E1298" s="1160">
        <v>41477</v>
      </c>
      <c r="F1298" s="812"/>
      <c r="G1298" s="813"/>
      <c r="H1298" s="813"/>
      <c r="I1298" s="813"/>
      <c r="J1298" s="814"/>
      <c r="K1298" s="815">
        <v>1577000</v>
      </c>
      <c r="L1298" s="816"/>
      <c r="M1298" s="817">
        <v>1577</v>
      </c>
      <c r="N1298" s="818">
        <v>1142.9000000000001</v>
      </c>
      <c r="O1298" s="819"/>
      <c r="P1298" s="819">
        <v>225353.3</v>
      </c>
      <c r="Q1298" s="820">
        <v>159886.25</v>
      </c>
      <c r="R1298" s="1161">
        <v>141</v>
      </c>
    </row>
    <row r="1299" spans="1:18">
      <c r="A1299" s="1159"/>
      <c r="B1299" s="1158" t="s">
        <v>1500</v>
      </c>
      <c r="C1299" s="1158" t="s">
        <v>1487</v>
      </c>
      <c r="D1299" s="1158" t="s">
        <v>94</v>
      </c>
      <c r="E1299" s="1160">
        <v>41529</v>
      </c>
      <c r="F1299" s="812"/>
      <c r="G1299" s="813"/>
      <c r="H1299" s="813"/>
      <c r="I1299" s="813"/>
      <c r="J1299" s="814"/>
      <c r="K1299" s="815"/>
      <c r="L1299" s="816">
        <v>-25000</v>
      </c>
      <c r="M1299" s="817"/>
      <c r="N1299" s="818"/>
      <c r="O1299" s="819"/>
      <c r="P1299" s="819"/>
      <c r="Q1299" s="820"/>
      <c r="R1299" s="1161"/>
    </row>
    <row r="1300" spans="1:18">
      <c r="A1300" s="1159" t="s">
        <v>2063</v>
      </c>
      <c r="B1300" s="1158" t="s">
        <v>1501</v>
      </c>
      <c r="C1300" s="1158" t="s">
        <v>907</v>
      </c>
      <c r="D1300" s="1158" t="s">
        <v>105</v>
      </c>
      <c r="E1300" s="1160">
        <v>39941</v>
      </c>
      <c r="F1300" s="812" t="s">
        <v>49</v>
      </c>
      <c r="G1300" s="813">
        <v>5500000</v>
      </c>
      <c r="H1300" s="813">
        <v>0</v>
      </c>
      <c r="I1300" s="813">
        <v>0</v>
      </c>
      <c r="J1300" s="814" t="s">
        <v>1981</v>
      </c>
      <c r="K1300" s="815"/>
      <c r="L1300" s="816"/>
      <c r="M1300" s="817"/>
      <c r="N1300" s="818"/>
      <c r="O1300" s="819"/>
      <c r="P1300" s="819"/>
      <c r="Q1300" s="820"/>
      <c r="R1300" s="1161"/>
    </row>
    <row r="1301" spans="1:18">
      <c r="A1301" s="1159"/>
      <c r="B1301" s="1158" t="s">
        <v>1501</v>
      </c>
      <c r="C1301" s="1158" t="s">
        <v>907</v>
      </c>
      <c r="D1301" s="1158" t="s">
        <v>105</v>
      </c>
      <c r="E1301" s="1160">
        <v>40739</v>
      </c>
      <c r="F1301" s="812"/>
      <c r="G1301" s="813"/>
      <c r="H1301" s="813"/>
      <c r="I1301" s="813"/>
      <c r="J1301" s="814"/>
      <c r="K1301" s="815"/>
      <c r="L1301" s="816"/>
      <c r="M1301" s="817"/>
      <c r="N1301" s="818"/>
      <c r="O1301" s="819">
        <v>-5500000</v>
      </c>
      <c r="P1301" s="819"/>
      <c r="Q1301" s="820"/>
      <c r="R1301" s="1161"/>
    </row>
    <row r="1302" spans="1:18" ht="30">
      <c r="A1302" s="1159" t="s">
        <v>2015</v>
      </c>
      <c r="B1302" s="1158" t="s">
        <v>1502</v>
      </c>
      <c r="C1302" s="1158" t="s">
        <v>798</v>
      </c>
      <c r="D1302" s="1158" t="s">
        <v>177</v>
      </c>
      <c r="E1302" s="1160">
        <v>39801</v>
      </c>
      <c r="F1302" s="812" t="s">
        <v>53</v>
      </c>
      <c r="G1302" s="813">
        <v>12063000</v>
      </c>
      <c r="H1302" s="813">
        <v>12063000</v>
      </c>
      <c r="I1302" s="813">
        <v>93823.33</v>
      </c>
      <c r="J1302" s="814" t="s">
        <v>804</v>
      </c>
      <c r="K1302" s="815"/>
      <c r="L1302" s="816"/>
      <c r="M1302" s="817"/>
      <c r="N1302" s="818"/>
      <c r="O1302" s="819"/>
      <c r="P1302" s="819"/>
      <c r="Q1302" s="820"/>
      <c r="R1302" s="1161"/>
    </row>
    <row r="1303" spans="1:18">
      <c r="A1303" s="1159" t="s">
        <v>2003</v>
      </c>
      <c r="B1303" s="1158" t="s">
        <v>1503</v>
      </c>
      <c r="C1303" s="1158" t="s">
        <v>744</v>
      </c>
      <c r="D1303" s="1158" t="s">
        <v>84</v>
      </c>
      <c r="E1303" s="1160">
        <v>39969</v>
      </c>
      <c r="F1303" s="812" t="s">
        <v>160</v>
      </c>
      <c r="G1303" s="813">
        <v>17300000</v>
      </c>
      <c r="H1303" s="813">
        <v>17300000</v>
      </c>
      <c r="I1303" s="813">
        <v>3782990.59</v>
      </c>
      <c r="J1303" s="814" t="s">
        <v>662</v>
      </c>
      <c r="K1303" s="815"/>
      <c r="L1303" s="816"/>
      <c r="M1303" s="817"/>
      <c r="N1303" s="818"/>
      <c r="O1303" s="819"/>
      <c r="P1303" s="819"/>
      <c r="Q1303" s="820"/>
      <c r="R1303" s="1161"/>
    </row>
    <row r="1304" spans="1:18">
      <c r="A1304" s="1159">
        <v>8</v>
      </c>
      <c r="B1304" s="1158" t="s">
        <v>1504</v>
      </c>
      <c r="C1304" s="1158" t="s">
        <v>1505</v>
      </c>
      <c r="D1304" s="1158" t="s">
        <v>85</v>
      </c>
      <c r="E1304" s="1160">
        <v>39927</v>
      </c>
      <c r="F1304" s="812" t="s">
        <v>49</v>
      </c>
      <c r="G1304" s="813">
        <v>3216000</v>
      </c>
      <c r="H1304" s="813">
        <v>0</v>
      </c>
      <c r="I1304" s="813">
        <v>4166801.92</v>
      </c>
      <c r="J1304" s="814" t="s">
        <v>673</v>
      </c>
      <c r="K1304" s="815"/>
      <c r="L1304" s="816"/>
      <c r="M1304" s="817"/>
      <c r="N1304" s="818"/>
      <c r="O1304" s="819"/>
      <c r="P1304" s="819"/>
      <c r="Q1304" s="820"/>
      <c r="R1304" s="1161"/>
    </row>
    <row r="1305" spans="1:18">
      <c r="A1305" s="1159"/>
      <c r="B1305" s="1158" t="s">
        <v>1504</v>
      </c>
      <c r="C1305" s="1158" t="s">
        <v>1505</v>
      </c>
      <c r="D1305" s="1158" t="s">
        <v>85</v>
      </c>
      <c r="E1305" s="1160">
        <v>41565</v>
      </c>
      <c r="F1305" s="812"/>
      <c r="G1305" s="813"/>
      <c r="H1305" s="813"/>
      <c r="I1305" s="813"/>
      <c r="J1305" s="814"/>
      <c r="K1305" s="815">
        <v>100000</v>
      </c>
      <c r="L1305" s="816"/>
      <c r="M1305" s="817">
        <v>100</v>
      </c>
      <c r="N1305" s="818">
        <v>1000</v>
      </c>
      <c r="O1305" s="819"/>
      <c r="P1305" s="819"/>
      <c r="Q1305" s="820">
        <v>11167.2</v>
      </c>
      <c r="R1305" s="1161">
        <v>11</v>
      </c>
    </row>
    <row r="1306" spans="1:18">
      <c r="A1306" s="1159"/>
      <c r="B1306" s="1158" t="s">
        <v>1504</v>
      </c>
      <c r="C1306" s="1158" t="s">
        <v>1505</v>
      </c>
      <c r="D1306" s="1158" t="s">
        <v>85</v>
      </c>
      <c r="E1306" s="1160">
        <v>41568</v>
      </c>
      <c r="F1306" s="812"/>
      <c r="G1306" s="813"/>
      <c r="H1306" s="813"/>
      <c r="I1306" s="813"/>
      <c r="J1306" s="814"/>
      <c r="K1306" s="815">
        <v>3116000</v>
      </c>
      <c r="L1306" s="816"/>
      <c r="M1306" s="817">
        <v>3116</v>
      </c>
      <c r="N1306" s="818">
        <v>1000</v>
      </c>
      <c r="O1306" s="819"/>
      <c r="P1306" s="819"/>
      <c r="Q1306" s="820">
        <v>152280</v>
      </c>
      <c r="R1306" s="1161">
        <v>150</v>
      </c>
    </row>
    <row r="1307" spans="1:18">
      <c r="A1307" s="1159" t="s">
        <v>2025</v>
      </c>
      <c r="B1307" s="1158" t="s">
        <v>1506</v>
      </c>
      <c r="C1307" s="1158" t="s">
        <v>1507</v>
      </c>
      <c r="D1307" s="1158" t="s">
        <v>111</v>
      </c>
      <c r="E1307" s="1160">
        <v>39934</v>
      </c>
      <c r="F1307" s="812" t="s">
        <v>160</v>
      </c>
      <c r="G1307" s="813">
        <v>6100000</v>
      </c>
      <c r="H1307" s="813">
        <v>0</v>
      </c>
      <c r="I1307" s="813">
        <v>7662314.5300000003</v>
      </c>
      <c r="J1307" s="814" t="s">
        <v>657</v>
      </c>
      <c r="K1307" s="815"/>
      <c r="L1307" s="816"/>
      <c r="M1307" s="817"/>
      <c r="N1307" s="818"/>
      <c r="O1307" s="819"/>
      <c r="P1307" s="819"/>
      <c r="Q1307" s="820"/>
      <c r="R1307" s="1161"/>
    </row>
    <row r="1308" spans="1:18">
      <c r="A1308" s="1159"/>
      <c r="B1308" s="1158" t="s">
        <v>1506</v>
      </c>
      <c r="C1308" s="1158" t="s">
        <v>1507</v>
      </c>
      <c r="D1308" s="1158" t="s">
        <v>111</v>
      </c>
      <c r="E1308" s="1160">
        <v>40821</v>
      </c>
      <c r="F1308" s="812"/>
      <c r="G1308" s="813"/>
      <c r="H1308" s="813"/>
      <c r="I1308" s="813"/>
      <c r="J1308" s="814"/>
      <c r="K1308" s="815">
        <v>6100000</v>
      </c>
      <c r="L1308" s="816"/>
      <c r="M1308" s="817">
        <v>6100000</v>
      </c>
      <c r="N1308" s="818">
        <v>1</v>
      </c>
      <c r="O1308" s="819"/>
      <c r="P1308" s="819"/>
      <c r="Q1308" s="820">
        <v>305000</v>
      </c>
      <c r="R1308" s="1161">
        <v>305000</v>
      </c>
    </row>
    <row r="1309" spans="1:18">
      <c r="A1309" s="1159" t="s">
        <v>2064</v>
      </c>
      <c r="B1309" s="1158" t="s">
        <v>1508</v>
      </c>
      <c r="C1309" s="1158" t="s">
        <v>1509</v>
      </c>
      <c r="D1309" s="1158" t="s">
        <v>81</v>
      </c>
      <c r="E1309" s="1160">
        <v>39773</v>
      </c>
      <c r="F1309" s="812" t="s">
        <v>26</v>
      </c>
      <c r="G1309" s="813">
        <v>180634000</v>
      </c>
      <c r="H1309" s="813">
        <v>0</v>
      </c>
      <c r="I1309" s="813">
        <v>168483804.19999999</v>
      </c>
      <c r="J1309" s="814" t="s">
        <v>673</v>
      </c>
      <c r="K1309" s="815"/>
      <c r="L1309" s="816"/>
      <c r="M1309" s="817"/>
      <c r="N1309" s="818"/>
      <c r="O1309" s="819"/>
      <c r="P1309" s="819"/>
      <c r="Q1309" s="820"/>
      <c r="R1309" s="1161"/>
    </row>
    <row r="1310" spans="1:18">
      <c r="A1310" s="1159"/>
      <c r="B1310" s="1158" t="s">
        <v>1508</v>
      </c>
      <c r="C1310" s="1158" t="s">
        <v>1509</v>
      </c>
      <c r="D1310" s="1158" t="s">
        <v>81</v>
      </c>
      <c r="E1310" s="1160">
        <v>40597</v>
      </c>
      <c r="F1310" s="812"/>
      <c r="G1310" s="813"/>
      <c r="H1310" s="813"/>
      <c r="I1310" s="813"/>
      <c r="J1310" s="814"/>
      <c r="K1310" s="815">
        <v>14.75</v>
      </c>
      <c r="L1310" s="816"/>
      <c r="M1310" s="817">
        <v>0.5</v>
      </c>
      <c r="N1310" s="818">
        <v>29.5</v>
      </c>
      <c r="O1310" s="819">
        <v>-10.28</v>
      </c>
      <c r="P1310" s="819"/>
      <c r="Q1310" s="820"/>
      <c r="R1310" s="1161"/>
    </row>
    <row r="1311" spans="1:18">
      <c r="A1311" s="1159"/>
      <c r="B1311" s="1158" t="s">
        <v>1508</v>
      </c>
      <c r="C1311" s="1158" t="s">
        <v>1509</v>
      </c>
      <c r="D1311" s="1158" t="s">
        <v>81</v>
      </c>
      <c r="E1311" s="1160">
        <v>41243</v>
      </c>
      <c r="F1311" s="812"/>
      <c r="G1311" s="813"/>
      <c r="H1311" s="813"/>
      <c r="I1311" s="813"/>
      <c r="J1311" s="814"/>
      <c r="K1311" s="815">
        <v>165983272</v>
      </c>
      <c r="L1311" s="816"/>
      <c r="M1311" s="817">
        <v>3608332</v>
      </c>
      <c r="N1311" s="818">
        <v>46</v>
      </c>
      <c r="O1311" s="819">
        <v>-14650702.970000001</v>
      </c>
      <c r="P1311" s="819"/>
      <c r="Q1311" s="820">
        <v>393120.78</v>
      </c>
      <c r="R1311" s="1161">
        <v>15120.03</v>
      </c>
    </row>
    <row r="1312" spans="1:18">
      <c r="A1312" s="1159">
        <v>8</v>
      </c>
      <c r="B1312" s="1158" t="s">
        <v>1510</v>
      </c>
      <c r="C1312" s="1158" t="s">
        <v>659</v>
      </c>
      <c r="D1312" s="1158" t="s">
        <v>81</v>
      </c>
      <c r="E1312" s="1160">
        <v>39801</v>
      </c>
      <c r="F1312" s="812" t="s">
        <v>49</v>
      </c>
      <c r="G1312" s="813">
        <v>16200000</v>
      </c>
      <c r="H1312" s="813">
        <v>16200000</v>
      </c>
      <c r="I1312" s="813">
        <v>358065</v>
      </c>
      <c r="J1312" s="814" t="s">
        <v>662</v>
      </c>
      <c r="K1312" s="815"/>
      <c r="L1312" s="816"/>
      <c r="M1312" s="817"/>
      <c r="N1312" s="818"/>
      <c r="O1312" s="819"/>
      <c r="P1312" s="819"/>
      <c r="Q1312" s="820"/>
      <c r="R1312" s="1161"/>
    </row>
    <row r="1313" spans="1:18">
      <c r="A1313" s="1159" t="s">
        <v>1995</v>
      </c>
      <c r="B1313" s="1158" t="s">
        <v>1511</v>
      </c>
      <c r="C1313" s="1158" t="s">
        <v>1512</v>
      </c>
      <c r="D1313" s="1158" t="s">
        <v>81</v>
      </c>
      <c r="E1313" s="1160">
        <v>39805</v>
      </c>
      <c r="F1313" s="812" t="s">
        <v>49</v>
      </c>
      <c r="G1313" s="813">
        <v>11600000</v>
      </c>
      <c r="H1313" s="813">
        <v>0</v>
      </c>
      <c r="I1313" s="813">
        <v>13821963.890000001</v>
      </c>
      <c r="J1313" s="814" t="s">
        <v>657</v>
      </c>
      <c r="K1313" s="815"/>
      <c r="L1313" s="816"/>
      <c r="M1313" s="817"/>
      <c r="N1313" s="818"/>
      <c r="O1313" s="819"/>
      <c r="P1313" s="819"/>
      <c r="Q1313" s="820"/>
      <c r="R1313" s="1161"/>
    </row>
    <row r="1314" spans="1:18">
      <c r="A1314" s="1159"/>
      <c r="B1314" s="1158" t="s">
        <v>1511</v>
      </c>
      <c r="C1314" s="1158" t="s">
        <v>1512</v>
      </c>
      <c r="D1314" s="1158" t="s">
        <v>81</v>
      </c>
      <c r="E1314" s="1160">
        <v>40752</v>
      </c>
      <c r="F1314" s="812"/>
      <c r="G1314" s="813"/>
      <c r="H1314" s="813"/>
      <c r="I1314" s="813"/>
      <c r="J1314" s="814"/>
      <c r="K1314" s="815">
        <v>11600000</v>
      </c>
      <c r="L1314" s="816"/>
      <c r="M1314" s="817">
        <v>11600</v>
      </c>
      <c r="N1314" s="818">
        <v>1000</v>
      </c>
      <c r="O1314" s="819"/>
      <c r="P1314" s="819"/>
      <c r="Q1314" s="820">
        <v>580000</v>
      </c>
      <c r="R1314" s="1161">
        <v>580</v>
      </c>
    </row>
    <row r="1315" spans="1:18">
      <c r="A1315" s="1159" t="s">
        <v>2065</v>
      </c>
      <c r="B1315" s="1158" t="s">
        <v>1513</v>
      </c>
      <c r="C1315" s="1158" t="s">
        <v>1514</v>
      </c>
      <c r="D1315" s="1158" t="s">
        <v>81</v>
      </c>
      <c r="E1315" s="1160">
        <v>39829</v>
      </c>
      <c r="F1315" s="812" t="s">
        <v>49</v>
      </c>
      <c r="G1315" s="813">
        <v>4120000</v>
      </c>
      <c r="H1315" s="813">
        <v>0</v>
      </c>
      <c r="I1315" s="813">
        <v>18087.939999999999</v>
      </c>
      <c r="J1315" s="814" t="s">
        <v>1980</v>
      </c>
      <c r="K1315" s="815"/>
      <c r="L1315" s="816"/>
      <c r="M1315" s="817"/>
      <c r="N1315" s="818"/>
      <c r="O1315" s="819"/>
      <c r="P1315" s="819"/>
      <c r="Q1315" s="820"/>
      <c r="R1315" s="1161"/>
    </row>
    <row r="1316" spans="1:18">
      <c r="A1316" s="1159"/>
      <c r="B1316" s="1158" t="s">
        <v>1513</v>
      </c>
      <c r="C1316" s="1158" t="s">
        <v>1514</v>
      </c>
      <c r="D1316" s="1158" t="s">
        <v>81</v>
      </c>
      <c r="E1316" s="1160">
        <v>40220</v>
      </c>
      <c r="F1316" s="812"/>
      <c r="G1316" s="813"/>
      <c r="H1316" s="813"/>
      <c r="I1316" s="813"/>
      <c r="J1316" s="814"/>
      <c r="K1316" s="815"/>
      <c r="L1316" s="816"/>
      <c r="M1316" s="817"/>
      <c r="N1316" s="818"/>
      <c r="O1316" s="819">
        <v>-4120000</v>
      </c>
      <c r="P1316" s="819"/>
      <c r="Q1316" s="820"/>
      <c r="R1316" s="1161"/>
    </row>
    <row r="1317" spans="1:18">
      <c r="A1317" s="1159">
        <v>8</v>
      </c>
      <c r="B1317" s="1158" t="s">
        <v>1515</v>
      </c>
      <c r="C1317" s="1158" t="s">
        <v>659</v>
      </c>
      <c r="D1317" s="1158" t="s">
        <v>81</v>
      </c>
      <c r="E1317" s="1160">
        <v>39805</v>
      </c>
      <c r="F1317" s="812" t="s">
        <v>49</v>
      </c>
      <c r="G1317" s="813">
        <v>4060000</v>
      </c>
      <c r="H1317" s="813">
        <v>4060000</v>
      </c>
      <c r="I1317" s="813">
        <v>387222.5</v>
      </c>
      <c r="J1317" s="814" t="s">
        <v>662</v>
      </c>
      <c r="K1317" s="815"/>
      <c r="L1317" s="816"/>
      <c r="M1317" s="817"/>
      <c r="N1317" s="818"/>
      <c r="O1317" s="819"/>
      <c r="P1317" s="819"/>
      <c r="Q1317" s="820"/>
      <c r="R1317" s="1161"/>
    </row>
    <row r="1318" spans="1:18">
      <c r="A1318" s="1159">
        <v>85</v>
      </c>
      <c r="B1318" s="1158" t="s">
        <v>1516</v>
      </c>
      <c r="C1318" s="1158" t="s">
        <v>1180</v>
      </c>
      <c r="D1318" s="1158" t="s">
        <v>87</v>
      </c>
      <c r="E1318" s="1160">
        <v>39794</v>
      </c>
      <c r="F1318" s="812" t="s">
        <v>26</v>
      </c>
      <c r="G1318" s="813">
        <v>6500000</v>
      </c>
      <c r="H1318" s="813">
        <v>0</v>
      </c>
      <c r="I1318" s="813">
        <v>7937744.9699999997</v>
      </c>
      <c r="J1318" s="814" t="s">
        <v>707</v>
      </c>
      <c r="K1318" s="815"/>
      <c r="L1318" s="816"/>
      <c r="M1318" s="817"/>
      <c r="N1318" s="818"/>
      <c r="O1318" s="819"/>
      <c r="P1318" s="819"/>
      <c r="Q1318" s="820"/>
      <c r="R1318" s="1161"/>
    </row>
    <row r="1319" spans="1:18">
      <c r="A1319" s="1159"/>
      <c r="B1319" s="1158" t="s">
        <v>1516</v>
      </c>
      <c r="C1319" s="1158" t="s">
        <v>1180</v>
      </c>
      <c r="D1319" s="1158" t="s">
        <v>87</v>
      </c>
      <c r="E1319" s="1160">
        <v>41320</v>
      </c>
      <c r="F1319" s="812"/>
      <c r="G1319" s="813"/>
      <c r="H1319" s="813"/>
      <c r="I1319" s="813"/>
      <c r="J1319" s="814"/>
      <c r="K1319" s="815">
        <v>6500000</v>
      </c>
      <c r="L1319" s="816"/>
      <c r="M1319" s="817">
        <v>6500</v>
      </c>
      <c r="N1319" s="818">
        <v>1000</v>
      </c>
      <c r="O1319" s="819"/>
      <c r="P1319" s="819"/>
      <c r="Q1319" s="820"/>
      <c r="R1319" s="1161"/>
    </row>
    <row r="1320" spans="1:18">
      <c r="A1320" s="1159" t="s">
        <v>1993</v>
      </c>
      <c r="B1320" s="1158" t="s">
        <v>1517</v>
      </c>
      <c r="C1320" s="1158" t="s">
        <v>704</v>
      </c>
      <c r="D1320" s="1158" t="s">
        <v>88</v>
      </c>
      <c r="E1320" s="1160">
        <v>39878</v>
      </c>
      <c r="F1320" s="812" t="s">
        <v>49</v>
      </c>
      <c r="G1320" s="813">
        <v>23200000</v>
      </c>
      <c r="H1320" s="813">
        <v>0</v>
      </c>
      <c r="I1320" s="813">
        <v>22020064.100000001</v>
      </c>
      <c r="J1320" s="814" t="s">
        <v>673</v>
      </c>
      <c r="K1320" s="815"/>
      <c r="L1320" s="816"/>
      <c r="M1320" s="817"/>
      <c r="N1320" s="818"/>
      <c r="O1320" s="819"/>
      <c r="P1320" s="819"/>
      <c r="Q1320" s="820"/>
      <c r="R1320" s="1161"/>
    </row>
    <row r="1321" spans="1:18">
      <c r="A1321" s="1159"/>
      <c r="B1321" s="1158" t="s">
        <v>1517</v>
      </c>
      <c r="C1321" s="1158" t="s">
        <v>704</v>
      </c>
      <c r="D1321" s="1158" t="s">
        <v>88</v>
      </c>
      <c r="E1321" s="1160">
        <v>41128</v>
      </c>
      <c r="F1321" s="812"/>
      <c r="G1321" s="813"/>
      <c r="H1321" s="813"/>
      <c r="I1321" s="813"/>
      <c r="J1321" s="814"/>
      <c r="K1321" s="815">
        <v>1676654</v>
      </c>
      <c r="L1321" s="816"/>
      <c r="M1321" s="817">
        <v>2296</v>
      </c>
      <c r="N1321" s="818">
        <v>730.2</v>
      </c>
      <c r="O1321" s="819">
        <v>-619346</v>
      </c>
      <c r="P1321" s="819"/>
      <c r="Q1321" s="820">
        <v>88059.01</v>
      </c>
      <c r="R1321" s="1161">
        <v>114</v>
      </c>
    </row>
    <row r="1322" spans="1:18">
      <c r="A1322" s="1159"/>
      <c r="B1322" s="1158" t="s">
        <v>1517</v>
      </c>
      <c r="C1322" s="1158" t="s">
        <v>704</v>
      </c>
      <c r="D1322" s="1158" t="s">
        <v>88</v>
      </c>
      <c r="E1322" s="1160">
        <v>41130</v>
      </c>
      <c r="F1322" s="812"/>
      <c r="G1322" s="813"/>
      <c r="H1322" s="813"/>
      <c r="I1322" s="813"/>
      <c r="J1322" s="814"/>
      <c r="K1322" s="815">
        <v>4048506</v>
      </c>
      <c r="L1322" s="816"/>
      <c r="M1322" s="817">
        <v>5544</v>
      </c>
      <c r="N1322" s="818">
        <v>730.2</v>
      </c>
      <c r="O1322" s="819">
        <v>-1495494</v>
      </c>
      <c r="P1322" s="819"/>
      <c r="Q1322" s="820">
        <v>482779.69</v>
      </c>
      <c r="R1322" s="1161">
        <v>625</v>
      </c>
    </row>
    <row r="1323" spans="1:18">
      <c r="A1323" s="1159"/>
      <c r="B1323" s="1158" t="s">
        <v>1517</v>
      </c>
      <c r="C1323" s="1158" t="s">
        <v>704</v>
      </c>
      <c r="D1323" s="1158" t="s">
        <v>88</v>
      </c>
      <c r="E1323" s="1160">
        <v>41131</v>
      </c>
      <c r="F1323" s="812"/>
      <c r="G1323" s="813"/>
      <c r="H1323" s="813"/>
      <c r="I1323" s="813"/>
      <c r="J1323" s="814"/>
      <c r="K1323" s="815">
        <v>11216640</v>
      </c>
      <c r="L1323" s="816"/>
      <c r="M1323" s="817">
        <v>15360</v>
      </c>
      <c r="N1323" s="818">
        <v>730.2</v>
      </c>
      <c r="O1323" s="819">
        <v>-4143360</v>
      </c>
      <c r="P1323" s="819"/>
      <c r="Q1323" s="820">
        <v>325200.40000000002</v>
      </c>
      <c r="R1323" s="1161">
        <v>421</v>
      </c>
    </row>
    <row r="1324" spans="1:18">
      <c r="A1324" s="1159"/>
      <c r="B1324" s="1158" t="s">
        <v>1517</v>
      </c>
      <c r="C1324" s="1158" t="s">
        <v>704</v>
      </c>
      <c r="D1324" s="1158" t="s">
        <v>88</v>
      </c>
      <c r="E1324" s="1160">
        <v>41163</v>
      </c>
      <c r="F1324" s="812"/>
      <c r="G1324" s="813"/>
      <c r="H1324" s="813"/>
      <c r="I1324" s="813"/>
      <c r="J1324" s="814"/>
      <c r="K1324" s="815"/>
      <c r="L1324" s="816">
        <v>-169418</v>
      </c>
      <c r="M1324" s="817"/>
      <c r="N1324" s="818"/>
      <c r="O1324" s="819"/>
      <c r="P1324" s="819"/>
      <c r="Q1324" s="820"/>
      <c r="R1324" s="1161"/>
    </row>
    <row r="1325" spans="1:18">
      <c r="A1325" s="1159">
        <v>11</v>
      </c>
      <c r="B1325" s="1158" t="s">
        <v>1518</v>
      </c>
      <c r="C1325" s="1158" t="s">
        <v>920</v>
      </c>
      <c r="D1325" s="1158" t="s">
        <v>128</v>
      </c>
      <c r="E1325" s="1160">
        <v>39805</v>
      </c>
      <c r="F1325" s="812" t="s">
        <v>26</v>
      </c>
      <c r="G1325" s="813">
        <v>100000000</v>
      </c>
      <c r="H1325" s="813">
        <v>0</v>
      </c>
      <c r="I1325" s="813">
        <v>119536844.44</v>
      </c>
      <c r="J1325" s="814" t="s">
        <v>657</v>
      </c>
      <c r="K1325" s="815"/>
      <c r="L1325" s="816"/>
      <c r="M1325" s="817"/>
      <c r="N1325" s="818"/>
      <c r="O1325" s="819"/>
      <c r="P1325" s="819"/>
      <c r="Q1325" s="820"/>
      <c r="R1325" s="1161"/>
    </row>
    <row r="1326" spans="1:18">
      <c r="A1326" s="1159"/>
      <c r="B1326" s="1158" t="s">
        <v>1518</v>
      </c>
      <c r="C1326" s="1158" t="s">
        <v>920</v>
      </c>
      <c r="D1326" s="1158" t="s">
        <v>128</v>
      </c>
      <c r="E1326" s="1160">
        <v>41024</v>
      </c>
      <c r="F1326" s="812"/>
      <c r="G1326" s="813"/>
      <c r="H1326" s="813"/>
      <c r="I1326" s="813"/>
      <c r="J1326" s="814"/>
      <c r="K1326" s="815">
        <v>100000000</v>
      </c>
      <c r="L1326" s="816"/>
      <c r="M1326" s="817">
        <v>100000</v>
      </c>
      <c r="N1326" s="818">
        <v>1000</v>
      </c>
      <c r="O1326" s="819"/>
      <c r="P1326" s="819"/>
      <c r="Q1326" s="820"/>
      <c r="R1326" s="1161"/>
    </row>
    <row r="1327" spans="1:18">
      <c r="A1327" s="1159"/>
      <c r="B1327" s="1158" t="s">
        <v>1518</v>
      </c>
      <c r="C1327" s="1158" t="s">
        <v>920</v>
      </c>
      <c r="D1327" s="1158" t="s">
        <v>128</v>
      </c>
      <c r="E1327" s="1160">
        <v>41031</v>
      </c>
      <c r="F1327" s="812"/>
      <c r="G1327" s="813"/>
      <c r="H1327" s="813"/>
      <c r="I1327" s="813"/>
      <c r="J1327" s="814"/>
      <c r="K1327" s="815"/>
      <c r="L1327" s="816"/>
      <c r="M1327" s="817"/>
      <c r="N1327" s="818"/>
      <c r="O1327" s="819"/>
      <c r="P1327" s="819"/>
      <c r="Q1327" s="820">
        <v>2842400</v>
      </c>
      <c r="R1327" s="1161">
        <v>227376</v>
      </c>
    </row>
    <row r="1328" spans="1:18">
      <c r="A1328" s="1159"/>
      <c r="B1328" s="1158" t="s">
        <v>1519</v>
      </c>
      <c r="C1328" s="1158" t="s">
        <v>1520</v>
      </c>
      <c r="D1328" s="1158" t="s">
        <v>151</v>
      </c>
      <c r="E1328" s="1160">
        <v>39843</v>
      </c>
      <c r="F1328" s="812" t="s">
        <v>26</v>
      </c>
      <c r="G1328" s="813">
        <v>16288000</v>
      </c>
      <c r="H1328" s="813">
        <v>0</v>
      </c>
      <c r="I1328" s="813">
        <v>16365554.76</v>
      </c>
      <c r="J1328" s="814" t="s">
        <v>673</v>
      </c>
      <c r="K1328" s="815"/>
      <c r="L1328" s="816"/>
      <c r="M1328" s="817"/>
      <c r="N1328" s="818"/>
      <c r="O1328" s="819"/>
      <c r="P1328" s="819"/>
      <c r="Q1328" s="820"/>
      <c r="R1328" s="1161"/>
    </row>
    <row r="1329" spans="1:18">
      <c r="A1329" s="1159"/>
      <c r="B1329" s="1158" t="s">
        <v>1519</v>
      </c>
      <c r="C1329" s="1158" t="s">
        <v>1520</v>
      </c>
      <c r="D1329" s="1158" t="s">
        <v>151</v>
      </c>
      <c r="E1329" s="1160">
        <v>41241</v>
      </c>
      <c r="F1329" s="812"/>
      <c r="G1329" s="813"/>
      <c r="H1329" s="813"/>
      <c r="I1329" s="813"/>
      <c r="J1329" s="814"/>
      <c r="K1329" s="815">
        <v>394072.28</v>
      </c>
      <c r="L1329" s="816"/>
      <c r="M1329" s="817">
        <v>548</v>
      </c>
      <c r="N1329" s="818">
        <v>719.1</v>
      </c>
      <c r="O1329" s="819">
        <v>-153927.72</v>
      </c>
      <c r="P1329" s="819"/>
      <c r="Q1329" s="820"/>
      <c r="R1329" s="1161"/>
    </row>
    <row r="1330" spans="1:18">
      <c r="A1330" s="1159"/>
      <c r="B1330" s="1158" t="s">
        <v>1519</v>
      </c>
      <c r="C1330" s="1158" t="s">
        <v>1520</v>
      </c>
      <c r="D1330" s="1158" t="s">
        <v>151</v>
      </c>
      <c r="E1330" s="1160">
        <v>41242</v>
      </c>
      <c r="F1330" s="812"/>
      <c r="G1330" s="813"/>
      <c r="H1330" s="813"/>
      <c r="I1330" s="813"/>
      <c r="J1330" s="814"/>
      <c r="K1330" s="815">
        <v>11318791.4</v>
      </c>
      <c r="L1330" s="816"/>
      <c r="M1330" s="817">
        <v>15740</v>
      </c>
      <c r="N1330" s="818">
        <v>719.1</v>
      </c>
      <c r="O1330" s="819">
        <v>-4421208.5999999996</v>
      </c>
      <c r="P1330" s="819"/>
      <c r="Q1330" s="820"/>
      <c r="R1330" s="1161"/>
    </row>
    <row r="1331" spans="1:18">
      <c r="A1331" s="1159"/>
      <c r="B1331" s="1158" t="s">
        <v>1519</v>
      </c>
      <c r="C1331" s="1158" t="s">
        <v>1520</v>
      </c>
      <c r="D1331" s="1158" t="s">
        <v>151</v>
      </c>
      <c r="E1331" s="1160">
        <v>41285</v>
      </c>
      <c r="F1331" s="812"/>
      <c r="G1331" s="813"/>
      <c r="H1331" s="813"/>
      <c r="I1331" s="813"/>
      <c r="J1331" s="814"/>
      <c r="K1331" s="815"/>
      <c r="L1331" s="816">
        <v>-117128.64</v>
      </c>
      <c r="M1331" s="817"/>
      <c r="N1331" s="818"/>
      <c r="O1331" s="819"/>
      <c r="P1331" s="819"/>
      <c r="Q1331" s="820"/>
      <c r="R1331" s="1161"/>
    </row>
    <row r="1332" spans="1:18">
      <c r="A1332" s="1159"/>
      <c r="B1332" s="1158" t="s">
        <v>1519</v>
      </c>
      <c r="C1332" s="1158" t="s">
        <v>1520</v>
      </c>
      <c r="D1332" s="1158" t="s">
        <v>151</v>
      </c>
      <c r="E1332" s="1160">
        <v>41437</v>
      </c>
      <c r="F1332" s="812"/>
      <c r="G1332" s="813"/>
      <c r="H1332" s="813"/>
      <c r="I1332" s="813"/>
      <c r="J1332" s="814"/>
      <c r="K1332" s="815"/>
      <c r="L1332" s="816"/>
      <c r="M1332" s="817"/>
      <c r="N1332" s="818"/>
      <c r="O1332" s="819"/>
      <c r="P1332" s="819"/>
      <c r="Q1332" s="820">
        <v>1650288</v>
      </c>
      <c r="R1332" s="1161">
        <v>438906.44</v>
      </c>
    </row>
    <row r="1333" spans="1:18">
      <c r="A1333" s="1159">
        <v>60</v>
      </c>
      <c r="B1333" s="1158" t="s">
        <v>1521</v>
      </c>
      <c r="C1333" s="1158" t="s">
        <v>1522</v>
      </c>
      <c r="D1333" s="1158" t="s">
        <v>98</v>
      </c>
      <c r="E1333" s="1160">
        <v>39805</v>
      </c>
      <c r="F1333" s="812" t="s">
        <v>26</v>
      </c>
      <c r="G1333" s="813">
        <v>31762000</v>
      </c>
      <c r="H1333" s="813">
        <v>0</v>
      </c>
      <c r="I1333" s="813">
        <v>36570413.890000001</v>
      </c>
      <c r="J1333" s="814" t="s">
        <v>707</v>
      </c>
      <c r="K1333" s="815"/>
      <c r="L1333" s="816"/>
      <c r="M1333" s="817"/>
      <c r="N1333" s="818"/>
      <c r="O1333" s="819"/>
      <c r="P1333" s="819"/>
      <c r="Q1333" s="820"/>
      <c r="R1333" s="1161"/>
    </row>
    <row r="1334" spans="1:18">
      <c r="A1334" s="1159"/>
      <c r="B1334" s="1158" t="s">
        <v>1521</v>
      </c>
      <c r="C1334" s="1158" t="s">
        <v>1522</v>
      </c>
      <c r="D1334" s="1158" t="s">
        <v>98</v>
      </c>
      <c r="E1334" s="1160">
        <v>40911</v>
      </c>
      <c r="F1334" s="812"/>
      <c r="G1334" s="813"/>
      <c r="H1334" s="813"/>
      <c r="I1334" s="813"/>
      <c r="J1334" s="814"/>
      <c r="K1334" s="815">
        <v>31762000</v>
      </c>
      <c r="L1334" s="816"/>
      <c r="M1334" s="817">
        <v>31762</v>
      </c>
      <c r="N1334" s="818">
        <v>1000</v>
      </c>
      <c r="O1334" s="819"/>
      <c r="P1334" s="819"/>
      <c r="Q1334" s="820"/>
      <c r="R1334" s="1161"/>
    </row>
    <row r="1335" spans="1:18">
      <c r="A1335" s="1159" t="s">
        <v>2066</v>
      </c>
      <c r="B1335" s="1158" t="s">
        <v>1523</v>
      </c>
      <c r="C1335" s="1158" t="s">
        <v>1524</v>
      </c>
      <c r="D1335" s="1158" t="s">
        <v>151</v>
      </c>
      <c r="E1335" s="1160">
        <v>39850</v>
      </c>
      <c r="F1335" s="812" t="s">
        <v>49</v>
      </c>
      <c r="G1335" s="813">
        <v>3756000</v>
      </c>
      <c r="H1335" s="813">
        <v>0</v>
      </c>
      <c r="I1335" s="813">
        <v>4497312.67</v>
      </c>
      <c r="J1335" s="814" t="s">
        <v>657</v>
      </c>
      <c r="K1335" s="815"/>
      <c r="L1335" s="816"/>
      <c r="M1335" s="817"/>
      <c r="N1335" s="818"/>
      <c r="O1335" s="819"/>
      <c r="P1335" s="819"/>
      <c r="Q1335" s="820"/>
      <c r="R1335" s="1161"/>
    </row>
    <row r="1336" spans="1:18">
      <c r="A1336" s="1159"/>
      <c r="B1336" s="1158" t="s">
        <v>1523</v>
      </c>
      <c r="C1336" s="1158" t="s">
        <v>1524</v>
      </c>
      <c r="D1336" s="1158" t="s">
        <v>151</v>
      </c>
      <c r="E1336" s="1160">
        <v>40835</v>
      </c>
      <c r="F1336" s="812"/>
      <c r="G1336" s="813"/>
      <c r="H1336" s="813"/>
      <c r="I1336" s="813"/>
      <c r="J1336" s="814"/>
      <c r="K1336" s="815">
        <v>3756000</v>
      </c>
      <c r="L1336" s="816"/>
      <c r="M1336" s="817">
        <v>3756</v>
      </c>
      <c r="N1336" s="818">
        <v>1000</v>
      </c>
      <c r="O1336" s="819"/>
      <c r="P1336" s="819"/>
      <c r="Q1336" s="820">
        <v>188000</v>
      </c>
      <c r="R1336" s="1161">
        <v>188</v>
      </c>
    </row>
    <row r="1337" spans="1:18">
      <c r="A1337" s="1159">
        <v>8</v>
      </c>
      <c r="B1337" s="1158" t="s">
        <v>1525</v>
      </c>
      <c r="C1337" s="1158" t="s">
        <v>1526</v>
      </c>
      <c r="D1337" s="1158" t="s">
        <v>86</v>
      </c>
      <c r="E1337" s="1160">
        <v>39801</v>
      </c>
      <c r="F1337" s="812" t="s">
        <v>49</v>
      </c>
      <c r="G1337" s="813">
        <v>6000000</v>
      </c>
      <c r="H1337" s="813">
        <v>6000000</v>
      </c>
      <c r="I1337" s="813">
        <v>377866.67</v>
      </c>
      <c r="J1337" s="814" t="s">
        <v>662</v>
      </c>
      <c r="K1337" s="815"/>
      <c r="L1337" s="816"/>
      <c r="M1337" s="817"/>
      <c r="N1337" s="818"/>
      <c r="O1337" s="819"/>
      <c r="P1337" s="819"/>
      <c r="Q1337" s="820"/>
      <c r="R1337" s="1161"/>
    </row>
    <row r="1338" spans="1:18">
      <c r="A1338" s="1159">
        <v>44</v>
      </c>
      <c r="B1338" s="1158" t="s">
        <v>1527</v>
      </c>
      <c r="C1338" s="1158" t="s">
        <v>684</v>
      </c>
      <c r="D1338" s="1158" t="s">
        <v>16</v>
      </c>
      <c r="E1338" s="1160">
        <v>40067</v>
      </c>
      <c r="F1338" s="812" t="s">
        <v>26</v>
      </c>
      <c r="G1338" s="813">
        <v>6771000</v>
      </c>
      <c r="H1338" s="813">
        <v>0</v>
      </c>
      <c r="I1338" s="813">
        <v>7976328.8399999999</v>
      </c>
      <c r="J1338" s="814" t="s">
        <v>657</v>
      </c>
      <c r="K1338" s="815"/>
      <c r="L1338" s="816"/>
      <c r="M1338" s="817"/>
      <c r="N1338" s="818"/>
      <c r="O1338" s="819"/>
      <c r="P1338" s="819"/>
      <c r="Q1338" s="820"/>
      <c r="R1338" s="1161"/>
    </row>
    <row r="1339" spans="1:18">
      <c r="A1339" s="1159"/>
      <c r="B1339" s="1158" t="s">
        <v>1527</v>
      </c>
      <c r="C1339" s="1158" t="s">
        <v>684</v>
      </c>
      <c r="D1339" s="1158" t="s">
        <v>16</v>
      </c>
      <c r="E1339" s="1160">
        <v>40787</v>
      </c>
      <c r="F1339" s="812"/>
      <c r="G1339" s="813"/>
      <c r="H1339" s="813"/>
      <c r="I1339" s="813"/>
      <c r="J1339" s="814"/>
      <c r="K1339" s="815">
        <v>6771000</v>
      </c>
      <c r="L1339" s="816"/>
      <c r="M1339" s="817">
        <v>6771</v>
      </c>
      <c r="N1339" s="818">
        <v>1000</v>
      </c>
      <c r="O1339" s="819"/>
      <c r="P1339" s="819"/>
      <c r="Q1339" s="820"/>
      <c r="R1339" s="1161"/>
    </row>
    <row r="1340" spans="1:18">
      <c r="A1340" s="1159"/>
      <c r="B1340" s="1158" t="s">
        <v>1527</v>
      </c>
      <c r="C1340" s="1158" t="s">
        <v>684</v>
      </c>
      <c r="D1340" s="1158" t="s">
        <v>16</v>
      </c>
      <c r="E1340" s="1160">
        <v>40940</v>
      </c>
      <c r="F1340" s="812"/>
      <c r="G1340" s="813"/>
      <c r="H1340" s="813"/>
      <c r="I1340" s="813"/>
      <c r="J1340" s="814"/>
      <c r="K1340" s="815"/>
      <c r="L1340" s="816"/>
      <c r="M1340" s="817"/>
      <c r="N1340" s="818"/>
      <c r="O1340" s="819"/>
      <c r="P1340" s="819"/>
      <c r="Q1340" s="820">
        <v>537633</v>
      </c>
      <c r="R1340" s="1161">
        <v>154354</v>
      </c>
    </row>
    <row r="1341" spans="1:18">
      <c r="A1341" s="1159" t="s">
        <v>1993</v>
      </c>
      <c r="B1341" s="1158" t="s">
        <v>1528</v>
      </c>
      <c r="C1341" s="1158" t="s">
        <v>1529</v>
      </c>
      <c r="D1341" s="1158" t="s">
        <v>67</v>
      </c>
      <c r="E1341" s="1160">
        <v>39899</v>
      </c>
      <c r="F1341" s="812" t="s">
        <v>49</v>
      </c>
      <c r="G1341" s="813">
        <v>3727000</v>
      </c>
      <c r="H1341" s="813">
        <v>0</v>
      </c>
      <c r="I1341" s="813">
        <v>4628862.7699999996</v>
      </c>
      <c r="J1341" s="814" t="s">
        <v>673</v>
      </c>
      <c r="K1341" s="815"/>
      <c r="L1341" s="816"/>
      <c r="M1341" s="817"/>
      <c r="N1341" s="818"/>
      <c r="O1341" s="819"/>
      <c r="P1341" s="819"/>
      <c r="Q1341" s="820"/>
      <c r="R1341" s="1161"/>
    </row>
    <row r="1342" spans="1:18">
      <c r="A1342" s="1159"/>
      <c r="B1342" s="1158" t="s">
        <v>1528</v>
      </c>
      <c r="C1342" s="1158" t="s">
        <v>1529</v>
      </c>
      <c r="D1342" s="1158" t="s">
        <v>67</v>
      </c>
      <c r="E1342" s="1160">
        <v>41449</v>
      </c>
      <c r="F1342" s="812"/>
      <c r="G1342" s="813"/>
      <c r="H1342" s="813"/>
      <c r="I1342" s="813"/>
      <c r="J1342" s="814"/>
      <c r="K1342" s="815">
        <v>3727000</v>
      </c>
      <c r="L1342" s="816"/>
      <c r="M1342" s="817">
        <v>3727</v>
      </c>
      <c r="N1342" s="818">
        <v>1167</v>
      </c>
      <c r="O1342" s="819"/>
      <c r="P1342" s="819">
        <v>622446.27</v>
      </c>
      <c r="Q1342" s="820">
        <v>226565</v>
      </c>
      <c r="R1342" s="1161">
        <v>186</v>
      </c>
    </row>
    <row r="1343" spans="1:18">
      <c r="A1343" s="1159"/>
      <c r="B1343" s="1158" t="s">
        <v>1528</v>
      </c>
      <c r="C1343" s="1158" t="s">
        <v>1529</v>
      </c>
      <c r="D1343" s="1158" t="s">
        <v>67</v>
      </c>
      <c r="E1343" s="1160">
        <v>41481</v>
      </c>
      <c r="F1343" s="812"/>
      <c r="G1343" s="813"/>
      <c r="H1343" s="813"/>
      <c r="I1343" s="813"/>
      <c r="J1343" s="814"/>
      <c r="K1343" s="815"/>
      <c r="L1343" s="816">
        <v>-25000</v>
      </c>
      <c r="M1343" s="817"/>
      <c r="N1343" s="818"/>
      <c r="O1343" s="819"/>
      <c r="P1343" s="819"/>
      <c r="Q1343" s="820"/>
      <c r="R1343" s="1161"/>
    </row>
    <row r="1344" spans="1:18">
      <c r="A1344" s="1159">
        <v>8</v>
      </c>
      <c r="B1344" s="1158" t="s">
        <v>1530</v>
      </c>
      <c r="C1344" s="1158" t="s">
        <v>794</v>
      </c>
      <c r="D1344" s="1158" t="s">
        <v>111</v>
      </c>
      <c r="E1344" s="1160">
        <v>39801</v>
      </c>
      <c r="F1344" s="812" t="s">
        <v>49</v>
      </c>
      <c r="G1344" s="813">
        <v>26038000</v>
      </c>
      <c r="H1344" s="813">
        <v>26038000</v>
      </c>
      <c r="I1344" s="813">
        <v>2704135.78</v>
      </c>
      <c r="J1344" s="814" t="s">
        <v>662</v>
      </c>
      <c r="K1344" s="815"/>
      <c r="L1344" s="816"/>
      <c r="M1344" s="817"/>
      <c r="N1344" s="818"/>
      <c r="O1344" s="819"/>
      <c r="P1344" s="819"/>
      <c r="Q1344" s="820"/>
      <c r="R1344" s="1161"/>
    </row>
    <row r="1345" spans="1:18">
      <c r="A1345" s="1159" t="s">
        <v>2027</v>
      </c>
      <c r="B1345" s="1158" t="s">
        <v>1531</v>
      </c>
      <c r="C1345" s="1158" t="s">
        <v>1532</v>
      </c>
      <c r="D1345" s="1158" t="s">
        <v>123</v>
      </c>
      <c r="E1345" s="1160">
        <v>39920</v>
      </c>
      <c r="F1345" s="812" t="s">
        <v>49</v>
      </c>
      <c r="G1345" s="813">
        <v>3690000</v>
      </c>
      <c r="H1345" s="813">
        <v>0</v>
      </c>
      <c r="I1345" s="813">
        <v>4692022.7699999996</v>
      </c>
      <c r="J1345" s="814" t="s">
        <v>657</v>
      </c>
      <c r="K1345" s="815"/>
      <c r="L1345" s="816"/>
      <c r="M1345" s="817"/>
      <c r="N1345" s="818"/>
      <c r="O1345" s="819"/>
      <c r="P1345" s="819"/>
      <c r="Q1345" s="820"/>
      <c r="R1345" s="1161"/>
    </row>
    <row r="1346" spans="1:18">
      <c r="A1346" s="1159"/>
      <c r="B1346" s="1158" t="s">
        <v>1531</v>
      </c>
      <c r="C1346" s="1158" t="s">
        <v>1532</v>
      </c>
      <c r="D1346" s="1158" t="s">
        <v>123</v>
      </c>
      <c r="E1346" s="1160">
        <v>40975</v>
      </c>
      <c r="F1346" s="812"/>
      <c r="G1346" s="813"/>
      <c r="H1346" s="813"/>
      <c r="I1346" s="813"/>
      <c r="J1346" s="814"/>
      <c r="K1346" s="815">
        <v>250000</v>
      </c>
      <c r="L1346" s="816"/>
      <c r="M1346" s="817">
        <v>250</v>
      </c>
      <c r="N1346" s="818">
        <v>1000</v>
      </c>
      <c r="O1346" s="819"/>
      <c r="P1346" s="819"/>
      <c r="Q1346" s="820"/>
      <c r="R1346" s="1161"/>
    </row>
    <row r="1347" spans="1:18">
      <c r="A1347" s="1159"/>
      <c r="B1347" s="1158" t="s">
        <v>1531</v>
      </c>
      <c r="C1347" s="1158" t="s">
        <v>1532</v>
      </c>
      <c r="D1347" s="1158" t="s">
        <v>123</v>
      </c>
      <c r="E1347" s="1160">
        <v>41143</v>
      </c>
      <c r="F1347" s="812"/>
      <c r="G1347" s="813"/>
      <c r="H1347" s="813"/>
      <c r="I1347" s="813"/>
      <c r="J1347" s="814"/>
      <c r="K1347" s="815">
        <v>250000</v>
      </c>
      <c r="L1347" s="816"/>
      <c r="M1347" s="817">
        <v>250</v>
      </c>
      <c r="N1347" s="818">
        <v>1000</v>
      </c>
      <c r="O1347" s="819"/>
      <c r="P1347" s="819"/>
      <c r="Q1347" s="820"/>
      <c r="R1347" s="1161"/>
    </row>
    <row r="1348" spans="1:18">
      <c r="A1348" s="1159"/>
      <c r="B1348" s="1158" t="s">
        <v>1531</v>
      </c>
      <c r="C1348" s="1158" t="s">
        <v>1532</v>
      </c>
      <c r="D1348" s="1158" t="s">
        <v>123</v>
      </c>
      <c r="E1348" s="1160">
        <v>41248</v>
      </c>
      <c r="F1348" s="812"/>
      <c r="G1348" s="813"/>
      <c r="H1348" s="813"/>
      <c r="I1348" s="813"/>
      <c r="J1348" s="814"/>
      <c r="K1348" s="815">
        <v>250000</v>
      </c>
      <c r="L1348" s="816"/>
      <c r="M1348" s="817">
        <v>250</v>
      </c>
      <c r="N1348" s="818">
        <v>1000</v>
      </c>
      <c r="O1348" s="819"/>
      <c r="P1348" s="819"/>
      <c r="Q1348" s="820"/>
      <c r="R1348" s="1161"/>
    </row>
    <row r="1349" spans="1:18">
      <c r="A1349" s="1159"/>
      <c r="B1349" s="1158" t="s">
        <v>1531</v>
      </c>
      <c r="C1349" s="1158" t="s">
        <v>1532</v>
      </c>
      <c r="D1349" s="1158" t="s">
        <v>123</v>
      </c>
      <c r="E1349" s="1160">
        <v>41402</v>
      </c>
      <c r="F1349" s="812"/>
      <c r="G1349" s="813"/>
      <c r="H1349" s="813"/>
      <c r="I1349" s="813"/>
      <c r="J1349" s="814"/>
      <c r="K1349" s="815">
        <v>500000</v>
      </c>
      <c r="L1349" s="816"/>
      <c r="M1349" s="817">
        <v>500</v>
      </c>
      <c r="N1349" s="818">
        <v>1000</v>
      </c>
      <c r="O1349" s="819"/>
      <c r="P1349" s="819"/>
      <c r="Q1349" s="820"/>
      <c r="R1349" s="1161"/>
    </row>
    <row r="1350" spans="1:18">
      <c r="A1350" s="1159"/>
      <c r="B1350" s="1158" t="s">
        <v>1531</v>
      </c>
      <c r="C1350" s="1158" t="s">
        <v>1532</v>
      </c>
      <c r="D1350" s="1158" t="s">
        <v>123</v>
      </c>
      <c r="E1350" s="1160">
        <v>41430</v>
      </c>
      <c r="F1350" s="812"/>
      <c r="G1350" s="813"/>
      <c r="H1350" s="813"/>
      <c r="I1350" s="813"/>
      <c r="J1350" s="814"/>
      <c r="K1350" s="815">
        <v>2440000</v>
      </c>
      <c r="L1350" s="816"/>
      <c r="M1350" s="817">
        <v>2440</v>
      </c>
      <c r="N1350" s="818">
        <v>1000</v>
      </c>
      <c r="O1350" s="819"/>
      <c r="P1350" s="819"/>
      <c r="Q1350" s="820">
        <v>185000</v>
      </c>
      <c r="R1350" s="1161">
        <v>185</v>
      </c>
    </row>
    <row r="1351" spans="1:18">
      <c r="A1351" s="1159">
        <v>11</v>
      </c>
      <c r="B1351" s="1158" t="s">
        <v>1533</v>
      </c>
      <c r="C1351" s="1158" t="s">
        <v>1534</v>
      </c>
      <c r="D1351" s="1158" t="s">
        <v>151</v>
      </c>
      <c r="E1351" s="1160">
        <v>39822</v>
      </c>
      <c r="F1351" s="812" t="s">
        <v>26</v>
      </c>
      <c r="G1351" s="813">
        <v>28685000</v>
      </c>
      <c r="H1351" s="813">
        <v>0</v>
      </c>
      <c r="I1351" s="813">
        <v>32075739.670000002</v>
      </c>
      <c r="J1351" s="814" t="s">
        <v>657</v>
      </c>
      <c r="K1351" s="815"/>
      <c r="L1351" s="816"/>
      <c r="M1351" s="817"/>
      <c r="N1351" s="818"/>
      <c r="O1351" s="819"/>
      <c r="P1351" s="819"/>
      <c r="Q1351" s="820"/>
      <c r="R1351" s="1161"/>
    </row>
    <row r="1352" spans="1:18">
      <c r="A1352" s="1159"/>
      <c r="B1352" s="1158" t="s">
        <v>1533</v>
      </c>
      <c r="C1352" s="1158" t="s">
        <v>1534</v>
      </c>
      <c r="D1352" s="1158" t="s">
        <v>151</v>
      </c>
      <c r="E1352" s="1160">
        <v>40184</v>
      </c>
      <c r="F1352" s="812"/>
      <c r="G1352" s="813"/>
      <c r="H1352" s="813"/>
      <c r="I1352" s="813"/>
      <c r="J1352" s="814"/>
      <c r="K1352" s="815">
        <v>7172000</v>
      </c>
      <c r="L1352" s="816"/>
      <c r="M1352" s="817">
        <v>7172</v>
      </c>
      <c r="N1352" s="818">
        <v>1000</v>
      </c>
      <c r="O1352" s="819"/>
      <c r="P1352" s="819"/>
      <c r="Q1352" s="820"/>
      <c r="R1352" s="1161"/>
    </row>
    <row r="1353" spans="1:18">
      <c r="A1353" s="1159"/>
      <c r="B1353" s="1158" t="s">
        <v>1533</v>
      </c>
      <c r="C1353" s="1158" t="s">
        <v>1534</v>
      </c>
      <c r="D1353" s="1158" t="s">
        <v>151</v>
      </c>
      <c r="E1353" s="1160">
        <v>40604</v>
      </c>
      <c r="F1353" s="812"/>
      <c r="G1353" s="813"/>
      <c r="H1353" s="813"/>
      <c r="I1353" s="813"/>
      <c r="J1353" s="814"/>
      <c r="K1353" s="815">
        <v>7172000</v>
      </c>
      <c r="L1353" s="816"/>
      <c r="M1353" s="817">
        <v>7172</v>
      </c>
      <c r="N1353" s="818">
        <v>1000</v>
      </c>
      <c r="O1353" s="819"/>
      <c r="P1353" s="819"/>
      <c r="Q1353" s="820"/>
      <c r="R1353" s="1161"/>
    </row>
    <row r="1354" spans="1:18">
      <c r="A1354" s="1159"/>
      <c r="B1354" s="1158" t="s">
        <v>1533</v>
      </c>
      <c r="C1354" s="1158" t="s">
        <v>1534</v>
      </c>
      <c r="D1354" s="1158" t="s">
        <v>151</v>
      </c>
      <c r="E1354" s="1160">
        <v>40919</v>
      </c>
      <c r="F1354" s="812"/>
      <c r="G1354" s="813"/>
      <c r="H1354" s="813"/>
      <c r="I1354" s="813"/>
      <c r="J1354" s="814"/>
      <c r="K1354" s="815">
        <v>14341000</v>
      </c>
      <c r="L1354" s="816"/>
      <c r="M1354" s="817">
        <v>14341</v>
      </c>
      <c r="N1354" s="818">
        <v>1000</v>
      </c>
      <c r="O1354" s="819"/>
      <c r="P1354" s="819"/>
      <c r="Q1354" s="820"/>
      <c r="R1354" s="1161"/>
    </row>
    <row r="1355" spans="1:18">
      <c r="A1355" s="1159"/>
      <c r="B1355" s="1158" t="s">
        <v>1533</v>
      </c>
      <c r="C1355" s="1158" t="s">
        <v>1534</v>
      </c>
      <c r="D1355" s="1158" t="s">
        <v>151</v>
      </c>
      <c r="E1355" s="1160">
        <v>41003</v>
      </c>
      <c r="F1355" s="812"/>
      <c r="G1355" s="813"/>
      <c r="H1355" s="813"/>
      <c r="I1355" s="813"/>
      <c r="J1355" s="814"/>
      <c r="K1355" s="815"/>
      <c r="L1355" s="816"/>
      <c r="M1355" s="817"/>
      <c r="N1355" s="818"/>
      <c r="O1355" s="819"/>
      <c r="P1355" s="819"/>
      <c r="Q1355" s="820">
        <v>110000</v>
      </c>
      <c r="R1355" s="1161">
        <v>150295.95000000001</v>
      </c>
    </row>
    <row r="1356" spans="1:18">
      <c r="A1356" s="1159" t="s">
        <v>1992</v>
      </c>
      <c r="B1356" s="1158" t="s">
        <v>1535</v>
      </c>
      <c r="C1356" s="1158" t="s">
        <v>1536</v>
      </c>
      <c r="D1356" s="1158" t="s">
        <v>98</v>
      </c>
      <c r="E1356" s="1160">
        <v>39920</v>
      </c>
      <c r="F1356" s="812" t="s">
        <v>49</v>
      </c>
      <c r="G1356" s="813">
        <v>9960000</v>
      </c>
      <c r="H1356" s="813">
        <v>0</v>
      </c>
      <c r="I1356" s="813">
        <v>11745689.33</v>
      </c>
      <c r="J1356" s="814" t="s">
        <v>657</v>
      </c>
      <c r="K1356" s="815"/>
      <c r="L1356" s="816"/>
      <c r="M1356" s="817"/>
      <c r="N1356" s="818"/>
      <c r="O1356" s="819"/>
      <c r="P1356" s="819"/>
      <c r="Q1356" s="820"/>
      <c r="R1356" s="1161"/>
    </row>
    <row r="1357" spans="1:18">
      <c r="A1357" s="1159"/>
      <c r="B1357" s="1158" t="s">
        <v>1535</v>
      </c>
      <c r="C1357" s="1158" t="s">
        <v>1536</v>
      </c>
      <c r="D1357" s="1158" t="s">
        <v>98</v>
      </c>
      <c r="E1357" s="1160">
        <v>40787</v>
      </c>
      <c r="F1357" s="812"/>
      <c r="G1357" s="813"/>
      <c r="H1357" s="813"/>
      <c r="I1357" s="813"/>
      <c r="J1357" s="814"/>
      <c r="K1357" s="815">
        <v>9960000</v>
      </c>
      <c r="L1357" s="816"/>
      <c r="M1357" s="817">
        <v>9960</v>
      </c>
      <c r="N1357" s="818">
        <v>1000</v>
      </c>
      <c r="O1357" s="819"/>
      <c r="P1357" s="819"/>
      <c r="Q1357" s="820">
        <v>498000</v>
      </c>
      <c r="R1357" s="1161">
        <v>498</v>
      </c>
    </row>
    <row r="1358" spans="1:18">
      <c r="A1358" s="1159">
        <v>11</v>
      </c>
      <c r="B1358" s="1158" t="s">
        <v>1537</v>
      </c>
      <c r="C1358" s="1158" t="s">
        <v>1538</v>
      </c>
      <c r="D1358" s="1158" t="s">
        <v>128</v>
      </c>
      <c r="E1358" s="1160">
        <v>39843</v>
      </c>
      <c r="F1358" s="812" t="s">
        <v>26</v>
      </c>
      <c r="G1358" s="813">
        <v>39000000</v>
      </c>
      <c r="H1358" s="813">
        <v>0</v>
      </c>
      <c r="I1358" s="813">
        <v>44926557.479999997</v>
      </c>
      <c r="J1358" s="814" t="s">
        <v>657</v>
      </c>
      <c r="K1358" s="815"/>
      <c r="L1358" s="816"/>
      <c r="M1358" s="817"/>
      <c r="N1358" s="818"/>
      <c r="O1358" s="819"/>
      <c r="P1358" s="819"/>
      <c r="Q1358" s="820"/>
      <c r="R1358" s="1161"/>
    </row>
    <row r="1359" spans="1:18">
      <c r="A1359" s="1159"/>
      <c r="B1359" s="1158" t="s">
        <v>1537</v>
      </c>
      <c r="C1359" s="1158" t="s">
        <v>1538</v>
      </c>
      <c r="D1359" s="1158" t="s">
        <v>128</v>
      </c>
      <c r="E1359" s="1160">
        <v>40576</v>
      </c>
      <c r="F1359" s="812"/>
      <c r="G1359" s="813"/>
      <c r="H1359" s="813"/>
      <c r="I1359" s="813"/>
      <c r="J1359" s="814"/>
      <c r="K1359" s="815">
        <v>21000000</v>
      </c>
      <c r="L1359" s="816"/>
      <c r="M1359" s="817">
        <v>21000</v>
      </c>
      <c r="N1359" s="818">
        <v>1000</v>
      </c>
      <c r="O1359" s="819"/>
      <c r="P1359" s="819"/>
      <c r="Q1359" s="820"/>
      <c r="R1359" s="1161"/>
    </row>
    <row r="1360" spans="1:18">
      <c r="A1360" s="1159"/>
      <c r="B1360" s="1158" t="s">
        <v>1537</v>
      </c>
      <c r="C1360" s="1158" t="s">
        <v>1538</v>
      </c>
      <c r="D1360" s="1158" t="s">
        <v>128</v>
      </c>
      <c r="E1360" s="1160">
        <v>40905</v>
      </c>
      <c r="F1360" s="812"/>
      <c r="G1360" s="813"/>
      <c r="H1360" s="813"/>
      <c r="I1360" s="813"/>
      <c r="J1360" s="814"/>
      <c r="K1360" s="815">
        <v>18000000</v>
      </c>
      <c r="L1360" s="816"/>
      <c r="M1360" s="817">
        <v>18000</v>
      </c>
      <c r="N1360" s="818">
        <v>1000</v>
      </c>
      <c r="O1360" s="819"/>
      <c r="P1360" s="819"/>
      <c r="Q1360" s="820"/>
      <c r="R1360" s="1161"/>
    </row>
    <row r="1361" spans="1:18">
      <c r="A1361" s="1159"/>
      <c r="B1361" s="1158" t="s">
        <v>1537</v>
      </c>
      <c r="C1361" s="1158" t="s">
        <v>1538</v>
      </c>
      <c r="D1361" s="1158" t="s">
        <v>128</v>
      </c>
      <c r="E1361" s="1160">
        <v>40954</v>
      </c>
      <c r="F1361" s="812"/>
      <c r="G1361" s="813"/>
      <c r="H1361" s="813"/>
      <c r="I1361" s="813"/>
      <c r="J1361" s="814"/>
      <c r="K1361" s="815"/>
      <c r="L1361" s="816"/>
      <c r="M1361" s="817"/>
      <c r="N1361" s="818"/>
      <c r="O1361" s="819"/>
      <c r="P1361" s="819"/>
      <c r="Q1361" s="820">
        <v>1200724.1499999999</v>
      </c>
      <c r="R1361" s="1161">
        <v>313505</v>
      </c>
    </row>
    <row r="1362" spans="1:18">
      <c r="A1362" s="1159" t="s">
        <v>2058</v>
      </c>
      <c r="B1362" s="1158" t="s">
        <v>1539</v>
      </c>
      <c r="C1362" s="1158" t="s">
        <v>1540</v>
      </c>
      <c r="D1362" s="1158" t="s">
        <v>87</v>
      </c>
      <c r="E1362" s="1160">
        <v>39857</v>
      </c>
      <c r="F1362" s="812" t="s">
        <v>49</v>
      </c>
      <c r="G1362" s="813">
        <v>18000000</v>
      </c>
      <c r="H1362" s="813">
        <v>0</v>
      </c>
      <c r="I1362" s="813">
        <v>21325250</v>
      </c>
      <c r="J1362" s="814" t="s">
        <v>657</v>
      </c>
      <c r="K1362" s="815"/>
      <c r="L1362" s="816"/>
      <c r="M1362" s="817"/>
      <c r="N1362" s="818"/>
      <c r="O1362" s="819"/>
      <c r="P1362" s="819"/>
      <c r="Q1362" s="820"/>
      <c r="R1362" s="1161"/>
    </row>
    <row r="1363" spans="1:18">
      <c r="A1363" s="1159"/>
      <c r="B1363" s="1158" t="s">
        <v>1539</v>
      </c>
      <c r="C1363" s="1158" t="s">
        <v>1540</v>
      </c>
      <c r="D1363" s="1158" t="s">
        <v>87</v>
      </c>
      <c r="E1363" s="1160">
        <v>40758</v>
      </c>
      <c r="F1363" s="812"/>
      <c r="G1363" s="813"/>
      <c r="H1363" s="813"/>
      <c r="I1363" s="813"/>
      <c r="J1363" s="814"/>
      <c r="K1363" s="815">
        <v>18000000</v>
      </c>
      <c r="L1363" s="816"/>
      <c r="M1363" s="817">
        <v>18000</v>
      </c>
      <c r="N1363" s="818">
        <v>1000</v>
      </c>
      <c r="O1363" s="819"/>
      <c r="P1363" s="819"/>
      <c r="Q1363" s="820">
        <v>900000</v>
      </c>
      <c r="R1363" s="1161">
        <v>900</v>
      </c>
    </row>
    <row r="1364" spans="1:18">
      <c r="A1364" s="1159"/>
      <c r="B1364" s="1158" t="s">
        <v>1541</v>
      </c>
      <c r="C1364" s="1158" t="s">
        <v>1542</v>
      </c>
      <c r="D1364" s="1158" t="s">
        <v>55</v>
      </c>
      <c r="E1364" s="1160">
        <v>39805</v>
      </c>
      <c r="F1364" s="812" t="s">
        <v>26</v>
      </c>
      <c r="G1364" s="813">
        <v>25054000</v>
      </c>
      <c r="H1364" s="813">
        <v>0</v>
      </c>
      <c r="I1364" s="813">
        <v>27877966.16</v>
      </c>
      <c r="J1364" s="814" t="s">
        <v>673</v>
      </c>
      <c r="K1364" s="815"/>
      <c r="L1364" s="816"/>
      <c r="M1364" s="817"/>
      <c r="N1364" s="818"/>
      <c r="O1364" s="819"/>
      <c r="P1364" s="819"/>
      <c r="Q1364" s="820"/>
      <c r="R1364" s="1161"/>
    </row>
    <row r="1365" spans="1:18">
      <c r="A1365" s="1159"/>
      <c r="B1365" s="1158" t="s">
        <v>1541</v>
      </c>
      <c r="C1365" s="1158" t="s">
        <v>1542</v>
      </c>
      <c r="D1365" s="1158" t="s">
        <v>55</v>
      </c>
      <c r="E1365" s="1160">
        <v>41093</v>
      </c>
      <c r="F1365" s="812"/>
      <c r="G1365" s="813"/>
      <c r="H1365" s="813"/>
      <c r="I1365" s="813"/>
      <c r="J1365" s="814"/>
      <c r="K1365" s="815">
        <v>23384401.440000001</v>
      </c>
      <c r="L1365" s="816">
        <v>-350766.02</v>
      </c>
      <c r="M1365" s="817">
        <v>25054</v>
      </c>
      <c r="N1365" s="818">
        <v>933.4</v>
      </c>
      <c r="O1365" s="819">
        <v>-1669598.56</v>
      </c>
      <c r="P1365" s="819"/>
      <c r="Q1365" s="820"/>
      <c r="R1365" s="1161"/>
    </row>
    <row r="1366" spans="1:18">
      <c r="A1366" s="1159"/>
      <c r="B1366" s="1158" t="s">
        <v>1541</v>
      </c>
      <c r="C1366" s="1158" t="s">
        <v>1542</v>
      </c>
      <c r="D1366" s="1158" t="s">
        <v>55</v>
      </c>
      <c r="E1366" s="1160">
        <v>41129</v>
      </c>
      <c r="F1366" s="812"/>
      <c r="G1366" s="813"/>
      <c r="H1366" s="813"/>
      <c r="I1366" s="813"/>
      <c r="J1366" s="814"/>
      <c r="K1366" s="815"/>
      <c r="L1366" s="816"/>
      <c r="M1366" s="817"/>
      <c r="N1366" s="818"/>
      <c r="O1366" s="819"/>
      <c r="P1366" s="819"/>
      <c r="Q1366" s="820">
        <v>425000</v>
      </c>
      <c r="R1366" s="1161">
        <v>357234</v>
      </c>
    </row>
    <row r="1367" spans="1:18">
      <c r="A1367" s="1159" t="s">
        <v>1993</v>
      </c>
      <c r="B1367" s="1158" t="s">
        <v>1543</v>
      </c>
      <c r="C1367" s="1158" t="s">
        <v>1544</v>
      </c>
      <c r="D1367" s="1158" t="s">
        <v>92</v>
      </c>
      <c r="E1367" s="1160">
        <v>39927</v>
      </c>
      <c r="F1367" s="812" t="s">
        <v>49</v>
      </c>
      <c r="G1367" s="813">
        <v>12660000</v>
      </c>
      <c r="H1367" s="813">
        <v>0</v>
      </c>
      <c r="I1367" s="813">
        <v>15362909.75</v>
      </c>
      <c r="J1367" s="814" t="s">
        <v>657</v>
      </c>
      <c r="K1367" s="815"/>
      <c r="L1367" s="816"/>
      <c r="M1367" s="817"/>
      <c r="N1367" s="818"/>
      <c r="O1367" s="819"/>
      <c r="P1367" s="819"/>
      <c r="Q1367" s="820"/>
      <c r="R1367" s="1161"/>
    </row>
    <row r="1368" spans="1:18">
      <c r="A1368" s="1159"/>
      <c r="B1368" s="1158" t="s">
        <v>1543</v>
      </c>
      <c r="C1368" s="1158" t="s">
        <v>1544</v>
      </c>
      <c r="D1368" s="1158" t="s">
        <v>92</v>
      </c>
      <c r="E1368" s="1160">
        <v>41023</v>
      </c>
      <c r="F1368" s="812"/>
      <c r="G1368" s="813"/>
      <c r="H1368" s="813"/>
      <c r="I1368" s="813"/>
      <c r="J1368" s="814"/>
      <c r="K1368" s="815">
        <v>12660000</v>
      </c>
      <c r="L1368" s="816"/>
      <c r="M1368" s="817">
        <v>12660</v>
      </c>
      <c r="N1368" s="818">
        <v>1000</v>
      </c>
      <c r="O1368" s="819"/>
      <c r="P1368" s="819"/>
      <c r="Q1368" s="820">
        <v>633000</v>
      </c>
      <c r="R1368" s="1161">
        <v>633</v>
      </c>
    </row>
    <row r="1369" spans="1:18">
      <c r="A1369" s="1159" t="s">
        <v>1993</v>
      </c>
      <c r="B1369" s="1158" t="s">
        <v>1545</v>
      </c>
      <c r="C1369" s="1158" t="s">
        <v>1546</v>
      </c>
      <c r="D1369" s="1158" t="s">
        <v>97</v>
      </c>
      <c r="E1369" s="1160">
        <v>39892</v>
      </c>
      <c r="F1369" s="812" t="s">
        <v>49</v>
      </c>
      <c r="G1369" s="813">
        <v>3900000</v>
      </c>
      <c r="H1369" s="813">
        <v>0</v>
      </c>
      <c r="I1369" s="813">
        <v>3809874.42</v>
      </c>
      <c r="J1369" s="814" t="s">
        <v>673</v>
      </c>
      <c r="K1369" s="815"/>
      <c r="L1369" s="816"/>
      <c r="M1369" s="817"/>
      <c r="N1369" s="818"/>
      <c r="O1369" s="819"/>
      <c r="P1369" s="819"/>
      <c r="Q1369" s="820"/>
      <c r="R1369" s="1161"/>
    </row>
    <row r="1370" spans="1:18">
      <c r="A1370" s="1159"/>
      <c r="B1370" s="1158" t="s">
        <v>1545</v>
      </c>
      <c r="C1370" s="1158" t="s">
        <v>1546</v>
      </c>
      <c r="D1370" s="1158" t="s">
        <v>97</v>
      </c>
      <c r="E1370" s="1160">
        <v>41213</v>
      </c>
      <c r="F1370" s="812"/>
      <c r="G1370" s="813"/>
      <c r="H1370" s="813"/>
      <c r="I1370" s="813"/>
      <c r="J1370" s="814"/>
      <c r="K1370" s="815">
        <v>2944500</v>
      </c>
      <c r="L1370" s="816"/>
      <c r="M1370" s="817">
        <v>3900</v>
      </c>
      <c r="N1370" s="818">
        <v>755</v>
      </c>
      <c r="O1370" s="819">
        <v>-955500</v>
      </c>
      <c r="P1370" s="819"/>
      <c r="Q1370" s="820">
        <v>122225</v>
      </c>
      <c r="R1370" s="1161">
        <v>195</v>
      </c>
    </row>
    <row r="1371" spans="1:18">
      <c r="A1371" s="1159"/>
      <c r="B1371" s="1158" t="s">
        <v>1545</v>
      </c>
      <c r="C1371" s="1158" t="s">
        <v>1546</v>
      </c>
      <c r="D1371" s="1158" t="s">
        <v>97</v>
      </c>
      <c r="E1371" s="1160">
        <v>41285</v>
      </c>
      <c r="F1371" s="812"/>
      <c r="G1371" s="813"/>
      <c r="H1371" s="813"/>
      <c r="I1371" s="813"/>
      <c r="J1371" s="814"/>
      <c r="K1371" s="815"/>
      <c r="L1371" s="816">
        <v>-25000</v>
      </c>
      <c r="M1371" s="817"/>
      <c r="N1371" s="818"/>
      <c r="O1371" s="819"/>
      <c r="P1371" s="819"/>
      <c r="Q1371" s="820"/>
      <c r="R1371" s="1161"/>
    </row>
    <row r="1372" spans="1:18">
      <c r="A1372" s="1159">
        <v>8</v>
      </c>
      <c r="B1372" s="1158" t="s">
        <v>1547</v>
      </c>
      <c r="C1372" s="1158" t="s">
        <v>1548</v>
      </c>
      <c r="D1372" s="1158" t="s">
        <v>105</v>
      </c>
      <c r="E1372" s="1160">
        <v>39878</v>
      </c>
      <c r="F1372" s="812" t="s">
        <v>49</v>
      </c>
      <c r="G1372" s="813">
        <v>12325000</v>
      </c>
      <c r="H1372" s="813">
        <v>0</v>
      </c>
      <c r="I1372" s="813">
        <v>15985994.66</v>
      </c>
      <c r="J1372" s="814" t="s">
        <v>657</v>
      </c>
      <c r="K1372" s="815"/>
      <c r="L1372" s="816"/>
      <c r="M1372" s="817"/>
      <c r="N1372" s="818"/>
      <c r="O1372" s="819"/>
      <c r="P1372" s="819"/>
      <c r="Q1372" s="820"/>
      <c r="R1372" s="1161"/>
    </row>
    <row r="1373" spans="1:18">
      <c r="A1373" s="1159"/>
      <c r="B1373" s="1158" t="s">
        <v>1547</v>
      </c>
      <c r="C1373" s="1158" t="s">
        <v>1548</v>
      </c>
      <c r="D1373" s="1158" t="s">
        <v>105</v>
      </c>
      <c r="E1373" s="1160">
        <v>41535</v>
      </c>
      <c r="F1373" s="812"/>
      <c r="G1373" s="813"/>
      <c r="H1373" s="813"/>
      <c r="I1373" s="813"/>
      <c r="J1373" s="814"/>
      <c r="K1373" s="815">
        <v>12325000</v>
      </c>
      <c r="L1373" s="816"/>
      <c r="M1373" s="817">
        <v>12325</v>
      </c>
      <c r="N1373" s="818">
        <v>1000</v>
      </c>
      <c r="O1373" s="819"/>
      <c r="P1373" s="819"/>
      <c r="Q1373" s="820">
        <v>616000</v>
      </c>
      <c r="R1373" s="1161">
        <v>616</v>
      </c>
    </row>
    <row r="1374" spans="1:18">
      <c r="A1374" s="1159" t="s">
        <v>2046</v>
      </c>
      <c r="B1374" s="1158" t="s">
        <v>1549</v>
      </c>
      <c r="C1374" s="1158" t="s">
        <v>1550</v>
      </c>
      <c r="D1374" s="1158" t="s">
        <v>88</v>
      </c>
      <c r="E1374" s="1160">
        <v>40067</v>
      </c>
      <c r="F1374" s="812" t="s">
        <v>49</v>
      </c>
      <c r="G1374" s="813">
        <v>1500000</v>
      </c>
      <c r="H1374" s="813">
        <v>0</v>
      </c>
      <c r="I1374" s="813">
        <v>1730162.66</v>
      </c>
      <c r="J1374" s="814" t="s">
        <v>657</v>
      </c>
      <c r="K1374" s="815"/>
      <c r="L1374" s="816"/>
      <c r="M1374" s="817"/>
      <c r="N1374" s="818"/>
      <c r="O1374" s="819"/>
      <c r="P1374" s="819"/>
      <c r="Q1374" s="820"/>
      <c r="R1374" s="1161"/>
    </row>
    <row r="1375" spans="1:18">
      <c r="A1375" s="1159"/>
      <c r="B1375" s="1158" t="s">
        <v>1549</v>
      </c>
      <c r="C1375" s="1158" t="s">
        <v>1550</v>
      </c>
      <c r="D1375" s="1158" t="s">
        <v>88</v>
      </c>
      <c r="E1375" s="1160">
        <v>40780</v>
      </c>
      <c r="F1375" s="812"/>
      <c r="G1375" s="813"/>
      <c r="H1375" s="813"/>
      <c r="I1375" s="813"/>
      <c r="J1375" s="814"/>
      <c r="K1375" s="815">
        <v>1500000</v>
      </c>
      <c r="L1375" s="816"/>
      <c r="M1375" s="817">
        <v>1500</v>
      </c>
      <c r="N1375" s="818">
        <v>1000</v>
      </c>
      <c r="O1375" s="819"/>
      <c r="P1375" s="819"/>
      <c r="Q1375" s="820">
        <v>71000</v>
      </c>
      <c r="R1375" s="1161">
        <v>71</v>
      </c>
    </row>
    <row r="1376" spans="1:18">
      <c r="A1376" s="1159" t="s">
        <v>2009</v>
      </c>
      <c r="B1376" s="1158" t="s">
        <v>1551</v>
      </c>
      <c r="C1376" s="1158" t="s">
        <v>897</v>
      </c>
      <c r="D1376" s="1158" t="s">
        <v>80</v>
      </c>
      <c r="E1376" s="1160">
        <v>39850</v>
      </c>
      <c r="F1376" s="812" t="s">
        <v>53</v>
      </c>
      <c r="G1376" s="813">
        <v>3000000</v>
      </c>
      <c r="H1376" s="813">
        <v>0</v>
      </c>
      <c r="I1376" s="813">
        <v>3227916.67</v>
      </c>
      <c r="J1376" s="814" t="s">
        <v>657</v>
      </c>
      <c r="K1376" s="815"/>
      <c r="L1376" s="816"/>
      <c r="M1376" s="817"/>
      <c r="N1376" s="818"/>
      <c r="O1376" s="819"/>
      <c r="P1376" s="819"/>
      <c r="Q1376" s="820"/>
      <c r="R1376" s="1161"/>
    </row>
    <row r="1377" spans="1:18">
      <c r="A1377" s="1159"/>
      <c r="B1377" s="1158" t="s">
        <v>1551</v>
      </c>
      <c r="C1377" s="1158" t="s">
        <v>897</v>
      </c>
      <c r="D1377" s="1158" t="s">
        <v>80</v>
      </c>
      <c r="E1377" s="1160">
        <v>40403</v>
      </c>
      <c r="F1377" s="812"/>
      <c r="G1377" s="813"/>
      <c r="H1377" s="813"/>
      <c r="I1377" s="813"/>
      <c r="J1377" s="814"/>
      <c r="K1377" s="815">
        <v>3000000</v>
      </c>
      <c r="L1377" s="816"/>
      <c r="M1377" s="817">
        <v>3000</v>
      </c>
      <c r="N1377" s="818">
        <v>1000</v>
      </c>
      <c r="O1377" s="819"/>
      <c r="P1377" s="819"/>
      <c r="Q1377" s="820"/>
      <c r="R1377" s="1161"/>
    </row>
    <row r="1378" spans="1:18">
      <c r="A1378" s="1159" t="s">
        <v>2067</v>
      </c>
      <c r="B1378" s="1158" t="s">
        <v>1552</v>
      </c>
      <c r="C1378" s="1158" t="s">
        <v>939</v>
      </c>
      <c r="D1378" s="1158" t="s">
        <v>87</v>
      </c>
      <c r="E1378" s="1160">
        <v>39836</v>
      </c>
      <c r="F1378" s="812" t="s">
        <v>49</v>
      </c>
      <c r="G1378" s="813">
        <v>6800000</v>
      </c>
      <c r="H1378" s="813">
        <v>0</v>
      </c>
      <c r="I1378" s="813">
        <v>207947.78</v>
      </c>
      <c r="J1378" s="814" t="s">
        <v>1981</v>
      </c>
      <c r="K1378" s="815"/>
      <c r="L1378" s="816"/>
      <c r="M1378" s="817"/>
      <c r="N1378" s="818"/>
      <c r="O1378" s="819"/>
      <c r="P1378" s="819"/>
      <c r="Q1378" s="820"/>
      <c r="R1378" s="1161"/>
    </row>
    <row r="1379" spans="1:18">
      <c r="A1379" s="1159"/>
      <c r="B1379" s="1158" t="s">
        <v>1552</v>
      </c>
      <c r="C1379" s="1158" t="s">
        <v>939</v>
      </c>
      <c r="D1379" s="1158" t="s">
        <v>87</v>
      </c>
      <c r="E1379" s="1160">
        <v>40487</v>
      </c>
      <c r="F1379" s="812"/>
      <c r="G1379" s="813"/>
      <c r="H1379" s="813"/>
      <c r="I1379" s="813"/>
      <c r="J1379" s="814"/>
      <c r="K1379" s="815"/>
      <c r="L1379" s="816"/>
      <c r="M1379" s="817"/>
      <c r="N1379" s="818"/>
      <c r="O1379" s="819">
        <v>-6800000</v>
      </c>
      <c r="P1379" s="819"/>
      <c r="Q1379" s="820"/>
      <c r="R1379" s="1161"/>
    </row>
    <row r="1380" spans="1:18">
      <c r="A1380" s="1159" t="s">
        <v>2068</v>
      </c>
      <c r="B1380" s="1158" t="s">
        <v>1553</v>
      </c>
      <c r="C1380" s="1158" t="s">
        <v>1554</v>
      </c>
      <c r="D1380" s="1158" t="s">
        <v>112</v>
      </c>
      <c r="E1380" s="1160">
        <v>39878</v>
      </c>
      <c r="F1380" s="812" t="s">
        <v>49</v>
      </c>
      <c r="G1380" s="813">
        <v>4389000</v>
      </c>
      <c r="H1380" s="813">
        <v>4389000</v>
      </c>
      <c r="I1380" s="813">
        <v>284999</v>
      </c>
      <c r="J1380" s="814" t="s">
        <v>662</v>
      </c>
      <c r="K1380" s="815"/>
      <c r="L1380" s="816"/>
      <c r="M1380" s="817"/>
      <c r="N1380" s="818"/>
      <c r="O1380" s="819"/>
      <c r="P1380" s="819"/>
      <c r="Q1380" s="820"/>
      <c r="R1380" s="1161"/>
    </row>
    <row r="1381" spans="1:18">
      <c r="A1381" s="1159">
        <v>11</v>
      </c>
      <c r="B1381" s="1158" t="s">
        <v>1555</v>
      </c>
      <c r="C1381" s="1158" t="s">
        <v>713</v>
      </c>
      <c r="D1381" s="1158" t="s">
        <v>97</v>
      </c>
      <c r="E1381" s="1160">
        <v>39794</v>
      </c>
      <c r="F1381" s="812" t="s">
        <v>26</v>
      </c>
      <c r="G1381" s="813">
        <v>95000000</v>
      </c>
      <c r="H1381" s="813">
        <v>0</v>
      </c>
      <c r="I1381" s="813">
        <v>111918194.45</v>
      </c>
      <c r="J1381" s="814" t="s">
        <v>657</v>
      </c>
      <c r="K1381" s="815"/>
      <c r="L1381" s="816"/>
      <c r="M1381" s="817"/>
      <c r="N1381" s="818"/>
      <c r="O1381" s="819"/>
      <c r="P1381" s="819"/>
      <c r="Q1381" s="820"/>
      <c r="R1381" s="1161"/>
    </row>
    <row r="1382" spans="1:18">
      <c r="A1382" s="1159"/>
      <c r="B1382" s="1158" t="s">
        <v>1555</v>
      </c>
      <c r="C1382" s="1158" t="s">
        <v>713</v>
      </c>
      <c r="D1382" s="1158" t="s">
        <v>97</v>
      </c>
      <c r="E1382" s="1160">
        <v>40905</v>
      </c>
      <c r="F1382" s="812"/>
      <c r="G1382" s="813"/>
      <c r="H1382" s="813"/>
      <c r="I1382" s="813"/>
      <c r="J1382" s="814"/>
      <c r="K1382" s="815">
        <v>23750000</v>
      </c>
      <c r="L1382" s="816"/>
      <c r="M1382" s="817">
        <v>23750</v>
      </c>
      <c r="N1382" s="818">
        <v>1000</v>
      </c>
      <c r="O1382" s="819"/>
      <c r="P1382" s="819"/>
      <c r="Q1382" s="820"/>
      <c r="R1382" s="1161"/>
    </row>
    <row r="1383" spans="1:18">
      <c r="A1383" s="1159"/>
      <c r="B1383" s="1158" t="s">
        <v>1555</v>
      </c>
      <c r="C1383" s="1158" t="s">
        <v>713</v>
      </c>
      <c r="D1383" s="1158" t="s">
        <v>97</v>
      </c>
      <c r="E1383" s="1160">
        <v>41080</v>
      </c>
      <c r="F1383" s="812"/>
      <c r="G1383" s="813"/>
      <c r="H1383" s="813"/>
      <c r="I1383" s="813"/>
      <c r="J1383" s="814"/>
      <c r="K1383" s="815">
        <v>71250000</v>
      </c>
      <c r="L1383" s="816"/>
      <c r="M1383" s="817">
        <v>71250</v>
      </c>
      <c r="N1383" s="818">
        <v>1000</v>
      </c>
      <c r="O1383" s="819"/>
      <c r="P1383" s="819"/>
      <c r="Q1383" s="820"/>
      <c r="R1383" s="1161"/>
    </row>
    <row r="1384" spans="1:18">
      <c r="A1384" s="1159"/>
      <c r="B1384" s="1158" t="s">
        <v>1555</v>
      </c>
      <c r="C1384" s="1158" t="s">
        <v>713</v>
      </c>
      <c r="D1384" s="1158" t="s">
        <v>97</v>
      </c>
      <c r="E1384" s="1160">
        <v>41108</v>
      </c>
      <c r="F1384" s="812"/>
      <c r="G1384" s="813"/>
      <c r="H1384" s="813"/>
      <c r="I1384" s="813"/>
      <c r="J1384" s="814"/>
      <c r="K1384" s="815"/>
      <c r="L1384" s="816"/>
      <c r="M1384" s="817"/>
      <c r="N1384" s="818"/>
      <c r="O1384" s="819"/>
      <c r="P1384" s="819"/>
      <c r="Q1384" s="820">
        <v>755000</v>
      </c>
      <c r="R1384" s="1161">
        <v>267455</v>
      </c>
    </row>
    <row r="1385" spans="1:18">
      <c r="A1385" s="1159" t="s">
        <v>1992</v>
      </c>
      <c r="B1385" s="1158" t="s">
        <v>1556</v>
      </c>
      <c r="C1385" s="1158" t="s">
        <v>943</v>
      </c>
      <c r="D1385" s="1158" t="s">
        <v>111</v>
      </c>
      <c r="E1385" s="1160">
        <v>39801</v>
      </c>
      <c r="F1385" s="812" t="s">
        <v>49</v>
      </c>
      <c r="G1385" s="813">
        <v>87631000</v>
      </c>
      <c r="H1385" s="813">
        <v>0</v>
      </c>
      <c r="I1385" s="813">
        <v>105252939.77</v>
      </c>
      <c r="J1385" s="814" t="s">
        <v>657</v>
      </c>
      <c r="K1385" s="815"/>
      <c r="L1385" s="816"/>
      <c r="M1385" s="817"/>
      <c r="N1385" s="818"/>
      <c r="O1385" s="819"/>
      <c r="P1385" s="819"/>
      <c r="Q1385" s="820"/>
      <c r="R1385" s="1161"/>
    </row>
    <row r="1386" spans="1:18">
      <c r="A1386" s="1159"/>
      <c r="B1386" s="1158" t="s">
        <v>1556</v>
      </c>
      <c r="C1386" s="1158" t="s">
        <v>943</v>
      </c>
      <c r="D1386" s="1158" t="s">
        <v>111</v>
      </c>
      <c r="E1386" s="1160">
        <v>40813</v>
      </c>
      <c r="F1386" s="812"/>
      <c r="G1386" s="813"/>
      <c r="H1386" s="813"/>
      <c r="I1386" s="813"/>
      <c r="J1386" s="814"/>
      <c r="K1386" s="815">
        <v>87631000</v>
      </c>
      <c r="L1386" s="816"/>
      <c r="M1386" s="817">
        <v>87631</v>
      </c>
      <c r="N1386" s="818">
        <v>1000</v>
      </c>
      <c r="O1386" s="819"/>
      <c r="P1386" s="819"/>
      <c r="Q1386" s="820">
        <v>4382000</v>
      </c>
      <c r="R1386" s="1161">
        <v>4382</v>
      </c>
    </row>
    <row r="1387" spans="1:18">
      <c r="A1387" s="1159" t="s">
        <v>2003</v>
      </c>
      <c r="B1387" s="1158" t="s">
        <v>1557</v>
      </c>
      <c r="C1387" s="1158" t="s">
        <v>682</v>
      </c>
      <c r="D1387" s="1158" t="s">
        <v>107</v>
      </c>
      <c r="E1387" s="1160">
        <v>40011</v>
      </c>
      <c r="F1387" s="812" t="s">
        <v>160</v>
      </c>
      <c r="G1387" s="813">
        <v>2500000</v>
      </c>
      <c r="H1387" s="813">
        <v>0</v>
      </c>
      <c r="I1387" s="813">
        <v>3103618.4</v>
      </c>
      <c r="J1387" s="814" t="s">
        <v>673</v>
      </c>
      <c r="K1387" s="815"/>
      <c r="L1387" s="816"/>
      <c r="M1387" s="817"/>
      <c r="N1387" s="818"/>
      <c r="O1387" s="819"/>
      <c r="P1387" s="819"/>
      <c r="Q1387" s="820"/>
      <c r="R1387" s="1161"/>
    </row>
    <row r="1388" spans="1:18">
      <c r="A1388" s="1159"/>
      <c r="B1388" s="1158" t="s">
        <v>1557</v>
      </c>
      <c r="C1388" s="1158" t="s">
        <v>682</v>
      </c>
      <c r="D1388" s="1158" t="s">
        <v>107</v>
      </c>
      <c r="E1388" s="1160">
        <v>41390</v>
      </c>
      <c r="F1388" s="812"/>
      <c r="G1388" s="813"/>
      <c r="H1388" s="813"/>
      <c r="I1388" s="813"/>
      <c r="J1388" s="814"/>
      <c r="K1388" s="815">
        <v>120000</v>
      </c>
      <c r="L1388" s="816"/>
      <c r="M1388" s="817">
        <v>120000</v>
      </c>
      <c r="N1388" s="818">
        <v>1.0015000000000001</v>
      </c>
      <c r="O1388" s="819"/>
      <c r="P1388" s="819">
        <v>180</v>
      </c>
      <c r="Q1388" s="820"/>
      <c r="R1388" s="1161"/>
    </row>
    <row r="1389" spans="1:18">
      <c r="A1389" s="1159"/>
      <c r="B1389" s="1158" t="s">
        <v>1557</v>
      </c>
      <c r="C1389" s="1158" t="s">
        <v>682</v>
      </c>
      <c r="D1389" s="1158" t="s">
        <v>107</v>
      </c>
      <c r="E1389" s="1160">
        <v>41393</v>
      </c>
      <c r="F1389" s="812"/>
      <c r="G1389" s="813"/>
      <c r="H1389" s="813"/>
      <c r="I1389" s="813"/>
      <c r="J1389" s="814"/>
      <c r="K1389" s="815">
        <v>2380000</v>
      </c>
      <c r="L1389" s="816"/>
      <c r="M1389" s="817">
        <v>2380000</v>
      </c>
      <c r="N1389" s="818">
        <v>1.0015000000000001</v>
      </c>
      <c r="O1389" s="819"/>
      <c r="P1389" s="819">
        <v>3570</v>
      </c>
      <c r="Q1389" s="820">
        <v>90582.47</v>
      </c>
      <c r="R1389" s="1161">
        <v>107000</v>
      </c>
    </row>
    <row r="1390" spans="1:18">
      <c r="A1390" s="1159"/>
      <c r="B1390" s="1158" t="s">
        <v>1557</v>
      </c>
      <c r="C1390" s="1158" t="s">
        <v>682</v>
      </c>
      <c r="D1390" s="1158" t="s">
        <v>107</v>
      </c>
      <c r="E1390" s="1160">
        <v>41425</v>
      </c>
      <c r="F1390" s="812"/>
      <c r="G1390" s="813"/>
      <c r="H1390" s="813"/>
      <c r="I1390" s="813"/>
      <c r="J1390" s="814"/>
      <c r="K1390" s="815"/>
      <c r="L1390" s="816">
        <v>-25000</v>
      </c>
      <c r="M1390" s="817"/>
      <c r="N1390" s="818"/>
      <c r="O1390" s="819"/>
      <c r="P1390" s="819"/>
      <c r="Q1390" s="820"/>
      <c r="R1390" s="1161"/>
    </row>
    <row r="1391" spans="1:18">
      <c r="A1391" s="1159"/>
      <c r="B1391" s="1158" t="s">
        <v>1558</v>
      </c>
      <c r="C1391" s="1158" t="s">
        <v>1097</v>
      </c>
      <c r="D1391" s="1158" t="s">
        <v>81</v>
      </c>
      <c r="E1391" s="1160">
        <v>39843</v>
      </c>
      <c r="F1391" s="812" t="s">
        <v>26</v>
      </c>
      <c r="G1391" s="813">
        <v>11949000</v>
      </c>
      <c r="H1391" s="813">
        <v>0</v>
      </c>
      <c r="I1391" s="813">
        <v>13764140.41</v>
      </c>
      <c r="J1391" s="814" t="s">
        <v>673</v>
      </c>
      <c r="K1391" s="815"/>
      <c r="L1391" s="816"/>
      <c r="M1391" s="817"/>
      <c r="N1391" s="818"/>
      <c r="O1391" s="819"/>
      <c r="P1391" s="819"/>
      <c r="Q1391" s="820"/>
      <c r="R1391" s="1161"/>
    </row>
    <row r="1392" spans="1:18">
      <c r="A1392" s="1159"/>
      <c r="B1392" s="1158" t="s">
        <v>1558</v>
      </c>
      <c r="C1392" s="1158" t="s">
        <v>1097</v>
      </c>
      <c r="D1392" s="1158" t="s">
        <v>81</v>
      </c>
      <c r="E1392" s="1160">
        <v>41393</v>
      </c>
      <c r="F1392" s="812"/>
      <c r="G1392" s="813"/>
      <c r="H1392" s="813"/>
      <c r="I1392" s="813"/>
      <c r="J1392" s="814"/>
      <c r="K1392" s="815">
        <v>11949000</v>
      </c>
      <c r="L1392" s="816"/>
      <c r="M1392" s="817">
        <v>11949</v>
      </c>
      <c r="N1392" s="818">
        <v>1091.0999999999999</v>
      </c>
      <c r="O1392" s="819"/>
      <c r="P1392" s="819">
        <v>1088673.3899999999</v>
      </c>
      <c r="Q1392" s="820"/>
      <c r="R1392" s="1161"/>
    </row>
    <row r="1393" spans="1:18">
      <c r="A1393" s="1159"/>
      <c r="B1393" s="1158" t="s">
        <v>1558</v>
      </c>
      <c r="C1393" s="1158" t="s">
        <v>1097</v>
      </c>
      <c r="D1393" s="1158" t="s">
        <v>81</v>
      </c>
      <c r="E1393" s="1160">
        <v>41416</v>
      </c>
      <c r="F1393" s="812"/>
      <c r="G1393" s="813"/>
      <c r="H1393" s="813"/>
      <c r="I1393" s="813"/>
      <c r="J1393" s="814"/>
      <c r="K1393" s="815"/>
      <c r="L1393" s="816"/>
      <c r="M1393" s="817"/>
      <c r="N1393" s="818"/>
      <c r="O1393" s="819"/>
      <c r="P1393" s="819"/>
      <c r="Q1393" s="820">
        <v>234500</v>
      </c>
      <c r="R1393" s="1161">
        <v>237712</v>
      </c>
    </row>
    <row r="1394" spans="1:18">
      <c r="A1394" s="1159"/>
      <c r="B1394" s="1158" t="s">
        <v>1558</v>
      </c>
      <c r="C1394" s="1158" t="s">
        <v>1097</v>
      </c>
      <c r="D1394" s="1158" t="s">
        <v>81</v>
      </c>
      <c r="E1394" s="1160">
        <v>41425</v>
      </c>
      <c r="F1394" s="812"/>
      <c r="G1394" s="813"/>
      <c r="H1394" s="813"/>
      <c r="I1394" s="813"/>
      <c r="J1394" s="814"/>
      <c r="K1394" s="815"/>
      <c r="L1394" s="816">
        <v>-130376.73</v>
      </c>
      <c r="M1394" s="817"/>
      <c r="N1394" s="818"/>
      <c r="O1394" s="819"/>
      <c r="P1394" s="819"/>
      <c r="Q1394" s="820"/>
      <c r="R1394" s="1161"/>
    </row>
    <row r="1395" spans="1:18">
      <c r="A1395" s="1159">
        <v>20</v>
      </c>
      <c r="B1395" s="1158" t="s">
        <v>1559</v>
      </c>
      <c r="C1395" s="1158" t="s">
        <v>1090</v>
      </c>
      <c r="D1395" s="1158" t="s">
        <v>1091</v>
      </c>
      <c r="E1395" s="1160">
        <v>39787</v>
      </c>
      <c r="F1395" s="812" t="s">
        <v>26</v>
      </c>
      <c r="G1395" s="813">
        <v>935000000</v>
      </c>
      <c r="H1395" s="813">
        <v>935000000</v>
      </c>
      <c r="I1395" s="813">
        <v>219609027.78</v>
      </c>
      <c r="J1395" s="814" t="s">
        <v>662</v>
      </c>
      <c r="K1395" s="815"/>
      <c r="L1395" s="816"/>
      <c r="M1395" s="817"/>
      <c r="N1395" s="818"/>
      <c r="O1395" s="819"/>
      <c r="P1395" s="819"/>
      <c r="Q1395" s="820"/>
      <c r="R1395" s="1161"/>
    </row>
    <row r="1396" spans="1:18">
      <c r="A1396" s="1159"/>
      <c r="B1396" s="1158" t="s">
        <v>1560</v>
      </c>
      <c r="C1396" s="1158" t="s">
        <v>947</v>
      </c>
      <c r="D1396" s="1158" t="s">
        <v>82</v>
      </c>
      <c r="E1396" s="1160">
        <v>39773</v>
      </c>
      <c r="F1396" s="812" t="s">
        <v>26</v>
      </c>
      <c r="G1396" s="813">
        <v>35000000</v>
      </c>
      <c r="H1396" s="813">
        <v>35000000</v>
      </c>
      <c r="I1396" s="813">
        <v>4783333.33</v>
      </c>
      <c r="J1396" s="814" t="s">
        <v>662</v>
      </c>
      <c r="K1396" s="815"/>
      <c r="L1396" s="816"/>
      <c r="M1396" s="817"/>
      <c r="N1396" s="818"/>
      <c r="O1396" s="819"/>
      <c r="P1396" s="819"/>
      <c r="Q1396" s="820"/>
      <c r="R1396" s="1161"/>
    </row>
    <row r="1397" spans="1:18">
      <c r="A1397" s="1159">
        <v>8</v>
      </c>
      <c r="B1397" s="1158" t="s">
        <v>1561</v>
      </c>
      <c r="C1397" s="1158" t="s">
        <v>1562</v>
      </c>
      <c r="D1397" s="1158" t="s">
        <v>96</v>
      </c>
      <c r="E1397" s="1160">
        <v>39906</v>
      </c>
      <c r="F1397" s="812" t="s">
        <v>49</v>
      </c>
      <c r="G1397" s="813">
        <v>2800000</v>
      </c>
      <c r="H1397" s="813">
        <v>2800000</v>
      </c>
      <c r="I1397" s="813">
        <v>132253</v>
      </c>
      <c r="J1397" s="814" t="s">
        <v>662</v>
      </c>
      <c r="K1397" s="815"/>
      <c r="L1397" s="816"/>
      <c r="M1397" s="817"/>
      <c r="N1397" s="818"/>
      <c r="O1397" s="819"/>
      <c r="P1397" s="819"/>
      <c r="Q1397" s="820"/>
      <c r="R1397" s="1161"/>
    </row>
    <row r="1398" spans="1:18">
      <c r="A1398" s="1159" t="s">
        <v>2044</v>
      </c>
      <c r="B1398" s="1158" t="s">
        <v>1563</v>
      </c>
      <c r="C1398" s="1158" t="s">
        <v>1564</v>
      </c>
      <c r="D1398" s="1158" t="s">
        <v>80</v>
      </c>
      <c r="E1398" s="1160">
        <v>39941</v>
      </c>
      <c r="F1398" s="812" t="s">
        <v>159</v>
      </c>
      <c r="G1398" s="813">
        <v>6784000</v>
      </c>
      <c r="H1398" s="813">
        <v>0</v>
      </c>
      <c r="I1398" s="813">
        <v>7444215.1200000001</v>
      </c>
      <c r="J1398" s="814" t="s">
        <v>657</v>
      </c>
      <c r="K1398" s="815"/>
      <c r="L1398" s="816"/>
      <c r="M1398" s="817"/>
      <c r="N1398" s="818"/>
      <c r="O1398" s="819"/>
      <c r="P1398" s="819"/>
      <c r="Q1398" s="820"/>
      <c r="R1398" s="1161"/>
    </row>
    <row r="1399" spans="1:18">
      <c r="A1399" s="1159"/>
      <c r="B1399" s="1158" t="s">
        <v>1563</v>
      </c>
      <c r="C1399" s="1158" t="s">
        <v>1564</v>
      </c>
      <c r="D1399" s="1158" t="s">
        <v>80</v>
      </c>
      <c r="E1399" s="1160">
        <v>40403</v>
      </c>
      <c r="F1399" s="812"/>
      <c r="G1399" s="813"/>
      <c r="H1399" s="813"/>
      <c r="I1399" s="813"/>
      <c r="J1399" s="814"/>
      <c r="K1399" s="815">
        <v>6784000</v>
      </c>
      <c r="L1399" s="816"/>
      <c r="M1399" s="817">
        <v>6784000</v>
      </c>
      <c r="N1399" s="818">
        <v>1</v>
      </c>
      <c r="O1399" s="819"/>
      <c r="P1399" s="819"/>
      <c r="Q1399" s="820"/>
      <c r="R1399" s="1161"/>
    </row>
    <row r="1400" spans="1:18">
      <c r="A1400" s="1159" t="s">
        <v>2069</v>
      </c>
      <c r="B1400" s="1158" t="s">
        <v>1565</v>
      </c>
      <c r="C1400" s="1158" t="s">
        <v>1566</v>
      </c>
      <c r="D1400" s="1158" t="s">
        <v>112</v>
      </c>
      <c r="E1400" s="1160">
        <v>39892</v>
      </c>
      <c r="F1400" s="812" t="s">
        <v>49</v>
      </c>
      <c r="G1400" s="813">
        <v>9500000</v>
      </c>
      <c r="H1400" s="813">
        <v>0</v>
      </c>
      <c r="I1400" s="813">
        <v>467412.5</v>
      </c>
      <c r="J1400" s="814" t="s">
        <v>1981</v>
      </c>
      <c r="K1400" s="815"/>
      <c r="L1400" s="816"/>
      <c r="M1400" s="817"/>
      <c r="N1400" s="818"/>
      <c r="O1400" s="819"/>
      <c r="P1400" s="819"/>
      <c r="Q1400" s="820"/>
      <c r="R1400" s="1161"/>
    </row>
    <row r="1401" spans="1:18">
      <c r="A1401" s="1159"/>
      <c r="B1401" s="1158" t="s">
        <v>1565</v>
      </c>
      <c r="C1401" s="1158" t="s">
        <v>1566</v>
      </c>
      <c r="D1401" s="1158" t="s">
        <v>112</v>
      </c>
      <c r="E1401" s="1160">
        <v>41135</v>
      </c>
      <c r="F1401" s="812"/>
      <c r="G1401" s="813"/>
      <c r="H1401" s="813"/>
      <c r="I1401" s="813"/>
      <c r="J1401" s="814"/>
      <c r="K1401" s="815"/>
      <c r="L1401" s="816"/>
      <c r="M1401" s="817"/>
      <c r="N1401" s="818"/>
      <c r="O1401" s="819">
        <v>-9500000</v>
      </c>
      <c r="P1401" s="819"/>
      <c r="Q1401" s="820"/>
      <c r="R1401" s="1161"/>
    </row>
    <row r="1402" spans="1:18">
      <c r="A1402" s="1159"/>
      <c r="B1402" s="1158" t="s">
        <v>1567</v>
      </c>
      <c r="C1402" s="1158" t="s">
        <v>1568</v>
      </c>
      <c r="D1402" s="1158" t="s">
        <v>174</v>
      </c>
      <c r="E1402" s="1160">
        <v>40088</v>
      </c>
      <c r="F1402" s="812" t="s">
        <v>26</v>
      </c>
      <c r="G1402" s="813">
        <v>22252000</v>
      </c>
      <c r="H1402" s="813">
        <v>0</v>
      </c>
      <c r="I1402" s="813">
        <v>23052240.289999999</v>
      </c>
      <c r="J1402" s="814" t="s">
        <v>676</v>
      </c>
      <c r="K1402" s="815"/>
      <c r="L1402" s="816"/>
      <c r="M1402" s="817"/>
      <c r="N1402" s="818"/>
      <c r="O1402" s="819"/>
      <c r="P1402" s="819"/>
      <c r="Q1402" s="820"/>
      <c r="R1402" s="1161"/>
    </row>
    <row r="1403" spans="1:18">
      <c r="A1403" s="1159"/>
      <c r="B1403" s="1158" t="s">
        <v>1567</v>
      </c>
      <c r="C1403" s="1158" t="s">
        <v>1568</v>
      </c>
      <c r="D1403" s="1158" t="s">
        <v>174</v>
      </c>
      <c r="E1403" s="1160">
        <v>41129</v>
      </c>
      <c r="F1403" s="812"/>
      <c r="G1403" s="813"/>
      <c r="H1403" s="813"/>
      <c r="I1403" s="813"/>
      <c r="J1403" s="814"/>
      <c r="K1403" s="815">
        <v>1678618.89</v>
      </c>
      <c r="L1403" s="816"/>
      <c r="M1403" s="817">
        <v>1863</v>
      </c>
      <c r="N1403" s="818">
        <v>901</v>
      </c>
      <c r="O1403" s="819">
        <v>-184381.11</v>
      </c>
      <c r="P1403" s="819"/>
      <c r="Q1403" s="820"/>
      <c r="R1403" s="1161"/>
    </row>
    <row r="1404" spans="1:18">
      <c r="A1404" s="1159"/>
      <c r="B1404" s="1158" t="s">
        <v>1567</v>
      </c>
      <c r="C1404" s="1158" t="s">
        <v>1568</v>
      </c>
      <c r="D1404" s="1158" t="s">
        <v>174</v>
      </c>
      <c r="E1404" s="1160">
        <v>41130</v>
      </c>
      <c r="F1404" s="812"/>
      <c r="G1404" s="813"/>
      <c r="H1404" s="813"/>
      <c r="I1404" s="813"/>
      <c r="J1404" s="814"/>
      <c r="K1404" s="815">
        <v>8575102.5099999998</v>
      </c>
      <c r="L1404" s="816"/>
      <c r="M1404" s="817">
        <v>9517</v>
      </c>
      <c r="N1404" s="818">
        <v>901</v>
      </c>
      <c r="O1404" s="819">
        <v>-941897.49</v>
      </c>
      <c r="P1404" s="819"/>
      <c r="Q1404" s="820"/>
      <c r="R1404" s="1161"/>
    </row>
    <row r="1405" spans="1:18">
      <c r="A1405" s="1159"/>
      <c r="B1405" s="1158" t="s">
        <v>1567</v>
      </c>
      <c r="C1405" s="1158" t="s">
        <v>1568</v>
      </c>
      <c r="D1405" s="1158" t="s">
        <v>174</v>
      </c>
      <c r="E1405" s="1160">
        <v>41131</v>
      </c>
      <c r="F1405" s="812"/>
      <c r="G1405" s="813"/>
      <c r="H1405" s="813"/>
      <c r="I1405" s="813"/>
      <c r="J1405" s="814"/>
      <c r="K1405" s="815">
        <v>9795998.1600000001</v>
      </c>
      <c r="L1405" s="816"/>
      <c r="M1405" s="817">
        <v>10872</v>
      </c>
      <c r="N1405" s="818">
        <v>901</v>
      </c>
      <c r="O1405" s="819">
        <v>-1076001.8400000001</v>
      </c>
      <c r="P1405" s="819"/>
      <c r="Q1405" s="820"/>
      <c r="R1405" s="1161"/>
    </row>
    <row r="1406" spans="1:18">
      <c r="A1406" s="1159"/>
      <c r="B1406" s="1158" t="s">
        <v>1567</v>
      </c>
      <c r="C1406" s="1158" t="s">
        <v>1568</v>
      </c>
      <c r="D1406" s="1158" t="s">
        <v>174</v>
      </c>
      <c r="E1406" s="1160">
        <v>41163</v>
      </c>
      <c r="F1406" s="812"/>
      <c r="G1406" s="813"/>
      <c r="H1406" s="813"/>
      <c r="I1406" s="813"/>
      <c r="J1406" s="814"/>
      <c r="K1406" s="815"/>
      <c r="L1406" s="816">
        <v>-200497.2</v>
      </c>
      <c r="M1406" s="817"/>
      <c r="N1406" s="818"/>
      <c r="O1406" s="819"/>
      <c r="P1406" s="819"/>
      <c r="Q1406" s="820"/>
      <c r="R1406" s="1161"/>
    </row>
    <row r="1407" spans="1:18">
      <c r="A1407" s="1159" t="s">
        <v>1994</v>
      </c>
      <c r="B1407" s="1158" t="s">
        <v>1569</v>
      </c>
      <c r="C1407" s="1158" t="s">
        <v>1279</v>
      </c>
      <c r="D1407" s="1158" t="s">
        <v>117</v>
      </c>
      <c r="E1407" s="1160">
        <v>39955</v>
      </c>
      <c r="F1407" s="812" t="s">
        <v>160</v>
      </c>
      <c r="G1407" s="813">
        <v>6349000</v>
      </c>
      <c r="H1407" s="813">
        <v>0</v>
      </c>
      <c r="I1407" s="813">
        <v>8778669.1099999994</v>
      </c>
      <c r="J1407" s="814" t="s">
        <v>673</v>
      </c>
      <c r="K1407" s="815"/>
      <c r="L1407" s="816"/>
      <c r="M1407" s="817"/>
      <c r="N1407" s="818"/>
      <c r="O1407" s="819"/>
      <c r="P1407" s="819"/>
      <c r="Q1407" s="820"/>
      <c r="R1407" s="1161"/>
    </row>
    <row r="1408" spans="1:18">
      <c r="A1408" s="1159"/>
      <c r="B1408" s="1158" t="s">
        <v>1569</v>
      </c>
      <c r="C1408" s="1158" t="s">
        <v>1279</v>
      </c>
      <c r="D1408" s="1158" t="s">
        <v>117</v>
      </c>
      <c r="E1408" s="1160">
        <v>41477</v>
      </c>
      <c r="F1408" s="812"/>
      <c r="G1408" s="813"/>
      <c r="H1408" s="813"/>
      <c r="I1408" s="813"/>
      <c r="J1408" s="814"/>
      <c r="K1408" s="815">
        <v>6349000</v>
      </c>
      <c r="L1408" s="816"/>
      <c r="M1408" s="817">
        <v>6349000</v>
      </c>
      <c r="N1408" s="818">
        <v>1.2374000000000001</v>
      </c>
      <c r="O1408" s="819"/>
      <c r="P1408" s="819">
        <v>1507379.58</v>
      </c>
      <c r="Q1408" s="820">
        <v>478590.75</v>
      </c>
      <c r="R1408" s="1161">
        <v>317000</v>
      </c>
    </row>
    <row r="1409" spans="1:18">
      <c r="A1409" s="1159"/>
      <c r="B1409" s="1158" t="s">
        <v>1569</v>
      </c>
      <c r="C1409" s="1158" t="s">
        <v>1279</v>
      </c>
      <c r="D1409" s="1158" t="s">
        <v>117</v>
      </c>
      <c r="E1409" s="1160">
        <v>41529</v>
      </c>
      <c r="F1409" s="812"/>
      <c r="G1409" s="813"/>
      <c r="H1409" s="813"/>
      <c r="I1409" s="813"/>
      <c r="J1409" s="814"/>
      <c r="K1409" s="815"/>
      <c r="L1409" s="816">
        <v>-78563.8</v>
      </c>
      <c r="M1409" s="817"/>
      <c r="N1409" s="818"/>
      <c r="O1409" s="819"/>
      <c r="P1409" s="819"/>
      <c r="Q1409" s="820"/>
      <c r="R1409" s="1161"/>
    </row>
    <row r="1410" spans="1:18">
      <c r="A1410" s="1159">
        <v>8</v>
      </c>
      <c r="B1410" s="1158" t="s">
        <v>1570</v>
      </c>
      <c r="C1410" s="1158" t="s">
        <v>1571</v>
      </c>
      <c r="D1410" s="1158" t="s">
        <v>81</v>
      </c>
      <c r="E1410" s="1160">
        <v>39864</v>
      </c>
      <c r="F1410" s="812" t="s">
        <v>49</v>
      </c>
      <c r="G1410" s="813">
        <v>4000000</v>
      </c>
      <c r="H1410" s="813">
        <v>4000000</v>
      </c>
      <c r="I1410" s="813">
        <v>54500</v>
      </c>
      <c r="J1410" s="814" t="s">
        <v>662</v>
      </c>
      <c r="K1410" s="815"/>
      <c r="L1410" s="816"/>
      <c r="M1410" s="817"/>
      <c r="N1410" s="818"/>
      <c r="O1410" s="819"/>
      <c r="P1410" s="819"/>
      <c r="Q1410" s="820"/>
      <c r="R1410" s="1161"/>
    </row>
    <row r="1411" spans="1:18">
      <c r="A1411" s="1159">
        <v>80</v>
      </c>
      <c r="B1411" s="1158" t="s">
        <v>1572</v>
      </c>
      <c r="C1411" s="1158" t="s">
        <v>1432</v>
      </c>
      <c r="D1411" s="1158" t="s">
        <v>85</v>
      </c>
      <c r="E1411" s="1160">
        <v>39857</v>
      </c>
      <c r="F1411" s="812" t="s">
        <v>26</v>
      </c>
      <c r="G1411" s="813">
        <v>41400000</v>
      </c>
      <c r="H1411" s="813">
        <v>0</v>
      </c>
      <c r="I1411" s="813">
        <v>42446500</v>
      </c>
      <c r="J1411" s="814" t="s">
        <v>657</v>
      </c>
      <c r="K1411" s="815"/>
      <c r="L1411" s="816"/>
      <c r="M1411" s="817"/>
      <c r="N1411" s="818"/>
      <c r="O1411" s="819"/>
      <c r="P1411" s="819"/>
      <c r="Q1411" s="820"/>
      <c r="R1411" s="1161"/>
    </row>
    <row r="1412" spans="1:18">
      <c r="A1412" s="1159"/>
      <c r="B1412" s="1158" t="s">
        <v>1572</v>
      </c>
      <c r="C1412" s="1158" t="s">
        <v>1432</v>
      </c>
      <c r="D1412" s="1158" t="s">
        <v>85</v>
      </c>
      <c r="E1412" s="1160">
        <v>41373</v>
      </c>
      <c r="F1412" s="812"/>
      <c r="G1412" s="813"/>
      <c r="H1412" s="813"/>
      <c r="I1412" s="813"/>
      <c r="J1412" s="814"/>
      <c r="K1412" s="815">
        <v>41400000</v>
      </c>
      <c r="L1412" s="816"/>
      <c r="M1412" s="817">
        <v>41400</v>
      </c>
      <c r="N1412" s="818">
        <v>1000</v>
      </c>
      <c r="O1412" s="819"/>
      <c r="P1412" s="819"/>
      <c r="Q1412" s="820"/>
      <c r="R1412" s="1161"/>
    </row>
    <row r="1413" spans="1:18">
      <c r="A1413" s="1159" t="s">
        <v>1997</v>
      </c>
      <c r="B1413" s="1158" t="s">
        <v>1573</v>
      </c>
      <c r="C1413" s="1158" t="s">
        <v>1512</v>
      </c>
      <c r="D1413" s="1158" t="s">
        <v>81</v>
      </c>
      <c r="E1413" s="1160">
        <v>40137</v>
      </c>
      <c r="F1413" s="812" t="s">
        <v>49</v>
      </c>
      <c r="G1413" s="813">
        <v>10800000</v>
      </c>
      <c r="H1413" s="813">
        <v>0</v>
      </c>
      <c r="I1413" s="813">
        <v>11077694.890000001</v>
      </c>
      <c r="J1413" s="814" t="s">
        <v>673</v>
      </c>
      <c r="K1413" s="815"/>
      <c r="L1413" s="816"/>
      <c r="M1413" s="817"/>
      <c r="N1413" s="818"/>
      <c r="O1413" s="819"/>
      <c r="P1413" s="819"/>
      <c r="Q1413" s="820"/>
      <c r="R1413" s="1161"/>
    </row>
    <row r="1414" spans="1:18">
      <c r="A1414" s="1159"/>
      <c r="B1414" s="1158" t="s">
        <v>1573</v>
      </c>
      <c r="C1414" s="1158" t="s">
        <v>1512</v>
      </c>
      <c r="D1414" s="1158" t="s">
        <v>81</v>
      </c>
      <c r="E1414" s="1160">
        <v>41253</v>
      </c>
      <c r="F1414" s="812"/>
      <c r="G1414" s="813"/>
      <c r="H1414" s="813"/>
      <c r="I1414" s="813"/>
      <c r="J1414" s="814"/>
      <c r="K1414" s="815">
        <v>262635.09999999998</v>
      </c>
      <c r="L1414" s="816"/>
      <c r="M1414" s="817">
        <v>310</v>
      </c>
      <c r="N1414" s="818">
        <v>847.2</v>
      </c>
      <c r="O1414" s="819">
        <v>-47364.9</v>
      </c>
      <c r="P1414" s="819"/>
      <c r="Q1414" s="820">
        <v>83086.12</v>
      </c>
      <c r="R1414" s="1161">
        <v>97</v>
      </c>
    </row>
    <row r="1415" spans="1:18">
      <c r="A1415" s="1159"/>
      <c r="B1415" s="1158" t="s">
        <v>1573</v>
      </c>
      <c r="C1415" s="1158" t="s">
        <v>1512</v>
      </c>
      <c r="D1415" s="1158" t="s">
        <v>81</v>
      </c>
      <c r="E1415" s="1160">
        <v>41254</v>
      </c>
      <c r="F1415" s="812"/>
      <c r="G1415" s="813"/>
      <c r="H1415" s="813"/>
      <c r="I1415" s="813"/>
      <c r="J1415" s="814"/>
      <c r="K1415" s="815">
        <v>8887232.9000000004</v>
      </c>
      <c r="L1415" s="816"/>
      <c r="M1415" s="817">
        <v>10490</v>
      </c>
      <c r="N1415" s="818">
        <v>847.2</v>
      </c>
      <c r="O1415" s="819">
        <v>-1602767.1</v>
      </c>
      <c r="P1415" s="819"/>
      <c r="Q1415" s="820">
        <v>195295.2</v>
      </c>
      <c r="R1415" s="1161">
        <v>228</v>
      </c>
    </row>
    <row r="1416" spans="1:18">
      <c r="A1416" s="1159"/>
      <c r="B1416" s="1158" t="s">
        <v>1573</v>
      </c>
      <c r="C1416" s="1158" t="s">
        <v>1512</v>
      </c>
      <c r="D1416" s="1158" t="s">
        <v>81</v>
      </c>
      <c r="E1416" s="1160">
        <v>41285</v>
      </c>
      <c r="F1416" s="812"/>
      <c r="G1416" s="813"/>
      <c r="H1416" s="813"/>
      <c r="I1416" s="813"/>
      <c r="J1416" s="814"/>
      <c r="K1416" s="815"/>
      <c r="L1416" s="816">
        <v>-91498.68</v>
      </c>
      <c r="M1416" s="817"/>
      <c r="N1416" s="818"/>
      <c r="O1416" s="819"/>
      <c r="P1416" s="819"/>
      <c r="Q1416" s="820"/>
      <c r="R1416" s="1161"/>
    </row>
    <row r="1417" spans="1:18">
      <c r="A1417" s="1159" t="s">
        <v>2070</v>
      </c>
      <c r="B1417" s="1158" t="s">
        <v>1574</v>
      </c>
      <c r="C1417" s="1158" t="s">
        <v>1575</v>
      </c>
      <c r="D1417" s="1158" t="s">
        <v>80</v>
      </c>
      <c r="E1417" s="1160">
        <v>39836</v>
      </c>
      <c r="F1417" s="812" t="s">
        <v>26</v>
      </c>
      <c r="G1417" s="813">
        <v>25083000</v>
      </c>
      <c r="H1417" s="813">
        <v>0</v>
      </c>
      <c r="I1417" s="813">
        <v>2271405</v>
      </c>
      <c r="J1417" s="814" t="s">
        <v>1981</v>
      </c>
      <c r="K1417" s="815"/>
      <c r="L1417" s="816"/>
      <c r="M1417" s="817"/>
      <c r="N1417" s="818"/>
      <c r="O1417" s="819"/>
      <c r="P1417" s="819"/>
      <c r="Q1417" s="820"/>
      <c r="R1417" s="1161"/>
    </row>
    <row r="1418" spans="1:18">
      <c r="A1418" s="1159"/>
      <c r="B1418" s="1158" t="s">
        <v>1574</v>
      </c>
      <c r="C1418" s="1158" t="s">
        <v>1575</v>
      </c>
      <c r="D1418" s="1158" t="s">
        <v>80</v>
      </c>
      <c r="E1418" s="1160">
        <v>41215</v>
      </c>
      <c r="F1418" s="812"/>
      <c r="G1418" s="813"/>
      <c r="H1418" s="813"/>
      <c r="I1418" s="813"/>
      <c r="J1418" s="814"/>
      <c r="K1418" s="815"/>
      <c r="L1418" s="816"/>
      <c r="M1418" s="817"/>
      <c r="N1418" s="818"/>
      <c r="O1418" s="819">
        <v>-25083000</v>
      </c>
      <c r="P1418" s="819"/>
      <c r="Q1418" s="820"/>
      <c r="R1418" s="1161"/>
    </row>
    <row r="1419" spans="1:18">
      <c r="A1419" s="1159" t="s">
        <v>2020</v>
      </c>
      <c r="B1419" s="1158" t="s">
        <v>1576</v>
      </c>
      <c r="C1419" s="1158" t="s">
        <v>1018</v>
      </c>
      <c r="D1419" s="1158" t="s">
        <v>107</v>
      </c>
      <c r="E1419" s="1160">
        <v>39871</v>
      </c>
      <c r="F1419" s="812" t="s">
        <v>49</v>
      </c>
      <c r="G1419" s="813">
        <v>4960000</v>
      </c>
      <c r="H1419" s="813">
        <v>8222000</v>
      </c>
      <c r="I1419" s="813">
        <v>498859.56</v>
      </c>
      <c r="J1419" s="814" t="s">
        <v>662</v>
      </c>
      <c r="K1419" s="815"/>
      <c r="L1419" s="816"/>
      <c r="M1419" s="817"/>
      <c r="N1419" s="818"/>
      <c r="O1419" s="819"/>
      <c r="P1419" s="819"/>
      <c r="Q1419" s="820"/>
      <c r="R1419" s="1161"/>
    </row>
    <row r="1420" spans="1:18">
      <c r="A1420" s="1159"/>
      <c r="B1420" s="1158" t="s">
        <v>1576</v>
      </c>
      <c r="C1420" s="1158" t="s">
        <v>1018</v>
      </c>
      <c r="D1420" s="1158" t="s">
        <v>107</v>
      </c>
      <c r="E1420" s="1160">
        <v>40176</v>
      </c>
      <c r="F1420" s="812"/>
      <c r="G1420" s="813">
        <v>3262000</v>
      </c>
      <c r="H1420" s="813"/>
      <c r="I1420" s="813"/>
      <c r="J1420" s="814"/>
      <c r="K1420" s="815"/>
      <c r="L1420" s="816"/>
      <c r="M1420" s="817"/>
      <c r="N1420" s="818"/>
      <c r="O1420" s="819"/>
      <c r="P1420" s="819"/>
      <c r="Q1420" s="820"/>
      <c r="R1420" s="1161"/>
    </row>
    <row r="1421" spans="1:18">
      <c r="A1421" s="1159">
        <v>12</v>
      </c>
      <c r="B1421" s="1158" t="s">
        <v>1577</v>
      </c>
      <c r="C1421" s="1158" t="s">
        <v>897</v>
      </c>
      <c r="D1421" s="1158" t="s">
        <v>80</v>
      </c>
      <c r="E1421" s="1160">
        <v>39843</v>
      </c>
      <c r="F1421" s="812" t="s">
        <v>26</v>
      </c>
      <c r="G1421" s="813">
        <v>243815000</v>
      </c>
      <c r="H1421" s="813">
        <v>0</v>
      </c>
      <c r="I1421" s="813">
        <v>290552132.92000002</v>
      </c>
      <c r="J1421" s="814" t="s">
        <v>657</v>
      </c>
      <c r="K1421" s="815"/>
      <c r="L1421" s="816"/>
      <c r="M1421" s="817"/>
      <c r="N1421" s="818"/>
      <c r="O1421" s="819"/>
      <c r="P1421" s="819"/>
      <c r="Q1421" s="820"/>
      <c r="R1421" s="1161"/>
    </row>
    <row r="1422" spans="1:18">
      <c r="A1422" s="1159"/>
      <c r="B1422" s="1158" t="s">
        <v>1577</v>
      </c>
      <c r="C1422" s="1158" t="s">
        <v>897</v>
      </c>
      <c r="D1422" s="1158" t="s">
        <v>80</v>
      </c>
      <c r="E1422" s="1160">
        <v>41206</v>
      </c>
      <c r="F1422" s="812"/>
      <c r="G1422" s="813"/>
      <c r="H1422" s="813"/>
      <c r="I1422" s="813"/>
      <c r="J1422" s="814"/>
      <c r="K1422" s="815">
        <v>243815000</v>
      </c>
      <c r="L1422" s="816"/>
      <c r="M1422" s="817">
        <v>243815</v>
      </c>
      <c r="N1422" s="818">
        <v>1000</v>
      </c>
      <c r="O1422" s="819"/>
      <c r="P1422" s="819"/>
      <c r="Q1422" s="820"/>
      <c r="R1422" s="1161"/>
    </row>
    <row r="1423" spans="1:18">
      <c r="A1423" s="1159"/>
      <c r="B1423" s="1158" t="s">
        <v>1577</v>
      </c>
      <c r="C1423" s="1158" t="s">
        <v>897</v>
      </c>
      <c r="D1423" s="1158" t="s">
        <v>80</v>
      </c>
      <c r="E1423" s="1160">
        <v>41227</v>
      </c>
      <c r="F1423" s="812"/>
      <c r="G1423" s="813"/>
      <c r="H1423" s="813"/>
      <c r="I1423" s="813"/>
      <c r="J1423" s="814"/>
      <c r="K1423" s="815"/>
      <c r="L1423" s="816"/>
      <c r="M1423" s="817"/>
      <c r="N1423" s="818"/>
      <c r="O1423" s="819"/>
      <c r="P1423" s="819"/>
      <c r="Q1423" s="820">
        <v>1225000</v>
      </c>
      <c r="R1423" s="1161">
        <v>645013</v>
      </c>
    </row>
    <row r="1424" spans="1:18">
      <c r="A1424" s="1159" t="s">
        <v>1999</v>
      </c>
      <c r="B1424" s="1158" t="s">
        <v>1578</v>
      </c>
      <c r="C1424" s="1158" t="s">
        <v>1579</v>
      </c>
      <c r="D1424" s="1158" t="s">
        <v>55</v>
      </c>
      <c r="E1424" s="1160">
        <v>40088</v>
      </c>
      <c r="F1424" s="812" t="s">
        <v>49</v>
      </c>
      <c r="G1424" s="813">
        <v>4000000</v>
      </c>
      <c r="H1424" s="813">
        <v>0</v>
      </c>
      <c r="I1424" s="813">
        <v>4596311.8</v>
      </c>
      <c r="J1424" s="814" t="s">
        <v>657</v>
      </c>
      <c r="K1424" s="815"/>
      <c r="L1424" s="816"/>
      <c r="M1424" s="817"/>
      <c r="N1424" s="818"/>
      <c r="O1424" s="819"/>
      <c r="P1424" s="819"/>
      <c r="Q1424" s="820"/>
      <c r="R1424" s="1161"/>
    </row>
    <row r="1425" spans="1:18">
      <c r="A1425" s="1159"/>
      <c r="B1425" s="1158" t="s">
        <v>1578</v>
      </c>
      <c r="C1425" s="1158" t="s">
        <v>1579</v>
      </c>
      <c r="D1425" s="1158" t="s">
        <v>55</v>
      </c>
      <c r="E1425" s="1160">
        <v>40801</v>
      </c>
      <c r="F1425" s="812"/>
      <c r="G1425" s="813"/>
      <c r="H1425" s="813"/>
      <c r="I1425" s="813"/>
      <c r="J1425" s="814"/>
      <c r="K1425" s="815">
        <v>4000000</v>
      </c>
      <c r="L1425" s="816"/>
      <c r="M1425" s="817">
        <v>4000</v>
      </c>
      <c r="N1425" s="818">
        <v>1000</v>
      </c>
      <c r="O1425" s="819"/>
      <c r="P1425" s="819"/>
      <c r="Q1425" s="820">
        <v>175000</v>
      </c>
      <c r="R1425" s="1161">
        <v>175</v>
      </c>
    </row>
    <row r="1426" spans="1:18">
      <c r="A1426" s="1159">
        <v>88</v>
      </c>
      <c r="B1426" s="1158" t="s">
        <v>1580</v>
      </c>
      <c r="C1426" s="1158" t="s">
        <v>763</v>
      </c>
      <c r="D1426" s="1158" t="s">
        <v>86</v>
      </c>
      <c r="E1426" s="1160">
        <v>39766</v>
      </c>
      <c r="F1426" s="812" t="s">
        <v>26</v>
      </c>
      <c r="G1426" s="813">
        <v>151500000</v>
      </c>
      <c r="H1426" s="813">
        <v>0</v>
      </c>
      <c r="I1426" s="813">
        <v>199100113.41</v>
      </c>
      <c r="J1426" s="814" t="s">
        <v>673</v>
      </c>
      <c r="K1426" s="815"/>
      <c r="L1426" s="816"/>
      <c r="M1426" s="817"/>
      <c r="N1426" s="818"/>
      <c r="O1426" s="819"/>
      <c r="P1426" s="819"/>
      <c r="Q1426" s="820"/>
      <c r="R1426" s="1161"/>
    </row>
    <row r="1427" spans="1:18">
      <c r="A1427" s="1159"/>
      <c r="B1427" s="1158" t="s">
        <v>1580</v>
      </c>
      <c r="C1427" s="1158" t="s">
        <v>763</v>
      </c>
      <c r="D1427" s="1158" t="s">
        <v>86</v>
      </c>
      <c r="E1427" s="1160">
        <v>41142</v>
      </c>
      <c r="F1427" s="812"/>
      <c r="G1427" s="813"/>
      <c r="H1427" s="813"/>
      <c r="I1427" s="813"/>
      <c r="J1427" s="814"/>
      <c r="K1427" s="815">
        <v>151500000</v>
      </c>
      <c r="L1427" s="816"/>
      <c r="M1427" s="817">
        <v>151500</v>
      </c>
      <c r="N1427" s="818">
        <v>1000</v>
      </c>
      <c r="O1427" s="819"/>
      <c r="P1427" s="819"/>
      <c r="Q1427" s="820"/>
      <c r="R1427" s="1161"/>
    </row>
    <row r="1428" spans="1:18">
      <c r="A1428" s="1159"/>
      <c r="B1428" s="1158" t="s">
        <v>1580</v>
      </c>
      <c r="C1428" s="1158" t="s">
        <v>763</v>
      </c>
      <c r="D1428" s="1158" t="s">
        <v>86</v>
      </c>
      <c r="E1428" s="1160">
        <v>41353</v>
      </c>
      <c r="F1428" s="812"/>
      <c r="G1428" s="813"/>
      <c r="H1428" s="813"/>
      <c r="I1428" s="813"/>
      <c r="J1428" s="814"/>
      <c r="K1428" s="815"/>
      <c r="L1428" s="816"/>
      <c r="M1428" s="817"/>
      <c r="N1428" s="818"/>
      <c r="O1428" s="819"/>
      <c r="P1428" s="819">
        <v>71.62</v>
      </c>
      <c r="Q1428" s="820"/>
      <c r="R1428" s="1161"/>
    </row>
    <row r="1429" spans="1:18">
      <c r="A1429" s="1159"/>
      <c r="B1429" s="1158" t="s">
        <v>1580</v>
      </c>
      <c r="C1429" s="1158" t="s">
        <v>763</v>
      </c>
      <c r="D1429" s="1158" t="s">
        <v>86</v>
      </c>
      <c r="E1429" s="1160">
        <v>41358</v>
      </c>
      <c r="F1429" s="812"/>
      <c r="G1429" s="813"/>
      <c r="H1429" s="813"/>
      <c r="I1429" s="813"/>
      <c r="J1429" s="814"/>
      <c r="K1429" s="815"/>
      <c r="L1429" s="816"/>
      <c r="M1429" s="817"/>
      <c r="N1429" s="818"/>
      <c r="O1429" s="819"/>
      <c r="P1429" s="819">
        <v>19047005.120000001</v>
      </c>
      <c r="Q1429" s="820"/>
      <c r="R1429" s="1161"/>
    </row>
    <row r="1430" spans="1:18">
      <c r="A1430" s="1159"/>
      <c r="B1430" s="1158" t="s">
        <v>1581</v>
      </c>
      <c r="C1430" s="1158" t="s">
        <v>850</v>
      </c>
      <c r="D1430" s="1158" t="s">
        <v>92</v>
      </c>
      <c r="E1430" s="1160">
        <v>39885</v>
      </c>
      <c r="F1430" s="812" t="s">
        <v>26</v>
      </c>
      <c r="G1430" s="813">
        <v>9266000</v>
      </c>
      <c r="H1430" s="813">
        <v>9266000</v>
      </c>
      <c r="I1430" s="813">
        <v>543091</v>
      </c>
      <c r="J1430" s="814" t="s">
        <v>662</v>
      </c>
      <c r="K1430" s="815"/>
      <c r="L1430" s="816"/>
      <c r="M1430" s="817"/>
      <c r="N1430" s="818"/>
      <c r="O1430" s="819"/>
      <c r="P1430" s="819"/>
      <c r="Q1430" s="820"/>
      <c r="R1430" s="1161"/>
    </row>
    <row r="1431" spans="1:18">
      <c r="A1431" s="1159" t="s">
        <v>1991</v>
      </c>
      <c r="B1431" s="1158" t="s">
        <v>1582</v>
      </c>
      <c r="C1431" s="1158" t="s">
        <v>1583</v>
      </c>
      <c r="D1431" s="1158" t="s">
        <v>123</v>
      </c>
      <c r="E1431" s="1160">
        <v>39871</v>
      </c>
      <c r="F1431" s="812" t="s">
        <v>49</v>
      </c>
      <c r="G1431" s="813">
        <v>9270000</v>
      </c>
      <c r="H1431" s="813">
        <v>0</v>
      </c>
      <c r="I1431" s="813">
        <v>10536802</v>
      </c>
      <c r="J1431" s="814" t="s">
        <v>657</v>
      </c>
      <c r="K1431" s="815"/>
      <c r="L1431" s="816"/>
      <c r="M1431" s="817"/>
      <c r="N1431" s="818"/>
      <c r="O1431" s="819"/>
      <c r="P1431" s="819"/>
      <c r="Q1431" s="820"/>
      <c r="R1431" s="1161"/>
    </row>
    <row r="1432" spans="1:18">
      <c r="A1432" s="1159"/>
      <c r="B1432" s="1158" t="s">
        <v>1582</v>
      </c>
      <c r="C1432" s="1158" t="s">
        <v>1583</v>
      </c>
      <c r="D1432" s="1158" t="s">
        <v>123</v>
      </c>
      <c r="E1432" s="1160">
        <v>40450</v>
      </c>
      <c r="F1432" s="812"/>
      <c r="G1432" s="813"/>
      <c r="H1432" s="813"/>
      <c r="I1432" s="813"/>
      <c r="J1432" s="814"/>
      <c r="K1432" s="815">
        <v>9270000</v>
      </c>
      <c r="L1432" s="816"/>
      <c r="M1432" s="817">
        <v>9270</v>
      </c>
      <c r="N1432" s="818">
        <v>1000</v>
      </c>
      <c r="O1432" s="819"/>
      <c r="P1432" s="819"/>
      <c r="Q1432" s="820">
        <v>464000</v>
      </c>
      <c r="R1432" s="1161">
        <v>464</v>
      </c>
    </row>
    <row r="1433" spans="1:18">
      <c r="A1433" s="1159" t="s">
        <v>1992</v>
      </c>
      <c r="B1433" s="1158" t="s">
        <v>1584</v>
      </c>
      <c r="C1433" s="1158" t="s">
        <v>1585</v>
      </c>
      <c r="D1433" s="1158" t="s">
        <v>87</v>
      </c>
      <c r="E1433" s="1160">
        <v>39829</v>
      </c>
      <c r="F1433" s="812" t="s">
        <v>49</v>
      </c>
      <c r="G1433" s="813">
        <v>4500000</v>
      </c>
      <c r="H1433" s="813">
        <v>0</v>
      </c>
      <c r="I1433" s="813">
        <v>5355156.75</v>
      </c>
      <c r="J1433" s="814" t="s">
        <v>657</v>
      </c>
      <c r="K1433" s="815"/>
      <c r="L1433" s="816"/>
      <c r="M1433" s="817"/>
      <c r="N1433" s="818"/>
      <c r="O1433" s="819"/>
      <c r="P1433" s="819"/>
      <c r="Q1433" s="820"/>
      <c r="R1433" s="1161"/>
    </row>
    <row r="1434" spans="1:18">
      <c r="A1434" s="1159"/>
      <c r="B1434" s="1158" t="s">
        <v>1584</v>
      </c>
      <c r="C1434" s="1158" t="s">
        <v>1585</v>
      </c>
      <c r="D1434" s="1158" t="s">
        <v>87</v>
      </c>
      <c r="E1434" s="1160">
        <v>40766</v>
      </c>
      <c r="F1434" s="812"/>
      <c r="G1434" s="813"/>
      <c r="H1434" s="813"/>
      <c r="I1434" s="813"/>
      <c r="J1434" s="814"/>
      <c r="K1434" s="815">
        <v>4500000</v>
      </c>
      <c r="L1434" s="816"/>
      <c r="M1434" s="817">
        <v>4500</v>
      </c>
      <c r="N1434" s="818">
        <v>1000</v>
      </c>
      <c r="O1434" s="819"/>
      <c r="P1434" s="819"/>
      <c r="Q1434" s="820">
        <v>225000</v>
      </c>
      <c r="R1434" s="1161">
        <v>225</v>
      </c>
    </row>
    <row r="1435" spans="1:18">
      <c r="A1435" s="1159"/>
      <c r="B1435" s="1158" t="s">
        <v>1586</v>
      </c>
      <c r="C1435" s="1158" t="s">
        <v>1587</v>
      </c>
      <c r="D1435" s="1158" t="s">
        <v>90</v>
      </c>
      <c r="E1435" s="1160">
        <v>39829</v>
      </c>
      <c r="F1435" s="812" t="s">
        <v>26</v>
      </c>
      <c r="G1435" s="813">
        <v>32538000</v>
      </c>
      <c r="H1435" s="813">
        <v>0</v>
      </c>
      <c r="I1435" s="813">
        <v>35195847.130000003</v>
      </c>
      <c r="J1435" s="814" t="s">
        <v>673</v>
      </c>
      <c r="K1435" s="815"/>
      <c r="L1435" s="816"/>
      <c r="M1435" s="817"/>
      <c r="N1435" s="818"/>
      <c r="O1435" s="819"/>
      <c r="P1435" s="819"/>
      <c r="Q1435" s="820"/>
      <c r="R1435" s="1161"/>
    </row>
    <row r="1436" spans="1:18">
      <c r="A1436" s="1159"/>
      <c r="B1436" s="1158" t="s">
        <v>1586</v>
      </c>
      <c r="C1436" s="1158" t="s">
        <v>1587</v>
      </c>
      <c r="D1436" s="1158" t="s">
        <v>90</v>
      </c>
      <c r="E1436" s="1160">
        <v>41093</v>
      </c>
      <c r="F1436" s="812"/>
      <c r="G1436" s="813"/>
      <c r="H1436" s="813"/>
      <c r="I1436" s="813"/>
      <c r="J1436" s="814"/>
      <c r="K1436" s="815">
        <v>28893744</v>
      </c>
      <c r="L1436" s="816">
        <v>-433406.16</v>
      </c>
      <c r="M1436" s="817">
        <v>32538</v>
      </c>
      <c r="N1436" s="818">
        <v>888</v>
      </c>
      <c r="O1436" s="819">
        <v>-3644256</v>
      </c>
      <c r="P1436" s="819"/>
      <c r="Q1436" s="820"/>
      <c r="R1436" s="1161"/>
    </row>
    <row r="1437" spans="1:18">
      <c r="A1437" s="1159"/>
      <c r="B1437" s="1158" t="s">
        <v>1586</v>
      </c>
      <c r="C1437" s="1158" t="s">
        <v>1587</v>
      </c>
      <c r="D1437" s="1158" t="s">
        <v>90</v>
      </c>
      <c r="E1437" s="1160">
        <v>41129</v>
      </c>
      <c r="F1437" s="812"/>
      <c r="G1437" s="813"/>
      <c r="H1437" s="813"/>
      <c r="I1437" s="813"/>
      <c r="J1437" s="814"/>
      <c r="K1437" s="815"/>
      <c r="L1437" s="816"/>
      <c r="M1437" s="817"/>
      <c r="N1437" s="818"/>
      <c r="O1437" s="819"/>
      <c r="P1437" s="819"/>
      <c r="Q1437" s="820">
        <v>1100000</v>
      </c>
      <c r="R1437" s="1161">
        <v>778421</v>
      </c>
    </row>
    <row r="1438" spans="1:18">
      <c r="A1438" s="1159">
        <v>44</v>
      </c>
      <c r="B1438" s="1158" t="s">
        <v>1588</v>
      </c>
      <c r="C1438" s="1158" t="s">
        <v>1589</v>
      </c>
      <c r="D1438" s="1158" t="s">
        <v>80</v>
      </c>
      <c r="E1438" s="1160">
        <v>39857</v>
      </c>
      <c r="F1438" s="812" t="s">
        <v>26</v>
      </c>
      <c r="G1438" s="813">
        <v>38237000</v>
      </c>
      <c r="H1438" s="813">
        <v>0</v>
      </c>
      <c r="I1438" s="813">
        <v>44286567.329999998</v>
      </c>
      <c r="J1438" s="814" t="s">
        <v>657</v>
      </c>
      <c r="K1438" s="815"/>
      <c r="L1438" s="816"/>
      <c r="M1438" s="817"/>
      <c r="N1438" s="818"/>
      <c r="O1438" s="819"/>
      <c r="P1438" s="819"/>
      <c r="Q1438" s="820"/>
      <c r="R1438" s="1161"/>
    </row>
    <row r="1439" spans="1:18">
      <c r="A1439" s="1159"/>
      <c r="B1439" s="1158" t="s">
        <v>1588</v>
      </c>
      <c r="C1439" s="1158" t="s">
        <v>1589</v>
      </c>
      <c r="D1439" s="1158" t="s">
        <v>80</v>
      </c>
      <c r="E1439" s="1160">
        <v>40801</v>
      </c>
      <c r="F1439" s="812"/>
      <c r="G1439" s="813"/>
      <c r="H1439" s="813"/>
      <c r="I1439" s="813"/>
      <c r="J1439" s="814"/>
      <c r="K1439" s="815">
        <v>38237000</v>
      </c>
      <c r="L1439" s="816"/>
      <c r="M1439" s="817">
        <v>38237</v>
      </c>
      <c r="N1439" s="818">
        <v>1000</v>
      </c>
      <c r="O1439" s="819"/>
      <c r="P1439" s="819"/>
      <c r="Q1439" s="820"/>
      <c r="R1439" s="1161"/>
    </row>
    <row r="1440" spans="1:18">
      <c r="A1440" s="1159"/>
      <c r="B1440" s="1158" t="s">
        <v>1588</v>
      </c>
      <c r="C1440" s="1158" t="s">
        <v>1589</v>
      </c>
      <c r="D1440" s="1158" t="s">
        <v>80</v>
      </c>
      <c r="E1440" s="1160">
        <v>40863</v>
      </c>
      <c r="F1440" s="812"/>
      <c r="G1440" s="813"/>
      <c r="H1440" s="813"/>
      <c r="I1440" s="813"/>
      <c r="J1440" s="814"/>
      <c r="K1440" s="815"/>
      <c r="L1440" s="816"/>
      <c r="M1440" s="817"/>
      <c r="N1440" s="818"/>
      <c r="O1440" s="819"/>
      <c r="P1440" s="819"/>
      <c r="Q1440" s="820">
        <v>1100000</v>
      </c>
      <c r="R1440" s="1161">
        <v>521888</v>
      </c>
    </row>
    <row r="1441" spans="1:18">
      <c r="A1441" s="1159">
        <v>8</v>
      </c>
      <c r="B1441" s="1158" t="s">
        <v>1590</v>
      </c>
      <c r="C1441" s="1158" t="s">
        <v>987</v>
      </c>
      <c r="D1441" s="1158" t="s">
        <v>55</v>
      </c>
      <c r="E1441" s="1160">
        <v>40116</v>
      </c>
      <c r="F1441" s="812" t="s">
        <v>49</v>
      </c>
      <c r="G1441" s="813">
        <v>6229000</v>
      </c>
      <c r="H1441" s="813">
        <v>0</v>
      </c>
      <c r="I1441" s="813">
        <v>7190593.3300000001</v>
      </c>
      <c r="J1441" s="814" t="s">
        <v>657</v>
      </c>
      <c r="K1441" s="815"/>
      <c r="L1441" s="816"/>
      <c r="M1441" s="817"/>
      <c r="N1441" s="818"/>
      <c r="O1441" s="819"/>
      <c r="P1441" s="819"/>
      <c r="Q1441" s="820"/>
      <c r="R1441" s="1161"/>
    </row>
    <row r="1442" spans="1:18">
      <c r="A1442" s="1159"/>
      <c r="B1442" s="1158" t="s">
        <v>1590</v>
      </c>
      <c r="C1442" s="1158" t="s">
        <v>987</v>
      </c>
      <c r="D1442" s="1158" t="s">
        <v>55</v>
      </c>
      <c r="E1442" s="1160">
        <v>41547</v>
      </c>
      <c r="F1442" s="812"/>
      <c r="G1442" s="813"/>
      <c r="H1442" s="813"/>
      <c r="I1442" s="813"/>
      <c r="J1442" s="814"/>
      <c r="K1442" s="815">
        <v>6229000</v>
      </c>
      <c r="L1442" s="816"/>
      <c r="M1442" s="817">
        <v>6229</v>
      </c>
      <c r="N1442" s="818">
        <v>1000</v>
      </c>
      <c r="O1442" s="819"/>
      <c r="P1442" s="819"/>
      <c r="Q1442" s="820">
        <v>311000</v>
      </c>
      <c r="R1442" s="1161">
        <v>311</v>
      </c>
    </row>
    <row r="1443" spans="1:18">
      <c r="A1443" s="1159" t="s">
        <v>1997</v>
      </c>
      <c r="B1443" s="1158" t="s">
        <v>1591</v>
      </c>
      <c r="C1443" s="1158" t="s">
        <v>1592</v>
      </c>
      <c r="D1443" s="1158" t="s">
        <v>105</v>
      </c>
      <c r="E1443" s="1160">
        <v>39983</v>
      </c>
      <c r="F1443" s="812" t="s">
        <v>49</v>
      </c>
      <c r="G1443" s="813">
        <v>8900000</v>
      </c>
      <c r="H1443" s="813">
        <v>0</v>
      </c>
      <c r="I1443" s="813">
        <v>9139863.6099999994</v>
      </c>
      <c r="J1443" s="814" t="s">
        <v>673</v>
      </c>
      <c r="K1443" s="815"/>
      <c r="L1443" s="816"/>
      <c r="M1443" s="817"/>
      <c r="N1443" s="818"/>
      <c r="O1443" s="819"/>
      <c r="P1443" s="819"/>
      <c r="Q1443" s="820"/>
      <c r="R1443" s="1161"/>
    </row>
    <row r="1444" spans="1:18">
      <c r="A1444" s="1159"/>
      <c r="B1444" s="1158" t="s">
        <v>1591</v>
      </c>
      <c r="C1444" s="1158" t="s">
        <v>1592</v>
      </c>
      <c r="D1444" s="1158" t="s">
        <v>105</v>
      </c>
      <c r="E1444" s="1160">
        <v>41542</v>
      </c>
      <c r="F1444" s="812"/>
      <c r="G1444" s="813"/>
      <c r="H1444" s="813"/>
      <c r="I1444" s="813"/>
      <c r="J1444" s="814"/>
      <c r="K1444" s="815">
        <v>8073279</v>
      </c>
      <c r="L1444" s="816"/>
      <c r="M1444" s="817">
        <v>8900</v>
      </c>
      <c r="N1444" s="818">
        <v>907.1</v>
      </c>
      <c r="O1444" s="819">
        <v>-826721</v>
      </c>
      <c r="P1444" s="819"/>
      <c r="Q1444" s="820">
        <v>253383.25</v>
      </c>
      <c r="R1444" s="1161">
        <v>268</v>
      </c>
    </row>
    <row r="1445" spans="1:18">
      <c r="A1445" s="1159"/>
      <c r="B1445" s="1158" t="s">
        <v>1591</v>
      </c>
      <c r="C1445" s="1158" t="s">
        <v>1592</v>
      </c>
      <c r="D1445" s="1158" t="s">
        <v>105</v>
      </c>
      <c r="E1445" s="1160">
        <v>41576</v>
      </c>
      <c r="F1445" s="812"/>
      <c r="G1445" s="813"/>
      <c r="H1445" s="813"/>
      <c r="I1445" s="813"/>
      <c r="J1445" s="814"/>
      <c r="K1445" s="815"/>
      <c r="L1445" s="816">
        <v>-80732.789999999994</v>
      </c>
      <c r="M1445" s="817"/>
      <c r="N1445" s="818"/>
      <c r="O1445" s="819"/>
      <c r="P1445" s="819"/>
      <c r="Q1445" s="820"/>
      <c r="R1445" s="1161"/>
    </row>
    <row r="1446" spans="1:18">
      <c r="A1446" s="1159" t="s">
        <v>1992</v>
      </c>
      <c r="B1446" s="1158" t="s">
        <v>1593</v>
      </c>
      <c r="C1446" s="1158" t="s">
        <v>1594</v>
      </c>
      <c r="D1446" s="1158" t="s">
        <v>81</v>
      </c>
      <c r="E1446" s="1160">
        <v>39829</v>
      </c>
      <c r="F1446" s="812" t="s">
        <v>49</v>
      </c>
      <c r="G1446" s="813">
        <v>3800000</v>
      </c>
      <c r="H1446" s="813">
        <v>0</v>
      </c>
      <c r="I1446" s="813">
        <v>4510626.3899999997</v>
      </c>
      <c r="J1446" s="814" t="s">
        <v>657</v>
      </c>
      <c r="K1446" s="815"/>
      <c r="L1446" s="816"/>
      <c r="M1446" s="817"/>
      <c r="N1446" s="818"/>
      <c r="O1446" s="819"/>
      <c r="P1446" s="819"/>
      <c r="Q1446" s="820"/>
      <c r="R1446" s="1161"/>
    </row>
    <row r="1447" spans="1:18">
      <c r="A1447" s="1159"/>
      <c r="B1447" s="1158" t="s">
        <v>1593</v>
      </c>
      <c r="C1447" s="1158" t="s">
        <v>1594</v>
      </c>
      <c r="D1447" s="1158" t="s">
        <v>81</v>
      </c>
      <c r="E1447" s="1160">
        <v>40745</v>
      </c>
      <c r="F1447" s="812"/>
      <c r="G1447" s="813"/>
      <c r="H1447" s="813"/>
      <c r="I1447" s="813"/>
      <c r="J1447" s="814"/>
      <c r="K1447" s="815">
        <v>3800000</v>
      </c>
      <c r="L1447" s="816"/>
      <c r="M1447" s="817">
        <v>3800</v>
      </c>
      <c r="N1447" s="818">
        <v>1000</v>
      </c>
      <c r="O1447" s="819"/>
      <c r="P1447" s="819"/>
      <c r="Q1447" s="820">
        <v>190000</v>
      </c>
      <c r="R1447" s="1161">
        <v>190</v>
      </c>
    </row>
    <row r="1448" spans="1:18">
      <c r="A1448" s="1159" t="s">
        <v>1992</v>
      </c>
      <c r="B1448" s="1158" t="s">
        <v>1595</v>
      </c>
      <c r="C1448" s="1158" t="s">
        <v>1596</v>
      </c>
      <c r="D1448" s="1158" t="s">
        <v>107</v>
      </c>
      <c r="E1448" s="1160">
        <v>39822</v>
      </c>
      <c r="F1448" s="812" t="s">
        <v>49</v>
      </c>
      <c r="G1448" s="813">
        <v>2995000</v>
      </c>
      <c r="H1448" s="813">
        <v>0</v>
      </c>
      <c r="I1448" s="813">
        <v>3570810.92</v>
      </c>
      <c r="J1448" s="814" t="s">
        <v>657</v>
      </c>
      <c r="K1448" s="815"/>
      <c r="L1448" s="816"/>
      <c r="M1448" s="817"/>
      <c r="N1448" s="818"/>
      <c r="O1448" s="819"/>
      <c r="P1448" s="819"/>
      <c r="Q1448" s="820"/>
      <c r="R1448" s="1161"/>
    </row>
    <row r="1449" spans="1:18">
      <c r="A1449" s="1159"/>
      <c r="B1449" s="1158" t="s">
        <v>1595</v>
      </c>
      <c r="C1449" s="1158" t="s">
        <v>1596</v>
      </c>
      <c r="D1449" s="1158" t="s">
        <v>107</v>
      </c>
      <c r="E1449" s="1160">
        <v>40773</v>
      </c>
      <c r="F1449" s="812"/>
      <c r="G1449" s="813"/>
      <c r="H1449" s="813"/>
      <c r="I1449" s="813"/>
      <c r="J1449" s="814"/>
      <c r="K1449" s="815">
        <v>2995000</v>
      </c>
      <c r="L1449" s="816"/>
      <c r="M1449" s="817">
        <v>2995</v>
      </c>
      <c r="N1449" s="818">
        <v>1000</v>
      </c>
      <c r="O1449" s="819"/>
      <c r="P1449" s="819"/>
      <c r="Q1449" s="820">
        <v>150000</v>
      </c>
      <c r="R1449" s="1161">
        <v>150</v>
      </c>
    </row>
    <row r="1450" spans="1:18">
      <c r="A1450" s="1159">
        <v>8</v>
      </c>
      <c r="B1450" s="1158" t="s">
        <v>1597</v>
      </c>
      <c r="C1450" s="1158" t="s">
        <v>1598</v>
      </c>
      <c r="D1450" s="1158" t="s">
        <v>112</v>
      </c>
      <c r="E1450" s="1160">
        <v>39878</v>
      </c>
      <c r="F1450" s="812" t="s">
        <v>49</v>
      </c>
      <c r="G1450" s="813">
        <v>9982000</v>
      </c>
      <c r="H1450" s="813">
        <v>9982000</v>
      </c>
      <c r="I1450" s="813">
        <v>784281.5</v>
      </c>
      <c r="J1450" s="814" t="s">
        <v>662</v>
      </c>
      <c r="K1450" s="815"/>
      <c r="L1450" s="816"/>
      <c r="M1450" s="817"/>
      <c r="N1450" s="818"/>
      <c r="O1450" s="819"/>
      <c r="P1450" s="819"/>
      <c r="Q1450" s="820"/>
      <c r="R1450" s="1161"/>
    </row>
    <row r="1451" spans="1:18">
      <c r="A1451" s="1159" t="s">
        <v>1992</v>
      </c>
      <c r="B1451" s="1158" t="s">
        <v>1599</v>
      </c>
      <c r="C1451" s="1158" t="s">
        <v>1600</v>
      </c>
      <c r="D1451" s="1158" t="s">
        <v>120</v>
      </c>
      <c r="E1451" s="1160">
        <v>39871</v>
      </c>
      <c r="F1451" s="812" t="s">
        <v>49</v>
      </c>
      <c r="G1451" s="813">
        <v>2655000</v>
      </c>
      <c r="H1451" s="813">
        <v>0</v>
      </c>
      <c r="I1451" s="813">
        <v>3135328</v>
      </c>
      <c r="J1451" s="814" t="s">
        <v>657</v>
      </c>
      <c r="K1451" s="815"/>
      <c r="L1451" s="816"/>
      <c r="M1451" s="817"/>
      <c r="N1451" s="818"/>
      <c r="O1451" s="819"/>
      <c r="P1451" s="819"/>
      <c r="Q1451" s="820"/>
      <c r="R1451" s="1161"/>
    </row>
    <row r="1452" spans="1:18">
      <c r="A1452" s="1159"/>
      <c r="B1452" s="1158" t="s">
        <v>1599</v>
      </c>
      <c r="C1452" s="1158" t="s">
        <v>1600</v>
      </c>
      <c r="D1452" s="1158" t="s">
        <v>120</v>
      </c>
      <c r="E1452" s="1160">
        <v>40745</v>
      </c>
      <c r="F1452" s="812"/>
      <c r="G1452" s="813"/>
      <c r="H1452" s="813"/>
      <c r="I1452" s="813"/>
      <c r="J1452" s="814"/>
      <c r="K1452" s="815">
        <v>2655000</v>
      </c>
      <c r="L1452" s="816"/>
      <c r="M1452" s="817">
        <v>2655</v>
      </c>
      <c r="N1452" s="818">
        <v>1000</v>
      </c>
      <c r="O1452" s="819"/>
      <c r="P1452" s="819"/>
      <c r="Q1452" s="820">
        <v>133000</v>
      </c>
      <c r="R1452" s="1161">
        <v>133</v>
      </c>
    </row>
    <row r="1453" spans="1:18">
      <c r="A1453" s="1159" t="s">
        <v>2071</v>
      </c>
      <c r="B1453" s="1158" t="s">
        <v>1601</v>
      </c>
      <c r="C1453" s="1158" t="s">
        <v>1602</v>
      </c>
      <c r="D1453" s="1158" t="s">
        <v>87</v>
      </c>
      <c r="E1453" s="1160">
        <v>40109</v>
      </c>
      <c r="F1453" s="812" t="s">
        <v>49</v>
      </c>
      <c r="G1453" s="813">
        <v>12700000</v>
      </c>
      <c r="H1453" s="813">
        <v>0</v>
      </c>
      <c r="I1453" s="813">
        <v>14594338.99</v>
      </c>
      <c r="J1453" s="814" t="s">
        <v>657</v>
      </c>
      <c r="K1453" s="815"/>
      <c r="L1453" s="816"/>
      <c r="M1453" s="817"/>
      <c r="N1453" s="818"/>
      <c r="O1453" s="819"/>
      <c r="P1453" s="819"/>
      <c r="Q1453" s="820"/>
      <c r="R1453" s="1161"/>
    </row>
    <row r="1454" spans="1:18">
      <c r="A1454" s="1159"/>
      <c r="B1454" s="1158" t="s">
        <v>1601</v>
      </c>
      <c r="C1454" s="1158" t="s">
        <v>1602</v>
      </c>
      <c r="D1454" s="1158" t="s">
        <v>87</v>
      </c>
      <c r="E1454" s="1160">
        <v>40934</v>
      </c>
      <c r="F1454" s="812"/>
      <c r="G1454" s="813"/>
      <c r="H1454" s="813"/>
      <c r="I1454" s="813"/>
      <c r="J1454" s="814"/>
      <c r="K1454" s="815">
        <v>12700000</v>
      </c>
      <c r="L1454" s="816"/>
      <c r="M1454" s="817">
        <v>12700</v>
      </c>
      <c r="N1454" s="818">
        <v>1000</v>
      </c>
      <c r="O1454" s="819"/>
      <c r="P1454" s="819"/>
      <c r="Q1454" s="820">
        <v>381000</v>
      </c>
      <c r="R1454" s="1161">
        <v>381</v>
      </c>
    </row>
    <row r="1455" spans="1:18">
      <c r="A1455" s="1159" t="s">
        <v>1993</v>
      </c>
      <c r="B1455" s="1158" t="s">
        <v>1603</v>
      </c>
      <c r="C1455" s="1158" t="s">
        <v>1604</v>
      </c>
      <c r="D1455" s="1158" t="s">
        <v>92</v>
      </c>
      <c r="E1455" s="1160">
        <v>39857</v>
      </c>
      <c r="F1455" s="812" t="s">
        <v>49</v>
      </c>
      <c r="G1455" s="813">
        <v>1500000</v>
      </c>
      <c r="H1455" s="813">
        <v>0</v>
      </c>
      <c r="I1455" s="813">
        <v>1718159.5</v>
      </c>
      <c r="J1455" s="814" t="s">
        <v>673</v>
      </c>
      <c r="K1455" s="815"/>
      <c r="L1455" s="816"/>
      <c r="M1455" s="817"/>
      <c r="N1455" s="818"/>
      <c r="O1455" s="819"/>
      <c r="P1455" s="819"/>
      <c r="Q1455" s="820"/>
      <c r="R1455" s="1161"/>
    </row>
    <row r="1456" spans="1:18">
      <c r="A1456" s="1159"/>
      <c r="B1456" s="1158" t="s">
        <v>1603</v>
      </c>
      <c r="C1456" s="1158" t="s">
        <v>1604</v>
      </c>
      <c r="D1456" s="1158" t="s">
        <v>92</v>
      </c>
      <c r="E1456" s="1160">
        <v>41221</v>
      </c>
      <c r="F1456" s="812"/>
      <c r="G1456" s="813"/>
      <c r="H1456" s="813"/>
      <c r="I1456" s="813"/>
      <c r="J1456" s="814"/>
      <c r="K1456" s="815">
        <v>246975</v>
      </c>
      <c r="L1456" s="816"/>
      <c r="M1456" s="817">
        <v>267</v>
      </c>
      <c r="N1456" s="818">
        <v>925</v>
      </c>
      <c r="O1456" s="819">
        <v>-20025</v>
      </c>
      <c r="P1456" s="819"/>
      <c r="Q1456" s="820"/>
      <c r="R1456" s="1161"/>
    </row>
    <row r="1457" spans="1:18">
      <c r="A1457" s="1159"/>
      <c r="B1457" s="1158" t="s">
        <v>1603</v>
      </c>
      <c r="C1457" s="1158" t="s">
        <v>1604</v>
      </c>
      <c r="D1457" s="1158" t="s">
        <v>92</v>
      </c>
      <c r="E1457" s="1160">
        <v>41222</v>
      </c>
      <c r="F1457" s="812"/>
      <c r="G1457" s="813"/>
      <c r="H1457" s="813"/>
      <c r="I1457" s="813"/>
      <c r="J1457" s="814"/>
      <c r="K1457" s="815">
        <v>1140525</v>
      </c>
      <c r="L1457" s="816"/>
      <c r="M1457" s="817">
        <v>1233</v>
      </c>
      <c r="N1457" s="818">
        <v>925</v>
      </c>
      <c r="O1457" s="819">
        <v>-92475</v>
      </c>
      <c r="P1457" s="819"/>
      <c r="Q1457" s="820">
        <v>50000</v>
      </c>
      <c r="R1457" s="1161">
        <v>75</v>
      </c>
    </row>
    <row r="1458" spans="1:18">
      <c r="A1458" s="1159"/>
      <c r="B1458" s="1158" t="s">
        <v>1603</v>
      </c>
      <c r="C1458" s="1158" t="s">
        <v>1604</v>
      </c>
      <c r="D1458" s="1158" t="s">
        <v>92</v>
      </c>
      <c r="E1458" s="1160">
        <v>41285</v>
      </c>
      <c r="F1458" s="812"/>
      <c r="G1458" s="813"/>
      <c r="H1458" s="813"/>
      <c r="I1458" s="813"/>
      <c r="J1458" s="814"/>
      <c r="K1458" s="815"/>
      <c r="L1458" s="816">
        <v>-13875</v>
      </c>
      <c r="M1458" s="817"/>
      <c r="N1458" s="818"/>
      <c r="O1458" s="819"/>
      <c r="P1458" s="819"/>
      <c r="Q1458" s="820"/>
      <c r="R1458" s="1161"/>
    </row>
    <row r="1459" spans="1:18">
      <c r="A1459" s="1159"/>
      <c r="B1459" s="1158" t="s">
        <v>1603</v>
      </c>
      <c r="C1459" s="1158" t="s">
        <v>1604</v>
      </c>
      <c r="D1459" s="1158" t="s">
        <v>92</v>
      </c>
      <c r="E1459" s="1160">
        <v>41359</v>
      </c>
      <c r="F1459" s="812"/>
      <c r="G1459" s="813"/>
      <c r="H1459" s="813"/>
      <c r="I1459" s="813"/>
      <c r="J1459" s="814"/>
      <c r="K1459" s="815"/>
      <c r="L1459" s="816">
        <v>-11125</v>
      </c>
      <c r="M1459" s="817"/>
      <c r="N1459" s="818"/>
      <c r="O1459" s="819"/>
      <c r="P1459" s="819"/>
      <c r="Q1459" s="820"/>
      <c r="R1459" s="1161"/>
    </row>
    <row r="1460" spans="1:18">
      <c r="A1460" s="1159">
        <v>11</v>
      </c>
      <c r="B1460" s="1158" t="s">
        <v>1605</v>
      </c>
      <c r="C1460" s="1158" t="s">
        <v>773</v>
      </c>
      <c r="D1460" s="1158" t="s">
        <v>108</v>
      </c>
      <c r="E1460" s="1160">
        <v>39766</v>
      </c>
      <c r="F1460" s="812" t="s">
        <v>26</v>
      </c>
      <c r="G1460" s="813">
        <v>3500000000</v>
      </c>
      <c r="H1460" s="813">
        <v>0</v>
      </c>
      <c r="I1460" s="813">
        <v>4138055555.5500002</v>
      </c>
      <c r="J1460" s="814" t="s">
        <v>657</v>
      </c>
      <c r="K1460" s="815"/>
      <c r="L1460" s="816"/>
      <c r="M1460" s="817"/>
      <c r="N1460" s="818"/>
      <c r="O1460" s="819"/>
      <c r="P1460" s="819"/>
      <c r="Q1460" s="820"/>
      <c r="R1460" s="1161"/>
    </row>
    <row r="1461" spans="1:18">
      <c r="A1461" s="1159"/>
      <c r="B1461" s="1158" t="s">
        <v>1605</v>
      </c>
      <c r="C1461" s="1158" t="s">
        <v>773</v>
      </c>
      <c r="D1461" s="1158" t="s">
        <v>108</v>
      </c>
      <c r="E1461" s="1160">
        <v>41003</v>
      </c>
      <c r="F1461" s="812"/>
      <c r="G1461" s="813"/>
      <c r="H1461" s="813"/>
      <c r="I1461" s="813"/>
      <c r="J1461" s="814"/>
      <c r="K1461" s="815">
        <v>3500000000</v>
      </c>
      <c r="L1461" s="816"/>
      <c r="M1461" s="817">
        <v>3500000</v>
      </c>
      <c r="N1461" s="818">
        <v>1000</v>
      </c>
      <c r="O1461" s="819"/>
      <c r="P1461" s="819"/>
      <c r="Q1461" s="820"/>
      <c r="R1461" s="1161"/>
    </row>
    <row r="1462" spans="1:18">
      <c r="A1462" s="1159"/>
      <c r="B1462" s="1158" t="s">
        <v>1605</v>
      </c>
      <c r="C1462" s="1158" t="s">
        <v>773</v>
      </c>
      <c r="D1462" s="1158" t="s">
        <v>108</v>
      </c>
      <c r="E1462" s="1160">
        <v>41031</v>
      </c>
      <c r="F1462" s="812"/>
      <c r="G1462" s="813"/>
      <c r="H1462" s="813"/>
      <c r="I1462" s="813"/>
      <c r="J1462" s="814"/>
      <c r="K1462" s="815"/>
      <c r="L1462" s="816"/>
      <c r="M1462" s="817"/>
      <c r="N1462" s="818"/>
      <c r="O1462" s="819"/>
      <c r="P1462" s="819"/>
      <c r="Q1462" s="820">
        <v>45000000</v>
      </c>
      <c r="R1462" s="1161">
        <v>48253677</v>
      </c>
    </row>
    <row r="1463" spans="1:18">
      <c r="A1463" s="1159">
        <v>8</v>
      </c>
      <c r="B1463" s="1158" t="s">
        <v>1606</v>
      </c>
      <c r="C1463" s="1158" t="s">
        <v>1607</v>
      </c>
      <c r="D1463" s="1158" t="s">
        <v>90</v>
      </c>
      <c r="E1463" s="1160">
        <v>39857</v>
      </c>
      <c r="F1463" s="812" t="s">
        <v>49</v>
      </c>
      <c r="G1463" s="813">
        <v>40000000</v>
      </c>
      <c r="H1463" s="813">
        <v>0</v>
      </c>
      <c r="I1463" s="813">
        <v>45820950.799999997</v>
      </c>
      <c r="J1463" s="814" t="s">
        <v>673</v>
      </c>
      <c r="K1463" s="815"/>
      <c r="L1463" s="816"/>
      <c r="M1463" s="817"/>
      <c r="N1463" s="818"/>
      <c r="O1463" s="819"/>
      <c r="P1463" s="819"/>
      <c r="Q1463" s="820"/>
      <c r="R1463" s="1161"/>
    </row>
    <row r="1464" spans="1:18">
      <c r="A1464" s="1159"/>
      <c r="B1464" s="1158" t="s">
        <v>1606</v>
      </c>
      <c r="C1464" s="1158" t="s">
        <v>1607</v>
      </c>
      <c r="D1464" s="1158" t="s">
        <v>90</v>
      </c>
      <c r="E1464" s="1160">
        <v>41542</v>
      </c>
      <c r="F1464" s="812"/>
      <c r="G1464" s="813"/>
      <c r="H1464" s="813"/>
      <c r="I1464" s="813"/>
      <c r="J1464" s="814"/>
      <c r="K1464" s="815">
        <v>40000000</v>
      </c>
      <c r="L1464" s="816"/>
      <c r="M1464" s="817">
        <v>40000</v>
      </c>
      <c r="N1464" s="818">
        <v>1004.9</v>
      </c>
      <c r="O1464" s="819"/>
      <c r="P1464" s="819">
        <v>196000</v>
      </c>
      <c r="Q1464" s="820">
        <v>2199799.7999999998</v>
      </c>
      <c r="R1464" s="1161">
        <v>2000</v>
      </c>
    </row>
    <row r="1465" spans="1:18">
      <c r="A1465" s="1159"/>
      <c r="B1465" s="1158" t="s">
        <v>1606</v>
      </c>
      <c r="C1465" s="1158" t="s">
        <v>1607</v>
      </c>
      <c r="D1465" s="1158" t="s">
        <v>90</v>
      </c>
      <c r="E1465" s="1160">
        <v>41576</v>
      </c>
      <c r="F1465" s="812"/>
      <c r="G1465" s="813"/>
      <c r="H1465" s="813"/>
      <c r="I1465" s="813"/>
      <c r="J1465" s="814"/>
      <c r="K1465" s="815"/>
      <c r="L1465" s="816">
        <v>-401960</v>
      </c>
      <c r="M1465" s="817"/>
      <c r="N1465" s="818"/>
      <c r="O1465" s="819"/>
      <c r="P1465" s="819"/>
      <c r="Q1465" s="820"/>
      <c r="R1465" s="1161"/>
    </row>
    <row r="1466" spans="1:18">
      <c r="A1466" s="1159" t="s">
        <v>1993</v>
      </c>
      <c r="B1466" s="1158" t="s">
        <v>1608</v>
      </c>
      <c r="C1466" s="1158" t="s">
        <v>1609</v>
      </c>
      <c r="D1466" s="1158" t="s">
        <v>88</v>
      </c>
      <c r="E1466" s="1160">
        <v>39871</v>
      </c>
      <c r="F1466" s="812" t="s">
        <v>49</v>
      </c>
      <c r="G1466" s="813">
        <v>10900000</v>
      </c>
      <c r="H1466" s="813">
        <v>0</v>
      </c>
      <c r="I1466" s="813">
        <v>9630106.9299999997</v>
      </c>
      <c r="J1466" s="814" t="s">
        <v>673</v>
      </c>
      <c r="K1466" s="815"/>
      <c r="L1466" s="816"/>
      <c r="M1466" s="817"/>
      <c r="N1466" s="818"/>
      <c r="O1466" s="819"/>
      <c r="P1466" s="819"/>
      <c r="Q1466" s="820"/>
      <c r="R1466" s="1161"/>
    </row>
    <row r="1467" spans="1:18">
      <c r="A1467" s="1159"/>
      <c r="B1467" s="1158" t="s">
        <v>1608</v>
      </c>
      <c r="C1467" s="1158" t="s">
        <v>1609</v>
      </c>
      <c r="D1467" s="1158" t="s">
        <v>88</v>
      </c>
      <c r="E1467" s="1160">
        <v>41325</v>
      </c>
      <c r="F1467" s="812"/>
      <c r="G1467" s="813"/>
      <c r="H1467" s="813"/>
      <c r="I1467" s="813"/>
      <c r="J1467" s="814"/>
      <c r="K1467" s="815">
        <v>8966340</v>
      </c>
      <c r="L1467" s="816"/>
      <c r="M1467" s="817">
        <v>10900</v>
      </c>
      <c r="N1467" s="818">
        <v>822.6</v>
      </c>
      <c r="O1467" s="819">
        <v>-1933660</v>
      </c>
      <c r="P1467" s="819"/>
      <c r="Q1467" s="820">
        <v>476206.83</v>
      </c>
      <c r="R1467" s="1161">
        <v>545</v>
      </c>
    </row>
    <row r="1468" spans="1:18">
      <c r="A1468" s="1159"/>
      <c r="B1468" s="1158" t="s">
        <v>1608</v>
      </c>
      <c r="C1468" s="1158" t="s">
        <v>1609</v>
      </c>
      <c r="D1468" s="1158" t="s">
        <v>88</v>
      </c>
      <c r="E1468" s="1160">
        <v>41359</v>
      </c>
      <c r="F1468" s="812"/>
      <c r="G1468" s="813"/>
      <c r="H1468" s="813"/>
      <c r="I1468" s="813"/>
      <c r="J1468" s="814"/>
      <c r="K1468" s="815"/>
      <c r="L1468" s="816">
        <v>-89663.4</v>
      </c>
      <c r="M1468" s="817"/>
      <c r="N1468" s="818"/>
      <c r="O1468" s="819"/>
      <c r="P1468" s="819"/>
      <c r="Q1468" s="820"/>
      <c r="R1468" s="1161"/>
    </row>
    <row r="1469" spans="1:18">
      <c r="A1469" s="1159">
        <v>8</v>
      </c>
      <c r="B1469" s="1158" t="s">
        <v>1610</v>
      </c>
      <c r="C1469" s="1158" t="s">
        <v>1611</v>
      </c>
      <c r="D1469" s="1158" t="s">
        <v>86</v>
      </c>
      <c r="E1469" s="1160">
        <v>39822</v>
      </c>
      <c r="F1469" s="812" t="s">
        <v>49</v>
      </c>
      <c r="G1469" s="813">
        <v>5983000</v>
      </c>
      <c r="H1469" s="813">
        <v>5983000</v>
      </c>
      <c r="I1469" s="813">
        <v>195637</v>
      </c>
      <c r="J1469" s="814" t="s">
        <v>662</v>
      </c>
      <c r="K1469" s="815"/>
      <c r="L1469" s="816"/>
      <c r="M1469" s="817"/>
      <c r="N1469" s="818"/>
      <c r="O1469" s="819"/>
      <c r="P1469" s="819"/>
      <c r="Q1469" s="820"/>
      <c r="R1469" s="1161"/>
    </row>
    <row r="1470" spans="1:18">
      <c r="A1470" s="1159" t="s">
        <v>2025</v>
      </c>
      <c r="B1470" s="1158" t="s">
        <v>1612</v>
      </c>
      <c r="C1470" s="1158" t="s">
        <v>1613</v>
      </c>
      <c r="D1470" s="1158" t="s">
        <v>88</v>
      </c>
      <c r="E1470" s="1160">
        <v>39976</v>
      </c>
      <c r="F1470" s="812" t="s">
        <v>160</v>
      </c>
      <c r="G1470" s="813">
        <v>15000000</v>
      </c>
      <c r="H1470" s="813">
        <v>0</v>
      </c>
      <c r="I1470" s="813">
        <v>19928275</v>
      </c>
      <c r="J1470" s="814" t="s">
        <v>657</v>
      </c>
      <c r="K1470" s="815"/>
      <c r="L1470" s="816"/>
      <c r="M1470" s="817"/>
      <c r="N1470" s="818"/>
      <c r="O1470" s="819"/>
      <c r="P1470" s="819"/>
      <c r="Q1470" s="820"/>
      <c r="R1470" s="1161"/>
    </row>
    <row r="1471" spans="1:18">
      <c r="A1471" s="1159"/>
      <c r="B1471" s="1158" t="s">
        <v>1612</v>
      </c>
      <c r="C1471" s="1158" t="s">
        <v>1613</v>
      </c>
      <c r="D1471" s="1158" t="s">
        <v>88</v>
      </c>
      <c r="E1471" s="1160">
        <v>41066</v>
      </c>
      <c r="F1471" s="812"/>
      <c r="G1471" s="813"/>
      <c r="H1471" s="813"/>
      <c r="I1471" s="813"/>
      <c r="J1471" s="814"/>
      <c r="K1471" s="815">
        <v>10500000</v>
      </c>
      <c r="L1471" s="816"/>
      <c r="M1471" s="817">
        <v>10500000</v>
      </c>
      <c r="N1471" s="818">
        <v>1</v>
      </c>
      <c r="O1471" s="819"/>
      <c r="P1471" s="819"/>
      <c r="Q1471" s="820"/>
      <c r="R1471" s="1161"/>
    </row>
    <row r="1472" spans="1:18">
      <c r="A1472" s="1159"/>
      <c r="B1472" s="1158" t="s">
        <v>1612</v>
      </c>
      <c r="C1472" s="1158" t="s">
        <v>1613</v>
      </c>
      <c r="D1472" s="1158" t="s">
        <v>88</v>
      </c>
      <c r="E1472" s="1160">
        <v>41409</v>
      </c>
      <c r="F1472" s="812"/>
      <c r="G1472" s="813"/>
      <c r="H1472" s="813"/>
      <c r="I1472" s="813"/>
      <c r="J1472" s="814"/>
      <c r="K1472" s="815">
        <v>4500000</v>
      </c>
      <c r="L1472" s="816"/>
      <c r="M1472" s="817">
        <v>4500000</v>
      </c>
      <c r="N1472" s="818">
        <v>1</v>
      </c>
      <c r="O1472" s="819"/>
      <c r="P1472" s="819"/>
      <c r="Q1472" s="820">
        <v>750000</v>
      </c>
      <c r="R1472" s="1161">
        <v>750000</v>
      </c>
    </row>
    <row r="1473" spans="1:18">
      <c r="A1473" s="1159">
        <v>15</v>
      </c>
      <c r="B1473" s="1158" t="s">
        <v>1614</v>
      </c>
      <c r="C1473" s="1158" t="s">
        <v>744</v>
      </c>
      <c r="D1473" s="1158" t="s">
        <v>84</v>
      </c>
      <c r="E1473" s="1160">
        <v>39948</v>
      </c>
      <c r="F1473" s="812" t="s">
        <v>160</v>
      </c>
      <c r="G1473" s="813">
        <v>1100000</v>
      </c>
      <c r="H1473" s="813">
        <v>1100000</v>
      </c>
      <c r="I1473" s="813">
        <v>346087.5</v>
      </c>
      <c r="J1473" s="814" t="s">
        <v>662</v>
      </c>
      <c r="K1473" s="815"/>
      <c r="L1473" s="816"/>
      <c r="M1473" s="817"/>
      <c r="N1473" s="818"/>
      <c r="O1473" s="819"/>
      <c r="P1473" s="819"/>
      <c r="Q1473" s="820"/>
      <c r="R1473" s="1161"/>
    </row>
    <row r="1474" spans="1:18">
      <c r="A1474" s="1159" t="s">
        <v>2072</v>
      </c>
      <c r="B1474" s="1158" t="s">
        <v>1615</v>
      </c>
      <c r="C1474" s="1158" t="s">
        <v>744</v>
      </c>
      <c r="D1474" s="1158" t="s">
        <v>84</v>
      </c>
      <c r="E1474" s="1160">
        <v>39843</v>
      </c>
      <c r="F1474" s="812" t="s">
        <v>49</v>
      </c>
      <c r="G1474" s="813">
        <v>25000000</v>
      </c>
      <c r="H1474" s="813">
        <v>0</v>
      </c>
      <c r="I1474" s="813">
        <v>738021</v>
      </c>
      <c r="J1474" s="814" t="s">
        <v>1981</v>
      </c>
      <c r="K1474" s="815"/>
      <c r="L1474" s="816"/>
      <c r="M1474" s="817"/>
      <c r="N1474" s="818"/>
      <c r="O1474" s="819"/>
      <c r="P1474" s="819"/>
      <c r="Q1474" s="820"/>
      <c r="R1474" s="1161"/>
    </row>
    <row r="1475" spans="1:18">
      <c r="A1475" s="1159"/>
      <c r="B1475" s="1158" t="s">
        <v>1615</v>
      </c>
      <c r="C1475" s="1158" t="s">
        <v>744</v>
      </c>
      <c r="D1475" s="1158" t="s">
        <v>84</v>
      </c>
      <c r="E1475" s="1160">
        <v>41460</v>
      </c>
      <c r="F1475" s="812"/>
      <c r="G1475" s="813"/>
      <c r="H1475" s="813"/>
      <c r="I1475" s="813"/>
      <c r="J1475" s="814"/>
      <c r="K1475" s="815"/>
      <c r="L1475" s="816"/>
      <c r="M1475" s="817"/>
      <c r="N1475" s="818"/>
      <c r="O1475" s="819">
        <v>-25000000</v>
      </c>
      <c r="P1475" s="819"/>
      <c r="Q1475" s="820"/>
      <c r="R1475" s="1161"/>
    </row>
    <row r="1476" spans="1:18">
      <c r="A1476" s="1159"/>
      <c r="B1476" s="1158" t="s">
        <v>1616</v>
      </c>
      <c r="C1476" s="1158" t="s">
        <v>1617</v>
      </c>
      <c r="D1476" s="1158" t="s">
        <v>98</v>
      </c>
      <c r="E1476" s="1160">
        <v>39864</v>
      </c>
      <c r="F1476" s="812" t="s">
        <v>26</v>
      </c>
      <c r="G1476" s="813">
        <v>30407000</v>
      </c>
      <c r="H1476" s="813">
        <v>30407000</v>
      </c>
      <c r="I1476" s="813">
        <v>358971</v>
      </c>
      <c r="J1476" s="814" t="s">
        <v>662</v>
      </c>
      <c r="K1476" s="815"/>
      <c r="L1476" s="816"/>
      <c r="M1476" s="817"/>
      <c r="N1476" s="818"/>
      <c r="O1476" s="819"/>
      <c r="P1476" s="819"/>
      <c r="Q1476" s="820"/>
      <c r="R1476" s="1161"/>
    </row>
    <row r="1477" spans="1:18">
      <c r="A1477" s="1159">
        <v>11</v>
      </c>
      <c r="B1477" s="1158" t="s">
        <v>1618</v>
      </c>
      <c r="C1477" s="1158" t="s">
        <v>1619</v>
      </c>
      <c r="D1477" s="1158" t="s">
        <v>98</v>
      </c>
      <c r="E1477" s="1160">
        <v>39829</v>
      </c>
      <c r="F1477" s="812" t="s">
        <v>26</v>
      </c>
      <c r="G1477" s="813">
        <v>108676000</v>
      </c>
      <c r="H1477" s="813">
        <v>0</v>
      </c>
      <c r="I1477" s="813">
        <v>124916099.34</v>
      </c>
      <c r="J1477" s="814" t="s">
        <v>657</v>
      </c>
      <c r="K1477" s="815"/>
      <c r="L1477" s="816"/>
      <c r="M1477" s="817"/>
      <c r="N1477" s="818"/>
      <c r="O1477" s="819"/>
      <c r="P1477" s="819"/>
      <c r="Q1477" s="820"/>
      <c r="R1477" s="1161"/>
    </row>
    <row r="1478" spans="1:18">
      <c r="A1478" s="1159"/>
      <c r="B1478" s="1158" t="s">
        <v>1618</v>
      </c>
      <c r="C1478" s="1158" t="s">
        <v>1619</v>
      </c>
      <c r="D1478" s="1158" t="s">
        <v>98</v>
      </c>
      <c r="E1478" s="1160">
        <v>40884</v>
      </c>
      <c r="F1478" s="812"/>
      <c r="G1478" s="813"/>
      <c r="H1478" s="813"/>
      <c r="I1478" s="813"/>
      <c r="J1478" s="814"/>
      <c r="K1478" s="815">
        <v>108676000</v>
      </c>
      <c r="L1478" s="816"/>
      <c r="M1478" s="817">
        <v>108676</v>
      </c>
      <c r="N1478" s="818">
        <v>1000</v>
      </c>
      <c r="O1478" s="819"/>
      <c r="P1478" s="819"/>
      <c r="Q1478" s="820"/>
      <c r="R1478" s="1161"/>
    </row>
    <row r="1479" spans="1:18">
      <c r="A1479" s="1159"/>
      <c r="B1479" s="1158" t="s">
        <v>1618</v>
      </c>
      <c r="C1479" s="1158" t="s">
        <v>1619</v>
      </c>
      <c r="D1479" s="1158" t="s">
        <v>98</v>
      </c>
      <c r="E1479" s="1160">
        <v>41436</v>
      </c>
      <c r="F1479" s="812"/>
      <c r="G1479" s="813"/>
      <c r="H1479" s="813"/>
      <c r="I1479" s="813"/>
      <c r="J1479" s="814"/>
      <c r="K1479" s="815"/>
      <c r="L1479" s="816"/>
      <c r="M1479" s="817"/>
      <c r="N1479" s="818"/>
      <c r="O1479" s="819"/>
      <c r="P1479" s="819"/>
      <c r="Q1479" s="820">
        <v>527361</v>
      </c>
      <c r="R1479" s="1161">
        <v>517012</v>
      </c>
    </row>
    <row r="1480" spans="1:18">
      <c r="A1480" s="1159">
        <v>8</v>
      </c>
      <c r="B1480" s="1158" t="s">
        <v>1620</v>
      </c>
      <c r="C1480" s="1158" t="s">
        <v>1621</v>
      </c>
      <c r="D1480" s="1158" t="s">
        <v>81</v>
      </c>
      <c r="E1480" s="1160">
        <v>39805</v>
      </c>
      <c r="F1480" s="812" t="s">
        <v>49</v>
      </c>
      <c r="G1480" s="813">
        <v>1549000</v>
      </c>
      <c r="H1480" s="813">
        <v>1549000</v>
      </c>
      <c r="I1480" s="813">
        <v>0</v>
      </c>
      <c r="J1480" s="814" t="s">
        <v>662</v>
      </c>
      <c r="K1480" s="815"/>
      <c r="L1480" s="816"/>
      <c r="M1480" s="817"/>
      <c r="N1480" s="818"/>
      <c r="O1480" s="819"/>
      <c r="P1480" s="819"/>
      <c r="Q1480" s="820"/>
      <c r="R1480" s="1161"/>
    </row>
    <row r="1481" spans="1:18">
      <c r="A1481" s="1159">
        <v>44</v>
      </c>
      <c r="B1481" s="1158" t="s">
        <v>1622</v>
      </c>
      <c r="C1481" s="1158" t="s">
        <v>1623</v>
      </c>
      <c r="D1481" s="1158" t="s">
        <v>116</v>
      </c>
      <c r="E1481" s="1160">
        <v>39885</v>
      </c>
      <c r="F1481" s="812" t="s">
        <v>26</v>
      </c>
      <c r="G1481" s="813">
        <v>8816000</v>
      </c>
      <c r="H1481" s="813">
        <v>0</v>
      </c>
      <c r="I1481" s="813">
        <v>10100960.439999999</v>
      </c>
      <c r="J1481" s="814" t="s">
        <v>657</v>
      </c>
      <c r="K1481" s="815"/>
      <c r="L1481" s="816"/>
      <c r="M1481" s="817"/>
      <c r="N1481" s="818"/>
      <c r="O1481" s="819"/>
      <c r="P1481" s="819"/>
      <c r="Q1481" s="820"/>
      <c r="R1481" s="1161"/>
    </row>
    <row r="1482" spans="1:18">
      <c r="A1482" s="1159"/>
      <c r="B1482" s="1158" t="s">
        <v>1622</v>
      </c>
      <c r="C1482" s="1158" t="s">
        <v>1623</v>
      </c>
      <c r="D1482" s="1158" t="s">
        <v>116</v>
      </c>
      <c r="E1482" s="1160">
        <v>40780</v>
      </c>
      <c r="F1482" s="812"/>
      <c r="G1482" s="813"/>
      <c r="H1482" s="813"/>
      <c r="I1482" s="813"/>
      <c r="J1482" s="814"/>
      <c r="K1482" s="815">
        <v>8816000</v>
      </c>
      <c r="L1482" s="816"/>
      <c r="M1482" s="817">
        <v>8816</v>
      </c>
      <c r="N1482" s="818">
        <v>1000</v>
      </c>
      <c r="O1482" s="819"/>
      <c r="P1482" s="819"/>
      <c r="Q1482" s="820"/>
      <c r="R1482" s="1161"/>
    </row>
    <row r="1483" spans="1:18">
      <c r="A1483" s="1159"/>
      <c r="B1483" s="1158" t="s">
        <v>1622</v>
      </c>
      <c r="C1483" s="1158" t="s">
        <v>1623</v>
      </c>
      <c r="D1483" s="1158" t="s">
        <v>116</v>
      </c>
      <c r="E1483" s="1160">
        <v>40849</v>
      </c>
      <c r="F1483" s="812"/>
      <c r="G1483" s="813"/>
      <c r="H1483" s="813"/>
      <c r="I1483" s="813"/>
      <c r="J1483" s="814"/>
      <c r="K1483" s="815"/>
      <c r="L1483" s="816"/>
      <c r="M1483" s="817"/>
      <c r="N1483" s="818"/>
      <c r="O1483" s="819"/>
      <c r="P1483" s="819"/>
      <c r="Q1483" s="820">
        <v>205000</v>
      </c>
      <c r="R1483" s="1161">
        <v>57671</v>
      </c>
    </row>
    <row r="1484" spans="1:18">
      <c r="A1484" s="1159" t="s">
        <v>2073</v>
      </c>
      <c r="B1484" s="1158" t="s">
        <v>1624</v>
      </c>
      <c r="C1484" s="1158" t="s">
        <v>1625</v>
      </c>
      <c r="D1484" s="1158" t="s">
        <v>86</v>
      </c>
      <c r="E1484" s="1160">
        <v>39787</v>
      </c>
      <c r="F1484" s="812" t="s">
        <v>26</v>
      </c>
      <c r="G1484" s="813">
        <v>83094000</v>
      </c>
      <c r="H1484" s="813">
        <v>0</v>
      </c>
      <c r="I1484" s="813">
        <v>95137868.329999998</v>
      </c>
      <c r="J1484" s="814" t="s">
        <v>657</v>
      </c>
      <c r="K1484" s="815"/>
      <c r="L1484" s="816"/>
      <c r="M1484" s="817"/>
      <c r="N1484" s="818"/>
      <c r="O1484" s="819"/>
      <c r="P1484" s="819"/>
      <c r="Q1484" s="820"/>
      <c r="R1484" s="1161"/>
    </row>
    <row r="1485" spans="1:18">
      <c r="A1485" s="1159"/>
      <c r="B1485" s="1158" t="s">
        <v>1624</v>
      </c>
      <c r="C1485" s="1158" t="s">
        <v>1625</v>
      </c>
      <c r="D1485" s="1158" t="s">
        <v>86</v>
      </c>
      <c r="E1485" s="1160">
        <v>40380</v>
      </c>
      <c r="F1485" s="812"/>
      <c r="G1485" s="813"/>
      <c r="H1485" s="813"/>
      <c r="I1485" s="813"/>
      <c r="J1485" s="814"/>
      <c r="K1485" s="815">
        <v>41547000</v>
      </c>
      <c r="L1485" s="816"/>
      <c r="M1485" s="817">
        <v>41547</v>
      </c>
      <c r="N1485" s="818">
        <v>1000</v>
      </c>
      <c r="O1485" s="819"/>
      <c r="P1485" s="819"/>
      <c r="Q1485" s="820"/>
      <c r="R1485" s="1161"/>
    </row>
    <row r="1486" spans="1:18">
      <c r="A1486" s="1159"/>
      <c r="B1486" s="1158" t="s">
        <v>1624</v>
      </c>
      <c r="C1486" s="1158" t="s">
        <v>1625</v>
      </c>
      <c r="D1486" s="1158" t="s">
        <v>86</v>
      </c>
      <c r="E1486" s="1160">
        <v>40527</v>
      </c>
      <c r="F1486" s="812"/>
      <c r="G1486" s="813"/>
      <c r="H1486" s="813"/>
      <c r="I1486" s="813"/>
      <c r="J1486" s="814"/>
      <c r="K1486" s="815">
        <v>41547000</v>
      </c>
      <c r="L1486" s="816"/>
      <c r="M1486" s="817">
        <v>41547</v>
      </c>
      <c r="N1486" s="818">
        <v>1000</v>
      </c>
      <c r="O1486" s="819"/>
      <c r="P1486" s="819"/>
      <c r="Q1486" s="820"/>
      <c r="R1486" s="1161"/>
    </row>
    <row r="1487" spans="1:18">
      <c r="A1487" s="1159"/>
      <c r="B1487" s="1158" t="s">
        <v>1624</v>
      </c>
      <c r="C1487" s="1158" t="s">
        <v>1625</v>
      </c>
      <c r="D1487" s="1158" t="s">
        <v>86</v>
      </c>
      <c r="E1487" s="1160">
        <v>40597</v>
      </c>
      <c r="F1487" s="812"/>
      <c r="G1487" s="813"/>
      <c r="H1487" s="813"/>
      <c r="I1487" s="813"/>
      <c r="J1487" s="814"/>
      <c r="K1487" s="815"/>
      <c r="L1487" s="816"/>
      <c r="M1487" s="817"/>
      <c r="N1487" s="818"/>
      <c r="O1487" s="819"/>
      <c r="P1487" s="819"/>
      <c r="Q1487" s="820">
        <v>4450000</v>
      </c>
      <c r="R1487" s="1161">
        <v>651547</v>
      </c>
    </row>
    <row r="1488" spans="1:18">
      <c r="A1488" s="1159" t="s">
        <v>1993</v>
      </c>
      <c r="B1488" s="1158" t="s">
        <v>1626</v>
      </c>
      <c r="C1488" s="1158" t="s">
        <v>1627</v>
      </c>
      <c r="D1488" s="1158" t="s">
        <v>81</v>
      </c>
      <c r="E1488" s="1160">
        <v>39857</v>
      </c>
      <c r="F1488" s="812" t="s">
        <v>49</v>
      </c>
      <c r="G1488" s="813">
        <v>2900000</v>
      </c>
      <c r="H1488" s="813">
        <v>0</v>
      </c>
      <c r="I1488" s="813">
        <v>2697208.51</v>
      </c>
      <c r="J1488" s="814" t="s">
        <v>673</v>
      </c>
      <c r="K1488" s="815"/>
      <c r="L1488" s="816"/>
      <c r="M1488" s="817"/>
      <c r="N1488" s="818"/>
      <c r="O1488" s="819"/>
      <c r="P1488" s="819"/>
      <c r="Q1488" s="820"/>
      <c r="R1488" s="1161"/>
    </row>
    <row r="1489" spans="1:18">
      <c r="A1489" s="1159"/>
      <c r="B1489" s="1158" t="s">
        <v>1626</v>
      </c>
      <c r="C1489" s="1158" t="s">
        <v>1627</v>
      </c>
      <c r="D1489" s="1158" t="s">
        <v>81</v>
      </c>
      <c r="E1489" s="1160">
        <v>41341</v>
      </c>
      <c r="F1489" s="812"/>
      <c r="G1489" s="813"/>
      <c r="H1489" s="813"/>
      <c r="I1489" s="813"/>
      <c r="J1489" s="814"/>
      <c r="K1489" s="815">
        <v>2465029</v>
      </c>
      <c r="L1489" s="816"/>
      <c r="M1489" s="817">
        <v>2900</v>
      </c>
      <c r="N1489" s="818">
        <v>850</v>
      </c>
      <c r="O1489" s="819">
        <v>-434971</v>
      </c>
      <c r="P1489" s="819"/>
      <c r="Q1489" s="820">
        <v>98251.45</v>
      </c>
      <c r="R1489" s="1161">
        <v>145</v>
      </c>
    </row>
    <row r="1490" spans="1:18">
      <c r="A1490" s="1159"/>
      <c r="B1490" s="1158" t="s">
        <v>1626</v>
      </c>
      <c r="C1490" s="1158" t="s">
        <v>1627</v>
      </c>
      <c r="D1490" s="1158" t="s">
        <v>81</v>
      </c>
      <c r="E1490" s="1160">
        <v>41373</v>
      </c>
      <c r="F1490" s="812"/>
      <c r="G1490" s="813"/>
      <c r="H1490" s="813"/>
      <c r="I1490" s="813"/>
      <c r="J1490" s="814"/>
      <c r="K1490" s="815"/>
      <c r="L1490" s="816">
        <v>-25000</v>
      </c>
      <c r="M1490" s="817"/>
      <c r="N1490" s="818"/>
      <c r="O1490" s="819"/>
      <c r="P1490" s="819"/>
      <c r="Q1490" s="820"/>
      <c r="R1490" s="1161"/>
    </row>
    <row r="1491" spans="1:18">
      <c r="A1491" s="1159"/>
      <c r="B1491" s="1158" t="s">
        <v>1628</v>
      </c>
      <c r="C1491" s="1158" t="s">
        <v>1629</v>
      </c>
      <c r="D1491" s="1158" t="s">
        <v>81</v>
      </c>
      <c r="E1491" s="1160">
        <v>39801</v>
      </c>
      <c r="F1491" s="812" t="s">
        <v>26</v>
      </c>
      <c r="G1491" s="813">
        <v>4000000</v>
      </c>
      <c r="H1491" s="813">
        <v>0</v>
      </c>
      <c r="I1491" s="813">
        <v>3131111.11</v>
      </c>
      <c r="J1491" s="814" t="s">
        <v>673</v>
      </c>
      <c r="K1491" s="815"/>
      <c r="L1491" s="816"/>
      <c r="M1491" s="817"/>
      <c r="N1491" s="818"/>
      <c r="O1491" s="819"/>
      <c r="P1491" s="819"/>
      <c r="Q1491" s="820"/>
      <c r="R1491" s="1161"/>
    </row>
    <row r="1492" spans="1:18">
      <c r="A1492" s="1159"/>
      <c r="B1492" s="1158" t="s">
        <v>1628</v>
      </c>
      <c r="C1492" s="1158" t="s">
        <v>1629</v>
      </c>
      <c r="D1492" s="1158" t="s">
        <v>81</v>
      </c>
      <c r="E1492" s="1160">
        <v>40837</v>
      </c>
      <c r="F1492" s="812"/>
      <c r="G1492" s="813"/>
      <c r="H1492" s="813"/>
      <c r="I1492" s="813"/>
      <c r="J1492" s="814"/>
      <c r="K1492" s="815">
        <v>2800000</v>
      </c>
      <c r="L1492" s="816"/>
      <c r="M1492" s="817">
        <v>4000</v>
      </c>
      <c r="N1492" s="818">
        <v>700</v>
      </c>
      <c r="O1492" s="819">
        <v>-1200000</v>
      </c>
      <c r="P1492" s="819"/>
      <c r="Q1492" s="820"/>
      <c r="R1492" s="1161"/>
    </row>
    <row r="1493" spans="1:18">
      <c r="A1493" s="1159" t="s">
        <v>1992</v>
      </c>
      <c r="B1493" s="1158" t="s">
        <v>1630</v>
      </c>
      <c r="C1493" s="1158" t="s">
        <v>1631</v>
      </c>
      <c r="D1493" s="1158" t="s">
        <v>116</v>
      </c>
      <c r="E1493" s="1160">
        <v>39899</v>
      </c>
      <c r="F1493" s="812" t="s">
        <v>49</v>
      </c>
      <c r="G1493" s="813">
        <v>4000000</v>
      </c>
      <c r="H1493" s="813">
        <v>0</v>
      </c>
      <c r="I1493" s="813">
        <v>4717144.78</v>
      </c>
      <c r="J1493" s="814" t="s">
        <v>657</v>
      </c>
      <c r="K1493" s="815"/>
      <c r="L1493" s="816"/>
      <c r="M1493" s="817"/>
      <c r="N1493" s="818"/>
      <c r="O1493" s="819"/>
      <c r="P1493" s="819"/>
      <c r="Q1493" s="820"/>
      <c r="R1493" s="1161"/>
    </row>
    <row r="1494" spans="1:18">
      <c r="A1494" s="1159"/>
      <c r="B1494" s="1158" t="s">
        <v>1630</v>
      </c>
      <c r="C1494" s="1158" t="s">
        <v>1631</v>
      </c>
      <c r="D1494" s="1158" t="s">
        <v>116</v>
      </c>
      <c r="E1494" s="1160">
        <v>40766</v>
      </c>
      <c r="F1494" s="812"/>
      <c r="G1494" s="813"/>
      <c r="H1494" s="813"/>
      <c r="I1494" s="813"/>
      <c r="J1494" s="814"/>
      <c r="K1494" s="815">
        <v>4000000</v>
      </c>
      <c r="L1494" s="816"/>
      <c r="M1494" s="817">
        <v>4000</v>
      </c>
      <c r="N1494" s="818">
        <v>1000</v>
      </c>
      <c r="O1494" s="819"/>
      <c r="P1494" s="819"/>
      <c r="Q1494" s="820">
        <v>200000</v>
      </c>
      <c r="R1494" s="1161">
        <v>200</v>
      </c>
    </row>
    <row r="1495" spans="1:18">
      <c r="A1495" s="1159">
        <v>11</v>
      </c>
      <c r="B1495" s="1158" t="s">
        <v>1632</v>
      </c>
      <c r="C1495" s="1158" t="s">
        <v>974</v>
      </c>
      <c r="D1495" s="1158" t="s">
        <v>92</v>
      </c>
      <c r="E1495" s="1160">
        <v>39829</v>
      </c>
      <c r="F1495" s="812" t="s">
        <v>26</v>
      </c>
      <c r="G1495" s="813">
        <v>64779000</v>
      </c>
      <c r="H1495" s="813">
        <v>0</v>
      </c>
      <c r="I1495" s="813">
        <v>67294638.840000004</v>
      </c>
      <c r="J1495" s="814" t="s">
        <v>657</v>
      </c>
      <c r="K1495" s="815"/>
      <c r="L1495" s="816"/>
      <c r="M1495" s="817"/>
      <c r="N1495" s="818"/>
      <c r="O1495" s="819"/>
      <c r="P1495" s="819"/>
      <c r="Q1495" s="820"/>
      <c r="R1495" s="1161"/>
    </row>
    <row r="1496" spans="1:18">
      <c r="A1496" s="1159"/>
      <c r="B1496" s="1158" t="s">
        <v>1632</v>
      </c>
      <c r="C1496" s="1158" t="s">
        <v>974</v>
      </c>
      <c r="D1496" s="1158" t="s">
        <v>92</v>
      </c>
      <c r="E1496" s="1160">
        <v>39953</v>
      </c>
      <c r="F1496" s="812"/>
      <c r="G1496" s="813"/>
      <c r="H1496" s="813"/>
      <c r="I1496" s="813"/>
      <c r="J1496" s="814"/>
      <c r="K1496" s="815">
        <v>64779000</v>
      </c>
      <c r="L1496" s="816"/>
      <c r="M1496" s="817">
        <v>64779</v>
      </c>
      <c r="N1496" s="818">
        <v>1000</v>
      </c>
      <c r="O1496" s="819"/>
      <c r="P1496" s="819"/>
      <c r="Q1496" s="820"/>
      <c r="R1496" s="1161"/>
    </row>
    <row r="1497" spans="1:18">
      <c r="A1497" s="1159"/>
      <c r="B1497" s="1158" t="s">
        <v>1632</v>
      </c>
      <c r="C1497" s="1158" t="s">
        <v>974</v>
      </c>
      <c r="D1497" s="1158" t="s">
        <v>92</v>
      </c>
      <c r="E1497" s="1160">
        <v>39988</v>
      </c>
      <c r="F1497" s="812"/>
      <c r="G1497" s="813"/>
      <c r="H1497" s="813"/>
      <c r="I1497" s="813"/>
      <c r="J1497" s="814"/>
      <c r="K1497" s="815"/>
      <c r="L1497" s="816"/>
      <c r="M1497" s="817"/>
      <c r="N1497" s="818"/>
      <c r="O1497" s="819"/>
      <c r="P1497" s="819"/>
      <c r="Q1497" s="820">
        <v>1400000</v>
      </c>
      <c r="R1497" s="1161">
        <v>303083</v>
      </c>
    </row>
    <row r="1498" spans="1:18">
      <c r="A1498" s="1159"/>
      <c r="B1498" s="1158" t="s">
        <v>1633</v>
      </c>
      <c r="C1498" s="1158" t="s">
        <v>1264</v>
      </c>
      <c r="D1498" s="1158" t="s">
        <v>112</v>
      </c>
      <c r="E1498" s="1160">
        <v>39801</v>
      </c>
      <c r="F1498" s="812" t="s">
        <v>26</v>
      </c>
      <c r="G1498" s="813">
        <v>50000000</v>
      </c>
      <c r="H1498" s="813">
        <v>0</v>
      </c>
      <c r="I1498" s="813">
        <v>49045470.380000003</v>
      </c>
      <c r="J1498" s="814" t="s">
        <v>673</v>
      </c>
      <c r="K1498" s="815"/>
      <c r="L1498" s="816"/>
      <c r="M1498" s="817"/>
      <c r="N1498" s="818"/>
      <c r="O1498" s="819"/>
      <c r="P1498" s="819"/>
      <c r="Q1498" s="820"/>
      <c r="R1498" s="1161"/>
    </row>
    <row r="1499" spans="1:18">
      <c r="A1499" s="1159"/>
      <c r="B1499" s="1158" t="s">
        <v>1633</v>
      </c>
      <c r="C1499" s="1158" t="s">
        <v>1264</v>
      </c>
      <c r="D1499" s="1158" t="s">
        <v>112</v>
      </c>
      <c r="E1499" s="1160">
        <v>41002</v>
      </c>
      <c r="F1499" s="812"/>
      <c r="G1499" s="813"/>
      <c r="H1499" s="813"/>
      <c r="I1499" s="813"/>
      <c r="J1499" s="814"/>
      <c r="K1499" s="815">
        <v>41020000</v>
      </c>
      <c r="L1499" s="816">
        <v>-615300</v>
      </c>
      <c r="M1499" s="817">
        <v>2000</v>
      </c>
      <c r="N1499" s="818">
        <v>20510</v>
      </c>
      <c r="O1499" s="819">
        <v>-8980000</v>
      </c>
      <c r="P1499" s="819"/>
      <c r="Q1499" s="820"/>
      <c r="R1499" s="1161"/>
    </row>
    <row r="1500" spans="1:18">
      <c r="A1500" s="1159"/>
      <c r="B1500" s="1158" t="s">
        <v>1633</v>
      </c>
      <c r="C1500" s="1158" t="s">
        <v>1264</v>
      </c>
      <c r="D1500" s="1158" t="s">
        <v>112</v>
      </c>
      <c r="E1500" s="1160">
        <v>41059</v>
      </c>
      <c r="F1500" s="812"/>
      <c r="G1500" s="813"/>
      <c r="H1500" s="813"/>
      <c r="I1500" s="813"/>
      <c r="J1500" s="814"/>
      <c r="K1500" s="815"/>
      <c r="L1500" s="816"/>
      <c r="M1500" s="817"/>
      <c r="N1500" s="818"/>
      <c r="O1500" s="819"/>
      <c r="P1500" s="819"/>
      <c r="Q1500" s="820">
        <v>55000</v>
      </c>
      <c r="R1500" s="1161">
        <v>589623</v>
      </c>
    </row>
    <row r="1501" spans="1:18">
      <c r="A1501" s="1159" t="s">
        <v>1992</v>
      </c>
      <c r="B1501" s="1158" t="s">
        <v>1634</v>
      </c>
      <c r="C1501" s="1158" t="s">
        <v>1168</v>
      </c>
      <c r="D1501" s="1158" t="s">
        <v>81</v>
      </c>
      <c r="E1501" s="1160">
        <v>39805</v>
      </c>
      <c r="F1501" s="812" t="s">
        <v>49</v>
      </c>
      <c r="G1501" s="813">
        <v>1800000</v>
      </c>
      <c r="H1501" s="813">
        <v>0</v>
      </c>
      <c r="I1501" s="813">
        <v>2153780</v>
      </c>
      <c r="J1501" s="814" t="s">
        <v>657</v>
      </c>
      <c r="K1501" s="815"/>
      <c r="L1501" s="816"/>
      <c r="M1501" s="817"/>
      <c r="N1501" s="818"/>
      <c r="O1501" s="819"/>
      <c r="P1501" s="819"/>
      <c r="Q1501" s="820"/>
      <c r="R1501" s="1161"/>
    </row>
    <row r="1502" spans="1:18">
      <c r="A1502" s="1159"/>
      <c r="B1502" s="1158" t="s">
        <v>1634</v>
      </c>
      <c r="C1502" s="1158" t="s">
        <v>1168</v>
      </c>
      <c r="D1502" s="1158" t="s">
        <v>81</v>
      </c>
      <c r="E1502" s="1160">
        <v>40787</v>
      </c>
      <c r="F1502" s="812"/>
      <c r="G1502" s="813"/>
      <c r="H1502" s="813"/>
      <c r="I1502" s="813"/>
      <c r="J1502" s="814"/>
      <c r="K1502" s="815">
        <v>1800000</v>
      </c>
      <c r="L1502" s="816"/>
      <c r="M1502" s="817">
        <v>1800</v>
      </c>
      <c r="N1502" s="818">
        <v>1000</v>
      </c>
      <c r="O1502" s="819"/>
      <c r="P1502" s="819"/>
      <c r="Q1502" s="820">
        <v>90000</v>
      </c>
      <c r="R1502" s="1161">
        <v>90</v>
      </c>
    </row>
    <row r="1503" spans="1:18">
      <c r="A1503" s="1159" t="s">
        <v>1993</v>
      </c>
      <c r="B1503" s="1158" t="s">
        <v>1635</v>
      </c>
      <c r="C1503" s="1158" t="s">
        <v>1636</v>
      </c>
      <c r="D1503" s="1158" t="s">
        <v>90</v>
      </c>
      <c r="E1503" s="1160">
        <v>39857</v>
      </c>
      <c r="F1503" s="812" t="s">
        <v>49</v>
      </c>
      <c r="G1503" s="813">
        <v>2152000</v>
      </c>
      <c r="H1503" s="813">
        <v>0</v>
      </c>
      <c r="I1503" s="813">
        <v>1983756.24</v>
      </c>
      <c r="J1503" s="814" t="s">
        <v>673</v>
      </c>
      <c r="K1503" s="815"/>
      <c r="L1503" s="816"/>
      <c r="M1503" s="817"/>
      <c r="N1503" s="818"/>
      <c r="O1503" s="819"/>
      <c r="P1503" s="819"/>
      <c r="Q1503" s="820"/>
      <c r="R1503" s="1161"/>
    </row>
    <row r="1504" spans="1:18">
      <c r="A1504" s="1159"/>
      <c r="B1504" s="1158" t="s">
        <v>1635</v>
      </c>
      <c r="C1504" s="1158" t="s">
        <v>1636</v>
      </c>
      <c r="D1504" s="1158" t="s">
        <v>90</v>
      </c>
      <c r="E1504" s="1160">
        <v>41253</v>
      </c>
      <c r="F1504" s="812"/>
      <c r="G1504" s="813"/>
      <c r="H1504" s="813"/>
      <c r="I1504" s="813"/>
      <c r="J1504" s="814"/>
      <c r="K1504" s="815">
        <v>174537.72</v>
      </c>
      <c r="L1504" s="816"/>
      <c r="M1504" s="817">
        <v>252</v>
      </c>
      <c r="N1504" s="818">
        <v>692.6</v>
      </c>
      <c r="O1504" s="819">
        <v>-77462.28</v>
      </c>
      <c r="P1504" s="819"/>
      <c r="Q1504" s="820"/>
      <c r="R1504" s="1161"/>
    </row>
    <row r="1505" spans="1:18">
      <c r="A1505" s="1159"/>
      <c r="B1505" s="1158" t="s">
        <v>1635</v>
      </c>
      <c r="C1505" s="1158" t="s">
        <v>1636</v>
      </c>
      <c r="D1505" s="1158" t="s">
        <v>90</v>
      </c>
      <c r="E1505" s="1160">
        <v>41254</v>
      </c>
      <c r="F1505" s="812"/>
      <c r="G1505" s="813"/>
      <c r="H1505" s="813"/>
      <c r="I1505" s="813"/>
      <c r="J1505" s="814"/>
      <c r="K1505" s="815">
        <v>1315959</v>
      </c>
      <c r="L1505" s="816"/>
      <c r="M1505" s="817">
        <v>1900</v>
      </c>
      <c r="N1505" s="818">
        <v>692.6</v>
      </c>
      <c r="O1505" s="819">
        <v>-584041</v>
      </c>
      <c r="P1505" s="819"/>
      <c r="Q1505" s="820">
        <v>69186.8</v>
      </c>
      <c r="R1505" s="1161">
        <v>108</v>
      </c>
    </row>
    <row r="1506" spans="1:18">
      <c r="A1506" s="1159"/>
      <c r="B1506" s="1158" t="s">
        <v>1635</v>
      </c>
      <c r="C1506" s="1158" t="s">
        <v>1636</v>
      </c>
      <c r="D1506" s="1158" t="s">
        <v>90</v>
      </c>
      <c r="E1506" s="1160">
        <v>41285</v>
      </c>
      <c r="F1506" s="812"/>
      <c r="G1506" s="813"/>
      <c r="H1506" s="813"/>
      <c r="I1506" s="813"/>
      <c r="J1506" s="814"/>
      <c r="K1506" s="815"/>
      <c r="L1506" s="816">
        <v>-14904.97</v>
      </c>
      <c r="M1506" s="817"/>
      <c r="N1506" s="818"/>
      <c r="O1506" s="819"/>
      <c r="P1506" s="819"/>
      <c r="Q1506" s="820"/>
      <c r="R1506" s="1161"/>
    </row>
    <row r="1507" spans="1:18">
      <c r="A1507" s="1159"/>
      <c r="B1507" s="1158" t="s">
        <v>1635</v>
      </c>
      <c r="C1507" s="1158" t="s">
        <v>1636</v>
      </c>
      <c r="D1507" s="1158" t="s">
        <v>90</v>
      </c>
      <c r="E1507" s="1160">
        <v>41359</v>
      </c>
      <c r="F1507" s="812"/>
      <c r="G1507" s="813"/>
      <c r="H1507" s="813"/>
      <c r="I1507" s="813"/>
      <c r="J1507" s="814"/>
      <c r="K1507" s="815"/>
      <c r="L1507" s="816">
        <v>-10095.030000000001</v>
      </c>
      <c r="M1507" s="817"/>
      <c r="N1507" s="818"/>
      <c r="O1507" s="819"/>
      <c r="P1507" s="819"/>
      <c r="Q1507" s="820"/>
      <c r="R1507" s="1161"/>
    </row>
    <row r="1508" spans="1:18">
      <c r="A1508" s="1159" t="s">
        <v>1992</v>
      </c>
      <c r="B1508" s="1158" t="s">
        <v>1637</v>
      </c>
      <c r="C1508" s="1158" t="s">
        <v>1102</v>
      </c>
      <c r="D1508" s="1158" t="s">
        <v>81</v>
      </c>
      <c r="E1508" s="1160">
        <v>39822</v>
      </c>
      <c r="F1508" s="812" t="s">
        <v>49</v>
      </c>
      <c r="G1508" s="813">
        <v>5803000</v>
      </c>
      <c r="H1508" s="813">
        <v>0</v>
      </c>
      <c r="I1508" s="813">
        <v>6888017.8600000003</v>
      </c>
      <c r="J1508" s="814" t="s">
        <v>657</v>
      </c>
      <c r="K1508" s="815"/>
      <c r="L1508" s="816"/>
      <c r="M1508" s="817"/>
      <c r="N1508" s="818"/>
      <c r="O1508" s="819"/>
      <c r="P1508" s="819"/>
      <c r="Q1508" s="820"/>
      <c r="R1508" s="1161"/>
    </row>
    <row r="1509" spans="1:18">
      <c r="A1509" s="1159"/>
      <c r="B1509" s="1158" t="s">
        <v>1637</v>
      </c>
      <c r="C1509" s="1158" t="s">
        <v>1102</v>
      </c>
      <c r="D1509" s="1158" t="s">
        <v>81</v>
      </c>
      <c r="E1509" s="1160">
        <v>40738</v>
      </c>
      <c r="F1509" s="812"/>
      <c r="G1509" s="813"/>
      <c r="H1509" s="813"/>
      <c r="I1509" s="813"/>
      <c r="J1509" s="814"/>
      <c r="K1509" s="815">
        <v>5803000</v>
      </c>
      <c r="L1509" s="816"/>
      <c r="M1509" s="817">
        <v>5803</v>
      </c>
      <c r="N1509" s="818">
        <v>1000</v>
      </c>
      <c r="O1509" s="819"/>
      <c r="P1509" s="819"/>
      <c r="Q1509" s="820">
        <v>290000</v>
      </c>
      <c r="R1509" s="1161">
        <v>290</v>
      </c>
    </row>
    <row r="1510" spans="1:18">
      <c r="A1510" s="1159" t="s">
        <v>1992</v>
      </c>
      <c r="B1510" s="1158" t="s">
        <v>1638</v>
      </c>
      <c r="C1510" s="1158" t="s">
        <v>1571</v>
      </c>
      <c r="D1510" s="1158" t="s">
        <v>81</v>
      </c>
      <c r="E1510" s="1160">
        <v>39822</v>
      </c>
      <c r="F1510" s="812" t="s">
        <v>49</v>
      </c>
      <c r="G1510" s="813">
        <v>6815000</v>
      </c>
      <c r="H1510" s="813">
        <v>0</v>
      </c>
      <c r="I1510" s="813">
        <v>8152698.3300000001</v>
      </c>
      <c r="J1510" s="814" t="s">
        <v>657</v>
      </c>
      <c r="K1510" s="815"/>
      <c r="L1510" s="816"/>
      <c r="M1510" s="817"/>
      <c r="N1510" s="818"/>
      <c r="O1510" s="819"/>
      <c r="P1510" s="819"/>
      <c r="Q1510" s="820"/>
      <c r="R1510" s="1161"/>
    </row>
    <row r="1511" spans="1:18">
      <c r="A1511" s="1159"/>
      <c r="B1511" s="1158" t="s">
        <v>1638</v>
      </c>
      <c r="C1511" s="1158" t="s">
        <v>1571</v>
      </c>
      <c r="D1511" s="1158" t="s">
        <v>81</v>
      </c>
      <c r="E1511" s="1160">
        <v>40801</v>
      </c>
      <c r="F1511" s="812"/>
      <c r="G1511" s="813"/>
      <c r="H1511" s="813"/>
      <c r="I1511" s="813"/>
      <c r="J1511" s="814"/>
      <c r="K1511" s="815">
        <v>6815000</v>
      </c>
      <c r="L1511" s="816"/>
      <c r="M1511" s="817">
        <v>6815</v>
      </c>
      <c r="N1511" s="818">
        <v>1000</v>
      </c>
      <c r="O1511" s="819"/>
      <c r="P1511" s="819"/>
      <c r="Q1511" s="820">
        <v>341000</v>
      </c>
      <c r="R1511" s="1161">
        <v>341</v>
      </c>
    </row>
    <row r="1512" spans="1:18">
      <c r="A1512" s="1159" t="s">
        <v>2038</v>
      </c>
      <c r="B1512" s="1158" t="s">
        <v>1639</v>
      </c>
      <c r="C1512" s="1158" t="s">
        <v>1640</v>
      </c>
      <c r="D1512" s="1158" t="s">
        <v>89</v>
      </c>
      <c r="E1512" s="1160">
        <v>39990</v>
      </c>
      <c r="F1512" s="812" t="s">
        <v>49</v>
      </c>
      <c r="G1512" s="813">
        <v>17388000</v>
      </c>
      <c r="H1512" s="813">
        <v>0</v>
      </c>
      <c r="I1512" s="813">
        <v>19063111</v>
      </c>
      <c r="J1512" s="814" t="s">
        <v>657</v>
      </c>
      <c r="K1512" s="815"/>
      <c r="L1512" s="816"/>
      <c r="M1512" s="817"/>
      <c r="N1512" s="818"/>
      <c r="O1512" s="819"/>
      <c r="P1512" s="819"/>
      <c r="Q1512" s="820"/>
      <c r="R1512" s="1161"/>
    </row>
    <row r="1513" spans="1:18">
      <c r="A1513" s="1159"/>
      <c r="B1513" s="1158" t="s">
        <v>1639</v>
      </c>
      <c r="C1513" s="1158" t="s">
        <v>1640</v>
      </c>
      <c r="D1513" s="1158" t="s">
        <v>89</v>
      </c>
      <c r="E1513" s="1160">
        <v>40450</v>
      </c>
      <c r="F1513" s="812"/>
      <c r="G1513" s="813"/>
      <c r="H1513" s="813"/>
      <c r="I1513" s="813"/>
      <c r="J1513" s="814"/>
      <c r="K1513" s="815">
        <v>17388000</v>
      </c>
      <c r="L1513" s="816"/>
      <c r="M1513" s="817">
        <v>17388</v>
      </c>
      <c r="N1513" s="818">
        <v>1000</v>
      </c>
      <c r="O1513" s="819"/>
      <c r="P1513" s="819"/>
      <c r="Q1513" s="820">
        <v>522000</v>
      </c>
      <c r="R1513" s="1161">
        <v>522</v>
      </c>
    </row>
    <row r="1514" spans="1:18">
      <c r="A1514" s="1159" t="s">
        <v>2033</v>
      </c>
      <c r="B1514" s="1158" t="s">
        <v>1641</v>
      </c>
      <c r="C1514" s="1158" t="s">
        <v>1642</v>
      </c>
      <c r="D1514" s="1158" t="s">
        <v>92</v>
      </c>
      <c r="E1514" s="1160">
        <v>39801</v>
      </c>
      <c r="F1514" s="812" t="s">
        <v>26</v>
      </c>
      <c r="G1514" s="813">
        <v>18000000</v>
      </c>
      <c r="H1514" s="813">
        <v>0</v>
      </c>
      <c r="I1514" s="813">
        <v>19650000</v>
      </c>
      <c r="J1514" s="814" t="s">
        <v>657</v>
      </c>
      <c r="K1514" s="815"/>
      <c r="L1514" s="816"/>
      <c r="M1514" s="817"/>
      <c r="N1514" s="818"/>
      <c r="O1514" s="819"/>
      <c r="P1514" s="819"/>
      <c r="Q1514" s="820"/>
      <c r="R1514" s="1161"/>
    </row>
    <row r="1515" spans="1:18">
      <c r="A1515" s="1159"/>
      <c r="B1515" s="1158" t="s">
        <v>1641</v>
      </c>
      <c r="C1515" s="1158" t="s">
        <v>1642</v>
      </c>
      <c r="D1515" s="1158" t="s">
        <v>92</v>
      </c>
      <c r="E1515" s="1160">
        <v>40450</v>
      </c>
      <c r="F1515" s="812"/>
      <c r="G1515" s="813"/>
      <c r="H1515" s="813"/>
      <c r="I1515" s="813"/>
      <c r="J1515" s="814"/>
      <c r="K1515" s="815">
        <v>18000000</v>
      </c>
      <c r="L1515" s="816"/>
      <c r="M1515" s="817">
        <v>18000</v>
      </c>
      <c r="N1515" s="818">
        <v>1000</v>
      </c>
      <c r="O1515" s="819"/>
      <c r="P1515" s="819"/>
      <c r="Q1515" s="820"/>
      <c r="R1515" s="1161"/>
    </row>
    <row r="1516" spans="1:18">
      <c r="A1516" s="1159"/>
      <c r="B1516" s="1158" t="s">
        <v>1641</v>
      </c>
      <c r="C1516" s="1158" t="s">
        <v>1642</v>
      </c>
      <c r="D1516" s="1158" t="s">
        <v>92</v>
      </c>
      <c r="E1516" s="1160">
        <v>41486</v>
      </c>
      <c r="F1516" s="812"/>
      <c r="G1516" s="813"/>
      <c r="H1516" s="813"/>
      <c r="I1516" s="813"/>
      <c r="J1516" s="814"/>
      <c r="K1516" s="815"/>
      <c r="L1516" s="816"/>
      <c r="M1516" s="817"/>
      <c r="N1516" s="818"/>
      <c r="O1516" s="819"/>
      <c r="P1516" s="819"/>
      <c r="Q1516" s="820">
        <v>50000</v>
      </c>
      <c r="R1516" s="1161">
        <v>137966</v>
      </c>
    </row>
    <row r="1517" spans="1:18">
      <c r="A1517" s="1159" t="s">
        <v>1992</v>
      </c>
      <c r="B1517" s="1158" t="s">
        <v>1643</v>
      </c>
      <c r="C1517" s="1158" t="s">
        <v>1095</v>
      </c>
      <c r="D1517" s="1158" t="s">
        <v>90</v>
      </c>
      <c r="E1517" s="1160">
        <v>39864</v>
      </c>
      <c r="F1517" s="812" t="s">
        <v>49</v>
      </c>
      <c r="G1517" s="813">
        <v>12500000</v>
      </c>
      <c r="H1517" s="813">
        <v>0</v>
      </c>
      <c r="I1517" s="813">
        <v>14888679.859999999</v>
      </c>
      <c r="J1517" s="814" t="s">
        <v>657</v>
      </c>
      <c r="K1517" s="815"/>
      <c r="L1517" s="816"/>
      <c r="M1517" s="817"/>
      <c r="N1517" s="818"/>
      <c r="O1517" s="819"/>
      <c r="P1517" s="819"/>
      <c r="Q1517" s="820"/>
      <c r="R1517" s="1161"/>
    </row>
    <row r="1518" spans="1:18">
      <c r="A1518" s="1159"/>
      <c r="B1518" s="1158" t="s">
        <v>1643</v>
      </c>
      <c r="C1518" s="1158" t="s">
        <v>1095</v>
      </c>
      <c r="D1518" s="1158" t="s">
        <v>90</v>
      </c>
      <c r="E1518" s="1160">
        <v>40808</v>
      </c>
      <c r="F1518" s="812"/>
      <c r="G1518" s="813"/>
      <c r="H1518" s="813"/>
      <c r="I1518" s="813"/>
      <c r="J1518" s="814"/>
      <c r="K1518" s="815">
        <v>12500000</v>
      </c>
      <c r="L1518" s="816"/>
      <c r="M1518" s="817">
        <v>12500</v>
      </c>
      <c r="N1518" s="818">
        <v>1000</v>
      </c>
      <c r="O1518" s="819"/>
      <c r="P1518" s="819"/>
      <c r="Q1518" s="820">
        <v>625000</v>
      </c>
      <c r="R1518" s="1161">
        <v>625</v>
      </c>
    </row>
    <row r="1519" spans="1:18">
      <c r="A1519" s="1159" t="s">
        <v>1994</v>
      </c>
      <c r="B1519" s="1158" t="s">
        <v>1644</v>
      </c>
      <c r="C1519" s="1158" t="s">
        <v>1645</v>
      </c>
      <c r="D1519" s="1158" t="s">
        <v>60</v>
      </c>
      <c r="E1519" s="1160">
        <v>39934</v>
      </c>
      <c r="F1519" s="812" t="s">
        <v>160</v>
      </c>
      <c r="G1519" s="813">
        <v>10750000</v>
      </c>
      <c r="H1519" s="813">
        <v>0</v>
      </c>
      <c r="I1519" s="813">
        <v>14543635.130000001</v>
      </c>
      <c r="J1519" s="814" t="s">
        <v>673</v>
      </c>
      <c r="K1519" s="815"/>
      <c r="L1519" s="816"/>
      <c r="M1519" s="817"/>
      <c r="N1519" s="818"/>
      <c r="O1519" s="819"/>
      <c r="P1519" s="819"/>
      <c r="Q1519" s="820"/>
      <c r="R1519" s="1161"/>
    </row>
    <row r="1520" spans="1:18">
      <c r="A1520" s="1159"/>
      <c r="B1520" s="1158" t="s">
        <v>1644</v>
      </c>
      <c r="C1520" s="1158" t="s">
        <v>1645</v>
      </c>
      <c r="D1520" s="1158" t="s">
        <v>60</v>
      </c>
      <c r="E1520" s="1160">
        <v>41449</v>
      </c>
      <c r="F1520" s="812"/>
      <c r="G1520" s="813"/>
      <c r="H1520" s="813"/>
      <c r="I1520" s="813"/>
      <c r="J1520" s="814"/>
      <c r="K1520" s="815">
        <v>10750000</v>
      </c>
      <c r="L1520" s="816"/>
      <c r="M1520" s="817">
        <v>10750000</v>
      </c>
      <c r="N1520" s="818">
        <v>1.1659999999999999</v>
      </c>
      <c r="O1520" s="819"/>
      <c r="P1520" s="819">
        <v>1784607.5</v>
      </c>
      <c r="Q1520" s="820">
        <v>720368.55</v>
      </c>
      <c r="R1520" s="1161">
        <v>538000</v>
      </c>
    </row>
    <row r="1521" spans="1:18">
      <c r="A1521" s="1159"/>
      <c r="B1521" s="1158" t="s">
        <v>1644</v>
      </c>
      <c r="C1521" s="1158" t="s">
        <v>1645</v>
      </c>
      <c r="D1521" s="1158" t="s">
        <v>60</v>
      </c>
      <c r="E1521" s="1160">
        <v>41481</v>
      </c>
      <c r="F1521" s="812"/>
      <c r="G1521" s="813"/>
      <c r="H1521" s="813"/>
      <c r="I1521" s="813"/>
      <c r="J1521" s="814"/>
      <c r="K1521" s="815"/>
      <c r="L1521" s="816">
        <v>-125346.08</v>
      </c>
      <c r="M1521" s="817"/>
      <c r="N1521" s="818"/>
      <c r="O1521" s="819"/>
      <c r="P1521" s="819"/>
      <c r="Q1521" s="820"/>
      <c r="R1521" s="1161"/>
    </row>
    <row r="1522" spans="1:18">
      <c r="A1522" s="1159"/>
      <c r="B1522" s="1158" t="s">
        <v>1646</v>
      </c>
      <c r="C1522" s="1158" t="s">
        <v>706</v>
      </c>
      <c r="D1522" s="1158" t="s">
        <v>86</v>
      </c>
      <c r="E1522" s="1160">
        <v>39773</v>
      </c>
      <c r="F1522" s="812" t="s">
        <v>26</v>
      </c>
      <c r="G1522" s="813">
        <v>23393000</v>
      </c>
      <c r="H1522" s="813">
        <v>0</v>
      </c>
      <c r="I1522" s="813">
        <v>26915463.850000001</v>
      </c>
      <c r="J1522" s="814" t="s">
        <v>676</v>
      </c>
      <c r="K1522" s="815"/>
      <c r="L1522" s="816"/>
      <c r="M1522" s="817"/>
      <c r="N1522" s="818"/>
      <c r="O1522" s="819"/>
      <c r="P1522" s="819"/>
      <c r="Q1522" s="820"/>
      <c r="R1522" s="1161"/>
    </row>
    <row r="1523" spans="1:18">
      <c r="A1523" s="1159"/>
      <c r="B1523" s="1158" t="s">
        <v>1646</v>
      </c>
      <c r="C1523" s="1158" t="s">
        <v>706</v>
      </c>
      <c r="D1523" s="1158" t="s">
        <v>86</v>
      </c>
      <c r="E1523" s="1160">
        <v>41542</v>
      </c>
      <c r="F1523" s="812"/>
      <c r="G1523" s="813"/>
      <c r="H1523" s="813"/>
      <c r="I1523" s="813"/>
      <c r="J1523" s="814"/>
      <c r="K1523" s="815">
        <v>23367267.699999999</v>
      </c>
      <c r="L1523" s="816"/>
      <c r="M1523" s="817">
        <v>23393</v>
      </c>
      <c r="N1523" s="818">
        <v>998.9</v>
      </c>
      <c r="O1523" s="819">
        <v>-25732.3</v>
      </c>
      <c r="P1523" s="819"/>
      <c r="Q1523" s="820"/>
      <c r="R1523" s="1161"/>
    </row>
    <row r="1524" spans="1:18">
      <c r="A1524" s="1159"/>
      <c r="B1524" s="1158" t="s">
        <v>1646</v>
      </c>
      <c r="C1524" s="1158" t="s">
        <v>706</v>
      </c>
      <c r="D1524" s="1158" t="s">
        <v>86</v>
      </c>
      <c r="E1524" s="1160">
        <v>41576</v>
      </c>
      <c r="F1524" s="812"/>
      <c r="G1524" s="813"/>
      <c r="H1524" s="813"/>
      <c r="I1524" s="813"/>
      <c r="J1524" s="814"/>
      <c r="K1524" s="815"/>
      <c r="L1524" s="816">
        <v>-233672.68</v>
      </c>
      <c r="M1524" s="817"/>
      <c r="N1524" s="818"/>
      <c r="O1524" s="819"/>
      <c r="P1524" s="819"/>
      <c r="Q1524" s="820"/>
      <c r="R1524" s="1161"/>
    </row>
    <row r="1525" spans="1:18">
      <c r="A1525" s="1159">
        <v>11</v>
      </c>
      <c r="B1525" s="1158" t="s">
        <v>1647</v>
      </c>
      <c r="C1525" s="1158" t="s">
        <v>1648</v>
      </c>
      <c r="D1525" s="1158" t="s">
        <v>86</v>
      </c>
      <c r="E1525" s="1160">
        <v>39822</v>
      </c>
      <c r="F1525" s="812" t="s">
        <v>26</v>
      </c>
      <c r="G1525" s="813">
        <v>25000000</v>
      </c>
      <c r="H1525" s="813">
        <v>0</v>
      </c>
      <c r="I1525" s="813">
        <v>25358333.329999998</v>
      </c>
      <c r="J1525" s="814" t="s">
        <v>657</v>
      </c>
      <c r="K1525" s="815"/>
      <c r="L1525" s="816"/>
      <c r="M1525" s="817"/>
      <c r="N1525" s="818"/>
      <c r="O1525" s="819"/>
      <c r="P1525" s="819"/>
      <c r="Q1525" s="820"/>
      <c r="R1525" s="1161"/>
    </row>
    <row r="1526" spans="1:18">
      <c r="A1526" s="1159"/>
      <c r="B1526" s="1158" t="s">
        <v>1647</v>
      </c>
      <c r="C1526" s="1158" t="s">
        <v>1648</v>
      </c>
      <c r="D1526" s="1158" t="s">
        <v>86</v>
      </c>
      <c r="E1526" s="1160">
        <v>39918</v>
      </c>
      <c r="F1526" s="812"/>
      <c r="G1526" s="813"/>
      <c r="H1526" s="813"/>
      <c r="I1526" s="813"/>
      <c r="J1526" s="814"/>
      <c r="K1526" s="815">
        <v>25000000</v>
      </c>
      <c r="L1526" s="816"/>
      <c r="M1526" s="817">
        <v>25000</v>
      </c>
      <c r="N1526" s="818">
        <v>1000</v>
      </c>
      <c r="O1526" s="819"/>
      <c r="P1526" s="819"/>
      <c r="Q1526" s="820"/>
      <c r="R1526" s="1161"/>
    </row>
    <row r="1527" spans="1:18">
      <c r="A1527" s="1159"/>
      <c r="B1527" s="1158" t="s">
        <v>1647</v>
      </c>
      <c r="C1527" s="1158" t="s">
        <v>1648</v>
      </c>
      <c r="D1527" s="1158" t="s">
        <v>86</v>
      </c>
      <c r="E1527" s="1160">
        <v>40863</v>
      </c>
      <c r="F1527" s="812"/>
      <c r="G1527" s="813"/>
      <c r="H1527" s="813"/>
      <c r="I1527" s="813"/>
      <c r="J1527" s="814"/>
      <c r="K1527" s="815"/>
      <c r="L1527" s="816"/>
      <c r="M1527" s="817"/>
      <c r="N1527" s="818"/>
      <c r="O1527" s="819"/>
      <c r="P1527" s="819"/>
      <c r="Q1527" s="820">
        <v>25000</v>
      </c>
      <c r="R1527" s="1161">
        <v>172970</v>
      </c>
    </row>
    <row r="1528" spans="1:18">
      <c r="A1528" s="1159" t="s">
        <v>2025</v>
      </c>
      <c r="B1528" s="1158" t="s">
        <v>1649</v>
      </c>
      <c r="C1528" s="1158" t="s">
        <v>943</v>
      </c>
      <c r="D1528" s="1158" t="s">
        <v>111</v>
      </c>
      <c r="E1528" s="1160">
        <v>39990</v>
      </c>
      <c r="F1528" s="812" t="s">
        <v>160</v>
      </c>
      <c r="G1528" s="813">
        <v>1700000</v>
      </c>
      <c r="H1528" s="813">
        <v>0</v>
      </c>
      <c r="I1528" s="813">
        <v>1994587.59</v>
      </c>
      <c r="J1528" s="814" t="s">
        <v>657</v>
      </c>
      <c r="K1528" s="815"/>
      <c r="L1528" s="816"/>
      <c r="M1528" s="817"/>
      <c r="N1528" s="818"/>
      <c r="O1528" s="819"/>
      <c r="P1528" s="819"/>
      <c r="Q1528" s="820"/>
      <c r="R1528" s="1161"/>
    </row>
    <row r="1529" spans="1:18">
      <c r="A1529" s="1159"/>
      <c r="B1529" s="1158" t="s">
        <v>1649</v>
      </c>
      <c r="C1529" s="1158" t="s">
        <v>943</v>
      </c>
      <c r="D1529" s="1158" t="s">
        <v>111</v>
      </c>
      <c r="E1529" s="1160">
        <v>40527</v>
      </c>
      <c r="F1529" s="812"/>
      <c r="G1529" s="813"/>
      <c r="H1529" s="813"/>
      <c r="I1529" s="813"/>
      <c r="J1529" s="814"/>
      <c r="K1529" s="815">
        <v>1700000</v>
      </c>
      <c r="L1529" s="816"/>
      <c r="M1529" s="817">
        <v>1700000</v>
      </c>
      <c r="N1529" s="818">
        <v>1</v>
      </c>
      <c r="O1529" s="819"/>
      <c r="P1529" s="819"/>
      <c r="Q1529" s="820">
        <v>85000</v>
      </c>
      <c r="R1529" s="1161">
        <v>85000</v>
      </c>
    </row>
    <row r="1530" spans="1:18">
      <c r="A1530" s="1159">
        <v>11</v>
      </c>
      <c r="B1530" s="1158" t="s">
        <v>1650</v>
      </c>
      <c r="C1530" s="1158" t="s">
        <v>692</v>
      </c>
      <c r="D1530" s="1158" t="s">
        <v>16</v>
      </c>
      <c r="E1530" s="1160">
        <v>39794</v>
      </c>
      <c r="F1530" s="812" t="s">
        <v>26</v>
      </c>
      <c r="G1530" s="813">
        <v>120000000</v>
      </c>
      <c r="H1530" s="813">
        <v>0</v>
      </c>
      <c r="I1530" s="813">
        <v>132967606.41</v>
      </c>
      <c r="J1530" s="814" t="s">
        <v>657</v>
      </c>
      <c r="K1530" s="815"/>
      <c r="L1530" s="816"/>
      <c r="M1530" s="817"/>
      <c r="N1530" s="818"/>
      <c r="O1530" s="819"/>
      <c r="P1530" s="819"/>
      <c r="Q1530" s="820"/>
      <c r="R1530" s="1161"/>
    </row>
    <row r="1531" spans="1:18">
      <c r="A1531" s="1159"/>
      <c r="B1531" s="1158" t="s">
        <v>1650</v>
      </c>
      <c r="C1531" s="1158" t="s">
        <v>692</v>
      </c>
      <c r="D1531" s="1158" t="s">
        <v>16</v>
      </c>
      <c r="E1531" s="1160">
        <v>39903</v>
      </c>
      <c r="F1531" s="812"/>
      <c r="G1531" s="813"/>
      <c r="H1531" s="813"/>
      <c r="I1531" s="813"/>
      <c r="J1531" s="814"/>
      <c r="K1531" s="815">
        <v>120000000</v>
      </c>
      <c r="L1531" s="816"/>
      <c r="M1531" s="817">
        <v>120000</v>
      </c>
      <c r="N1531" s="818">
        <v>1000</v>
      </c>
      <c r="O1531" s="819"/>
      <c r="P1531" s="819"/>
      <c r="Q1531" s="820"/>
      <c r="R1531" s="1161"/>
    </row>
    <row r="1532" spans="1:18">
      <c r="A1532" s="1159"/>
      <c r="B1532" s="1158" t="s">
        <v>1650</v>
      </c>
      <c r="C1532" s="1158" t="s">
        <v>692</v>
      </c>
      <c r="D1532" s="1158" t="s">
        <v>16</v>
      </c>
      <c r="E1532" s="1160">
        <v>40253</v>
      </c>
      <c r="F1532" s="812"/>
      <c r="G1532" s="813"/>
      <c r="H1532" s="813"/>
      <c r="I1532" s="813"/>
      <c r="J1532" s="814"/>
      <c r="K1532" s="815"/>
      <c r="L1532" s="816"/>
      <c r="M1532" s="817"/>
      <c r="N1532" s="818"/>
      <c r="O1532" s="819"/>
      <c r="P1532" s="819"/>
      <c r="Q1532" s="820">
        <v>11150939.74</v>
      </c>
      <c r="R1532" s="1161">
        <v>595829</v>
      </c>
    </row>
    <row r="1533" spans="1:18">
      <c r="A1533" s="1159">
        <v>11</v>
      </c>
      <c r="B1533" s="1158" t="s">
        <v>1651</v>
      </c>
      <c r="C1533" s="1158" t="s">
        <v>1652</v>
      </c>
      <c r="D1533" s="1158" t="s">
        <v>151</v>
      </c>
      <c r="E1533" s="1160">
        <v>39829</v>
      </c>
      <c r="F1533" s="812" t="s">
        <v>26</v>
      </c>
      <c r="G1533" s="813">
        <v>7414000</v>
      </c>
      <c r="H1533" s="813">
        <v>0</v>
      </c>
      <c r="I1533" s="813">
        <v>7816685.5499999998</v>
      </c>
      <c r="J1533" s="814" t="s">
        <v>657</v>
      </c>
      <c r="K1533" s="815"/>
      <c r="L1533" s="816"/>
      <c r="M1533" s="817"/>
      <c r="N1533" s="818"/>
      <c r="O1533" s="819"/>
      <c r="P1533" s="819"/>
      <c r="Q1533" s="820"/>
      <c r="R1533" s="1161"/>
    </row>
    <row r="1534" spans="1:18">
      <c r="A1534" s="1159"/>
      <c r="B1534" s="1158" t="s">
        <v>1651</v>
      </c>
      <c r="C1534" s="1158" t="s">
        <v>1652</v>
      </c>
      <c r="D1534" s="1158" t="s">
        <v>151</v>
      </c>
      <c r="E1534" s="1160">
        <v>39953</v>
      </c>
      <c r="F1534" s="812"/>
      <c r="G1534" s="813"/>
      <c r="H1534" s="813"/>
      <c r="I1534" s="813"/>
      <c r="J1534" s="814"/>
      <c r="K1534" s="815">
        <v>7414000</v>
      </c>
      <c r="L1534" s="816"/>
      <c r="M1534" s="817">
        <v>7414</v>
      </c>
      <c r="N1534" s="818">
        <v>1000</v>
      </c>
      <c r="O1534" s="819"/>
      <c r="P1534" s="819"/>
      <c r="Q1534" s="820"/>
      <c r="R1534" s="1161"/>
    </row>
    <row r="1535" spans="1:18">
      <c r="A1535" s="1159"/>
      <c r="B1535" s="1158" t="s">
        <v>1651</v>
      </c>
      <c r="C1535" s="1158" t="s">
        <v>1652</v>
      </c>
      <c r="D1535" s="1158" t="s">
        <v>151</v>
      </c>
      <c r="E1535" s="1160">
        <v>39988</v>
      </c>
      <c r="F1535" s="812"/>
      <c r="G1535" s="813"/>
      <c r="H1535" s="813"/>
      <c r="I1535" s="813"/>
      <c r="J1535" s="814"/>
      <c r="K1535" s="815"/>
      <c r="L1535" s="816"/>
      <c r="M1535" s="817"/>
      <c r="N1535" s="818"/>
      <c r="O1535" s="819"/>
      <c r="P1535" s="819"/>
      <c r="Q1535" s="820">
        <v>275000</v>
      </c>
      <c r="R1535" s="1161">
        <v>163065</v>
      </c>
    </row>
    <row r="1536" spans="1:18">
      <c r="A1536" s="1159" t="s">
        <v>2074</v>
      </c>
      <c r="B1536" s="1158" t="s">
        <v>1653</v>
      </c>
      <c r="C1536" s="1158" t="s">
        <v>1654</v>
      </c>
      <c r="D1536" s="1158" t="s">
        <v>81</v>
      </c>
      <c r="E1536" s="1160">
        <v>39864</v>
      </c>
      <c r="F1536" s="812" t="s">
        <v>49</v>
      </c>
      <c r="G1536" s="813">
        <v>8653000</v>
      </c>
      <c r="H1536" s="813">
        <v>0</v>
      </c>
      <c r="I1536" s="813">
        <v>347164</v>
      </c>
      <c r="J1536" s="814" t="s">
        <v>1981</v>
      </c>
      <c r="K1536" s="815"/>
      <c r="L1536" s="816"/>
      <c r="M1536" s="817"/>
      <c r="N1536" s="818"/>
      <c r="O1536" s="819"/>
      <c r="P1536" s="819"/>
      <c r="Q1536" s="820"/>
      <c r="R1536" s="1161"/>
    </row>
    <row r="1537" spans="1:18">
      <c r="A1537" s="1159"/>
      <c r="B1537" s="1158" t="s">
        <v>1653</v>
      </c>
      <c r="C1537" s="1158" t="s">
        <v>1654</v>
      </c>
      <c r="D1537" s="1158" t="s">
        <v>81</v>
      </c>
      <c r="E1537" s="1160">
        <v>40410</v>
      </c>
      <c r="F1537" s="812"/>
      <c r="G1537" s="813"/>
      <c r="H1537" s="813"/>
      <c r="I1537" s="813"/>
      <c r="J1537" s="814"/>
      <c r="K1537" s="815"/>
      <c r="L1537" s="816"/>
      <c r="M1537" s="817"/>
      <c r="N1537" s="818"/>
      <c r="O1537" s="819">
        <v>-8653000</v>
      </c>
      <c r="P1537" s="819"/>
      <c r="Q1537" s="820"/>
      <c r="R1537" s="1161"/>
    </row>
    <row r="1538" spans="1:18">
      <c r="A1538" s="1159" t="s">
        <v>1993</v>
      </c>
      <c r="B1538" s="1158" t="s">
        <v>1655</v>
      </c>
      <c r="C1538" s="1158" t="s">
        <v>1656</v>
      </c>
      <c r="D1538" s="1158" t="s">
        <v>55</v>
      </c>
      <c r="E1538" s="1160">
        <v>39822</v>
      </c>
      <c r="F1538" s="812" t="s">
        <v>49</v>
      </c>
      <c r="G1538" s="813">
        <v>3070000</v>
      </c>
      <c r="H1538" s="813">
        <v>0</v>
      </c>
      <c r="I1538" s="813">
        <v>3575224.44</v>
      </c>
      <c r="J1538" s="814" t="s">
        <v>673</v>
      </c>
      <c r="K1538" s="815"/>
      <c r="L1538" s="816"/>
      <c r="M1538" s="817"/>
      <c r="N1538" s="818"/>
      <c r="O1538" s="819"/>
      <c r="P1538" s="819"/>
      <c r="Q1538" s="820"/>
      <c r="R1538" s="1161"/>
    </row>
    <row r="1539" spans="1:18">
      <c r="A1539" s="1159"/>
      <c r="B1539" s="1158" t="s">
        <v>1655</v>
      </c>
      <c r="C1539" s="1158" t="s">
        <v>1656</v>
      </c>
      <c r="D1539" s="1158" t="s">
        <v>55</v>
      </c>
      <c r="E1539" s="1160">
        <v>41226</v>
      </c>
      <c r="F1539" s="812"/>
      <c r="G1539" s="813"/>
      <c r="H1539" s="813"/>
      <c r="I1539" s="813"/>
      <c r="J1539" s="814"/>
      <c r="K1539" s="815">
        <v>2832412.7</v>
      </c>
      <c r="L1539" s="816"/>
      <c r="M1539" s="817">
        <v>3070</v>
      </c>
      <c r="N1539" s="818">
        <v>922.6</v>
      </c>
      <c r="O1539" s="819">
        <v>-237587.3</v>
      </c>
      <c r="P1539" s="819"/>
      <c r="Q1539" s="820">
        <v>124412.34</v>
      </c>
      <c r="R1539" s="1161">
        <v>154</v>
      </c>
    </row>
    <row r="1540" spans="1:18">
      <c r="A1540" s="1159"/>
      <c r="B1540" s="1158" t="s">
        <v>1655</v>
      </c>
      <c r="C1540" s="1158" t="s">
        <v>1656</v>
      </c>
      <c r="D1540" s="1158" t="s">
        <v>55</v>
      </c>
      <c r="E1540" s="1160">
        <v>41285</v>
      </c>
      <c r="F1540" s="812"/>
      <c r="G1540" s="813"/>
      <c r="H1540" s="813"/>
      <c r="I1540" s="813"/>
      <c r="J1540" s="814"/>
      <c r="K1540" s="815"/>
      <c r="L1540" s="816">
        <v>-25000</v>
      </c>
      <c r="M1540" s="817"/>
      <c r="N1540" s="818"/>
      <c r="O1540" s="819"/>
      <c r="P1540" s="819"/>
      <c r="Q1540" s="820"/>
      <c r="R1540" s="1161"/>
    </row>
    <row r="1541" spans="1:18">
      <c r="A1541" s="1159"/>
      <c r="B1541" s="1158" t="s">
        <v>1657</v>
      </c>
      <c r="C1541" s="1158" t="s">
        <v>750</v>
      </c>
      <c r="D1541" s="1158" t="s">
        <v>92</v>
      </c>
      <c r="E1541" s="1160">
        <v>39787</v>
      </c>
      <c r="F1541" s="812" t="s">
        <v>26</v>
      </c>
      <c r="G1541" s="813">
        <v>347000000</v>
      </c>
      <c r="H1541" s="813">
        <v>0</v>
      </c>
      <c r="I1541" s="813">
        <v>146965329.86000001</v>
      </c>
      <c r="J1541" s="814" t="s">
        <v>673</v>
      </c>
      <c r="K1541" s="815"/>
      <c r="L1541" s="816"/>
      <c r="M1541" s="817"/>
      <c r="N1541" s="818"/>
      <c r="O1541" s="819"/>
      <c r="P1541" s="819"/>
      <c r="Q1541" s="820"/>
      <c r="R1541" s="1161"/>
    </row>
    <row r="1542" spans="1:18">
      <c r="A1542" s="1159"/>
      <c r="B1542" s="1158" t="s">
        <v>1657</v>
      </c>
      <c r="C1542" s="1158" t="s">
        <v>750</v>
      </c>
      <c r="D1542" s="1158" t="s">
        <v>92</v>
      </c>
      <c r="E1542" s="1160">
        <v>40451</v>
      </c>
      <c r="F1542" s="812"/>
      <c r="G1542" s="813"/>
      <c r="H1542" s="813"/>
      <c r="I1542" s="813"/>
      <c r="J1542" s="814"/>
      <c r="K1542" s="815">
        <v>130179218.75</v>
      </c>
      <c r="L1542" s="816"/>
      <c r="M1542" s="817">
        <v>130179.21875</v>
      </c>
      <c r="N1542" s="818">
        <v>1000</v>
      </c>
      <c r="O1542" s="819">
        <v>-216820781.25</v>
      </c>
      <c r="P1542" s="819"/>
      <c r="Q1542" s="820">
        <v>400000</v>
      </c>
      <c r="R1542" s="1161">
        <v>10106796</v>
      </c>
    </row>
    <row r="1543" spans="1:18">
      <c r="A1543" s="1159" t="s">
        <v>1993</v>
      </c>
      <c r="B1543" s="1158" t="s">
        <v>1658</v>
      </c>
      <c r="C1543" s="1158" t="s">
        <v>1659</v>
      </c>
      <c r="D1543" s="1158" t="s">
        <v>105</v>
      </c>
      <c r="E1543" s="1160">
        <v>40011</v>
      </c>
      <c r="F1543" s="812" t="s">
        <v>49</v>
      </c>
      <c r="G1543" s="813">
        <v>12900000</v>
      </c>
      <c r="H1543" s="813">
        <v>0</v>
      </c>
      <c r="I1543" s="813">
        <v>13109014.25</v>
      </c>
      <c r="J1543" s="814" t="s">
        <v>673</v>
      </c>
      <c r="K1543" s="815"/>
      <c r="L1543" s="816"/>
      <c r="M1543" s="817"/>
      <c r="N1543" s="818"/>
      <c r="O1543" s="819"/>
      <c r="P1543" s="819"/>
      <c r="Q1543" s="820"/>
      <c r="R1543" s="1161"/>
    </row>
    <row r="1544" spans="1:18">
      <c r="A1544" s="1159"/>
      <c r="B1544" s="1158" t="s">
        <v>1658</v>
      </c>
      <c r="C1544" s="1158" t="s">
        <v>1659</v>
      </c>
      <c r="D1544" s="1158" t="s">
        <v>105</v>
      </c>
      <c r="E1544" s="1160">
        <v>41341</v>
      </c>
      <c r="F1544" s="812"/>
      <c r="G1544" s="813"/>
      <c r="H1544" s="813"/>
      <c r="I1544" s="813"/>
      <c r="J1544" s="814"/>
      <c r="K1544" s="815">
        <v>1814620</v>
      </c>
      <c r="L1544" s="816"/>
      <c r="M1544" s="817">
        <v>2000</v>
      </c>
      <c r="N1544" s="818">
        <v>907.3</v>
      </c>
      <c r="O1544" s="819">
        <v>-185380</v>
      </c>
      <c r="P1544" s="819"/>
      <c r="Q1544" s="820"/>
      <c r="R1544" s="1161"/>
    </row>
    <row r="1545" spans="1:18">
      <c r="A1545" s="1159"/>
      <c r="B1545" s="1158" t="s">
        <v>1658</v>
      </c>
      <c r="C1545" s="1158" t="s">
        <v>1659</v>
      </c>
      <c r="D1545" s="1158" t="s">
        <v>105</v>
      </c>
      <c r="E1545" s="1160">
        <v>41344</v>
      </c>
      <c r="F1545" s="812"/>
      <c r="G1545" s="813"/>
      <c r="H1545" s="813"/>
      <c r="I1545" s="813"/>
      <c r="J1545" s="814"/>
      <c r="K1545" s="815">
        <v>9889679</v>
      </c>
      <c r="L1545" s="816"/>
      <c r="M1545" s="817">
        <v>10900</v>
      </c>
      <c r="N1545" s="818">
        <v>907.3</v>
      </c>
      <c r="O1545" s="819">
        <v>-1010321</v>
      </c>
      <c r="P1545" s="819"/>
      <c r="Q1545" s="820">
        <v>588264.18999999994</v>
      </c>
      <c r="R1545" s="1161">
        <v>645</v>
      </c>
    </row>
    <row r="1546" spans="1:18">
      <c r="A1546" s="1159"/>
      <c r="B1546" s="1158" t="s">
        <v>1658</v>
      </c>
      <c r="C1546" s="1158" t="s">
        <v>1659</v>
      </c>
      <c r="D1546" s="1158" t="s">
        <v>105</v>
      </c>
      <c r="E1546" s="1160">
        <v>41373</v>
      </c>
      <c r="F1546" s="812"/>
      <c r="G1546" s="813"/>
      <c r="H1546" s="813"/>
      <c r="I1546" s="813"/>
      <c r="J1546" s="814"/>
      <c r="K1546" s="815"/>
      <c r="L1546" s="816">
        <v>-117042.99</v>
      </c>
      <c r="M1546" s="817"/>
      <c r="N1546" s="818"/>
      <c r="O1546" s="819"/>
      <c r="P1546" s="819"/>
      <c r="Q1546" s="820"/>
      <c r="R1546" s="1161"/>
    </row>
    <row r="1547" spans="1:18">
      <c r="A1547" s="1159" t="s">
        <v>2009</v>
      </c>
      <c r="B1547" s="1158" t="s">
        <v>1660</v>
      </c>
      <c r="C1547" s="1158" t="s">
        <v>1661</v>
      </c>
      <c r="D1547" s="1158" t="s">
        <v>84</v>
      </c>
      <c r="E1547" s="1160">
        <v>39829</v>
      </c>
      <c r="F1547" s="812" t="s">
        <v>53</v>
      </c>
      <c r="G1547" s="813">
        <v>11000000</v>
      </c>
      <c r="H1547" s="813">
        <v>0</v>
      </c>
      <c r="I1547" s="813">
        <v>11855555.560000001</v>
      </c>
      <c r="J1547" s="814" t="s">
        <v>657</v>
      </c>
      <c r="K1547" s="815"/>
      <c r="L1547" s="816"/>
      <c r="M1547" s="817"/>
      <c r="N1547" s="818"/>
      <c r="O1547" s="819"/>
      <c r="P1547" s="819"/>
      <c r="Q1547" s="820"/>
      <c r="R1547" s="1161"/>
    </row>
    <row r="1548" spans="1:18">
      <c r="A1548" s="1159"/>
      <c r="B1548" s="1158" t="s">
        <v>1660</v>
      </c>
      <c r="C1548" s="1158" t="s">
        <v>1661</v>
      </c>
      <c r="D1548" s="1158" t="s">
        <v>84</v>
      </c>
      <c r="E1548" s="1160">
        <v>40396</v>
      </c>
      <c r="F1548" s="812"/>
      <c r="G1548" s="813"/>
      <c r="H1548" s="813"/>
      <c r="I1548" s="813"/>
      <c r="J1548" s="814"/>
      <c r="K1548" s="815">
        <v>11000000</v>
      </c>
      <c r="L1548" s="816"/>
      <c r="M1548" s="817">
        <v>11000</v>
      </c>
      <c r="N1548" s="818">
        <v>1000</v>
      </c>
      <c r="O1548" s="819"/>
      <c r="P1548" s="819"/>
      <c r="Q1548" s="820"/>
      <c r="R1548" s="1161"/>
    </row>
    <row r="1549" spans="1:18">
      <c r="A1549" s="1159"/>
      <c r="B1549" s="1158" t="s">
        <v>1662</v>
      </c>
      <c r="C1549" s="1158" t="s">
        <v>759</v>
      </c>
      <c r="D1549" s="1158" t="s">
        <v>55</v>
      </c>
      <c r="E1549" s="1160">
        <v>39787</v>
      </c>
      <c r="F1549" s="812" t="s">
        <v>26</v>
      </c>
      <c r="G1549" s="813">
        <v>42750000</v>
      </c>
      <c r="H1549" s="813">
        <v>0</v>
      </c>
      <c r="I1549" s="813">
        <v>51088046.140000001</v>
      </c>
      <c r="J1549" s="814" t="s">
        <v>657</v>
      </c>
      <c r="K1549" s="815"/>
      <c r="L1549" s="816"/>
      <c r="M1549" s="817"/>
      <c r="N1549" s="818"/>
      <c r="O1549" s="819"/>
      <c r="P1549" s="819"/>
      <c r="Q1549" s="820"/>
      <c r="R1549" s="1161"/>
    </row>
    <row r="1550" spans="1:18">
      <c r="A1550" s="1159"/>
      <c r="B1550" s="1158" t="s">
        <v>1662</v>
      </c>
      <c r="C1550" s="1158" t="s">
        <v>759</v>
      </c>
      <c r="D1550" s="1158" t="s">
        <v>55</v>
      </c>
      <c r="E1550" s="1160">
        <v>41183</v>
      </c>
      <c r="F1550" s="812"/>
      <c r="G1550" s="813"/>
      <c r="H1550" s="813"/>
      <c r="I1550" s="813"/>
      <c r="J1550" s="814"/>
      <c r="K1550" s="815">
        <v>42750000</v>
      </c>
      <c r="L1550" s="816"/>
      <c r="M1550" s="817">
        <v>42750</v>
      </c>
      <c r="N1550" s="818">
        <v>1000</v>
      </c>
      <c r="O1550" s="819"/>
      <c r="P1550" s="819"/>
      <c r="Q1550" s="820"/>
      <c r="R1550" s="1161"/>
    </row>
    <row r="1551" spans="1:18">
      <c r="A1551" s="1159"/>
      <c r="B1551" s="1158" t="s">
        <v>1663</v>
      </c>
      <c r="C1551" s="1158" t="s">
        <v>750</v>
      </c>
      <c r="D1551" s="1158" t="s">
        <v>92</v>
      </c>
      <c r="E1551" s="1160">
        <v>39871</v>
      </c>
      <c r="F1551" s="812" t="s">
        <v>26</v>
      </c>
      <c r="G1551" s="813">
        <v>17299000</v>
      </c>
      <c r="H1551" s="813">
        <v>0</v>
      </c>
      <c r="I1551" s="813">
        <v>19401361.890000001</v>
      </c>
      <c r="J1551" s="814" t="s">
        <v>673</v>
      </c>
      <c r="K1551" s="815"/>
      <c r="L1551" s="816"/>
      <c r="M1551" s="817"/>
      <c r="N1551" s="818"/>
      <c r="O1551" s="819"/>
      <c r="P1551" s="819"/>
      <c r="Q1551" s="820"/>
      <c r="R1551" s="1161"/>
    </row>
    <row r="1552" spans="1:18">
      <c r="A1552" s="1159"/>
      <c r="B1552" s="1158" t="s">
        <v>1663</v>
      </c>
      <c r="C1552" s="1158" t="s">
        <v>750</v>
      </c>
      <c r="D1552" s="1158" t="s">
        <v>92</v>
      </c>
      <c r="E1552" s="1160">
        <v>41093</v>
      </c>
      <c r="F1552" s="812"/>
      <c r="G1552" s="813"/>
      <c r="H1552" s="813"/>
      <c r="I1552" s="813"/>
      <c r="J1552" s="814"/>
      <c r="K1552" s="815">
        <v>15638296</v>
      </c>
      <c r="L1552" s="816">
        <v>-234574.44</v>
      </c>
      <c r="M1552" s="817">
        <v>17299</v>
      </c>
      <c r="N1552" s="818">
        <v>904</v>
      </c>
      <c r="O1552" s="819">
        <v>-1660704</v>
      </c>
      <c r="P1552" s="819"/>
      <c r="Q1552" s="820"/>
      <c r="R1552" s="1161"/>
    </row>
    <row r="1553" spans="1:18">
      <c r="A1553" s="1159"/>
      <c r="B1553" s="1158" t="s">
        <v>1663</v>
      </c>
      <c r="C1553" s="1158" t="s">
        <v>750</v>
      </c>
      <c r="D1553" s="1158" t="s">
        <v>92</v>
      </c>
      <c r="E1553" s="1160">
        <v>41115</v>
      </c>
      <c r="F1553" s="812"/>
      <c r="G1553" s="813"/>
      <c r="H1553" s="813"/>
      <c r="I1553" s="813"/>
      <c r="J1553" s="814"/>
      <c r="K1553" s="815"/>
      <c r="L1553" s="816"/>
      <c r="M1553" s="817"/>
      <c r="N1553" s="818"/>
      <c r="O1553" s="819"/>
      <c r="P1553" s="819"/>
      <c r="Q1553" s="820">
        <v>1100000</v>
      </c>
      <c r="R1553" s="1161">
        <v>399970.34</v>
      </c>
    </row>
    <row r="1554" spans="1:18">
      <c r="A1554" s="1159" t="s">
        <v>2057</v>
      </c>
      <c r="B1554" s="1158" t="s">
        <v>1664</v>
      </c>
      <c r="C1554" s="1158" t="s">
        <v>1347</v>
      </c>
      <c r="D1554" s="1158" t="s">
        <v>97</v>
      </c>
      <c r="E1554" s="1160">
        <v>39948</v>
      </c>
      <c r="F1554" s="812" t="s">
        <v>49</v>
      </c>
      <c r="G1554" s="813">
        <v>4862000</v>
      </c>
      <c r="H1554" s="813">
        <v>0</v>
      </c>
      <c r="I1554" s="813">
        <v>5718111.1399999997</v>
      </c>
      <c r="J1554" s="814" t="s">
        <v>657</v>
      </c>
      <c r="K1554" s="815"/>
      <c r="L1554" s="816"/>
      <c r="M1554" s="817"/>
      <c r="N1554" s="818"/>
      <c r="O1554" s="819"/>
      <c r="P1554" s="819"/>
      <c r="Q1554" s="820"/>
      <c r="R1554" s="1161"/>
    </row>
    <row r="1555" spans="1:18">
      <c r="A1555" s="1159"/>
      <c r="B1555" s="1158" t="s">
        <v>1664</v>
      </c>
      <c r="C1555" s="1158" t="s">
        <v>1347</v>
      </c>
      <c r="D1555" s="1158" t="s">
        <v>97</v>
      </c>
      <c r="E1555" s="1160">
        <v>40794</v>
      </c>
      <c r="F1555" s="812"/>
      <c r="G1555" s="813"/>
      <c r="H1555" s="813"/>
      <c r="I1555" s="813"/>
      <c r="J1555" s="814"/>
      <c r="K1555" s="815">
        <v>4862000</v>
      </c>
      <c r="L1555" s="816"/>
      <c r="M1555" s="817">
        <v>4862</v>
      </c>
      <c r="N1555" s="818">
        <v>1000</v>
      </c>
      <c r="O1555" s="819"/>
      <c r="P1555" s="819"/>
      <c r="Q1555" s="820">
        <v>243000</v>
      </c>
      <c r="R1555" s="1161">
        <v>243</v>
      </c>
    </row>
    <row r="1556" spans="1:18">
      <c r="A1556" s="1159" t="s">
        <v>1992</v>
      </c>
      <c r="B1556" s="1158" t="s">
        <v>1665</v>
      </c>
      <c r="C1556" s="1158" t="s">
        <v>1666</v>
      </c>
      <c r="D1556" s="1158" t="s">
        <v>80</v>
      </c>
      <c r="E1556" s="1160">
        <v>39836</v>
      </c>
      <c r="F1556" s="812" t="s">
        <v>49</v>
      </c>
      <c r="G1556" s="813">
        <v>5000000</v>
      </c>
      <c r="H1556" s="813">
        <v>0</v>
      </c>
      <c r="I1556" s="813">
        <v>5955472.2199999997</v>
      </c>
      <c r="J1556" s="814" t="s">
        <v>657</v>
      </c>
      <c r="K1556" s="815"/>
      <c r="L1556" s="816"/>
      <c r="M1556" s="817"/>
      <c r="N1556" s="818"/>
      <c r="O1556" s="819"/>
      <c r="P1556" s="819"/>
      <c r="Q1556" s="820"/>
      <c r="R1556" s="1161"/>
    </row>
    <row r="1557" spans="1:18">
      <c r="A1557" s="1159"/>
      <c r="B1557" s="1158" t="s">
        <v>1665</v>
      </c>
      <c r="C1557" s="1158" t="s">
        <v>1666</v>
      </c>
      <c r="D1557" s="1158" t="s">
        <v>80</v>
      </c>
      <c r="E1557" s="1160">
        <v>40780</v>
      </c>
      <c r="F1557" s="812"/>
      <c r="G1557" s="813"/>
      <c r="H1557" s="813"/>
      <c r="I1557" s="813"/>
      <c r="J1557" s="814"/>
      <c r="K1557" s="815">
        <v>5000000</v>
      </c>
      <c r="L1557" s="816"/>
      <c r="M1557" s="817">
        <v>5000</v>
      </c>
      <c r="N1557" s="818">
        <v>1000</v>
      </c>
      <c r="O1557" s="819"/>
      <c r="P1557" s="819"/>
      <c r="Q1557" s="820">
        <v>250000</v>
      </c>
      <c r="R1557" s="1161">
        <v>250</v>
      </c>
    </row>
    <row r="1558" spans="1:18">
      <c r="A1558" s="1159">
        <v>44</v>
      </c>
      <c r="B1558" s="1158" t="s">
        <v>1667</v>
      </c>
      <c r="C1558" s="1158" t="s">
        <v>1668</v>
      </c>
      <c r="D1558" s="1158" t="s">
        <v>90</v>
      </c>
      <c r="E1558" s="1160">
        <v>39787</v>
      </c>
      <c r="F1558" s="812" t="s">
        <v>26</v>
      </c>
      <c r="G1558" s="813">
        <v>9550000</v>
      </c>
      <c r="H1558" s="813">
        <v>0</v>
      </c>
      <c r="I1558" s="813">
        <v>10804763.890000001</v>
      </c>
      <c r="J1558" s="814" t="s">
        <v>707</v>
      </c>
      <c r="K1558" s="815"/>
      <c r="L1558" s="816"/>
      <c r="M1558" s="817"/>
      <c r="N1558" s="818"/>
      <c r="O1558" s="819"/>
      <c r="P1558" s="819"/>
      <c r="Q1558" s="820"/>
      <c r="R1558" s="1161"/>
    </row>
    <row r="1559" spans="1:18">
      <c r="A1559" s="1159"/>
      <c r="B1559" s="1158" t="s">
        <v>1667</v>
      </c>
      <c r="C1559" s="1158" t="s">
        <v>1668</v>
      </c>
      <c r="D1559" s="1158" t="s">
        <v>90</v>
      </c>
      <c r="E1559" s="1160">
        <v>40745</v>
      </c>
      <c r="F1559" s="812"/>
      <c r="G1559" s="813"/>
      <c r="H1559" s="813"/>
      <c r="I1559" s="813"/>
      <c r="J1559" s="814"/>
      <c r="K1559" s="815">
        <v>9550000</v>
      </c>
      <c r="L1559" s="816"/>
      <c r="M1559" s="817">
        <v>9550</v>
      </c>
      <c r="N1559" s="818">
        <v>1000</v>
      </c>
      <c r="O1559" s="819"/>
      <c r="P1559" s="819"/>
      <c r="Q1559" s="820"/>
      <c r="R1559" s="1161"/>
    </row>
    <row r="1560" spans="1:18">
      <c r="A1560" s="1159">
        <v>8</v>
      </c>
      <c r="B1560" s="1158" t="s">
        <v>1669</v>
      </c>
      <c r="C1560" s="1158" t="s">
        <v>1670</v>
      </c>
      <c r="D1560" s="1158" t="s">
        <v>108</v>
      </c>
      <c r="E1560" s="1160">
        <v>39976</v>
      </c>
      <c r="F1560" s="812" t="s">
        <v>49</v>
      </c>
      <c r="G1560" s="813">
        <v>2760000</v>
      </c>
      <c r="H1560" s="813">
        <v>2760000</v>
      </c>
      <c r="I1560" s="813">
        <v>364796.34</v>
      </c>
      <c r="J1560" s="814" t="s">
        <v>662</v>
      </c>
      <c r="K1560" s="815"/>
      <c r="L1560" s="816"/>
      <c r="M1560" s="817"/>
      <c r="N1560" s="818"/>
      <c r="O1560" s="819"/>
      <c r="P1560" s="819"/>
      <c r="Q1560" s="820"/>
      <c r="R1560" s="1161"/>
    </row>
    <row r="1561" spans="1:18">
      <c r="A1561" s="1159">
        <v>11</v>
      </c>
      <c r="B1561" s="1158" t="s">
        <v>1671</v>
      </c>
      <c r="C1561" s="1158" t="s">
        <v>1672</v>
      </c>
      <c r="D1561" s="1158" t="s">
        <v>120</v>
      </c>
      <c r="E1561" s="1160">
        <v>39787</v>
      </c>
      <c r="F1561" s="812" t="s">
        <v>26</v>
      </c>
      <c r="G1561" s="813">
        <v>70000000</v>
      </c>
      <c r="H1561" s="813">
        <v>0</v>
      </c>
      <c r="I1561" s="813">
        <v>85247569.909999996</v>
      </c>
      <c r="J1561" s="814" t="s">
        <v>657</v>
      </c>
      <c r="K1561" s="815"/>
      <c r="L1561" s="816"/>
      <c r="M1561" s="817"/>
      <c r="N1561" s="818"/>
      <c r="O1561" s="819"/>
      <c r="P1561" s="819"/>
      <c r="Q1561" s="820"/>
      <c r="R1561" s="1161"/>
    </row>
    <row r="1562" spans="1:18">
      <c r="A1562" s="1159"/>
      <c r="B1562" s="1158" t="s">
        <v>1671</v>
      </c>
      <c r="C1562" s="1158" t="s">
        <v>1672</v>
      </c>
      <c r="D1562" s="1158" t="s">
        <v>120</v>
      </c>
      <c r="E1562" s="1160">
        <v>41129</v>
      </c>
      <c r="F1562" s="812"/>
      <c r="G1562" s="813"/>
      <c r="H1562" s="813"/>
      <c r="I1562" s="813"/>
      <c r="J1562" s="814"/>
      <c r="K1562" s="815">
        <v>70000000</v>
      </c>
      <c r="L1562" s="816"/>
      <c r="M1562" s="817">
        <v>70000</v>
      </c>
      <c r="N1562" s="818">
        <v>1000</v>
      </c>
      <c r="O1562" s="819"/>
      <c r="P1562" s="819"/>
      <c r="Q1562" s="820"/>
      <c r="R1562" s="1161"/>
    </row>
    <row r="1563" spans="1:18">
      <c r="A1563" s="1159"/>
      <c r="B1563" s="1158" t="s">
        <v>1671</v>
      </c>
      <c r="C1563" s="1158" t="s">
        <v>1672</v>
      </c>
      <c r="D1563" s="1158" t="s">
        <v>120</v>
      </c>
      <c r="E1563" s="1160">
        <v>41423</v>
      </c>
      <c r="F1563" s="812"/>
      <c r="G1563" s="813"/>
      <c r="H1563" s="813"/>
      <c r="I1563" s="813"/>
      <c r="J1563" s="814"/>
      <c r="K1563" s="815"/>
      <c r="L1563" s="816"/>
      <c r="M1563" s="817"/>
      <c r="N1563" s="818"/>
      <c r="O1563" s="819"/>
      <c r="P1563" s="819"/>
      <c r="Q1563" s="820">
        <v>2287197</v>
      </c>
      <c r="R1563" s="1161">
        <v>703753</v>
      </c>
    </row>
    <row r="1564" spans="1:18">
      <c r="A1564" s="1159" t="s">
        <v>1992</v>
      </c>
      <c r="B1564" s="1158" t="s">
        <v>1673</v>
      </c>
      <c r="C1564" s="1158" t="s">
        <v>943</v>
      </c>
      <c r="D1564" s="1158" t="s">
        <v>111</v>
      </c>
      <c r="E1564" s="1160">
        <v>39885</v>
      </c>
      <c r="F1564" s="812" t="s">
        <v>49</v>
      </c>
      <c r="G1564" s="813">
        <v>18215000</v>
      </c>
      <c r="H1564" s="813">
        <v>0</v>
      </c>
      <c r="I1564" s="813">
        <v>21632668.609999999</v>
      </c>
      <c r="J1564" s="814" t="s">
        <v>657</v>
      </c>
      <c r="K1564" s="815"/>
      <c r="L1564" s="816"/>
      <c r="M1564" s="817"/>
      <c r="N1564" s="818"/>
      <c r="O1564" s="819"/>
      <c r="P1564" s="819"/>
      <c r="Q1564" s="820"/>
      <c r="R1564" s="1161"/>
    </row>
    <row r="1565" spans="1:18">
      <c r="A1565" s="1159"/>
      <c r="B1565" s="1158" t="s">
        <v>1673</v>
      </c>
      <c r="C1565" s="1158" t="s">
        <v>943</v>
      </c>
      <c r="D1565" s="1158" t="s">
        <v>111</v>
      </c>
      <c r="E1565" s="1160">
        <v>40808</v>
      </c>
      <c r="F1565" s="812"/>
      <c r="G1565" s="813"/>
      <c r="H1565" s="813"/>
      <c r="I1565" s="813"/>
      <c r="J1565" s="814"/>
      <c r="K1565" s="815">
        <v>18215000</v>
      </c>
      <c r="L1565" s="816"/>
      <c r="M1565" s="817">
        <v>18215</v>
      </c>
      <c r="N1565" s="818">
        <v>1000</v>
      </c>
      <c r="O1565" s="819"/>
      <c r="P1565" s="819"/>
      <c r="Q1565" s="820">
        <v>911000</v>
      </c>
      <c r="R1565" s="1161">
        <v>911</v>
      </c>
    </row>
    <row r="1566" spans="1:18">
      <c r="A1566" s="1159">
        <v>8</v>
      </c>
      <c r="B1566" s="1158" t="s">
        <v>1674</v>
      </c>
      <c r="C1566" s="1158" t="s">
        <v>1675</v>
      </c>
      <c r="D1566" s="1158" t="s">
        <v>120</v>
      </c>
      <c r="E1566" s="1160">
        <v>39899</v>
      </c>
      <c r="F1566" s="812" t="s">
        <v>49</v>
      </c>
      <c r="G1566" s="813">
        <v>30000000</v>
      </c>
      <c r="H1566" s="813">
        <v>0</v>
      </c>
      <c r="I1566" s="813">
        <v>11900075</v>
      </c>
      <c r="J1566" s="814" t="s">
        <v>673</v>
      </c>
      <c r="K1566" s="815"/>
      <c r="L1566" s="816"/>
      <c r="M1566" s="817"/>
      <c r="N1566" s="818"/>
      <c r="O1566" s="819"/>
      <c r="P1566" s="819"/>
      <c r="Q1566" s="820"/>
      <c r="R1566" s="1161"/>
    </row>
    <row r="1567" spans="1:18">
      <c r="A1567" s="1159"/>
      <c r="B1567" s="1158" t="s">
        <v>1674</v>
      </c>
      <c r="C1567" s="1158" t="s">
        <v>1675</v>
      </c>
      <c r="D1567" s="1158" t="s">
        <v>120</v>
      </c>
      <c r="E1567" s="1160">
        <v>41568</v>
      </c>
      <c r="F1567" s="812"/>
      <c r="G1567" s="813"/>
      <c r="H1567" s="813"/>
      <c r="I1567" s="813"/>
      <c r="J1567" s="814"/>
      <c r="K1567" s="815">
        <v>9000000</v>
      </c>
      <c r="L1567" s="816"/>
      <c r="M1567" s="817">
        <v>30000</v>
      </c>
      <c r="N1567" s="818">
        <v>300</v>
      </c>
      <c r="O1567" s="819">
        <v>-21000000</v>
      </c>
      <c r="P1567" s="819"/>
      <c r="Q1567" s="820">
        <v>638325</v>
      </c>
      <c r="R1567" s="1161">
        <v>1500</v>
      </c>
    </row>
    <row r="1568" spans="1:18">
      <c r="A1568" s="1159">
        <v>8</v>
      </c>
      <c r="B1568" s="1158" t="s">
        <v>1676</v>
      </c>
      <c r="C1568" s="1158" t="s">
        <v>891</v>
      </c>
      <c r="D1568" s="1158" t="s">
        <v>90</v>
      </c>
      <c r="E1568" s="1160">
        <v>39885</v>
      </c>
      <c r="F1568" s="812" t="s">
        <v>49</v>
      </c>
      <c r="G1568" s="813">
        <v>3000000</v>
      </c>
      <c r="H1568" s="813">
        <v>3000000</v>
      </c>
      <c r="I1568" s="813">
        <v>723033</v>
      </c>
      <c r="J1568" s="814" t="s">
        <v>662</v>
      </c>
      <c r="K1568" s="815"/>
      <c r="L1568" s="816"/>
      <c r="M1568" s="817"/>
      <c r="N1568" s="818"/>
      <c r="O1568" s="819"/>
      <c r="P1568" s="819"/>
      <c r="Q1568" s="820"/>
      <c r="R1568" s="1161"/>
    </row>
    <row r="1569" spans="1:18">
      <c r="A1569" s="1159" t="s">
        <v>2017</v>
      </c>
      <c r="B1569" s="1158" t="s">
        <v>1677</v>
      </c>
      <c r="C1569" s="1158" t="s">
        <v>1678</v>
      </c>
      <c r="D1569" s="1158" t="s">
        <v>80</v>
      </c>
      <c r="E1569" s="1160">
        <v>39927</v>
      </c>
      <c r="F1569" s="812" t="s">
        <v>49</v>
      </c>
      <c r="G1569" s="813">
        <v>60000000</v>
      </c>
      <c r="H1569" s="813">
        <v>0</v>
      </c>
      <c r="I1569" s="813">
        <v>75757163.030000001</v>
      </c>
      <c r="J1569" s="814" t="s">
        <v>657</v>
      </c>
      <c r="K1569" s="815"/>
      <c r="L1569" s="816"/>
      <c r="M1569" s="817"/>
      <c r="N1569" s="818"/>
      <c r="O1569" s="819"/>
      <c r="P1569" s="819"/>
      <c r="Q1569" s="820"/>
      <c r="R1569" s="1161"/>
    </row>
    <row r="1570" spans="1:18">
      <c r="A1570" s="1159"/>
      <c r="B1570" s="1158" t="s">
        <v>1677</v>
      </c>
      <c r="C1570" s="1158" t="s">
        <v>1678</v>
      </c>
      <c r="D1570" s="1158" t="s">
        <v>80</v>
      </c>
      <c r="E1570" s="1160">
        <v>41327</v>
      </c>
      <c r="F1570" s="812"/>
      <c r="G1570" s="813"/>
      <c r="H1570" s="813"/>
      <c r="I1570" s="813"/>
      <c r="J1570" s="814"/>
      <c r="K1570" s="815">
        <v>60000000</v>
      </c>
      <c r="L1570" s="816"/>
      <c r="M1570" s="817">
        <v>12903225.710045001</v>
      </c>
      <c r="N1570" s="818">
        <v>1432.5571</v>
      </c>
      <c r="O1570" s="819"/>
      <c r="P1570" s="819">
        <v>3000000</v>
      </c>
      <c r="Q1570" s="820"/>
      <c r="R1570" s="1161"/>
    </row>
    <row r="1571" spans="1:18">
      <c r="A1571" s="1159" t="s">
        <v>2075</v>
      </c>
      <c r="B1571" s="1158" t="s">
        <v>1679</v>
      </c>
      <c r="C1571" s="1158" t="s">
        <v>1680</v>
      </c>
      <c r="D1571" s="1158" t="s">
        <v>16</v>
      </c>
      <c r="E1571" s="1160">
        <v>39787</v>
      </c>
      <c r="F1571" s="812" t="s">
        <v>26</v>
      </c>
      <c r="G1571" s="813">
        <v>36842000</v>
      </c>
      <c r="H1571" s="813">
        <v>0</v>
      </c>
      <c r="I1571" s="813">
        <v>42414352.5</v>
      </c>
      <c r="J1571" s="814" t="s">
        <v>707</v>
      </c>
      <c r="K1571" s="815"/>
      <c r="L1571" s="816"/>
      <c r="M1571" s="817"/>
      <c r="N1571" s="818"/>
      <c r="O1571" s="819"/>
      <c r="P1571" s="819"/>
      <c r="Q1571" s="820"/>
      <c r="R1571" s="1161"/>
    </row>
    <row r="1572" spans="1:18">
      <c r="A1572" s="1159"/>
      <c r="B1572" s="1158" t="s">
        <v>1679</v>
      </c>
      <c r="C1572" s="1158" t="s">
        <v>1680</v>
      </c>
      <c r="D1572" s="1158" t="s">
        <v>16</v>
      </c>
      <c r="E1572" s="1160">
        <v>40891</v>
      </c>
      <c r="F1572" s="812"/>
      <c r="G1572" s="813"/>
      <c r="H1572" s="813"/>
      <c r="I1572" s="813"/>
      <c r="J1572" s="814"/>
      <c r="K1572" s="815">
        <v>36842000</v>
      </c>
      <c r="L1572" s="816"/>
      <c r="M1572" s="817">
        <v>36842</v>
      </c>
      <c r="N1572" s="818">
        <v>1000</v>
      </c>
      <c r="O1572" s="819"/>
      <c r="P1572" s="819"/>
      <c r="Q1572" s="820"/>
      <c r="R1572" s="1161"/>
    </row>
    <row r="1573" spans="1:18">
      <c r="A1573" s="1159" t="s">
        <v>2026</v>
      </c>
      <c r="B1573" s="1158" t="s">
        <v>1681</v>
      </c>
      <c r="C1573" s="1158" t="s">
        <v>1682</v>
      </c>
      <c r="D1573" s="1158" t="s">
        <v>67</v>
      </c>
      <c r="E1573" s="1160">
        <v>40060</v>
      </c>
      <c r="F1573" s="812" t="s">
        <v>160</v>
      </c>
      <c r="G1573" s="813">
        <v>1697000</v>
      </c>
      <c r="H1573" s="813">
        <v>0</v>
      </c>
      <c r="I1573" s="813">
        <v>2030299.18</v>
      </c>
      <c r="J1573" s="814" t="s">
        <v>657</v>
      </c>
      <c r="K1573" s="815"/>
      <c r="L1573" s="816"/>
      <c r="M1573" s="817"/>
      <c r="N1573" s="818"/>
      <c r="O1573" s="819"/>
      <c r="P1573" s="819"/>
      <c r="Q1573" s="820"/>
      <c r="R1573" s="1161"/>
    </row>
    <row r="1574" spans="1:18">
      <c r="A1574" s="1159"/>
      <c r="B1574" s="1158" t="s">
        <v>1681</v>
      </c>
      <c r="C1574" s="1158" t="s">
        <v>1682</v>
      </c>
      <c r="D1574" s="1158" t="s">
        <v>67</v>
      </c>
      <c r="E1574" s="1160">
        <v>40808</v>
      </c>
      <c r="F1574" s="812"/>
      <c r="G1574" s="813"/>
      <c r="H1574" s="813"/>
      <c r="I1574" s="813"/>
      <c r="J1574" s="814"/>
      <c r="K1574" s="815">
        <v>1697000</v>
      </c>
      <c r="L1574" s="816"/>
      <c r="M1574" s="817">
        <v>1697000</v>
      </c>
      <c r="N1574" s="818">
        <v>1</v>
      </c>
      <c r="O1574" s="819"/>
      <c r="P1574" s="819"/>
      <c r="Q1574" s="820">
        <v>51000</v>
      </c>
      <c r="R1574" s="1161">
        <v>51000</v>
      </c>
    </row>
    <row r="1575" spans="1:18">
      <c r="A1575" s="1159" t="s">
        <v>2076</v>
      </c>
      <c r="B1575" s="1158" t="s">
        <v>1683</v>
      </c>
      <c r="C1575" s="1158" t="s">
        <v>779</v>
      </c>
      <c r="D1575" s="1158" t="s">
        <v>60</v>
      </c>
      <c r="E1575" s="1160">
        <v>39829</v>
      </c>
      <c r="F1575" s="812" t="s">
        <v>49</v>
      </c>
      <c r="G1575" s="813">
        <v>50000000</v>
      </c>
      <c r="H1575" s="813">
        <v>0</v>
      </c>
      <c r="I1575" s="813">
        <v>58008472.229999997</v>
      </c>
      <c r="J1575" s="814" t="s">
        <v>657</v>
      </c>
      <c r="K1575" s="815"/>
      <c r="L1575" s="816"/>
      <c r="M1575" s="817"/>
      <c r="N1575" s="818"/>
      <c r="O1575" s="819"/>
      <c r="P1575" s="819"/>
      <c r="Q1575" s="820"/>
      <c r="R1575" s="1161"/>
    </row>
    <row r="1576" spans="1:18">
      <c r="A1576" s="1159"/>
      <c r="B1576" s="1158" t="s">
        <v>1683</v>
      </c>
      <c r="C1576" s="1158" t="s">
        <v>779</v>
      </c>
      <c r="D1576" s="1158" t="s">
        <v>60</v>
      </c>
      <c r="E1576" s="1160">
        <v>40037</v>
      </c>
      <c r="F1576" s="812"/>
      <c r="G1576" s="813"/>
      <c r="H1576" s="813"/>
      <c r="I1576" s="813"/>
      <c r="J1576" s="814"/>
      <c r="K1576" s="815">
        <v>12500000</v>
      </c>
      <c r="L1576" s="816"/>
      <c r="M1576" s="817">
        <v>12500</v>
      </c>
      <c r="N1576" s="818">
        <v>1000</v>
      </c>
      <c r="O1576" s="819"/>
      <c r="P1576" s="819"/>
      <c r="Q1576" s="820"/>
      <c r="R1576" s="1161"/>
    </row>
    <row r="1577" spans="1:18">
      <c r="A1577" s="1159"/>
      <c r="B1577" s="1158" t="s">
        <v>1683</v>
      </c>
      <c r="C1577" s="1158" t="s">
        <v>779</v>
      </c>
      <c r="D1577" s="1158" t="s">
        <v>60</v>
      </c>
      <c r="E1577" s="1160">
        <v>40723</v>
      </c>
      <c r="F1577" s="812"/>
      <c r="G1577" s="813"/>
      <c r="H1577" s="813"/>
      <c r="I1577" s="813"/>
      <c r="J1577" s="814"/>
      <c r="K1577" s="815">
        <v>37500000</v>
      </c>
      <c r="L1577" s="816"/>
      <c r="M1577" s="817">
        <v>37500</v>
      </c>
      <c r="N1577" s="818">
        <v>1000</v>
      </c>
      <c r="O1577" s="819"/>
      <c r="P1577" s="819"/>
      <c r="Q1577" s="820">
        <v>2500000</v>
      </c>
      <c r="R1577" s="1161">
        <v>250</v>
      </c>
    </row>
    <row r="1578" spans="1:18">
      <c r="A1578" s="1159" t="s">
        <v>2077</v>
      </c>
      <c r="B1578" s="1158" t="s">
        <v>1684</v>
      </c>
      <c r="C1578" s="1158" t="s">
        <v>1685</v>
      </c>
      <c r="D1578" s="1158" t="s">
        <v>89</v>
      </c>
      <c r="E1578" s="1160">
        <v>39857</v>
      </c>
      <c r="F1578" s="812" t="s">
        <v>49</v>
      </c>
      <c r="G1578" s="813">
        <v>15000000</v>
      </c>
      <c r="H1578" s="813">
        <v>0</v>
      </c>
      <c r="I1578" s="813">
        <v>17080708.670000002</v>
      </c>
      <c r="J1578" s="814" t="s">
        <v>657</v>
      </c>
      <c r="K1578" s="815"/>
      <c r="L1578" s="816"/>
      <c r="M1578" s="817"/>
      <c r="N1578" s="818"/>
      <c r="O1578" s="819"/>
      <c r="P1578" s="819"/>
      <c r="Q1578" s="820"/>
      <c r="R1578" s="1161"/>
    </row>
    <row r="1579" spans="1:18">
      <c r="A1579" s="1159"/>
      <c r="B1579" s="1158" t="s">
        <v>1684</v>
      </c>
      <c r="C1579" s="1158" t="s">
        <v>1685</v>
      </c>
      <c r="D1579" s="1158" t="s">
        <v>89</v>
      </c>
      <c r="E1579" s="1160">
        <v>40450</v>
      </c>
      <c r="F1579" s="812"/>
      <c r="G1579" s="813"/>
      <c r="H1579" s="813"/>
      <c r="I1579" s="813"/>
      <c r="J1579" s="814"/>
      <c r="K1579" s="815">
        <v>15000000</v>
      </c>
      <c r="L1579" s="816"/>
      <c r="M1579" s="817">
        <v>15000</v>
      </c>
      <c r="N1579" s="818">
        <v>1000</v>
      </c>
      <c r="O1579" s="819"/>
      <c r="P1579" s="819"/>
      <c r="Q1579" s="820">
        <v>750000</v>
      </c>
      <c r="R1579" s="1161">
        <v>750</v>
      </c>
    </row>
    <row r="1580" spans="1:18">
      <c r="A1580" s="1159" t="s">
        <v>2001</v>
      </c>
      <c r="B1580" s="1158" t="s">
        <v>1686</v>
      </c>
      <c r="C1580" s="1158" t="s">
        <v>798</v>
      </c>
      <c r="D1580" s="1158" t="s">
        <v>177</v>
      </c>
      <c r="E1580" s="1160">
        <v>39749</v>
      </c>
      <c r="F1580" s="812" t="s">
        <v>26</v>
      </c>
      <c r="G1580" s="813">
        <v>2000000000</v>
      </c>
      <c r="H1580" s="813">
        <v>0</v>
      </c>
      <c r="I1580" s="813">
        <v>2123611111.1199999</v>
      </c>
      <c r="J1580" s="814" t="s">
        <v>657</v>
      </c>
      <c r="K1580" s="815"/>
      <c r="L1580" s="816"/>
      <c r="M1580" s="817"/>
      <c r="N1580" s="818"/>
      <c r="O1580" s="819"/>
      <c r="P1580" s="819"/>
      <c r="Q1580" s="820"/>
      <c r="R1580" s="1161"/>
    </row>
    <row r="1581" spans="1:18">
      <c r="A1581" s="1159"/>
      <c r="B1581" s="1158" t="s">
        <v>1686</v>
      </c>
      <c r="C1581" s="1158" t="s">
        <v>798</v>
      </c>
      <c r="D1581" s="1158" t="s">
        <v>177</v>
      </c>
      <c r="E1581" s="1160">
        <v>39981</v>
      </c>
      <c r="F1581" s="812"/>
      <c r="G1581" s="813"/>
      <c r="H1581" s="813"/>
      <c r="I1581" s="813"/>
      <c r="J1581" s="814"/>
      <c r="K1581" s="815">
        <v>2000000000</v>
      </c>
      <c r="L1581" s="816"/>
      <c r="M1581" s="817">
        <v>20000</v>
      </c>
      <c r="N1581" s="818">
        <v>100000</v>
      </c>
      <c r="O1581" s="819"/>
      <c r="P1581" s="819"/>
      <c r="Q1581" s="820"/>
      <c r="R1581" s="1161"/>
    </row>
    <row r="1582" spans="1:18">
      <c r="A1582" s="1159"/>
      <c r="B1582" s="1158" t="s">
        <v>1686</v>
      </c>
      <c r="C1582" s="1158" t="s">
        <v>798</v>
      </c>
      <c r="D1582" s="1158" t="s">
        <v>177</v>
      </c>
      <c r="E1582" s="1160">
        <v>40002</v>
      </c>
      <c r="F1582" s="812"/>
      <c r="G1582" s="813"/>
      <c r="H1582" s="813"/>
      <c r="I1582" s="813"/>
      <c r="J1582" s="814"/>
      <c r="K1582" s="815"/>
      <c r="L1582" s="816"/>
      <c r="M1582" s="817"/>
      <c r="N1582" s="818"/>
      <c r="O1582" s="819"/>
      <c r="P1582" s="819"/>
      <c r="Q1582" s="820">
        <v>60000000</v>
      </c>
      <c r="R1582" s="1161">
        <v>2788104</v>
      </c>
    </row>
    <row r="1583" spans="1:18">
      <c r="A1583" s="1159" t="s">
        <v>2025</v>
      </c>
      <c r="B1583" s="1158" t="s">
        <v>1687</v>
      </c>
      <c r="C1583" s="1158" t="s">
        <v>1688</v>
      </c>
      <c r="D1583" s="1158" t="s">
        <v>107</v>
      </c>
      <c r="E1583" s="1160">
        <v>39990</v>
      </c>
      <c r="F1583" s="812" t="s">
        <v>160</v>
      </c>
      <c r="G1583" s="813">
        <v>24900000</v>
      </c>
      <c r="H1583" s="813">
        <v>0</v>
      </c>
      <c r="I1583" s="813">
        <v>31495442.289999999</v>
      </c>
      <c r="J1583" s="814" t="s">
        <v>657</v>
      </c>
      <c r="K1583" s="815"/>
      <c r="L1583" s="816"/>
      <c r="M1583" s="817"/>
      <c r="N1583" s="818"/>
      <c r="O1583" s="819"/>
      <c r="P1583" s="819"/>
      <c r="Q1583" s="820"/>
      <c r="R1583" s="1161"/>
    </row>
    <row r="1584" spans="1:18">
      <c r="A1584" s="1159"/>
      <c r="B1584" s="1158" t="s">
        <v>1687</v>
      </c>
      <c r="C1584" s="1158" t="s">
        <v>1688</v>
      </c>
      <c r="D1584" s="1158" t="s">
        <v>107</v>
      </c>
      <c r="E1584" s="1160">
        <v>40926</v>
      </c>
      <c r="F1584" s="812"/>
      <c r="G1584" s="813"/>
      <c r="H1584" s="813"/>
      <c r="I1584" s="813"/>
      <c r="J1584" s="814"/>
      <c r="K1584" s="815">
        <v>24900000</v>
      </c>
      <c r="L1584" s="816"/>
      <c r="M1584" s="817">
        <v>24900000</v>
      </c>
      <c r="N1584" s="818">
        <v>1</v>
      </c>
      <c r="O1584" s="819"/>
      <c r="P1584" s="819"/>
      <c r="Q1584" s="820">
        <v>1245000</v>
      </c>
      <c r="R1584" s="1161">
        <v>1245000</v>
      </c>
    </row>
    <row r="1585" spans="1:18">
      <c r="A1585" s="1159" t="s">
        <v>2078</v>
      </c>
      <c r="B1585" s="1158" t="s">
        <v>1689</v>
      </c>
      <c r="C1585" s="1158" t="s">
        <v>746</v>
      </c>
      <c r="D1585" s="1158" t="s">
        <v>94</v>
      </c>
      <c r="E1585" s="1160">
        <v>40081</v>
      </c>
      <c r="F1585" s="812" t="s">
        <v>160</v>
      </c>
      <c r="G1585" s="813">
        <v>11019000</v>
      </c>
      <c r="H1585" s="813">
        <v>0</v>
      </c>
      <c r="I1585" s="813">
        <v>13078672.6</v>
      </c>
      <c r="J1585" s="814" t="s">
        <v>657</v>
      </c>
      <c r="K1585" s="815"/>
      <c r="L1585" s="816"/>
      <c r="M1585" s="817"/>
      <c r="N1585" s="818"/>
      <c r="O1585" s="819"/>
      <c r="P1585" s="819"/>
      <c r="Q1585" s="820"/>
      <c r="R1585" s="1161"/>
    </row>
    <row r="1586" spans="1:18">
      <c r="A1586" s="1159"/>
      <c r="B1586" s="1158" t="s">
        <v>1689</v>
      </c>
      <c r="C1586" s="1158" t="s">
        <v>746</v>
      </c>
      <c r="D1586" s="1158" t="s">
        <v>94</v>
      </c>
      <c r="E1586" s="1160">
        <v>40787</v>
      </c>
      <c r="F1586" s="812"/>
      <c r="G1586" s="813"/>
      <c r="H1586" s="813"/>
      <c r="I1586" s="813"/>
      <c r="J1586" s="814"/>
      <c r="K1586" s="815">
        <v>11019000</v>
      </c>
      <c r="L1586" s="816"/>
      <c r="M1586" s="817">
        <v>11019000</v>
      </c>
      <c r="N1586" s="818">
        <v>1</v>
      </c>
      <c r="O1586" s="819"/>
      <c r="P1586" s="819"/>
      <c r="Q1586" s="820">
        <v>331000</v>
      </c>
      <c r="R1586" s="1161">
        <v>331000</v>
      </c>
    </row>
    <row r="1587" spans="1:18">
      <c r="A1587" s="1159">
        <v>11</v>
      </c>
      <c r="B1587" s="1158" t="s">
        <v>1690</v>
      </c>
      <c r="C1587" s="1158" t="s">
        <v>1691</v>
      </c>
      <c r="D1587" s="1158" t="s">
        <v>131</v>
      </c>
      <c r="E1587" s="1160">
        <v>39801</v>
      </c>
      <c r="F1587" s="812" t="s">
        <v>26</v>
      </c>
      <c r="G1587" s="813">
        <v>30000000</v>
      </c>
      <c r="H1587" s="813">
        <v>0</v>
      </c>
      <c r="I1587" s="813">
        <v>34271875</v>
      </c>
      <c r="J1587" s="814" t="s">
        <v>707</v>
      </c>
      <c r="K1587" s="815"/>
      <c r="L1587" s="816"/>
      <c r="M1587" s="817"/>
      <c r="N1587" s="818"/>
      <c r="O1587" s="819"/>
      <c r="P1587" s="819"/>
      <c r="Q1587" s="820"/>
      <c r="R1587" s="1161"/>
    </row>
    <row r="1588" spans="1:18">
      <c r="A1588" s="1159"/>
      <c r="B1588" s="1158" t="s">
        <v>1690</v>
      </c>
      <c r="C1588" s="1158" t="s">
        <v>1691</v>
      </c>
      <c r="D1588" s="1158" t="s">
        <v>131</v>
      </c>
      <c r="E1588" s="1160">
        <v>40646</v>
      </c>
      <c r="F1588" s="812"/>
      <c r="G1588" s="813"/>
      <c r="H1588" s="813"/>
      <c r="I1588" s="813"/>
      <c r="J1588" s="814"/>
      <c r="K1588" s="815">
        <v>7500000</v>
      </c>
      <c r="L1588" s="816"/>
      <c r="M1588" s="817">
        <v>7500</v>
      </c>
      <c r="N1588" s="818">
        <v>1000</v>
      </c>
      <c r="O1588" s="819"/>
      <c r="P1588" s="819"/>
      <c r="Q1588" s="820"/>
      <c r="R1588" s="1161"/>
    </row>
    <row r="1589" spans="1:18">
      <c r="A1589" s="1159"/>
      <c r="B1589" s="1158" t="s">
        <v>1690</v>
      </c>
      <c r="C1589" s="1158" t="s">
        <v>1691</v>
      </c>
      <c r="D1589" s="1158" t="s">
        <v>131</v>
      </c>
      <c r="E1589" s="1160">
        <v>40905</v>
      </c>
      <c r="F1589" s="812"/>
      <c r="G1589" s="813"/>
      <c r="H1589" s="813"/>
      <c r="I1589" s="813"/>
      <c r="J1589" s="814"/>
      <c r="K1589" s="815">
        <v>22500000</v>
      </c>
      <c r="L1589" s="816"/>
      <c r="M1589" s="817">
        <v>22500</v>
      </c>
      <c r="N1589" s="818">
        <v>1000</v>
      </c>
      <c r="O1589" s="819"/>
      <c r="P1589" s="819"/>
      <c r="Q1589" s="820"/>
      <c r="R1589" s="1161"/>
    </row>
    <row r="1590" spans="1:18">
      <c r="A1590" s="1159">
        <v>11</v>
      </c>
      <c r="B1590" s="1158" t="s">
        <v>1692</v>
      </c>
      <c r="C1590" s="1158" t="s">
        <v>692</v>
      </c>
      <c r="D1590" s="1158" t="s">
        <v>16</v>
      </c>
      <c r="E1590" s="1160">
        <v>39805</v>
      </c>
      <c r="F1590" s="812" t="s">
        <v>26</v>
      </c>
      <c r="G1590" s="813">
        <v>42000000</v>
      </c>
      <c r="H1590" s="813">
        <v>0</v>
      </c>
      <c r="I1590" s="813">
        <v>47869108.329999998</v>
      </c>
      <c r="J1590" s="814" t="s">
        <v>657</v>
      </c>
      <c r="K1590" s="815"/>
      <c r="L1590" s="816"/>
      <c r="M1590" s="817"/>
      <c r="N1590" s="818"/>
      <c r="O1590" s="819"/>
      <c r="P1590" s="819"/>
      <c r="Q1590" s="820"/>
      <c r="R1590" s="1161"/>
    </row>
    <row r="1591" spans="1:18">
      <c r="A1591" s="1159"/>
      <c r="B1591" s="1158" t="s">
        <v>1692</v>
      </c>
      <c r="C1591" s="1158" t="s">
        <v>692</v>
      </c>
      <c r="D1591" s="1158" t="s">
        <v>16</v>
      </c>
      <c r="E1591" s="1160">
        <v>40660</v>
      </c>
      <c r="F1591" s="812"/>
      <c r="G1591" s="813"/>
      <c r="H1591" s="813"/>
      <c r="I1591" s="813"/>
      <c r="J1591" s="814"/>
      <c r="K1591" s="815">
        <v>42000000</v>
      </c>
      <c r="L1591" s="816"/>
      <c r="M1591" s="817">
        <v>42000</v>
      </c>
      <c r="N1591" s="818">
        <v>1000</v>
      </c>
      <c r="O1591" s="819"/>
      <c r="P1591" s="819"/>
      <c r="Q1591" s="820"/>
      <c r="R1591" s="1161"/>
    </row>
    <row r="1592" spans="1:18">
      <c r="A1592" s="1159"/>
      <c r="B1592" s="1158" t="s">
        <v>1692</v>
      </c>
      <c r="C1592" s="1158" t="s">
        <v>692</v>
      </c>
      <c r="D1592" s="1158" t="s">
        <v>16</v>
      </c>
      <c r="E1592" s="1160">
        <v>40681</v>
      </c>
      <c r="F1592" s="812"/>
      <c r="G1592" s="813"/>
      <c r="H1592" s="813"/>
      <c r="I1592" s="813"/>
      <c r="J1592" s="814"/>
      <c r="K1592" s="815"/>
      <c r="L1592" s="816"/>
      <c r="M1592" s="817"/>
      <c r="N1592" s="818"/>
      <c r="O1592" s="819"/>
      <c r="P1592" s="819"/>
      <c r="Q1592" s="820">
        <v>945775</v>
      </c>
      <c r="R1592" s="1161">
        <v>516817</v>
      </c>
    </row>
    <row r="1593" spans="1:18">
      <c r="A1593" s="1159">
        <v>11</v>
      </c>
      <c r="B1593" s="1158" t="s">
        <v>1693</v>
      </c>
      <c r="C1593" s="1158" t="s">
        <v>794</v>
      </c>
      <c r="D1593" s="1158" t="s">
        <v>111</v>
      </c>
      <c r="E1593" s="1160">
        <v>39794</v>
      </c>
      <c r="F1593" s="812" t="s">
        <v>26</v>
      </c>
      <c r="G1593" s="813">
        <v>125198000</v>
      </c>
      <c r="H1593" s="813">
        <v>0</v>
      </c>
      <c r="I1593" s="813">
        <v>130542485.91</v>
      </c>
      <c r="J1593" s="814" t="s">
        <v>657</v>
      </c>
      <c r="K1593" s="815"/>
      <c r="L1593" s="816"/>
      <c r="M1593" s="817"/>
      <c r="N1593" s="818"/>
      <c r="O1593" s="819"/>
      <c r="P1593" s="819"/>
      <c r="Q1593" s="820"/>
      <c r="R1593" s="1161"/>
    </row>
    <row r="1594" spans="1:18">
      <c r="A1594" s="1159"/>
      <c r="B1594" s="1158" t="s">
        <v>1693</v>
      </c>
      <c r="C1594" s="1158" t="s">
        <v>794</v>
      </c>
      <c r="D1594" s="1158" t="s">
        <v>111</v>
      </c>
      <c r="E1594" s="1160">
        <v>39938</v>
      </c>
      <c r="F1594" s="812"/>
      <c r="G1594" s="813"/>
      <c r="H1594" s="813"/>
      <c r="I1594" s="813"/>
      <c r="J1594" s="814"/>
      <c r="K1594" s="815">
        <v>125198000</v>
      </c>
      <c r="L1594" s="816"/>
      <c r="M1594" s="817">
        <v>125198</v>
      </c>
      <c r="N1594" s="818">
        <v>1000</v>
      </c>
      <c r="O1594" s="819"/>
      <c r="P1594" s="819"/>
      <c r="Q1594" s="820"/>
      <c r="R1594" s="1161"/>
    </row>
    <row r="1595" spans="1:18">
      <c r="A1595" s="1159"/>
      <c r="B1595" s="1158" t="s">
        <v>1693</v>
      </c>
      <c r="C1595" s="1158" t="s">
        <v>794</v>
      </c>
      <c r="D1595" s="1158" t="s">
        <v>111</v>
      </c>
      <c r="E1595" s="1160">
        <v>40344</v>
      </c>
      <c r="F1595" s="812"/>
      <c r="G1595" s="813"/>
      <c r="H1595" s="813"/>
      <c r="I1595" s="813"/>
      <c r="J1595" s="814"/>
      <c r="K1595" s="815"/>
      <c r="L1595" s="816"/>
      <c r="M1595" s="817"/>
      <c r="N1595" s="818"/>
      <c r="O1595" s="819"/>
      <c r="P1595" s="819"/>
      <c r="Q1595" s="820">
        <v>2857914.52</v>
      </c>
      <c r="R1595" s="1161">
        <v>2615557</v>
      </c>
    </row>
    <row r="1596" spans="1:18">
      <c r="A1596" s="1159">
        <v>31</v>
      </c>
      <c r="B1596" s="1158" t="s">
        <v>1694</v>
      </c>
      <c r="C1596" s="1158" t="s">
        <v>1485</v>
      </c>
      <c r="D1596" s="1158" t="s">
        <v>87</v>
      </c>
      <c r="E1596" s="1160">
        <v>39787</v>
      </c>
      <c r="F1596" s="812" t="s">
        <v>26</v>
      </c>
      <c r="G1596" s="813">
        <v>303000000</v>
      </c>
      <c r="H1596" s="813">
        <v>0</v>
      </c>
      <c r="I1596" s="813">
        <v>121757209.63</v>
      </c>
      <c r="J1596" s="814" t="s">
        <v>673</v>
      </c>
      <c r="K1596" s="815"/>
      <c r="L1596" s="816"/>
      <c r="M1596" s="817"/>
      <c r="N1596" s="818"/>
      <c r="O1596" s="819"/>
      <c r="P1596" s="819"/>
      <c r="Q1596" s="820"/>
      <c r="R1596" s="1161"/>
    </row>
    <row r="1597" spans="1:18">
      <c r="A1597" s="1159"/>
      <c r="B1597" s="1158" t="s">
        <v>1694</v>
      </c>
      <c r="C1597" s="1158" t="s">
        <v>1485</v>
      </c>
      <c r="D1597" s="1158" t="s">
        <v>87</v>
      </c>
      <c r="E1597" s="1160">
        <v>41141</v>
      </c>
      <c r="F1597" s="812"/>
      <c r="G1597" s="813"/>
      <c r="H1597" s="813"/>
      <c r="I1597" s="813"/>
      <c r="J1597" s="814"/>
      <c r="K1597" s="815">
        <v>114772740</v>
      </c>
      <c r="L1597" s="816">
        <v>-1434659.25</v>
      </c>
      <c r="M1597" s="817">
        <v>5738637</v>
      </c>
      <c r="N1597" s="818">
        <v>20</v>
      </c>
      <c r="O1597" s="819">
        <v>-188227260</v>
      </c>
      <c r="P1597" s="819"/>
      <c r="Q1597" s="820"/>
      <c r="R1597" s="1161"/>
    </row>
    <row r="1598" spans="1:18">
      <c r="A1598" s="1159"/>
      <c r="B1598" s="1158" t="s">
        <v>1694</v>
      </c>
      <c r="C1598" s="1158" t="s">
        <v>1485</v>
      </c>
      <c r="D1598" s="1158" t="s">
        <v>87</v>
      </c>
      <c r="E1598" s="1160">
        <v>41171</v>
      </c>
      <c r="F1598" s="812"/>
      <c r="G1598" s="813"/>
      <c r="H1598" s="813"/>
      <c r="I1598" s="813"/>
      <c r="J1598" s="814"/>
      <c r="K1598" s="815"/>
      <c r="L1598" s="816"/>
      <c r="M1598" s="817"/>
      <c r="N1598" s="818"/>
      <c r="O1598" s="819"/>
      <c r="P1598" s="819"/>
      <c r="Q1598" s="820">
        <v>825000</v>
      </c>
      <c r="R1598" s="1161">
        <v>97540.56</v>
      </c>
    </row>
    <row r="1599" spans="1:18">
      <c r="A1599" s="1159">
        <v>44</v>
      </c>
      <c r="B1599" s="1158" t="s">
        <v>1695</v>
      </c>
      <c r="C1599" s="1158" t="s">
        <v>1696</v>
      </c>
      <c r="D1599" s="1158" t="s">
        <v>151</v>
      </c>
      <c r="E1599" s="1160">
        <v>39843</v>
      </c>
      <c r="F1599" s="812" t="s">
        <v>26</v>
      </c>
      <c r="G1599" s="813">
        <v>10000000</v>
      </c>
      <c r="H1599" s="813">
        <v>0</v>
      </c>
      <c r="I1599" s="813">
        <v>11400453.220000001</v>
      </c>
      <c r="J1599" s="814" t="s">
        <v>657</v>
      </c>
      <c r="K1599" s="815"/>
      <c r="L1599" s="816"/>
      <c r="M1599" s="817"/>
      <c r="N1599" s="818"/>
      <c r="O1599" s="819"/>
      <c r="P1599" s="819"/>
      <c r="Q1599" s="820"/>
      <c r="R1599" s="1161"/>
    </row>
    <row r="1600" spans="1:18">
      <c r="A1600" s="1159"/>
      <c r="B1600" s="1158" t="s">
        <v>1695</v>
      </c>
      <c r="C1600" s="1158" t="s">
        <v>1696</v>
      </c>
      <c r="D1600" s="1158" t="s">
        <v>151</v>
      </c>
      <c r="E1600" s="1160">
        <v>40787</v>
      </c>
      <c r="F1600" s="812"/>
      <c r="G1600" s="813"/>
      <c r="H1600" s="813"/>
      <c r="I1600" s="813"/>
      <c r="J1600" s="814"/>
      <c r="K1600" s="815">
        <v>10000000</v>
      </c>
      <c r="L1600" s="816"/>
      <c r="M1600" s="817">
        <v>10000</v>
      </c>
      <c r="N1600" s="818">
        <v>1000</v>
      </c>
      <c r="O1600" s="819"/>
      <c r="P1600" s="819"/>
      <c r="Q1600" s="820"/>
      <c r="R1600" s="1161"/>
    </row>
    <row r="1601" spans="1:18">
      <c r="A1601" s="1159"/>
      <c r="B1601" s="1158" t="s">
        <v>1695</v>
      </c>
      <c r="C1601" s="1158" t="s">
        <v>1696</v>
      </c>
      <c r="D1601" s="1158" t="s">
        <v>151</v>
      </c>
      <c r="E1601" s="1160">
        <v>40842</v>
      </c>
      <c r="F1601" s="812"/>
      <c r="G1601" s="813"/>
      <c r="H1601" s="813"/>
      <c r="I1601" s="813"/>
      <c r="J1601" s="814"/>
      <c r="K1601" s="815"/>
      <c r="L1601" s="816"/>
      <c r="M1601" s="817"/>
      <c r="N1601" s="818"/>
      <c r="O1601" s="819"/>
      <c r="P1601" s="819"/>
      <c r="Q1601" s="820">
        <v>107398</v>
      </c>
      <c r="R1601" s="1161">
        <v>133474.95000000001</v>
      </c>
    </row>
    <row r="1602" spans="1:18">
      <c r="A1602" s="1159" t="s">
        <v>1991</v>
      </c>
      <c r="B1602" s="1158" t="s">
        <v>1697</v>
      </c>
      <c r="C1602" s="1158" t="s">
        <v>1698</v>
      </c>
      <c r="D1602" s="1158" t="s">
        <v>1288</v>
      </c>
      <c r="E1602" s="1160">
        <v>39850</v>
      </c>
      <c r="F1602" s="812" t="s">
        <v>49</v>
      </c>
      <c r="G1602" s="813">
        <v>15568000</v>
      </c>
      <c r="H1602" s="813">
        <v>0</v>
      </c>
      <c r="I1602" s="813">
        <v>18101553.84</v>
      </c>
      <c r="J1602" s="814" t="s">
        <v>657</v>
      </c>
      <c r="K1602" s="815"/>
      <c r="L1602" s="816"/>
      <c r="M1602" s="817"/>
      <c r="N1602" s="818"/>
      <c r="O1602" s="819"/>
      <c r="P1602" s="819"/>
      <c r="Q1602" s="820"/>
      <c r="R1602" s="1161"/>
    </row>
    <row r="1603" spans="1:18">
      <c r="A1603" s="1159"/>
      <c r="B1603" s="1158" t="s">
        <v>1697</v>
      </c>
      <c r="C1603" s="1158" t="s">
        <v>1698</v>
      </c>
      <c r="D1603" s="1158" t="s">
        <v>1288</v>
      </c>
      <c r="E1603" s="1160">
        <v>40555</v>
      </c>
      <c r="F1603" s="812"/>
      <c r="G1603" s="813"/>
      <c r="H1603" s="813"/>
      <c r="I1603" s="813"/>
      <c r="J1603" s="814"/>
      <c r="K1603" s="815">
        <v>4000000</v>
      </c>
      <c r="L1603" s="816"/>
      <c r="M1603" s="817">
        <v>4000</v>
      </c>
      <c r="N1603" s="818">
        <v>1000</v>
      </c>
      <c r="O1603" s="819"/>
      <c r="P1603" s="819"/>
      <c r="Q1603" s="820"/>
      <c r="R1603" s="1161"/>
    </row>
    <row r="1604" spans="1:18">
      <c r="A1604" s="1159"/>
      <c r="B1604" s="1158" t="s">
        <v>1697</v>
      </c>
      <c r="C1604" s="1158" t="s">
        <v>1698</v>
      </c>
      <c r="D1604" s="1158" t="s">
        <v>1288</v>
      </c>
      <c r="E1604" s="1160">
        <v>40618</v>
      </c>
      <c r="F1604" s="812"/>
      <c r="G1604" s="813"/>
      <c r="H1604" s="813"/>
      <c r="I1604" s="813"/>
      <c r="J1604" s="814"/>
      <c r="K1604" s="815">
        <v>11568000</v>
      </c>
      <c r="L1604" s="816"/>
      <c r="M1604" s="817">
        <v>11568</v>
      </c>
      <c r="N1604" s="818">
        <v>1000</v>
      </c>
      <c r="O1604" s="819"/>
      <c r="P1604" s="819"/>
      <c r="Q1604" s="820">
        <v>778000</v>
      </c>
      <c r="R1604" s="1161">
        <v>778</v>
      </c>
    </row>
    <row r="1605" spans="1:18">
      <c r="A1605" s="1159" t="s">
        <v>1993</v>
      </c>
      <c r="B1605" s="1158" t="s">
        <v>1699</v>
      </c>
      <c r="C1605" s="1158" t="s">
        <v>1700</v>
      </c>
      <c r="D1605" s="1158" t="s">
        <v>98</v>
      </c>
      <c r="E1605" s="1160">
        <v>39836</v>
      </c>
      <c r="F1605" s="812" t="s">
        <v>49</v>
      </c>
      <c r="G1605" s="813">
        <v>10973000</v>
      </c>
      <c r="H1605" s="813">
        <v>0</v>
      </c>
      <c r="I1605" s="813">
        <v>2652816.96</v>
      </c>
      <c r="J1605" s="814" t="s">
        <v>673</v>
      </c>
      <c r="K1605" s="815"/>
      <c r="L1605" s="816"/>
      <c r="M1605" s="817"/>
      <c r="N1605" s="818"/>
      <c r="O1605" s="819"/>
      <c r="P1605" s="819"/>
      <c r="Q1605" s="820"/>
      <c r="R1605" s="1161"/>
    </row>
    <row r="1606" spans="1:18">
      <c r="A1606" s="1159"/>
      <c r="B1606" s="1158" t="s">
        <v>1699</v>
      </c>
      <c r="C1606" s="1158" t="s">
        <v>1700</v>
      </c>
      <c r="D1606" s="1158" t="s">
        <v>98</v>
      </c>
      <c r="E1606" s="1160">
        <v>41359</v>
      </c>
      <c r="F1606" s="812"/>
      <c r="G1606" s="813"/>
      <c r="H1606" s="813"/>
      <c r="I1606" s="813"/>
      <c r="J1606" s="814"/>
      <c r="K1606" s="815">
        <v>1796209.03</v>
      </c>
      <c r="L1606" s="816"/>
      <c r="M1606" s="817">
        <v>10351</v>
      </c>
      <c r="N1606" s="818">
        <v>173.5</v>
      </c>
      <c r="O1606" s="819">
        <v>-8554790.9700000007</v>
      </c>
      <c r="P1606" s="819"/>
      <c r="Q1606" s="820">
        <v>130704.17</v>
      </c>
      <c r="R1606" s="1161">
        <v>516</v>
      </c>
    </row>
    <row r="1607" spans="1:18">
      <c r="A1607" s="1159"/>
      <c r="B1607" s="1158" t="s">
        <v>1699</v>
      </c>
      <c r="C1607" s="1158" t="s">
        <v>1700</v>
      </c>
      <c r="D1607" s="1158" t="s">
        <v>98</v>
      </c>
      <c r="E1607" s="1160">
        <v>41360</v>
      </c>
      <c r="F1607" s="812"/>
      <c r="G1607" s="813"/>
      <c r="H1607" s="813"/>
      <c r="I1607" s="813"/>
      <c r="J1607" s="814"/>
      <c r="K1607" s="815">
        <v>107935.66</v>
      </c>
      <c r="L1607" s="816"/>
      <c r="M1607" s="817">
        <v>622</v>
      </c>
      <c r="N1607" s="818">
        <v>173.5</v>
      </c>
      <c r="O1607" s="819">
        <v>-514064.34</v>
      </c>
      <c r="P1607" s="819"/>
      <c r="Q1607" s="820">
        <v>8358.99</v>
      </c>
      <c r="R1607" s="1161">
        <v>33</v>
      </c>
    </row>
    <row r="1608" spans="1:18">
      <c r="A1608" s="1159"/>
      <c r="B1608" s="1158" t="s">
        <v>1699</v>
      </c>
      <c r="C1608" s="1158" t="s">
        <v>1700</v>
      </c>
      <c r="D1608" s="1158" t="s">
        <v>98</v>
      </c>
      <c r="E1608" s="1160">
        <v>41373</v>
      </c>
      <c r="F1608" s="812"/>
      <c r="G1608" s="813"/>
      <c r="H1608" s="813"/>
      <c r="I1608" s="813"/>
      <c r="J1608" s="814"/>
      <c r="K1608" s="815"/>
      <c r="L1608" s="816">
        <v>-25000</v>
      </c>
      <c r="M1608" s="817"/>
      <c r="N1608" s="818"/>
      <c r="O1608" s="819"/>
      <c r="P1608" s="819"/>
      <c r="Q1608" s="820"/>
      <c r="R1608" s="1161"/>
    </row>
    <row r="1609" spans="1:18">
      <c r="A1609" s="1159">
        <v>15</v>
      </c>
      <c r="B1609" s="1158" t="s">
        <v>1701</v>
      </c>
      <c r="C1609" s="1158" t="s">
        <v>1702</v>
      </c>
      <c r="D1609" s="1158" t="s">
        <v>80</v>
      </c>
      <c r="E1609" s="1160">
        <v>39983</v>
      </c>
      <c r="F1609" s="812" t="s">
        <v>160</v>
      </c>
      <c r="G1609" s="813">
        <v>15000000</v>
      </c>
      <c r="H1609" s="813">
        <v>15000000</v>
      </c>
      <c r="I1609" s="813">
        <v>2083520.25</v>
      </c>
      <c r="J1609" s="814" t="s">
        <v>662</v>
      </c>
      <c r="K1609" s="815"/>
      <c r="L1609" s="816"/>
      <c r="M1609" s="817"/>
      <c r="N1609" s="818"/>
      <c r="O1609" s="819"/>
      <c r="P1609" s="819"/>
      <c r="Q1609" s="820"/>
      <c r="R1609" s="1161"/>
    </row>
    <row r="1610" spans="1:18">
      <c r="A1610" s="1159">
        <v>44</v>
      </c>
      <c r="B1610" s="1158" t="s">
        <v>1703</v>
      </c>
      <c r="C1610" s="1158" t="s">
        <v>1036</v>
      </c>
      <c r="D1610" s="1158" t="s">
        <v>81</v>
      </c>
      <c r="E1610" s="1160">
        <v>39801</v>
      </c>
      <c r="F1610" s="812" t="s">
        <v>26</v>
      </c>
      <c r="G1610" s="813">
        <v>8500000</v>
      </c>
      <c r="H1610" s="813">
        <v>0</v>
      </c>
      <c r="I1610" s="813">
        <v>9930625</v>
      </c>
      <c r="J1610" s="814" t="s">
        <v>657</v>
      </c>
      <c r="K1610" s="815"/>
      <c r="L1610" s="816"/>
      <c r="M1610" s="817"/>
      <c r="N1610" s="818"/>
      <c r="O1610" s="819"/>
      <c r="P1610" s="819"/>
      <c r="Q1610" s="820"/>
      <c r="R1610" s="1161"/>
    </row>
    <row r="1611" spans="1:18">
      <c r="A1611" s="1159"/>
      <c r="B1611" s="1158" t="s">
        <v>1703</v>
      </c>
      <c r="C1611" s="1158" t="s">
        <v>1036</v>
      </c>
      <c r="D1611" s="1158" t="s">
        <v>81</v>
      </c>
      <c r="E1611" s="1160">
        <v>40759</v>
      </c>
      <c r="F1611" s="812"/>
      <c r="G1611" s="813"/>
      <c r="H1611" s="813"/>
      <c r="I1611" s="813"/>
      <c r="J1611" s="814"/>
      <c r="K1611" s="815">
        <v>8500000</v>
      </c>
      <c r="L1611" s="816"/>
      <c r="M1611" s="817">
        <v>8500</v>
      </c>
      <c r="N1611" s="818">
        <v>1000</v>
      </c>
      <c r="O1611" s="819"/>
      <c r="P1611" s="819"/>
      <c r="Q1611" s="820"/>
      <c r="R1611" s="1161"/>
    </row>
    <row r="1612" spans="1:18">
      <c r="A1612" s="1159"/>
      <c r="B1612" s="1158" t="s">
        <v>1703</v>
      </c>
      <c r="C1612" s="1158" t="s">
        <v>1036</v>
      </c>
      <c r="D1612" s="1158" t="s">
        <v>81</v>
      </c>
      <c r="E1612" s="1160">
        <v>40800</v>
      </c>
      <c r="F1612" s="812"/>
      <c r="G1612" s="813"/>
      <c r="H1612" s="813"/>
      <c r="I1612" s="813"/>
      <c r="J1612" s="814"/>
      <c r="K1612" s="815"/>
      <c r="L1612" s="816"/>
      <c r="M1612" s="817"/>
      <c r="N1612" s="818"/>
      <c r="O1612" s="819"/>
      <c r="P1612" s="819"/>
      <c r="Q1612" s="820">
        <v>315000</v>
      </c>
      <c r="R1612" s="1161">
        <v>239212</v>
      </c>
    </row>
    <row r="1613" spans="1:18">
      <c r="A1613" s="1159">
        <v>11</v>
      </c>
      <c r="B1613" s="1158" t="s">
        <v>1704</v>
      </c>
      <c r="C1613" s="1158" t="s">
        <v>1705</v>
      </c>
      <c r="D1613" s="1158" t="s">
        <v>151</v>
      </c>
      <c r="E1613" s="1160">
        <v>39822</v>
      </c>
      <c r="F1613" s="812" t="s">
        <v>26</v>
      </c>
      <c r="G1613" s="813">
        <v>89310000</v>
      </c>
      <c r="H1613" s="813">
        <v>0</v>
      </c>
      <c r="I1613" s="813">
        <v>92513970.829999998</v>
      </c>
      <c r="J1613" s="814" t="s">
        <v>657</v>
      </c>
      <c r="K1613" s="815"/>
      <c r="L1613" s="816"/>
      <c r="M1613" s="817"/>
      <c r="N1613" s="818"/>
      <c r="O1613" s="819"/>
      <c r="P1613" s="819"/>
      <c r="Q1613" s="820"/>
      <c r="R1613" s="1161"/>
    </row>
    <row r="1614" spans="1:18">
      <c r="A1614" s="1159"/>
      <c r="B1614" s="1158" t="s">
        <v>1704</v>
      </c>
      <c r="C1614" s="1158" t="s">
        <v>1705</v>
      </c>
      <c r="D1614" s="1158" t="s">
        <v>151</v>
      </c>
      <c r="E1614" s="1160">
        <v>39911</v>
      </c>
      <c r="F1614" s="812"/>
      <c r="G1614" s="813"/>
      <c r="H1614" s="813"/>
      <c r="I1614" s="813"/>
      <c r="J1614" s="814"/>
      <c r="K1614" s="815">
        <v>89310000</v>
      </c>
      <c r="L1614" s="816"/>
      <c r="M1614" s="817">
        <v>89310</v>
      </c>
      <c r="N1614" s="818">
        <v>1000</v>
      </c>
      <c r="O1614" s="819"/>
      <c r="P1614" s="819"/>
      <c r="Q1614" s="820"/>
      <c r="R1614" s="1161"/>
    </row>
    <row r="1615" spans="1:18">
      <c r="A1615" s="1159"/>
      <c r="B1615" s="1158" t="s">
        <v>1704</v>
      </c>
      <c r="C1615" s="1158" t="s">
        <v>1705</v>
      </c>
      <c r="D1615" s="1158" t="s">
        <v>151</v>
      </c>
      <c r="E1615" s="1160">
        <v>39960</v>
      </c>
      <c r="F1615" s="812"/>
      <c r="G1615" s="813"/>
      <c r="H1615" s="813"/>
      <c r="I1615" s="813"/>
      <c r="J1615" s="814"/>
      <c r="K1615" s="815"/>
      <c r="L1615" s="816"/>
      <c r="M1615" s="817"/>
      <c r="N1615" s="818"/>
      <c r="O1615" s="819"/>
      <c r="P1615" s="819"/>
      <c r="Q1615" s="820">
        <v>2100000</v>
      </c>
      <c r="R1615" s="1161">
        <v>1620545</v>
      </c>
    </row>
    <row r="1616" spans="1:18">
      <c r="A1616" s="1159">
        <v>11</v>
      </c>
      <c r="B1616" s="1158" t="s">
        <v>1706</v>
      </c>
      <c r="C1616" s="1158" t="s">
        <v>907</v>
      </c>
      <c r="D1616" s="1158" t="s">
        <v>105</v>
      </c>
      <c r="E1616" s="1160">
        <v>39766</v>
      </c>
      <c r="F1616" s="812" t="s">
        <v>26</v>
      </c>
      <c r="G1616" s="813">
        <v>3500000000</v>
      </c>
      <c r="H1616" s="813">
        <v>0</v>
      </c>
      <c r="I1616" s="813">
        <v>5448052772.5100002</v>
      </c>
      <c r="J1616" s="814" t="s">
        <v>657</v>
      </c>
      <c r="K1616" s="815"/>
      <c r="L1616" s="816"/>
      <c r="M1616" s="817"/>
      <c r="N1616" s="818"/>
      <c r="O1616" s="819"/>
      <c r="P1616" s="819"/>
      <c r="Q1616" s="820"/>
      <c r="R1616" s="1161"/>
    </row>
    <row r="1617" spans="1:18">
      <c r="A1617" s="1159"/>
      <c r="B1617" s="1158" t="s">
        <v>1706</v>
      </c>
      <c r="C1617" s="1158" t="s">
        <v>907</v>
      </c>
      <c r="D1617" s="1158" t="s">
        <v>105</v>
      </c>
      <c r="E1617" s="1160">
        <v>39813</v>
      </c>
      <c r="F1617" s="812"/>
      <c r="G1617" s="813">
        <v>1350000000</v>
      </c>
      <c r="H1617" s="813"/>
      <c r="I1617" s="813"/>
      <c r="J1617" s="814"/>
      <c r="K1617" s="815"/>
      <c r="L1617" s="816"/>
      <c r="M1617" s="817"/>
      <c r="N1617" s="818"/>
      <c r="O1617" s="819"/>
      <c r="P1617" s="819"/>
      <c r="Q1617" s="820"/>
      <c r="R1617" s="1161"/>
    </row>
    <row r="1618" spans="1:18">
      <c r="A1618" s="1159"/>
      <c r="B1618" s="1158" t="s">
        <v>1706</v>
      </c>
      <c r="C1618" s="1158" t="s">
        <v>907</v>
      </c>
      <c r="D1618" s="1158" t="s">
        <v>105</v>
      </c>
      <c r="E1618" s="1160">
        <v>40632</v>
      </c>
      <c r="F1618" s="812"/>
      <c r="G1618" s="813"/>
      <c r="H1618" s="813"/>
      <c r="I1618" s="813"/>
      <c r="J1618" s="814"/>
      <c r="K1618" s="815">
        <v>4850000000</v>
      </c>
      <c r="L1618" s="816"/>
      <c r="M1618" s="817">
        <v>48500</v>
      </c>
      <c r="N1618" s="818">
        <v>100000</v>
      </c>
      <c r="O1618" s="819"/>
      <c r="P1618" s="819"/>
      <c r="Q1618" s="820"/>
      <c r="R1618" s="1161"/>
    </row>
    <row r="1619" spans="1:18">
      <c r="A1619" s="1159"/>
      <c r="B1619" s="1158" t="s">
        <v>1706</v>
      </c>
      <c r="C1619" s="1158" t="s">
        <v>907</v>
      </c>
      <c r="D1619" s="1158" t="s">
        <v>105</v>
      </c>
      <c r="E1619" s="1160">
        <v>40814</v>
      </c>
      <c r="F1619" s="812"/>
      <c r="G1619" s="813"/>
      <c r="H1619" s="813"/>
      <c r="I1619" s="813"/>
      <c r="J1619" s="814"/>
      <c r="K1619" s="815"/>
      <c r="L1619" s="816"/>
      <c r="M1619" s="817"/>
      <c r="N1619" s="818"/>
      <c r="O1619" s="819"/>
      <c r="P1619" s="819"/>
      <c r="Q1619" s="820">
        <v>30066661.399999999</v>
      </c>
      <c r="R1619" s="1161">
        <v>17900182</v>
      </c>
    </row>
    <row r="1620" spans="1:18">
      <c r="A1620" s="1159" t="s">
        <v>2079</v>
      </c>
      <c r="B1620" s="1158" t="s">
        <v>1707</v>
      </c>
      <c r="C1620" s="1158" t="s">
        <v>773</v>
      </c>
      <c r="D1620" s="1158" t="s">
        <v>108</v>
      </c>
      <c r="E1620" s="1160">
        <v>39787</v>
      </c>
      <c r="F1620" s="812" t="s">
        <v>26</v>
      </c>
      <c r="G1620" s="813">
        <v>69000000</v>
      </c>
      <c r="H1620" s="813">
        <v>0</v>
      </c>
      <c r="I1620" s="813">
        <v>4983333.33</v>
      </c>
      <c r="J1620" s="814" t="s">
        <v>1981</v>
      </c>
      <c r="K1620" s="815"/>
      <c r="L1620" s="816"/>
      <c r="M1620" s="817"/>
      <c r="N1620" s="818"/>
      <c r="O1620" s="819"/>
      <c r="P1620" s="819"/>
      <c r="Q1620" s="820"/>
      <c r="R1620" s="1161"/>
    </row>
    <row r="1621" spans="1:18">
      <c r="A1621" s="1159"/>
      <c r="B1621" s="1158" t="s">
        <v>1707</v>
      </c>
      <c r="C1621" s="1158" t="s">
        <v>773</v>
      </c>
      <c r="D1621" s="1158" t="s">
        <v>108</v>
      </c>
      <c r="E1621" s="1160">
        <v>40648</v>
      </c>
      <c r="F1621" s="812"/>
      <c r="G1621" s="813"/>
      <c r="H1621" s="813"/>
      <c r="I1621" s="813"/>
      <c r="J1621" s="814"/>
      <c r="K1621" s="815"/>
      <c r="L1621" s="816"/>
      <c r="M1621" s="817"/>
      <c r="N1621" s="818"/>
      <c r="O1621" s="819">
        <v>-69000000</v>
      </c>
      <c r="P1621" s="819"/>
      <c r="Q1621" s="820"/>
      <c r="R1621" s="1161"/>
    </row>
    <row r="1622" spans="1:18">
      <c r="A1622" s="1159" t="s">
        <v>1991</v>
      </c>
      <c r="B1622" s="1158" t="s">
        <v>1708</v>
      </c>
      <c r="C1622" s="1158" t="s">
        <v>1709</v>
      </c>
      <c r="D1622" s="1158" t="s">
        <v>55</v>
      </c>
      <c r="E1622" s="1160">
        <v>39822</v>
      </c>
      <c r="F1622" s="812" t="s">
        <v>49</v>
      </c>
      <c r="G1622" s="813">
        <v>2000000</v>
      </c>
      <c r="H1622" s="813">
        <v>0</v>
      </c>
      <c r="I1622" s="813">
        <v>2314972.2200000002</v>
      </c>
      <c r="J1622" s="814" t="s">
        <v>657</v>
      </c>
      <c r="K1622" s="815"/>
      <c r="L1622" s="816"/>
      <c r="M1622" s="817"/>
      <c r="N1622" s="818"/>
      <c r="O1622" s="819"/>
      <c r="P1622" s="819"/>
      <c r="Q1622" s="820"/>
      <c r="R1622" s="1161"/>
    </row>
    <row r="1623" spans="1:18">
      <c r="A1623" s="1159"/>
      <c r="B1623" s="1158" t="s">
        <v>1708</v>
      </c>
      <c r="C1623" s="1158" t="s">
        <v>1709</v>
      </c>
      <c r="D1623" s="1158" t="s">
        <v>55</v>
      </c>
      <c r="E1623" s="1160">
        <v>40541</v>
      </c>
      <c r="F1623" s="812"/>
      <c r="G1623" s="813"/>
      <c r="H1623" s="813"/>
      <c r="I1623" s="813"/>
      <c r="J1623" s="814"/>
      <c r="K1623" s="815">
        <v>2000000</v>
      </c>
      <c r="L1623" s="816"/>
      <c r="M1623" s="817">
        <v>2000</v>
      </c>
      <c r="N1623" s="818">
        <v>1000</v>
      </c>
      <c r="O1623" s="819"/>
      <c r="P1623" s="819"/>
      <c r="Q1623" s="820">
        <v>100000</v>
      </c>
      <c r="R1623" s="1161">
        <v>100</v>
      </c>
    </row>
    <row r="1624" spans="1:18">
      <c r="A1624" s="1159">
        <v>11</v>
      </c>
      <c r="B1624" s="1158" t="s">
        <v>1710</v>
      </c>
      <c r="C1624" s="1158" t="s">
        <v>1711</v>
      </c>
      <c r="D1624" s="1158" t="s">
        <v>98</v>
      </c>
      <c r="E1624" s="1160">
        <v>39794</v>
      </c>
      <c r="F1624" s="812" t="s">
        <v>26</v>
      </c>
      <c r="G1624" s="813">
        <v>300000000</v>
      </c>
      <c r="H1624" s="813">
        <v>0</v>
      </c>
      <c r="I1624" s="813">
        <v>328991401.57999998</v>
      </c>
      <c r="J1624" s="814" t="s">
        <v>657</v>
      </c>
      <c r="K1624" s="815"/>
      <c r="L1624" s="816"/>
      <c r="M1624" s="817"/>
      <c r="N1624" s="818"/>
      <c r="O1624" s="819"/>
      <c r="P1624" s="819"/>
      <c r="Q1624" s="820"/>
      <c r="R1624" s="1161"/>
    </row>
    <row r="1625" spans="1:18">
      <c r="A1625" s="1159"/>
      <c r="B1625" s="1158" t="s">
        <v>1710</v>
      </c>
      <c r="C1625" s="1158" t="s">
        <v>1711</v>
      </c>
      <c r="D1625" s="1158" t="s">
        <v>98</v>
      </c>
      <c r="E1625" s="1160">
        <v>40289</v>
      </c>
      <c r="F1625" s="812"/>
      <c r="G1625" s="813"/>
      <c r="H1625" s="813"/>
      <c r="I1625" s="813"/>
      <c r="J1625" s="814"/>
      <c r="K1625" s="815">
        <v>200000000</v>
      </c>
      <c r="L1625" s="816"/>
      <c r="M1625" s="817">
        <v>200000</v>
      </c>
      <c r="N1625" s="818">
        <v>1000</v>
      </c>
      <c r="O1625" s="819"/>
      <c r="P1625" s="819"/>
      <c r="Q1625" s="820"/>
      <c r="R1625" s="1161"/>
    </row>
    <row r="1626" spans="1:18">
      <c r="A1626" s="1159"/>
      <c r="B1626" s="1158" t="s">
        <v>1710</v>
      </c>
      <c r="C1626" s="1158" t="s">
        <v>1711</v>
      </c>
      <c r="D1626" s="1158" t="s">
        <v>98</v>
      </c>
      <c r="E1626" s="1160">
        <v>40534</v>
      </c>
      <c r="F1626" s="812"/>
      <c r="G1626" s="813"/>
      <c r="H1626" s="813"/>
      <c r="I1626" s="813"/>
      <c r="J1626" s="814"/>
      <c r="K1626" s="815">
        <v>100000000</v>
      </c>
      <c r="L1626" s="816"/>
      <c r="M1626" s="817">
        <v>100000</v>
      </c>
      <c r="N1626" s="818">
        <v>1000</v>
      </c>
      <c r="O1626" s="819"/>
      <c r="P1626" s="819"/>
      <c r="Q1626" s="820"/>
      <c r="R1626" s="1161"/>
    </row>
    <row r="1627" spans="1:18">
      <c r="A1627" s="1159"/>
      <c r="B1627" s="1158" t="s">
        <v>1710</v>
      </c>
      <c r="C1627" s="1158" t="s">
        <v>1711</v>
      </c>
      <c r="D1627" s="1158" t="s">
        <v>98</v>
      </c>
      <c r="E1627" s="1160">
        <v>40562</v>
      </c>
      <c r="F1627" s="812"/>
      <c r="G1627" s="813"/>
      <c r="H1627" s="813"/>
      <c r="I1627" s="813"/>
      <c r="J1627" s="814"/>
      <c r="K1627" s="815"/>
      <c r="L1627" s="816"/>
      <c r="M1627" s="817"/>
      <c r="N1627" s="818"/>
      <c r="O1627" s="819"/>
      <c r="P1627" s="819"/>
      <c r="Q1627" s="820">
        <v>5269179.3600000003</v>
      </c>
      <c r="R1627" s="1161">
        <v>3028264</v>
      </c>
    </row>
    <row r="1628" spans="1:18">
      <c r="A1628" s="1159" t="s">
        <v>1991</v>
      </c>
      <c r="B1628" s="1158" t="s">
        <v>1712</v>
      </c>
      <c r="C1628" s="1158" t="s">
        <v>1713</v>
      </c>
      <c r="D1628" s="1158" t="s">
        <v>80</v>
      </c>
      <c r="E1628" s="1160">
        <v>39913</v>
      </c>
      <c r="F1628" s="812" t="s">
        <v>49</v>
      </c>
      <c r="G1628" s="813">
        <v>4000000</v>
      </c>
      <c r="H1628" s="813">
        <v>0</v>
      </c>
      <c r="I1628" s="813">
        <v>4721382.8899999997</v>
      </c>
      <c r="J1628" s="814" t="s">
        <v>657</v>
      </c>
      <c r="K1628" s="815"/>
      <c r="L1628" s="816"/>
      <c r="M1628" s="817"/>
      <c r="N1628" s="818"/>
      <c r="O1628" s="819"/>
      <c r="P1628" s="819"/>
      <c r="Q1628" s="820"/>
      <c r="R1628" s="1161"/>
    </row>
    <row r="1629" spans="1:18">
      <c r="A1629" s="1159"/>
      <c r="B1629" s="1158" t="s">
        <v>1712</v>
      </c>
      <c r="C1629" s="1158" t="s">
        <v>1713</v>
      </c>
      <c r="D1629" s="1158" t="s">
        <v>80</v>
      </c>
      <c r="E1629" s="1160">
        <v>40786</v>
      </c>
      <c r="F1629" s="812"/>
      <c r="G1629" s="813"/>
      <c r="H1629" s="813"/>
      <c r="I1629" s="813"/>
      <c r="J1629" s="814"/>
      <c r="K1629" s="815">
        <v>4000000</v>
      </c>
      <c r="L1629" s="816"/>
      <c r="M1629" s="817">
        <v>4000</v>
      </c>
      <c r="N1629" s="818">
        <v>1000</v>
      </c>
      <c r="O1629" s="819"/>
      <c r="P1629" s="819"/>
      <c r="Q1629" s="820">
        <v>200000</v>
      </c>
      <c r="R1629" s="1161">
        <v>200</v>
      </c>
    </row>
    <row r="1630" spans="1:18">
      <c r="A1630" s="1159" t="s">
        <v>2001</v>
      </c>
      <c r="B1630" s="1158" t="s">
        <v>1714</v>
      </c>
      <c r="C1630" s="1158" t="s">
        <v>1715</v>
      </c>
      <c r="D1630" s="1158" t="s">
        <v>81</v>
      </c>
      <c r="E1630" s="1160">
        <v>39794</v>
      </c>
      <c r="F1630" s="812" t="s">
        <v>26</v>
      </c>
      <c r="G1630" s="813">
        <v>235000000</v>
      </c>
      <c r="H1630" s="813">
        <v>0</v>
      </c>
      <c r="I1630" s="813">
        <v>253929027.78</v>
      </c>
      <c r="J1630" s="814" t="s">
        <v>657</v>
      </c>
      <c r="K1630" s="815"/>
      <c r="L1630" s="816"/>
      <c r="M1630" s="817"/>
      <c r="N1630" s="818"/>
      <c r="O1630" s="819"/>
      <c r="P1630" s="819"/>
      <c r="Q1630" s="820"/>
      <c r="R1630" s="1161"/>
    </row>
    <row r="1631" spans="1:18">
      <c r="A1631" s="1159"/>
      <c r="B1631" s="1158" t="s">
        <v>1714</v>
      </c>
      <c r="C1631" s="1158" t="s">
        <v>1715</v>
      </c>
      <c r="D1631" s="1158" t="s">
        <v>81</v>
      </c>
      <c r="E1631" s="1160">
        <v>40170</v>
      </c>
      <c r="F1631" s="812"/>
      <c r="G1631" s="813"/>
      <c r="H1631" s="813"/>
      <c r="I1631" s="813"/>
      <c r="J1631" s="814"/>
      <c r="K1631" s="815">
        <v>235000000</v>
      </c>
      <c r="L1631" s="816"/>
      <c r="M1631" s="817">
        <v>235000</v>
      </c>
      <c r="N1631" s="818">
        <v>1000</v>
      </c>
      <c r="O1631" s="819"/>
      <c r="P1631" s="819"/>
      <c r="Q1631" s="820"/>
      <c r="R1631" s="1161"/>
    </row>
    <row r="1632" spans="1:18">
      <c r="A1632" s="1159"/>
      <c r="B1632" s="1158" t="s">
        <v>1714</v>
      </c>
      <c r="C1632" s="1158" t="s">
        <v>1715</v>
      </c>
      <c r="D1632" s="1158" t="s">
        <v>81</v>
      </c>
      <c r="E1632" s="1160">
        <v>40345</v>
      </c>
      <c r="F1632" s="812"/>
      <c r="G1632" s="813"/>
      <c r="H1632" s="813"/>
      <c r="I1632" s="813"/>
      <c r="J1632" s="814"/>
      <c r="K1632" s="815"/>
      <c r="L1632" s="816"/>
      <c r="M1632" s="817"/>
      <c r="N1632" s="818"/>
      <c r="O1632" s="819"/>
      <c r="P1632" s="819"/>
      <c r="Q1632" s="820">
        <v>6820000</v>
      </c>
      <c r="R1632" s="1161">
        <v>354058</v>
      </c>
    </row>
    <row r="1633" spans="1:18">
      <c r="A1633" s="1159" t="s">
        <v>2019</v>
      </c>
      <c r="B1633" s="1158" t="s">
        <v>1716</v>
      </c>
      <c r="C1633" s="1158" t="s">
        <v>1717</v>
      </c>
      <c r="D1633" s="1158" t="s">
        <v>88</v>
      </c>
      <c r="E1633" s="1160">
        <v>39941</v>
      </c>
      <c r="F1633" s="812" t="s">
        <v>160</v>
      </c>
      <c r="G1633" s="813">
        <v>13644000</v>
      </c>
      <c r="H1633" s="813">
        <v>0</v>
      </c>
      <c r="I1633" s="813">
        <v>17019233.91</v>
      </c>
      <c r="J1633" s="814" t="s">
        <v>657</v>
      </c>
      <c r="K1633" s="815"/>
      <c r="L1633" s="816"/>
      <c r="M1633" s="817"/>
      <c r="N1633" s="818"/>
      <c r="O1633" s="819"/>
      <c r="P1633" s="819"/>
      <c r="Q1633" s="820"/>
      <c r="R1633" s="1161"/>
    </row>
    <row r="1634" spans="1:18">
      <c r="A1634" s="1159"/>
      <c r="B1634" s="1158" t="s">
        <v>1716</v>
      </c>
      <c r="C1634" s="1158" t="s">
        <v>1717</v>
      </c>
      <c r="D1634" s="1158" t="s">
        <v>88</v>
      </c>
      <c r="E1634" s="1160">
        <v>40801</v>
      </c>
      <c r="F1634" s="812"/>
      <c r="G1634" s="813"/>
      <c r="H1634" s="813"/>
      <c r="I1634" s="813"/>
      <c r="J1634" s="814"/>
      <c r="K1634" s="815">
        <v>13644000</v>
      </c>
      <c r="L1634" s="816"/>
      <c r="M1634" s="817">
        <v>13644000</v>
      </c>
      <c r="N1634" s="818">
        <v>1</v>
      </c>
      <c r="O1634" s="819"/>
      <c r="P1634" s="819"/>
      <c r="Q1634" s="820">
        <v>682000</v>
      </c>
      <c r="R1634" s="1161">
        <v>682000</v>
      </c>
    </row>
    <row r="1635" spans="1:18">
      <c r="A1635" s="1159">
        <v>11</v>
      </c>
      <c r="B1635" s="1158" t="s">
        <v>1718</v>
      </c>
      <c r="C1635" s="1158" t="s">
        <v>1312</v>
      </c>
      <c r="D1635" s="1158" t="s">
        <v>105</v>
      </c>
      <c r="E1635" s="1160">
        <v>39801</v>
      </c>
      <c r="F1635" s="812" t="s">
        <v>26</v>
      </c>
      <c r="G1635" s="813">
        <v>967870000</v>
      </c>
      <c r="H1635" s="813">
        <v>0</v>
      </c>
      <c r="I1635" s="813">
        <v>1190614526.3900001</v>
      </c>
      <c r="J1635" s="814" t="s">
        <v>707</v>
      </c>
      <c r="K1635" s="815"/>
      <c r="L1635" s="816"/>
      <c r="M1635" s="817"/>
      <c r="N1635" s="818"/>
      <c r="O1635" s="819"/>
      <c r="P1635" s="819"/>
      <c r="Q1635" s="820"/>
      <c r="R1635" s="1161"/>
    </row>
    <row r="1636" spans="1:18">
      <c r="A1636" s="1159"/>
      <c r="B1636" s="1158" t="s">
        <v>1718</v>
      </c>
      <c r="C1636" s="1158" t="s">
        <v>1312</v>
      </c>
      <c r="D1636" s="1158" t="s">
        <v>105</v>
      </c>
      <c r="E1636" s="1160">
        <v>41481</v>
      </c>
      <c r="F1636" s="812"/>
      <c r="G1636" s="813"/>
      <c r="H1636" s="813"/>
      <c r="I1636" s="813"/>
      <c r="J1636" s="814"/>
      <c r="K1636" s="815">
        <v>967870000</v>
      </c>
      <c r="L1636" s="816"/>
      <c r="M1636" s="817">
        <v>967870</v>
      </c>
      <c r="N1636" s="818">
        <v>1000</v>
      </c>
      <c r="O1636" s="819"/>
      <c r="P1636" s="819"/>
      <c r="Q1636" s="820"/>
      <c r="R1636" s="1161"/>
    </row>
    <row r="1637" spans="1:18">
      <c r="A1637" s="1159">
        <v>8</v>
      </c>
      <c r="B1637" s="1158" t="s">
        <v>1719</v>
      </c>
      <c r="C1637" s="1158" t="s">
        <v>1324</v>
      </c>
      <c r="D1637" s="1158" t="s">
        <v>118</v>
      </c>
      <c r="E1637" s="1160">
        <v>39829</v>
      </c>
      <c r="F1637" s="812" t="s">
        <v>49</v>
      </c>
      <c r="G1637" s="813">
        <v>8000000</v>
      </c>
      <c r="H1637" s="813">
        <v>8000000</v>
      </c>
      <c r="I1637" s="813">
        <v>253122.22</v>
      </c>
      <c r="J1637" s="814" t="s">
        <v>662</v>
      </c>
      <c r="K1637" s="815"/>
      <c r="L1637" s="816"/>
      <c r="M1637" s="817"/>
      <c r="N1637" s="818"/>
      <c r="O1637" s="819"/>
      <c r="P1637" s="819"/>
      <c r="Q1637" s="820"/>
      <c r="R1637" s="1161"/>
    </row>
    <row r="1638" spans="1:18">
      <c r="A1638" s="1159"/>
      <c r="B1638" s="1158" t="s">
        <v>1720</v>
      </c>
      <c r="C1638" s="1158" t="s">
        <v>1721</v>
      </c>
      <c r="D1638" s="1158" t="s">
        <v>80</v>
      </c>
      <c r="E1638" s="1160">
        <v>39773</v>
      </c>
      <c r="F1638" s="812" t="s">
        <v>26</v>
      </c>
      <c r="G1638" s="813">
        <v>104823000</v>
      </c>
      <c r="H1638" s="813">
        <v>0</v>
      </c>
      <c r="I1638" s="813">
        <v>120845170.8</v>
      </c>
      <c r="J1638" s="814" t="s">
        <v>673</v>
      </c>
      <c r="K1638" s="815"/>
      <c r="L1638" s="816"/>
      <c r="M1638" s="817"/>
      <c r="N1638" s="818"/>
      <c r="O1638" s="819"/>
      <c r="P1638" s="819"/>
      <c r="Q1638" s="820"/>
      <c r="R1638" s="1161"/>
    </row>
    <row r="1639" spans="1:18">
      <c r="A1639" s="1159"/>
      <c r="B1639" s="1158" t="s">
        <v>1720</v>
      </c>
      <c r="C1639" s="1158" t="s">
        <v>1721</v>
      </c>
      <c r="D1639" s="1158" t="s">
        <v>80</v>
      </c>
      <c r="E1639" s="1160">
        <v>41079</v>
      </c>
      <c r="F1639" s="812"/>
      <c r="G1639" s="813"/>
      <c r="H1639" s="813"/>
      <c r="I1639" s="813"/>
      <c r="J1639" s="814"/>
      <c r="K1639" s="815">
        <v>93659350.5</v>
      </c>
      <c r="L1639" s="816">
        <v>-1404890.26</v>
      </c>
      <c r="M1639" s="817">
        <v>104823</v>
      </c>
      <c r="N1639" s="818">
        <v>893.5</v>
      </c>
      <c r="O1639" s="819">
        <v>-11163649.5</v>
      </c>
      <c r="P1639" s="819"/>
      <c r="Q1639" s="820"/>
      <c r="R1639" s="1161"/>
    </row>
    <row r="1640" spans="1:18">
      <c r="A1640" s="1159"/>
      <c r="B1640" s="1158" t="s">
        <v>1720</v>
      </c>
      <c r="C1640" s="1158" t="s">
        <v>1721</v>
      </c>
      <c r="D1640" s="1158" t="s">
        <v>80</v>
      </c>
      <c r="E1640" s="1160">
        <v>41108</v>
      </c>
      <c r="F1640" s="812"/>
      <c r="G1640" s="813"/>
      <c r="H1640" s="813"/>
      <c r="I1640" s="813"/>
      <c r="J1640" s="814"/>
      <c r="K1640" s="815"/>
      <c r="L1640" s="816"/>
      <c r="M1640" s="817"/>
      <c r="N1640" s="818"/>
      <c r="O1640" s="819"/>
      <c r="P1640" s="819"/>
      <c r="Q1640" s="820">
        <v>9839273</v>
      </c>
      <c r="R1640" s="1161">
        <v>1462647</v>
      </c>
    </row>
    <row r="1641" spans="1:18">
      <c r="A1641" s="1159" t="s">
        <v>2078</v>
      </c>
      <c r="B1641" s="1158" t="s">
        <v>1722</v>
      </c>
      <c r="C1641" s="1158" t="s">
        <v>1685</v>
      </c>
      <c r="D1641" s="1158" t="s">
        <v>92</v>
      </c>
      <c r="E1641" s="1160">
        <v>40053</v>
      </c>
      <c r="F1641" s="812" t="s">
        <v>160</v>
      </c>
      <c r="G1641" s="813">
        <v>9720000</v>
      </c>
      <c r="H1641" s="813">
        <v>0</v>
      </c>
      <c r="I1641" s="813">
        <v>11611381.34</v>
      </c>
      <c r="J1641" s="814" t="s">
        <v>657</v>
      </c>
      <c r="K1641" s="815"/>
      <c r="L1641" s="816"/>
      <c r="M1641" s="817"/>
      <c r="N1641" s="818"/>
      <c r="O1641" s="819"/>
      <c r="P1641" s="819"/>
      <c r="Q1641" s="820"/>
      <c r="R1641" s="1161"/>
    </row>
    <row r="1642" spans="1:18">
      <c r="A1642" s="1159"/>
      <c r="B1642" s="1158" t="s">
        <v>1722</v>
      </c>
      <c r="C1642" s="1158" t="s">
        <v>1685</v>
      </c>
      <c r="D1642" s="1158" t="s">
        <v>92</v>
      </c>
      <c r="E1642" s="1160">
        <v>40794</v>
      </c>
      <c r="F1642" s="812"/>
      <c r="G1642" s="813"/>
      <c r="H1642" s="813"/>
      <c r="I1642" s="813"/>
      <c r="J1642" s="814"/>
      <c r="K1642" s="815">
        <v>9720000</v>
      </c>
      <c r="L1642" s="816"/>
      <c r="M1642" s="817">
        <v>9720000</v>
      </c>
      <c r="N1642" s="818">
        <v>1</v>
      </c>
      <c r="O1642" s="819"/>
      <c r="P1642" s="819"/>
      <c r="Q1642" s="820">
        <v>292000</v>
      </c>
      <c r="R1642" s="1161">
        <v>292000</v>
      </c>
    </row>
    <row r="1643" spans="1:18">
      <c r="A1643" s="1159">
        <v>8</v>
      </c>
      <c r="B1643" s="1158" t="s">
        <v>1723</v>
      </c>
      <c r="C1643" s="1158" t="s">
        <v>1724</v>
      </c>
      <c r="D1643" s="1158" t="s">
        <v>111</v>
      </c>
      <c r="E1643" s="1160">
        <v>39829</v>
      </c>
      <c r="F1643" s="812" t="s">
        <v>49</v>
      </c>
      <c r="G1643" s="813">
        <v>11730000</v>
      </c>
      <c r="H1643" s="813">
        <v>11730000</v>
      </c>
      <c r="I1643" s="813">
        <v>690832.08</v>
      </c>
      <c r="J1643" s="814" t="s">
        <v>662</v>
      </c>
      <c r="K1643" s="815"/>
      <c r="L1643" s="816"/>
      <c r="M1643" s="817"/>
      <c r="N1643" s="818"/>
      <c r="O1643" s="819"/>
      <c r="P1643" s="819"/>
      <c r="Q1643" s="820"/>
      <c r="R1643" s="1161"/>
    </row>
    <row r="1644" spans="1:18">
      <c r="A1644" s="1159">
        <v>11</v>
      </c>
      <c r="B1644" s="1158" t="s">
        <v>1725</v>
      </c>
      <c r="C1644" s="1158" t="s">
        <v>1726</v>
      </c>
      <c r="D1644" s="1158" t="s">
        <v>107</v>
      </c>
      <c r="E1644" s="1160">
        <v>39766</v>
      </c>
      <c r="F1644" s="812" t="s">
        <v>26</v>
      </c>
      <c r="G1644" s="813">
        <v>361172000</v>
      </c>
      <c r="H1644" s="813">
        <v>0</v>
      </c>
      <c r="I1644" s="813">
        <v>378547699.44999999</v>
      </c>
      <c r="J1644" s="814" t="s">
        <v>657</v>
      </c>
      <c r="K1644" s="815"/>
      <c r="L1644" s="816"/>
      <c r="M1644" s="817"/>
      <c r="N1644" s="818"/>
      <c r="O1644" s="819"/>
      <c r="P1644" s="819"/>
      <c r="Q1644" s="820"/>
      <c r="R1644" s="1161"/>
    </row>
    <row r="1645" spans="1:18">
      <c r="A1645" s="1159"/>
      <c r="B1645" s="1158" t="s">
        <v>1725</v>
      </c>
      <c r="C1645" s="1158" t="s">
        <v>1726</v>
      </c>
      <c r="D1645" s="1158" t="s">
        <v>107</v>
      </c>
      <c r="E1645" s="1160">
        <v>39925</v>
      </c>
      <c r="F1645" s="812"/>
      <c r="G1645" s="813"/>
      <c r="H1645" s="813"/>
      <c r="I1645" s="813"/>
      <c r="J1645" s="814"/>
      <c r="K1645" s="815">
        <v>361172000</v>
      </c>
      <c r="L1645" s="816"/>
      <c r="M1645" s="817">
        <v>361172</v>
      </c>
      <c r="N1645" s="818">
        <v>1000</v>
      </c>
      <c r="O1645" s="819"/>
      <c r="P1645" s="819"/>
      <c r="Q1645" s="820"/>
      <c r="R1645" s="1161"/>
    </row>
    <row r="1646" spans="1:18">
      <c r="A1646" s="1159"/>
      <c r="B1646" s="1158" t="s">
        <v>1725</v>
      </c>
      <c r="C1646" s="1158" t="s">
        <v>1726</v>
      </c>
      <c r="D1646" s="1158" t="s">
        <v>107</v>
      </c>
      <c r="E1646" s="1160">
        <v>40168</v>
      </c>
      <c r="F1646" s="812"/>
      <c r="G1646" s="813"/>
      <c r="H1646" s="813"/>
      <c r="I1646" s="813"/>
      <c r="J1646" s="814"/>
      <c r="K1646" s="815"/>
      <c r="L1646" s="816"/>
      <c r="M1646" s="817"/>
      <c r="N1646" s="818"/>
      <c r="O1646" s="819"/>
      <c r="P1646" s="819"/>
      <c r="Q1646" s="820">
        <v>9449980.5600000005</v>
      </c>
      <c r="R1646" s="1161">
        <v>3199988</v>
      </c>
    </row>
    <row r="1647" spans="1:18">
      <c r="A1647" s="1159" t="s">
        <v>1991</v>
      </c>
      <c r="B1647" s="1158" t="s">
        <v>1727</v>
      </c>
      <c r="C1647" s="1158" t="s">
        <v>1728</v>
      </c>
      <c r="D1647" s="1158" t="s">
        <v>128</v>
      </c>
      <c r="E1647" s="1160">
        <v>39805</v>
      </c>
      <c r="F1647" s="812" t="s">
        <v>49</v>
      </c>
      <c r="G1647" s="813">
        <v>2000000</v>
      </c>
      <c r="H1647" s="813">
        <v>0</v>
      </c>
      <c r="I1647" s="813">
        <v>2384611.11</v>
      </c>
      <c r="J1647" s="814" t="s">
        <v>657</v>
      </c>
      <c r="K1647" s="815"/>
      <c r="L1647" s="816"/>
      <c r="M1647" s="817"/>
      <c r="N1647" s="818"/>
      <c r="O1647" s="819"/>
      <c r="P1647" s="819"/>
      <c r="Q1647" s="820"/>
      <c r="R1647" s="1161"/>
    </row>
    <row r="1648" spans="1:18">
      <c r="A1648" s="1159"/>
      <c r="B1648" s="1158" t="s">
        <v>1727</v>
      </c>
      <c r="C1648" s="1158" t="s">
        <v>1728</v>
      </c>
      <c r="D1648" s="1158" t="s">
        <v>128</v>
      </c>
      <c r="E1648" s="1160">
        <v>40758</v>
      </c>
      <c r="F1648" s="812"/>
      <c r="G1648" s="813"/>
      <c r="H1648" s="813"/>
      <c r="I1648" s="813"/>
      <c r="J1648" s="814"/>
      <c r="K1648" s="815">
        <v>2000000</v>
      </c>
      <c r="L1648" s="816"/>
      <c r="M1648" s="817">
        <v>2000</v>
      </c>
      <c r="N1648" s="818">
        <v>1000</v>
      </c>
      <c r="O1648" s="819"/>
      <c r="P1648" s="819"/>
      <c r="Q1648" s="820">
        <v>100000</v>
      </c>
      <c r="R1648" s="1161">
        <v>100</v>
      </c>
    </row>
    <row r="1649" spans="1:18">
      <c r="A1649" s="1159" t="s">
        <v>2080</v>
      </c>
      <c r="B1649" s="1158" t="s">
        <v>1729</v>
      </c>
      <c r="C1649" s="1158" t="s">
        <v>1277</v>
      </c>
      <c r="D1649" s="1158" t="s">
        <v>97</v>
      </c>
      <c r="E1649" s="1160">
        <v>39801</v>
      </c>
      <c r="F1649" s="812" t="s">
        <v>26</v>
      </c>
      <c r="G1649" s="813">
        <v>30000000</v>
      </c>
      <c r="H1649" s="813">
        <v>0</v>
      </c>
      <c r="I1649" s="813">
        <v>3233333.33</v>
      </c>
      <c r="J1649" s="814" t="s">
        <v>1981</v>
      </c>
      <c r="K1649" s="815"/>
      <c r="L1649" s="816"/>
      <c r="M1649" s="817"/>
      <c r="N1649" s="818"/>
      <c r="O1649" s="819"/>
      <c r="P1649" s="819"/>
      <c r="Q1649" s="820"/>
      <c r="R1649" s="1161"/>
    </row>
    <row r="1650" spans="1:18">
      <c r="A1650" s="1159"/>
      <c r="B1650" s="1158" t="s">
        <v>1729</v>
      </c>
      <c r="C1650" s="1158" t="s">
        <v>1277</v>
      </c>
      <c r="D1650" s="1158" t="s">
        <v>97</v>
      </c>
      <c r="E1650" s="1160">
        <v>40935</v>
      </c>
      <c r="F1650" s="812"/>
      <c r="G1650" s="813"/>
      <c r="H1650" s="813"/>
      <c r="I1650" s="813"/>
      <c r="J1650" s="814"/>
      <c r="K1650" s="815"/>
      <c r="L1650" s="816"/>
      <c r="M1650" s="817"/>
      <c r="N1650" s="818"/>
      <c r="O1650" s="819">
        <v>-30000000</v>
      </c>
      <c r="P1650" s="819"/>
      <c r="Q1650" s="820"/>
      <c r="R1650" s="1161"/>
    </row>
    <row r="1651" spans="1:18">
      <c r="A1651" s="1159" t="s">
        <v>1993</v>
      </c>
      <c r="B1651" s="1158" t="s">
        <v>1730</v>
      </c>
      <c r="C1651" s="1158" t="s">
        <v>1355</v>
      </c>
      <c r="D1651" s="1158" t="s">
        <v>97</v>
      </c>
      <c r="E1651" s="1160">
        <v>39805</v>
      </c>
      <c r="F1651" s="812" t="s">
        <v>49</v>
      </c>
      <c r="G1651" s="813">
        <v>3000000</v>
      </c>
      <c r="H1651" s="813">
        <v>0</v>
      </c>
      <c r="I1651" s="813">
        <v>3331713.17</v>
      </c>
      <c r="J1651" s="814" t="s">
        <v>673</v>
      </c>
      <c r="K1651" s="815"/>
      <c r="L1651" s="816"/>
      <c r="M1651" s="817"/>
      <c r="N1651" s="818"/>
      <c r="O1651" s="819"/>
      <c r="P1651" s="819"/>
      <c r="Q1651" s="820"/>
      <c r="R1651" s="1161"/>
    </row>
    <row r="1652" spans="1:18">
      <c r="A1652" s="1159"/>
      <c r="B1652" s="1158" t="s">
        <v>1730</v>
      </c>
      <c r="C1652" s="1158" t="s">
        <v>1355</v>
      </c>
      <c r="D1652" s="1158" t="s">
        <v>97</v>
      </c>
      <c r="E1652" s="1160">
        <v>41390</v>
      </c>
      <c r="F1652" s="812"/>
      <c r="G1652" s="813"/>
      <c r="H1652" s="813"/>
      <c r="I1652" s="813"/>
      <c r="J1652" s="814"/>
      <c r="K1652" s="815">
        <v>298000</v>
      </c>
      <c r="L1652" s="816"/>
      <c r="M1652" s="817">
        <v>298</v>
      </c>
      <c r="N1652" s="818">
        <v>1022.1</v>
      </c>
      <c r="O1652" s="819"/>
      <c r="P1652" s="819">
        <v>6588.78</v>
      </c>
      <c r="Q1652" s="820">
        <v>19218.87</v>
      </c>
      <c r="R1652" s="1161">
        <v>20</v>
      </c>
    </row>
    <row r="1653" spans="1:18">
      <c r="A1653" s="1159"/>
      <c r="B1653" s="1158" t="s">
        <v>1730</v>
      </c>
      <c r="C1653" s="1158" t="s">
        <v>1355</v>
      </c>
      <c r="D1653" s="1158" t="s">
        <v>97</v>
      </c>
      <c r="E1653" s="1160">
        <v>41393</v>
      </c>
      <c r="F1653" s="812"/>
      <c r="G1653" s="813"/>
      <c r="H1653" s="813"/>
      <c r="I1653" s="813"/>
      <c r="J1653" s="814"/>
      <c r="K1653" s="815">
        <v>2702000</v>
      </c>
      <c r="L1653" s="816"/>
      <c r="M1653" s="817">
        <v>2702</v>
      </c>
      <c r="N1653" s="818">
        <v>1022.1</v>
      </c>
      <c r="O1653" s="819"/>
      <c r="P1653" s="819">
        <v>59741.22</v>
      </c>
      <c r="Q1653" s="820">
        <v>124922.63</v>
      </c>
      <c r="R1653" s="1161">
        <v>130</v>
      </c>
    </row>
    <row r="1654" spans="1:18">
      <c r="A1654" s="1159"/>
      <c r="B1654" s="1158" t="s">
        <v>1730</v>
      </c>
      <c r="C1654" s="1158" t="s">
        <v>1355</v>
      </c>
      <c r="D1654" s="1158" t="s">
        <v>97</v>
      </c>
      <c r="E1654" s="1160">
        <v>41425</v>
      </c>
      <c r="F1654" s="812"/>
      <c r="G1654" s="813"/>
      <c r="H1654" s="813"/>
      <c r="I1654" s="813"/>
      <c r="J1654" s="814"/>
      <c r="K1654" s="815"/>
      <c r="L1654" s="816">
        <v>-25000</v>
      </c>
      <c r="M1654" s="817"/>
      <c r="N1654" s="818"/>
      <c r="O1654" s="819"/>
      <c r="P1654" s="819"/>
      <c r="Q1654" s="820"/>
      <c r="R1654" s="1161"/>
    </row>
    <row r="1655" spans="1:18">
      <c r="A1655" s="1159">
        <v>11</v>
      </c>
      <c r="B1655" s="1158" t="s">
        <v>1731</v>
      </c>
      <c r="C1655" s="1158" t="s">
        <v>943</v>
      </c>
      <c r="D1655" s="1158" t="s">
        <v>111</v>
      </c>
      <c r="E1655" s="1160">
        <v>39829</v>
      </c>
      <c r="F1655" s="812" t="s">
        <v>26</v>
      </c>
      <c r="G1655" s="813">
        <v>75000000</v>
      </c>
      <c r="H1655" s="813">
        <v>0</v>
      </c>
      <c r="I1655" s="813">
        <v>82777816.209999993</v>
      </c>
      <c r="J1655" s="814" t="s">
        <v>657</v>
      </c>
      <c r="K1655" s="815"/>
      <c r="L1655" s="816"/>
      <c r="M1655" s="817"/>
      <c r="N1655" s="818"/>
      <c r="O1655" s="819"/>
      <c r="P1655" s="819"/>
      <c r="Q1655" s="820"/>
      <c r="R1655" s="1161"/>
    </row>
    <row r="1656" spans="1:18">
      <c r="A1656" s="1159"/>
      <c r="B1656" s="1158" t="s">
        <v>1731</v>
      </c>
      <c r="C1656" s="1158" t="s">
        <v>943</v>
      </c>
      <c r="D1656" s="1158" t="s">
        <v>111</v>
      </c>
      <c r="E1656" s="1160">
        <v>39946</v>
      </c>
      <c r="F1656" s="812"/>
      <c r="G1656" s="813"/>
      <c r="H1656" s="813"/>
      <c r="I1656" s="813"/>
      <c r="J1656" s="814"/>
      <c r="K1656" s="815">
        <v>75000000</v>
      </c>
      <c r="L1656" s="816"/>
      <c r="M1656" s="817">
        <v>75000</v>
      </c>
      <c r="N1656" s="818">
        <v>1000</v>
      </c>
      <c r="O1656" s="819"/>
      <c r="P1656" s="819"/>
      <c r="Q1656" s="820"/>
      <c r="R1656" s="1161"/>
    </row>
    <row r="1657" spans="1:18">
      <c r="A1657" s="1159"/>
      <c r="B1657" s="1158" t="s">
        <v>1731</v>
      </c>
      <c r="C1657" s="1158" t="s">
        <v>943</v>
      </c>
      <c r="D1657" s="1158" t="s">
        <v>111</v>
      </c>
      <c r="E1657" s="1160">
        <v>40254</v>
      </c>
      <c r="F1657" s="812"/>
      <c r="G1657" s="813"/>
      <c r="H1657" s="813"/>
      <c r="I1657" s="813"/>
      <c r="J1657" s="814"/>
      <c r="K1657" s="815"/>
      <c r="L1657" s="816"/>
      <c r="M1657" s="817"/>
      <c r="N1657" s="818"/>
      <c r="O1657" s="819"/>
      <c r="P1657" s="819"/>
      <c r="Q1657" s="820">
        <v>6559066.21</v>
      </c>
      <c r="R1657" s="1161">
        <v>758086</v>
      </c>
    </row>
    <row r="1658" spans="1:18">
      <c r="A1658" s="1159" t="s">
        <v>1991</v>
      </c>
      <c r="B1658" s="1158" t="s">
        <v>1732</v>
      </c>
      <c r="C1658" s="1158" t="s">
        <v>1733</v>
      </c>
      <c r="D1658" s="1158" t="s">
        <v>111</v>
      </c>
      <c r="E1658" s="1160">
        <v>39822</v>
      </c>
      <c r="F1658" s="812" t="s">
        <v>49</v>
      </c>
      <c r="G1658" s="813">
        <v>3981000</v>
      </c>
      <c r="H1658" s="813">
        <v>0</v>
      </c>
      <c r="I1658" s="813">
        <v>4475307.67</v>
      </c>
      <c r="J1658" s="814" t="s">
        <v>657</v>
      </c>
      <c r="K1658" s="815"/>
      <c r="L1658" s="816"/>
      <c r="M1658" s="817"/>
      <c r="N1658" s="818"/>
      <c r="O1658" s="819"/>
      <c r="P1658" s="819"/>
      <c r="Q1658" s="820"/>
      <c r="R1658" s="1161"/>
    </row>
    <row r="1659" spans="1:18">
      <c r="A1659" s="1159"/>
      <c r="B1659" s="1158" t="s">
        <v>1732</v>
      </c>
      <c r="C1659" s="1158" t="s">
        <v>1733</v>
      </c>
      <c r="D1659" s="1158" t="s">
        <v>111</v>
      </c>
      <c r="E1659" s="1160">
        <v>40317</v>
      </c>
      <c r="F1659" s="812"/>
      <c r="G1659" s="813"/>
      <c r="H1659" s="813"/>
      <c r="I1659" s="813"/>
      <c r="J1659" s="814"/>
      <c r="K1659" s="815">
        <v>3981000</v>
      </c>
      <c r="L1659" s="816"/>
      <c r="M1659" s="817">
        <v>3981</v>
      </c>
      <c r="N1659" s="818">
        <v>1000</v>
      </c>
      <c r="O1659" s="819"/>
      <c r="P1659" s="819"/>
      <c r="Q1659" s="820">
        <v>199000</v>
      </c>
      <c r="R1659" s="1161">
        <v>199</v>
      </c>
    </row>
    <row r="1660" spans="1:18">
      <c r="A1660" s="1159" t="s">
        <v>1992</v>
      </c>
      <c r="B1660" s="1158" t="s">
        <v>1734</v>
      </c>
      <c r="C1660" s="1158" t="s">
        <v>1735</v>
      </c>
      <c r="D1660" s="1158" t="s">
        <v>111</v>
      </c>
      <c r="E1660" s="1160">
        <v>40032</v>
      </c>
      <c r="F1660" s="812" t="s">
        <v>49</v>
      </c>
      <c r="G1660" s="813">
        <v>20000000</v>
      </c>
      <c r="H1660" s="813">
        <v>0</v>
      </c>
      <c r="I1660" s="813">
        <v>23234499.98</v>
      </c>
      <c r="J1660" s="814" t="s">
        <v>657</v>
      </c>
      <c r="K1660" s="815"/>
      <c r="L1660" s="816"/>
      <c r="M1660" s="817"/>
      <c r="N1660" s="818"/>
      <c r="O1660" s="819"/>
      <c r="P1660" s="819"/>
      <c r="Q1660" s="820"/>
      <c r="R1660" s="1161"/>
    </row>
    <row r="1661" spans="1:18">
      <c r="A1661" s="1159"/>
      <c r="B1661" s="1158" t="s">
        <v>1734</v>
      </c>
      <c r="C1661" s="1158" t="s">
        <v>1735</v>
      </c>
      <c r="D1661" s="1158" t="s">
        <v>111</v>
      </c>
      <c r="E1661" s="1160">
        <v>40780</v>
      </c>
      <c r="F1661" s="812"/>
      <c r="G1661" s="813"/>
      <c r="H1661" s="813"/>
      <c r="I1661" s="813"/>
      <c r="J1661" s="814"/>
      <c r="K1661" s="815">
        <v>20000000</v>
      </c>
      <c r="L1661" s="816"/>
      <c r="M1661" s="817">
        <v>20000</v>
      </c>
      <c r="N1661" s="818">
        <v>1000</v>
      </c>
      <c r="O1661" s="819"/>
      <c r="P1661" s="819"/>
      <c r="Q1661" s="820">
        <v>1000000</v>
      </c>
      <c r="R1661" s="1161">
        <v>1000</v>
      </c>
    </row>
    <row r="1662" spans="1:18">
      <c r="A1662" s="1159" t="s">
        <v>2001</v>
      </c>
      <c r="B1662" s="1158" t="s">
        <v>1736</v>
      </c>
      <c r="C1662" s="1158" t="s">
        <v>1737</v>
      </c>
      <c r="D1662" s="1158" t="s">
        <v>126</v>
      </c>
      <c r="E1662" s="1160">
        <v>39794</v>
      </c>
      <c r="F1662" s="812" t="s">
        <v>26</v>
      </c>
      <c r="G1662" s="813">
        <v>45220000</v>
      </c>
      <c r="H1662" s="813">
        <v>0</v>
      </c>
      <c r="I1662" s="813">
        <v>52787673.439999998</v>
      </c>
      <c r="J1662" s="814" t="s">
        <v>657</v>
      </c>
      <c r="K1662" s="815"/>
      <c r="L1662" s="816"/>
      <c r="M1662" s="817"/>
      <c r="N1662" s="818"/>
      <c r="O1662" s="819"/>
      <c r="P1662" s="819"/>
      <c r="Q1662" s="820"/>
      <c r="R1662" s="1161"/>
    </row>
    <row r="1663" spans="1:18">
      <c r="A1663" s="1159"/>
      <c r="B1663" s="1158" t="s">
        <v>1736</v>
      </c>
      <c r="C1663" s="1158" t="s">
        <v>1737</v>
      </c>
      <c r="D1663" s="1158" t="s">
        <v>126</v>
      </c>
      <c r="E1663" s="1160">
        <v>40247</v>
      </c>
      <c r="F1663" s="812"/>
      <c r="G1663" s="813"/>
      <c r="H1663" s="813"/>
      <c r="I1663" s="813"/>
      <c r="J1663" s="814"/>
      <c r="K1663" s="815">
        <v>45220000</v>
      </c>
      <c r="L1663" s="816"/>
      <c r="M1663" s="817">
        <v>45220</v>
      </c>
      <c r="N1663" s="818">
        <v>1000</v>
      </c>
      <c r="O1663" s="819"/>
      <c r="P1663" s="819"/>
      <c r="Q1663" s="820"/>
      <c r="R1663" s="1161"/>
    </row>
    <row r="1664" spans="1:18">
      <c r="A1664" s="1159"/>
      <c r="B1664" s="1158" t="s">
        <v>1736</v>
      </c>
      <c r="C1664" s="1158" t="s">
        <v>1737</v>
      </c>
      <c r="D1664" s="1158" t="s">
        <v>126</v>
      </c>
      <c r="E1664" s="1160">
        <v>40429</v>
      </c>
      <c r="F1664" s="812"/>
      <c r="G1664" s="813"/>
      <c r="H1664" s="813"/>
      <c r="I1664" s="813"/>
      <c r="J1664" s="814"/>
      <c r="K1664" s="815"/>
      <c r="L1664" s="816"/>
      <c r="M1664" s="817"/>
      <c r="N1664" s="818"/>
      <c r="O1664" s="819"/>
      <c r="P1664" s="819"/>
      <c r="Q1664" s="820">
        <v>4753984.55</v>
      </c>
      <c r="R1664" s="1161">
        <v>980203</v>
      </c>
    </row>
    <row r="1665" spans="1:18">
      <c r="A1665" s="1159">
        <v>8</v>
      </c>
      <c r="B1665" s="1158" t="s">
        <v>1738</v>
      </c>
      <c r="C1665" s="1158" t="s">
        <v>1739</v>
      </c>
      <c r="D1665" s="1158" t="s">
        <v>55</v>
      </c>
      <c r="E1665" s="1160">
        <v>39850</v>
      </c>
      <c r="F1665" s="812" t="s">
        <v>49</v>
      </c>
      <c r="G1665" s="813">
        <v>4021000</v>
      </c>
      <c r="H1665" s="813">
        <v>0</v>
      </c>
      <c r="I1665" s="813">
        <v>1912684</v>
      </c>
      <c r="J1665" s="814" t="s">
        <v>673</v>
      </c>
      <c r="K1665" s="815"/>
      <c r="L1665" s="816"/>
      <c r="M1665" s="817"/>
      <c r="N1665" s="818"/>
      <c r="O1665" s="819"/>
      <c r="P1665" s="819"/>
      <c r="Q1665" s="820"/>
      <c r="R1665" s="1161"/>
    </row>
    <row r="1666" spans="1:18">
      <c r="A1666" s="1159"/>
      <c r="B1666" s="1158" t="s">
        <v>1738</v>
      </c>
      <c r="C1666" s="1158" t="s">
        <v>1739</v>
      </c>
      <c r="D1666" s="1158" t="s">
        <v>55</v>
      </c>
      <c r="E1666" s="1160">
        <v>40515</v>
      </c>
      <c r="F1666" s="812"/>
      <c r="G1666" s="813"/>
      <c r="H1666" s="813"/>
      <c r="I1666" s="813"/>
      <c r="J1666" s="814"/>
      <c r="K1666" s="815">
        <v>1742850</v>
      </c>
      <c r="L1666" s="816"/>
      <c r="M1666" s="817">
        <v>4021</v>
      </c>
      <c r="N1666" s="818">
        <v>433.4</v>
      </c>
      <c r="O1666" s="819">
        <v>-2278150</v>
      </c>
      <c r="P1666" s="819"/>
      <c r="Q1666" s="820"/>
      <c r="R1666" s="1161"/>
    </row>
    <row r="1667" spans="1:18">
      <c r="A1667" s="1159">
        <v>11</v>
      </c>
      <c r="B1667" s="1158" t="s">
        <v>1740</v>
      </c>
      <c r="C1667" s="1158" t="s">
        <v>1741</v>
      </c>
      <c r="D1667" s="1158" t="s">
        <v>82</v>
      </c>
      <c r="E1667" s="1160">
        <v>39857</v>
      </c>
      <c r="F1667" s="812" t="s">
        <v>26</v>
      </c>
      <c r="G1667" s="813">
        <v>34000000</v>
      </c>
      <c r="H1667" s="813">
        <v>0</v>
      </c>
      <c r="I1667" s="813">
        <v>40091342.549999997</v>
      </c>
      <c r="J1667" s="814" t="s">
        <v>657</v>
      </c>
      <c r="K1667" s="815"/>
      <c r="L1667" s="816"/>
      <c r="M1667" s="817"/>
      <c r="N1667" s="818"/>
      <c r="O1667" s="819"/>
      <c r="P1667" s="819"/>
      <c r="Q1667" s="820"/>
      <c r="R1667" s="1161"/>
    </row>
    <row r="1668" spans="1:18">
      <c r="A1668" s="1159"/>
      <c r="B1668" s="1158" t="s">
        <v>1740</v>
      </c>
      <c r="C1668" s="1158" t="s">
        <v>1741</v>
      </c>
      <c r="D1668" s="1158" t="s">
        <v>82</v>
      </c>
      <c r="E1668" s="1160">
        <v>40534</v>
      </c>
      <c r="F1668" s="812"/>
      <c r="G1668" s="813"/>
      <c r="H1668" s="813"/>
      <c r="I1668" s="813"/>
      <c r="J1668" s="814"/>
      <c r="K1668" s="815">
        <v>17000000</v>
      </c>
      <c r="L1668" s="816"/>
      <c r="M1668" s="817">
        <v>17000</v>
      </c>
      <c r="N1668" s="818">
        <v>1000</v>
      </c>
      <c r="O1668" s="819"/>
      <c r="P1668" s="819"/>
      <c r="Q1668" s="820"/>
      <c r="R1668" s="1161"/>
    </row>
    <row r="1669" spans="1:18">
      <c r="A1669" s="1159"/>
      <c r="B1669" s="1158" t="s">
        <v>1740</v>
      </c>
      <c r="C1669" s="1158" t="s">
        <v>1741</v>
      </c>
      <c r="D1669" s="1158" t="s">
        <v>82</v>
      </c>
      <c r="E1669" s="1160">
        <v>40870</v>
      </c>
      <c r="F1669" s="812"/>
      <c r="G1669" s="813"/>
      <c r="H1669" s="813"/>
      <c r="I1669" s="813"/>
      <c r="J1669" s="814"/>
      <c r="K1669" s="815">
        <v>17000000</v>
      </c>
      <c r="L1669" s="816"/>
      <c r="M1669" s="817">
        <v>17000</v>
      </c>
      <c r="N1669" s="818">
        <v>1000</v>
      </c>
      <c r="O1669" s="819"/>
      <c r="P1669" s="819"/>
      <c r="Q1669" s="820"/>
      <c r="R1669" s="1161"/>
    </row>
    <row r="1670" spans="1:18">
      <c r="A1670" s="1159"/>
      <c r="B1670" s="1158" t="s">
        <v>1740</v>
      </c>
      <c r="C1670" s="1158" t="s">
        <v>1741</v>
      </c>
      <c r="D1670" s="1158" t="s">
        <v>82</v>
      </c>
      <c r="E1670" s="1160">
        <v>41423</v>
      </c>
      <c r="F1670" s="812"/>
      <c r="G1670" s="813"/>
      <c r="H1670" s="813"/>
      <c r="I1670" s="813"/>
      <c r="J1670" s="814"/>
      <c r="K1670" s="815"/>
      <c r="L1670" s="816"/>
      <c r="M1670" s="817"/>
      <c r="N1670" s="818"/>
      <c r="O1670" s="819"/>
      <c r="P1670" s="819"/>
      <c r="Q1670" s="820">
        <v>2150648.5499999998</v>
      </c>
      <c r="R1670" s="1161">
        <v>276078.12</v>
      </c>
    </row>
    <row r="1671" spans="1:18">
      <c r="A1671" s="1159" t="s">
        <v>1993</v>
      </c>
      <c r="B1671" s="1158" t="s">
        <v>1742</v>
      </c>
      <c r="C1671" s="1158" t="s">
        <v>1743</v>
      </c>
      <c r="D1671" s="1158" t="s">
        <v>88</v>
      </c>
      <c r="E1671" s="1160">
        <v>39829</v>
      </c>
      <c r="F1671" s="812" t="s">
        <v>49</v>
      </c>
      <c r="G1671" s="813">
        <v>20749000</v>
      </c>
      <c r="H1671" s="813">
        <v>0</v>
      </c>
      <c r="I1671" s="813">
        <v>18023831.850000001</v>
      </c>
      <c r="J1671" s="814" t="s">
        <v>673</v>
      </c>
      <c r="K1671" s="815"/>
      <c r="L1671" s="816"/>
      <c r="M1671" s="817"/>
      <c r="N1671" s="818"/>
      <c r="O1671" s="819"/>
      <c r="P1671" s="819"/>
      <c r="Q1671" s="820"/>
      <c r="R1671" s="1161"/>
    </row>
    <row r="1672" spans="1:18">
      <c r="A1672" s="1159"/>
      <c r="B1672" s="1158" t="s">
        <v>1742</v>
      </c>
      <c r="C1672" s="1158" t="s">
        <v>1743</v>
      </c>
      <c r="D1672" s="1158" t="s">
        <v>88</v>
      </c>
      <c r="E1672" s="1160">
        <v>41253</v>
      </c>
      <c r="F1672" s="812"/>
      <c r="G1672" s="813"/>
      <c r="H1672" s="813"/>
      <c r="I1672" s="813"/>
      <c r="J1672" s="814"/>
      <c r="K1672" s="815">
        <v>1956900</v>
      </c>
      <c r="L1672" s="816"/>
      <c r="M1672" s="817">
        <v>3000</v>
      </c>
      <c r="N1672" s="818">
        <v>652.29999999999995</v>
      </c>
      <c r="O1672" s="819">
        <v>-1043100</v>
      </c>
      <c r="P1672" s="819"/>
      <c r="Q1672" s="820">
        <v>403161.92</v>
      </c>
      <c r="R1672" s="1161">
        <v>487</v>
      </c>
    </row>
    <row r="1673" spans="1:18">
      <c r="A1673" s="1159"/>
      <c r="B1673" s="1158" t="s">
        <v>1742</v>
      </c>
      <c r="C1673" s="1158" t="s">
        <v>1743</v>
      </c>
      <c r="D1673" s="1158" t="s">
        <v>88</v>
      </c>
      <c r="E1673" s="1160">
        <v>41254</v>
      </c>
      <c r="F1673" s="812"/>
      <c r="G1673" s="813"/>
      <c r="H1673" s="813"/>
      <c r="I1673" s="813"/>
      <c r="J1673" s="814"/>
      <c r="K1673" s="815">
        <v>11577672.699999999</v>
      </c>
      <c r="L1673" s="816"/>
      <c r="M1673" s="817">
        <v>17749</v>
      </c>
      <c r="N1673" s="818">
        <v>652.29999999999995</v>
      </c>
      <c r="O1673" s="819">
        <v>-6171327.2999999998</v>
      </c>
      <c r="P1673" s="819"/>
      <c r="Q1673" s="820">
        <v>455316.35</v>
      </c>
      <c r="R1673" s="1161">
        <v>550</v>
      </c>
    </row>
    <row r="1674" spans="1:18">
      <c r="A1674" s="1159"/>
      <c r="B1674" s="1158" t="s">
        <v>1742</v>
      </c>
      <c r="C1674" s="1158" t="s">
        <v>1743</v>
      </c>
      <c r="D1674" s="1158" t="s">
        <v>88</v>
      </c>
      <c r="E1674" s="1160">
        <v>41285</v>
      </c>
      <c r="F1674" s="812"/>
      <c r="G1674" s="813"/>
      <c r="H1674" s="813"/>
      <c r="I1674" s="813"/>
      <c r="J1674" s="814"/>
      <c r="K1674" s="815"/>
      <c r="L1674" s="816">
        <v>-135345.73000000001</v>
      </c>
      <c r="M1674" s="817"/>
      <c r="N1674" s="818"/>
      <c r="O1674" s="819"/>
      <c r="P1674" s="819"/>
      <c r="Q1674" s="820"/>
      <c r="R1674" s="1161"/>
    </row>
    <row r="1675" spans="1:18">
      <c r="A1675" s="1159"/>
      <c r="B1675" s="1158" t="s">
        <v>1744</v>
      </c>
      <c r="C1675" s="1158" t="s">
        <v>1745</v>
      </c>
      <c r="D1675" s="1158" t="s">
        <v>116</v>
      </c>
      <c r="E1675" s="1160">
        <v>39801</v>
      </c>
      <c r="F1675" s="812" t="s">
        <v>26</v>
      </c>
      <c r="G1675" s="813">
        <v>5448000</v>
      </c>
      <c r="H1675" s="813">
        <v>0</v>
      </c>
      <c r="I1675" s="813">
        <v>6902866.3300000001</v>
      </c>
      <c r="J1675" s="814" t="s">
        <v>657</v>
      </c>
      <c r="K1675" s="815"/>
      <c r="L1675" s="816"/>
      <c r="M1675" s="817"/>
      <c r="N1675" s="818"/>
      <c r="O1675" s="819"/>
      <c r="P1675" s="819"/>
      <c r="Q1675" s="820"/>
      <c r="R1675" s="1161"/>
    </row>
    <row r="1676" spans="1:18">
      <c r="A1676" s="1159"/>
      <c r="B1676" s="1158" t="s">
        <v>1744</v>
      </c>
      <c r="C1676" s="1158" t="s">
        <v>1745</v>
      </c>
      <c r="D1676" s="1158" t="s">
        <v>116</v>
      </c>
      <c r="E1676" s="1160">
        <v>41018</v>
      </c>
      <c r="F1676" s="812"/>
      <c r="G1676" s="813"/>
      <c r="H1676" s="813"/>
      <c r="I1676" s="813"/>
      <c r="J1676" s="814"/>
      <c r="K1676" s="815">
        <v>5448000</v>
      </c>
      <c r="L1676" s="816"/>
      <c r="M1676" s="817">
        <v>5448</v>
      </c>
      <c r="N1676" s="818">
        <v>1000</v>
      </c>
      <c r="O1676" s="819"/>
      <c r="P1676" s="819"/>
      <c r="Q1676" s="820">
        <v>792783</v>
      </c>
      <c r="R1676" s="1161">
        <v>175742</v>
      </c>
    </row>
    <row r="1677" spans="1:18">
      <c r="A1677" s="1159">
        <v>44</v>
      </c>
      <c r="B1677" s="1158" t="s">
        <v>1746</v>
      </c>
      <c r="C1677" s="1158" t="s">
        <v>1747</v>
      </c>
      <c r="D1677" s="1158" t="s">
        <v>16</v>
      </c>
      <c r="E1677" s="1160">
        <v>39801</v>
      </c>
      <c r="F1677" s="812" t="s">
        <v>26</v>
      </c>
      <c r="G1677" s="813">
        <v>9090000</v>
      </c>
      <c r="H1677" s="813">
        <v>0</v>
      </c>
      <c r="I1677" s="813">
        <v>10309575</v>
      </c>
      <c r="J1677" s="814" t="s">
        <v>707</v>
      </c>
      <c r="K1677" s="815"/>
      <c r="L1677" s="816"/>
      <c r="M1677" s="817"/>
      <c r="N1677" s="818"/>
      <c r="O1677" s="819"/>
      <c r="P1677" s="819"/>
      <c r="Q1677" s="820"/>
      <c r="R1677" s="1161"/>
    </row>
    <row r="1678" spans="1:18">
      <c r="A1678" s="1159"/>
      <c r="B1678" s="1158" t="s">
        <v>1746</v>
      </c>
      <c r="C1678" s="1158" t="s">
        <v>1747</v>
      </c>
      <c r="D1678" s="1158" t="s">
        <v>16</v>
      </c>
      <c r="E1678" s="1160">
        <v>40780</v>
      </c>
      <c r="F1678" s="812"/>
      <c r="G1678" s="813"/>
      <c r="H1678" s="813"/>
      <c r="I1678" s="813"/>
      <c r="J1678" s="814"/>
      <c r="K1678" s="815">
        <v>9090000</v>
      </c>
      <c r="L1678" s="816"/>
      <c r="M1678" s="817">
        <v>9090</v>
      </c>
      <c r="N1678" s="818">
        <v>1000</v>
      </c>
      <c r="O1678" s="819"/>
      <c r="P1678" s="819"/>
      <c r="Q1678" s="820"/>
      <c r="R1678" s="1161"/>
    </row>
    <row r="1679" spans="1:18">
      <c r="A1679" s="1159">
        <v>11</v>
      </c>
      <c r="B1679" s="1158" t="s">
        <v>1748</v>
      </c>
      <c r="C1679" s="1158" t="s">
        <v>1749</v>
      </c>
      <c r="D1679" s="1158" t="s">
        <v>757</v>
      </c>
      <c r="E1679" s="1160">
        <v>39822</v>
      </c>
      <c r="F1679" s="812" t="s">
        <v>26</v>
      </c>
      <c r="G1679" s="813">
        <v>25000000</v>
      </c>
      <c r="H1679" s="813">
        <v>0</v>
      </c>
      <c r="I1679" s="813">
        <v>29332986.109999999</v>
      </c>
      <c r="J1679" s="814" t="s">
        <v>707</v>
      </c>
      <c r="K1679" s="815"/>
      <c r="L1679" s="816"/>
      <c r="M1679" s="817"/>
      <c r="N1679" s="818"/>
      <c r="O1679" s="819"/>
      <c r="P1679" s="819"/>
      <c r="Q1679" s="820"/>
      <c r="R1679" s="1161"/>
    </row>
    <row r="1680" spans="1:18">
      <c r="A1680" s="1159"/>
      <c r="B1680" s="1158" t="s">
        <v>1748</v>
      </c>
      <c r="C1680" s="1158" t="s">
        <v>1749</v>
      </c>
      <c r="D1680" s="1158" t="s">
        <v>757</v>
      </c>
      <c r="E1680" s="1160">
        <v>40779</v>
      </c>
      <c r="F1680" s="812"/>
      <c r="G1680" s="813"/>
      <c r="H1680" s="813"/>
      <c r="I1680" s="813"/>
      <c r="J1680" s="814"/>
      <c r="K1680" s="815">
        <v>12500000</v>
      </c>
      <c r="L1680" s="816"/>
      <c r="M1680" s="817">
        <v>12500</v>
      </c>
      <c r="N1680" s="818">
        <v>1000</v>
      </c>
      <c r="O1680" s="819"/>
      <c r="P1680" s="819"/>
      <c r="Q1680" s="820"/>
      <c r="R1680" s="1161"/>
    </row>
    <row r="1681" spans="1:18">
      <c r="A1681" s="1159"/>
      <c r="B1681" s="1158" t="s">
        <v>1748</v>
      </c>
      <c r="C1681" s="1158" t="s">
        <v>1749</v>
      </c>
      <c r="D1681" s="1158" t="s">
        <v>757</v>
      </c>
      <c r="E1681" s="1160">
        <v>41360</v>
      </c>
      <c r="F1681" s="812"/>
      <c r="G1681" s="813"/>
      <c r="H1681" s="813"/>
      <c r="I1681" s="813"/>
      <c r="J1681" s="814"/>
      <c r="K1681" s="815">
        <v>2500000</v>
      </c>
      <c r="L1681" s="816"/>
      <c r="M1681" s="817">
        <v>2500</v>
      </c>
      <c r="N1681" s="818">
        <v>1000</v>
      </c>
      <c r="O1681" s="819"/>
      <c r="P1681" s="819"/>
      <c r="Q1681" s="820"/>
      <c r="R1681" s="1161"/>
    </row>
    <row r="1682" spans="1:18">
      <c r="A1682" s="1159"/>
      <c r="B1682" s="1158" t="s">
        <v>1748</v>
      </c>
      <c r="C1682" s="1158" t="s">
        <v>1749</v>
      </c>
      <c r="D1682" s="1158" t="s">
        <v>757</v>
      </c>
      <c r="E1682" s="1160">
        <v>41402</v>
      </c>
      <c r="F1682" s="812"/>
      <c r="G1682" s="813"/>
      <c r="H1682" s="813"/>
      <c r="I1682" s="813"/>
      <c r="J1682" s="814"/>
      <c r="K1682" s="815">
        <v>10000000</v>
      </c>
      <c r="L1682" s="816"/>
      <c r="M1682" s="817">
        <v>10000</v>
      </c>
      <c r="N1682" s="818">
        <v>1000</v>
      </c>
      <c r="O1682" s="819"/>
      <c r="P1682" s="819"/>
      <c r="Q1682" s="820"/>
      <c r="R1682" s="1161"/>
    </row>
    <row r="1683" spans="1:18">
      <c r="A1683" s="1159" t="s">
        <v>2033</v>
      </c>
      <c r="B1683" s="1158" t="s">
        <v>1750</v>
      </c>
      <c r="C1683" s="1158" t="s">
        <v>1238</v>
      </c>
      <c r="D1683" s="1158" t="s">
        <v>89</v>
      </c>
      <c r="E1683" s="1160">
        <v>39850</v>
      </c>
      <c r="F1683" s="812" t="s">
        <v>26</v>
      </c>
      <c r="G1683" s="813">
        <v>5000000</v>
      </c>
      <c r="H1683" s="813">
        <v>0</v>
      </c>
      <c r="I1683" s="813">
        <v>5411805.5599999996</v>
      </c>
      <c r="J1683" s="814" t="s">
        <v>707</v>
      </c>
      <c r="K1683" s="815"/>
      <c r="L1683" s="816"/>
      <c r="M1683" s="817"/>
      <c r="N1683" s="818"/>
      <c r="O1683" s="819"/>
      <c r="P1683" s="819"/>
      <c r="Q1683" s="820"/>
      <c r="R1683" s="1161"/>
    </row>
    <row r="1684" spans="1:18">
      <c r="A1684" s="1159"/>
      <c r="B1684" s="1158" t="s">
        <v>1750</v>
      </c>
      <c r="C1684" s="1158" t="s">
        <v>1238</v>
      </c>
      <c r="D1684" s="1158" t="s">
        <v>89</v>
      </c>
      <c r="E1684" s="1160">
        <v>40450</v>
      </c>
      <c r="F1684" s="812"/>
      <c r="G1684" s="813"/>
      <c r="H1684" s="813"/>
      <c r="I1684" s="813"/>
      <c r="J1684" s="814"/>
      <c r="K1684" s="815">
        <v>5000000</v>
      </c>
      <c r="L1684" s="816"/>
      <c r="M1684" s="817">
        <v>5000</v>
      </c>
      <c r="N1684" s="818">
        <v>1000</v>
      </c>
      <c r="O1684" s="819"/>
      <c r="P1684" s="819"/>
      <c r="Q1684" s="820"/>
      <c r="R1684" s="1161"/>
    </row>
    <row r="1685" spans="1:18">
      <c r="A1685" s="1159" t="s">
        <v>1991</v>
      </c>
      <c r="B1685" s="1158" t="s">
        <v>1751</v>
      </c>
      <c r="C1685" s="1158" t="s">
        <v>1752</v>
      </c>
      <c r="D1685" s="1158" t="s">
        <v>111</v>
      </c>
      <c r="E1685" s="1160">
        <v>39871</v>
      </c>
      <c r="F1685" s="812" t="s">
        <v>49</v>
      </c>
      <c r="G1685" s="813">
        <v>731000</v>
      </c>
      <c r="H1685" s="813">
        <v>0</v>
      </c>
      <c r="I1685" s="813">
        <v>813086.56</v>
      </c>
      <c r="J1685" s="814" t="s">
        <v>657</v>
      </c>
      <c r="K1685" s="815"/>
      <c r="L1685" s="816"/>
      <c r="M1685" s="817"/>
      <c r="N1685" s="818"/>
      <c r="O1685" s="819"/>
      <c r="P1685" s="819"/>
      <c r="Q1685" s="820"/>
      <c r="R1685" s="1161"/>
    </row>
    <row r="1686" spans="1:18">
      <c r="A1686" s="1159"/>
      <c r="B1686" s="1158" t="s">
        <v>1751</v>
      </c>
      <c r="C1686" s="1158" t="s">
        <v>1752</v>
      </c>
      <c r="D1686" s="1158" t="s">
        <v>111</v>
      </c>
      <c r="E1686" s="1160">
        <v>40282</v>
      </c>
      <c r="F1686" s="812"/>
      <c r="G1686" s="813"/>
      <c r="H1686" s="813"/>
      <c r="I1686" s="813"/>
      <c r="J1686" s="814"/>
      <c r="K1686" s="815">
        <v>731000</v>
      </c>
      <c r="L1686" s="816"/>
      <c r="M1686" s="817">
        <v>731</v>
      </c>
      <c r="N1686" s="818">
        <v>1000</v>
      </c>
      <c r="O1686" s="819"/>
      <c r="P1686" s="819"/>
      <c r="Q1686" s="820">
        <v>37000</v>
      </c>
      <c r="R1686" s="1161">
        <v>37</v>
      </c>
    </row>
    <row r="1687" spans="1:18">
      <c r="A1687" s="1159" t="s">
        <v>1991</v>
      </c>
      <c r="B1687" s="1158" t="s">
        <v>1753</v>
      </c>
      <c r="C1687" s="1158" t="s">
        <v>1754</v>
      </c>
      <c r="D1687" s="1158" t="s">
        <v>96</v>
      </c>
      <c r="E1687" s="1160">
        <v>39850</v>
      </c>
      <c r="F1687" s="812" t="s">
        <v>49</v>
      </c>
      <c r="G1687" s="813">
        <v>301000</v>
      </c>
      <c r="H1687" s="813">
        <v>0</v>
      </c>
      <c r="I1687" s="813">
        <v>379458.89</v>
      </c>
      <c r="J1687" s="814" t="s">
        <v>657</v>
      </c>
      <c r="K1687" s="815"/>
      <c r="L1687" s="816"/>
      <c r="M1687" s="817"/>
      <c r="N1687" s="818"/>
      <c r="O1687" s="819"/>
      <c r="P1687" s="819"/>
      <c r="Q1687" s="820"/>
      <c r="R1687" s="1161"/>
    </row>
    <row r="1688" spans="1:18">
      <c r="A1688" s="1159"/>
      <c r="B1688" s="1158" t="s">
        <v>1753</v>
      </c>
      <c r="C1688" s="1158" t="s">
        <v>1754</v>
      </c>
      <c r="D1688" s="1158" t="s">
        <v>96</v>
      </c>
      <c r="E1688" s="1160">
        <v>41262</v>
      </c>
      <c r="F1688" s="812"/>
      <c r="G1688" s="813"/>
      <c r="H1688" s="813"/>
      <c r="I1688" s="813"/>
      <c r="J1688" s="814"/>
      <c r="K1688" s="815">
        <v>301000</v>
      </c>
      <c r="L1688" s="816"/>
      <c r="M1688" s="817">
        <v>301</v>
      </c>
      <c r="N1688" s="818">
        <v>1000</v>
      </c>
      <c r="O1688" s="819"/>
      <c r="P1688" s="819"/>
      <c r="Q1688" s="820">
        <v>15000</v>
      </c>
      <c r="R1688" s="1161">
        <v>15</v>
      </c>
    </row>
    <row r="1689" spans="1:18">
      <c r="A1689" s="1159">
        <v>11</v>
      </c>
      <c r="B1689" s="1158" t="s">
        <v>1755</v>
      </c>
      <c r="C1689" s="1158" t="s">
        <v>1745</v>
      </c>
      <c r="D1689" s="1158" t="s">
        <v>116</v>
      </c>
      <c r="E1689" s="1160">
        <v>39990</v>
      </c>
      <c r="F1689" s="812" t="s">
        <v>26</v>
      </c>
      <c r="G1689" s="813">
        <v>3400000000</v>
      </c>
      <c r="H1689" s="813">
        <v>0</v>
      </c>
      <c r="I1689" s="813">
        <v>4236125671</v>
      </c>
      <c r="J1689" s="814" t="s">
        <v>657</v>
      </c>
      <c r="K1689" s="815"/>
      <c r="L1689" s="816"/>
      <c r="M1689" s="817"/>
      <c r="N1689" s="818"/>
      <c r="O1689" s="819"/>
      <c r="P1689" s="819"/>
      <c r="Q1689" s="820"/>
      <c r="R1689" s="1161"/>
    </row>
    <row r="1690" spans="1:18">
      <c r="A1690" s="1159"/>
      <c r="B1690" s="1158" t="s">
        <v>1755</v>
      </c>
      <c r="C1690" s="1158" t="s">
        <v>1745</v>
      </c>
      <c r="D1690" s="1158" t="s">
        <v>116</v>
      </c>
      <c r="E1690" s="1160">
        <v>40268</v>
      </c>
      <c r="F1690" s="812"/>
      <c r="G1690" s="813"/>
      <c r="H1690" s="813"/>
      <c r="I1690" s="813"/>
      <c r="J1690" s="814"/>
      <c r="K1690" s="815">
        <v>3400000000</v>
      </c>
      <c r="L1690" s="816"/>
      <c r="M1690" s="817">
        <v>3400000</v>
      </c>
      <c r="N1690" s="818">
        <v>1000</v>
      </c>
      <c r="O1690" s="819"/>
      <c r="P1690" s="819"/>
      <c r="Q1690" s="820"/>
      <c r="R1690" s="1161"/>
    </row>
    <row r="1691" spans="1:18">
      <c r="A1691" s="1159"/>
      <c r="B1691" s="1158" t="s">
        <v>1755</v>
      </c>
      <c r="C1691" s="1158" t="s">
        <v>1745</v>
      </c>
      <c r="D1691" s="1158" t="s">
        <v>116</v>
      </c>
      <c r="E1691" s="1160">
        <v>40448</v>
      </c>
      <c r="F1691" s="812"/>
      <c r="G1691" s="813"/>
      <c r="H1691" s="813"/>
      <c r="I1691" s="813"/>
      <c r="J1691" s="814"/>
      <c r="K1691" s="815"/>
      <c r="L1691" s="816"/>
      <c r="M1691" s="817"/>
      <c r="N1691" s="818"/>
      <c r="O1691" s="819"/>
      <c r="P1691" s="819"/>
      <c r="Q1691" s="820">
        <v>706264559.88999999</v>
      </c>
      <c r="R1691" s="1161">
        <v>52093973</v>
      </c>
    </row>
    <row r="1692" spans="1:18">
      <c r="A1692" s="1159" t="s">
        <v>2007</v>
      </c>
      <c r="B1692" s="1158" t="s">
        <v>1756</v>
      </c>
      <c r="C1692" s="1158" t="s">
        <v>974</v>
      </c>
      <c r="D1692" s="1158" t="s">
        <v>90</v>
      </c>
      <c r="E1692" s="1160">
        <v>39955</v>
      </c>
      <c r="F1692" s="812" t="s">
        <v>49</v>
      </c>
      <c r="G1692" s="813">
        <v>15000000</v>
      </c>
      <c r="H1692" s="813">
        <v>0</v>
      </c>
      <c r="I1692" s="813">
        <v>17580291.550000001</v>
      </c>
      <c r="J1692" s="814" t="s">
        <v>657</v>
      </c>
      <c r="K1692" s="815"/>
      <c r="L1692" s="816"/>
      <c r="M1692" s="817"/>
      <c r="N1692" s="818"/>
      <c r="O1692" s="819"/>
      <c r="P1692" s="819"/>
      <c r="Q1692" s="820"/>
      <c r="R1692" s="1161"/>
    </row>
    <row r="1693" spans="1:18">
      <c r="A1693" s="1159"/>
      <c r="B1693" s="1158" t="s">
        <v>1756</v>
      </c>
      <c r="C1693" s="1158" t="s">
        <v>974</v>
      </c>
      <c r="D1693" s="1158" t="s">
        <v>90</v>
      </c>
      <c r="E1693" s="1160">
        <v>40773</v>
      </c>
      <c r="F1693" s="812"/>
      <c r="G1693" s="813"/>
      <c r="H1693" s="813"/>
      <c r="I1693" s="813"/>
      <c r="J1693" s="814"/>
      <c r="K1693" s="815">
        <v>15000000</v>
      </c>
      <c r="L1693" s="816"/>
      <c r="M1693" s="817">
        <v>15000</v>
      </c>
      <c r="N1693" s="818">
        <v>1000</v>
      </c>
      <c r="O1693" s="819"/>
      <c r="P1693" s="819"/>
      <c r="Q1693" s="820">
        <v>750000</v>
      </c>
      <c r="R1693" s="1161">
        <v>750</v>
      </c>
    </row>
    <row r="1694" spans="1:18">
      <c r="A1694" s="1159" t="s">
        <v>1993</v>
      </c>
      <c r="B1694" s="1158" t="s">
        <v>1757</v>
      </c>
      <c r="C1694" s="1158" t="s">
        <v>1758</v>
      </c>
      <c r="D1694" s="1158" t="s">
        <v>55</v>
      </c>
      <c r="E1694" s="1160">
        <v>39805</v>
      </c>
      <c r="F1694" s="812" t="s">
        <v>49</v>
      </c>
      <c r="G1694" s="813">
        <v>7500000</v>
      </c>
      <c r="H1694" s="813">
        <v>0</v>
      </c>
      <c r="I1694" s="813">
        <v>9232652.1699999999</v>
      </c>
      <c r="J1694" s="814" t="s">
        <v>673</v>
      </c>
      <c r="K1694" s="815"/>
      <c r="L1694" s="816"/>
      <c r="M1694" s="817"/>
      <c r="N1694" s="818"/>
      <c r="O1694" s="819"/>
      <c r="P1694" s="819"/>
      <c r="Q1694" s="820"/>
      <c r="R1694" s="1161"/>
    </row>
    <row r="1695" spans="1:18">
      <c r="A1695" s="1159"/>
      <c r="B1695" s="1158" t="s">
        <v>1757</v>
      </c>
      <c r="C1695" s="1158" t="s">
        <v>1758</v>
      </c>
      <c r="D1695" s="1158" t="s">
        <v>55</v>
      </c>
      <c r="E1695" s="1160">
        <v>41213</v>
      </c>
      <c r="F1695" s="812"/>
      <c r="G1695" s="813"/>
      <c r="H1695" s="813"/>
      <c r="I1695" s="813"/>
      <c r="J1695" s="814"/>
      <c r="K1695" s="815">
        <v>7359000</v>
      </c>
      <c r="L1695" s="816"/>
      <c r="M1695" s="817">
        <v>7500</v>
      </c>
      <c r="N1695" s="818">
        <v>981.2</v>
      </c>
      <c r="O1695" s="819">
        <v>-141000</v>
      </c>
      <c r="P1695" s="819"/>
      <c r="Q1695" s="820">
        <v>371250</v>
      </c>
      <c r="R1695" s="1161">
        <v>375</v>
      </c>
    </row>
    <row r="1696" spans="1:18">
      <c r="A1696" s="1159"/>
      <c r="B1696" s="1158" t="s">
        <v>1757</v>
      </c>
      <c r="C1696" s="1158" t="s">
        <v>1758</v>
      </c>
      <c r="D1696" s="1158" t="s">
        <v>55</v>
      </c>
      <c r="E1696" s="1160">
        <v>41285</v>
      </c>
      <c r="F1696" s="812"/>
      <c r="G1696" s="813"/>
      <c r="H1696" s="813"/>
      <c r="I1696" s="813"/>
      <c r="J1696" s="814"/>
      <c r="K1696" s="815"/>
      <c r="L1696" s="816">
        <v>-73590</v>
      </c>
      <c r="M1696" s="817"/>
      <c r="N1696" s="818"/>
      <c r="O1696" s="819"/>
      <c r="P1696" s="819"/>
      <c r="Q1696" s="820"/>
      <c r="R1696" s="1161"/>
    </row>
    <row r="1697" spans="1:18">
      <c r="A1697" s="1159">
        <v>11</v>
      </c>
      <c r="B1697" s="1158" t="s">
        <v>1759</v>
      </c>
      <c r="C1697" s="1158" t="s">
        <v>1066</v>
      </c>
      <c r="D1697" s="1158" t="s">
        <v>98</v>
      </c>
      <c r="E1697" s="1160">
        <v>39813</v>
      </c>
      <c r="F1697" s="812" t="s">
        <v>26</v>
      </c>
      <c r="G1697" s="813">
        <v>7579200000</v>
      </c>
      <c r="H1697" s="813">
        <v>0</v>
      </c>
      <c r="I1697" s="813">
        <v>8320638950.8299999</v>
      </c>
      <c r="J1697" s="814" t="s">
        <v>657</v>
      </c>
      <c r="K1697" s="815"/>
      <c r="L1697" s="816"/>
      <c r="M1697" s="817"/>
      <c r="N1697" s="818"/>
      <c r="O1697" s="819"/>
      <c r="P1697" s="819"/>
      <c r="Q1697" s="820"/>
      <c r="R1697" s="1161"/>
    </row>
    <row r="1698" spans="1:18">
      <c r="A1698" s="1159"/>
      <c r="B1698" s="1158" t="s">
        <v>1759</v>
      </c>
      <c r="C1698" s="1158" t="s">
        <v>1066</v>
      </c>
      <c r="D1698" s="1158" t="s">
        <v>98</v>
      </c>
      <c r="E1698" s="1160">
        <v>40219</v>
      </c>
      <c r="F1698" s="812"/>
      <c r="G1698" s="813"/>
      <c r="H1698" s="813"/>
      <c r="I1698" s="813"/>
      <c r="J1698" s="814"/>
      <c r="K1698" s="815">
        <v>7579200000</v>
      </c>
      <c r="L1698" s="816"/>
      <c r="M1698" s="817">
        <v>75792</v>
      </c>
      <c r="N1698" s="818">
        <v>100000</v>
      </c>
      <c r="O1698" s="819"/>
      <c r="P1698" s="819"/>
      <c r="Q1698" s="820"/>
      <c r="R1698" s="1161"/>
    </row>
    <row r="1699" spans="1:18">
      <c r="A1699" s="1159"/>
      <c r="B1699" s="1158" t="s">
        <v>1759</v>
      </c>
      <c r="C1699" s="1158" t="s">
        <v>1066</v>
      </c>
      <c r="D1699" s="1158" t="s">
        <v>98</v>
      </c>
      <c r="E1699" s="1160">
        <v>40303</v>
      </c>
      <c r="F1699" s="812"/>
      <c r="G1699" s="813"/>
      <c r="H1699" s="813"/>
      <c r="I1699" s="813"/>
      <c r="J1699" s="814"/>
      <c r="K1699" s="815"/>
      <c r="L1699" s="816"/>
      <c r="M1699" s="817"/>
      <c r="N1699" s="818"/>
      <c r="O1699" s="819"/>
      <c r="P1699" s="819"/>
      <c r="Q1699" s="820">
        <v>320372284.16000003</v>
      </c>
      <c r="R1699" s="1161">
        <v>16885192</v>
      </c>
    </row>
    <row r="1700" spans="1:18">
      <c r="A1700" s="1159" t="s">
        <v>1992</v>
      </c>
      <c r="B1700" s="1158" t="s">
        <v>1760</v>
      </c>
      <c r="C1700" s="1158" t="s">
        <v>659</v>
      </c>
      <c r="D1700" s="1158" t="s">
        <v>81</v>
      </c>
      <c r="E1700" s="1160">
        <v>39864</v>
      </c>
      <c r="F1700" s="812" t="s">
        <v>49</v>
      </c>
      <c r="G1700" s="813">
        <v>5450000</v>
      </c>
      <c r="H1700" s="813">
        <v>0</v>
      </c>
      <c r="I1700" s="813">
        <v>6474752.1399999997</v>
      </c>
      <c r="J1700" s="814" t="s">
        <v>657</v>
      </c>
      <c r="K1700" s="815"/>
      <c r="L1700" s="816"/>
      <c r="M1700" s="817"/>
      <c r="N1700" s="818"/>
      <c r="O1700" s="819"/>
      <c r="P1700" s="819"/>
      <c r="Q1700" s="820"/>
      <c r="R1700" s="1161"/>
    </row>
    <row r="1701" spans="1:18">
      <c r="A1701" s="1159"/>
      <c r="B1701" s="1158" t="s">
        <v>1760</v>
      </c>
      <c r="C1701" s="1158" t="s">
        <v>659</v>
      </c>
      <c r="D1701" s="1158" t="s">
        <v>81</v>
      </c>
      <c r="E1701" s="1160">
        <v>40787</v>
      </c>
      <c r="F1701" s="812"/>
      <c r="G1701" s="813"/>
      <c r="H1701" s="813"/>
      <c r="I1701" s="813"/>
      <c r="J1701" s="814"/>
      <c r="K1701" s="815">
        <v>5450000</v>
      </c>
      <c r="L1701" s="816"/>
      <c r="M1701" s="817">
        <v>5450</v>
      </c>
      <c r="N1701" s="818">
        <v>1000</v>
      </c>
      <c r="O1701" s="819"/>
      <c r="P1701" s="819"/>
      <c r="Q1701" s="820">
        <v>273000</v>
      </c>
      <c r="R1701" s="1161">
        <v>273</v>
      </c>
    </row>
    <row r="1702" spans="1:18">
      <c r="A1702" s="1159" t="s">
        <v>1993</v>
      </c>
      <c r="B1702" s="1158" t="s">
        <v>1761</v>
      </c>
      <c r="C1702" s="1158" t="s">
        <v>947</v>
      </c>
      <c r="D1702" s="1158" t="s">
        <v>105</v>
      </c>
      <c r="E1702" s="1160">
        <v>39822</v>
      </c>
      <c r="F1702" s="812" t="s">
        <v>49</v>
      </c>
      <c r="G1702" s="813">
        <v>12000000</v>
      </c>
      <c r="H1702" s="813">
        <v>0</v>
      </c>
      <c r="I1702" s="813">
        <v>13065246</v>
      </c>
      <c r="J1702" s="814" t="s">
        <v>673</v>
      </c>
      <c r="K1702" s="815"/>
      <c r="L1702" s="816"/>
      <c r="M1702" s="817"/>
      <c r="N1702" s="818"/>
      <c r="O1702" s="819"/>
      <c r="P1702" s="819"/>
      <c r="Q1702" s="820"/>
      <c r="R1702" s="1161"/>
    </row>
    <row r="1703" spans="1:18">
      <c r="A1703" s="1159"/>
      <c r="B1703" s="1158" t="s">
        <v>1761</v>
      </c>
      <c r="C1703" s="1158" t="s">
        <v>947</v>
      </c>
      <c r="D1703" s="1158" t="s">
        <v>105</v>
      </c>
      <c r="E1703" s="1160">
        <v>41341</v>
      </c>
      <c r="F1703" s="812"/>
      <c r="G1703" s="813"/>
      <c r="H1703" s="813"/>
      <c r="I1703" s="813"/>
      <c r="J1703" s="814"/>
      <c r="K1703" s="815">
        <v>244225</v>
      </c>
      <c r="L1703" s="816"/>
      <c r="M1703" s="817">
        <v>250</v>
      </c>
      <c r="N1703" s="818">
        <v>976.9</v>
      </c>
      <c r="O1703" s="819">
        <v>-5775</v>
      </c>
      <c r="P1703" s="819"/>
      <c r="Q1703" s="820">
        <v>4806.45</v>
      </c>
      <c r="R1703" s="1161">
        <v>5</v>
      </c>
    </row>
    <row r="1704" spans="1:18">
      <c r="A1704" s="1159"/>
      <c r="B1704" s="1158" t="s">
        <v>1761</v>
      </c>
      <c r="C1704" s="1158" t="s">
        <v>947</v>
      </c>
      <c r="D1704" s="1158" t="s">
        <v>105</v>
      </c>
      <c r="E1704" s="1160">
        <v>41344</v>
      </c>
      <c r="F1704" s="812"/>
      <c r="G1704" s="813"/>
      <c r="H1704" s="813"/>
      <c r="I1704" s="813"/>
      <c r="J1704" s="814"/>
      <c r="K1704" s="815">
        <v>11478575</v>
      </c>
      <c r="L1704" s="816"/>
      <c r="M1704" s="817">
        <v>11750</v>
      </c>
      <c r="N1704" s="818">
        <v>976.9</v>
      </c>
      <c r="O1704" s="819">
        <v>-271425</v>
      </c>
      <c r="P1704" s="819"/>
      <c r="Q1704" s="820">
        <v>571967.55000000005</v>
      </c>
      <c r="R1704" s="1161">
        <v>595</v>
      </c>
    </row>
    <row r="1705" spans="1:18">
      <c r="A1705" s="1159"/>
      <c r="B1705" s="1158" t="s">
        <v>1761</v>
      </c>
      <c r="C1705" s="1158" t="s">
        <v>947</v>
      </c>
      <c r="D1705" s="1158" t="s">
        <v>105</v>
      </c>
      <c r="E1705" s="1160">
        <v>41373</v>
      </c>
      <c r="F1705" s="812"/>
      <c r="G1705" s="813"/>
      <c r="H1705" s="813"/>
      <c r="I1705" s="813"/>
      <c r="J1705" s="814"/>
      <c r="K1705" s="815"/>
      <c r="L1705" s="816">
        <v>-117228</v>
      </c>
      <c r="M1705" s="817"/>
      <c r="N1705" s="818"/>
      <c r="O1705" s="819"/>
      <c r="P1705" s="819"/>
      <c r="Q1705" s="820"/>
      <c r="R1705" s="1161"/>
    </row>
    <row r="1706" spans="1:18">
      <c r="A1706" s="1159" t="s">
        <v>2047</v>
      </c>
      <c r="B1706" s="1158" t="s">
        <v>1762</v>
      </c>
      <c r="C1706" s="1158" t="s">
        <v>1763</v>
      </c>
      <c r="D1706" s="1158" t="s">
        <v>98</v>
      </c>
      <c r="E1706" s="1160">
        <v>39871</v>
      </c>
      <c r="F1706" s="812" t="s">
        <v>49</v>
      </c>
      <c r="G1706" s="813">
        <v>541000</v>
      </c>
      <c r="H1706" s="813">
        <v>0</v>
      </c>
      <c r="I1706" s="813">
        <v>2322183.2000000002</v>
      </c>
      <c r="J1706" s="814" t="s">
        <v>657</v>
      </c>
      <c r="K1706" s="815"/>
      <c r="L1706" s="816"/>
      <c r="M1706" s="817"/>
      <c r="N1706" s="818"/>
      <c r="O1706" s="819"/>
      <c r="P1706" s="819"/>
      <c r="Q1706" s="820"/>
      <c r="R1706" s="1161"/>
    </row>
    <row r="1707" spans="1:18">
      <c r="A1707" s="1159"/>
      <c r="B1707" s="1158" t="s">
        <v>1762</v>
      </c>
      <c r="C1707" s="1158" t="s">
        <v>1763</v>
      </c>
      <c r="D1707" s="1158" t="s">
        <v>98</v>
      </c>
      <c r="E1707" s="1160">
        <v>40158</v>
      </c>
      <c r="F1707" s="812"/>
      <c r="G1707" s="813">
        <v>1505000</v>
      </c>
      <c r="H1707" s="813"/>
      <c r="I1707" s="813"/>
      <c r="J1707" s="814"/>
      <c r="K1707" s="815"/>
      <c r="L1707" s="816"/>
      <c r="M1707" s="817"/>
      <c r="N1707" s="818"/>
      <c r="O1707" s="819"/>
      <c r="P1707" s="819"/>
      <c r="Q1707" s="820"/>
      <c r="R1707" s="1161"/>
    </row>
    <row r="1708" spans="1:18">
      <c r="A1708" s="1159"/>
      <c r="B1708" s="1158" t="s">
        <v>1762</v>
      </c>
      <c r="C1708" s="1158" t="s">
        <v>1763</v>
      </c>
      <c r="D1708" s="1158" t="s">
        <v>98</v>
      </c>
      <c r="E1708" s="1160">
        <v>40808</v>
      </c>
      <c r="F1708" s="812"/>
      <c r="G1708" s="813"/>
      <c r="H1708" s="813"/>
      <c r="I1708" s="813"/>
      <c r="J1708" s="814"/>
      <c r="K1708" s="815">
        <v>2046000</v>
      </c>
      <c r="L1708" s="816"/>
      <c r="M1708" s="817">
        <v>2046</v>
      </c>
      <c r="N1708" s="818">
        <v>1000</v>
      </c>
      <c r="O1708" s="819"/>
      <c r="P1708" s="819"/>
      <c r="Q1708" s="820">
        <v>61000</v>
      </c>
      <c r="R1708" s="1161">
        <v>61</v>
      </c>
    </row>
    <row r="1709" spans="1:18">
      <c r="A1709" s="1159" t="s">
        <v>2081</v>
      </c>
      <c r="B1709" s="1158" t="s">
        <v>1764</v>
      </c>
      <c r="C1709" s="1158" t="s">
        <v>1765</v>
      </c>
      <c r="D1709" s="1158" t="s">
        <v>112</v>
      </c>
      <c r="E1709" s="1160">
        <v>39836</v>
      </c>
      <c r="F1709" s="812" t="s">
        <v>49</v>
      </c>
      <c r="G1709" s="813">
        <v>5677000</v>
      </c>
      <c r="H1709" s="813">
        <v>0</v>
      </c>
      <c r="I1709" s="813">
        <v>6449130.6399999997</v>
      </c>
      <c r="J1709" s="814" t="s">
        <v>673</v>
      </c>
      <c r="K1709" s="815"/>
      <c r="L1709" s="816"/>
      <c r="M1709" s="817"/>
      <c r="N1709" s="818"/>
      <c r="O1709" s="819"/>
      <c r="P1709" s="819"/>
      <c r="Q1709" s="820"/>
      <c r="R1709" s="1161"/>
    </row>
    <row r="1710" spans="1:18">
      <c r="A1710" s="1159"/>
      <c r="B1710" s="1158" t="s">
        <v>1764</v>
      </c>
      <c r="C1710" s="1158" t="s">
        <v>1765</v>
      </c>
      <c r="D1710" s="1158" t="s">
        <v>112</v>
      </c>
      <c r="E1710" s="1160">
        <v>41221</v>
      </c>
      <c r="F1710" s="812"/>
      <c r="G1710" s="813"/>
      <c r="H1710" s="813"/>
      <c r="I1710" s="813"/>
      <c r="J1710" s="814"/>
      <c r="K1710" s="815">
        <v>1165528.32</v>
      </c>
      <c r="L1710" s="816"/>
      <c r="M1710" s="817">
        <v>1312</v>
      </c>
      <c r="N1710" s="818">
        <v>888.4</v>
      </c>
      <c r="O1710" s="819">
        <v>-146471.67999999999</v>
      </c>
      <c r="P1710" s="819"/>
      <c r="Q1710" s="820"/>
      <c r="R1710" s="1161"/>
    </row>
    <row r="1711" spans="1:18">
      <c r="A1711" s="1159"/>
      <c r="B1711" s="1158" t="s">
        <v>1764</v>
      </c>
      <c r="C1711" s="1158" t="s">
        <v>1765</v>
      </c>
      <c r="D1711" s="1158" t="s">
        <v>112</v>
      </c>
      <c r="E1711" s="1160">
        <v>41222</v>
      </c>
      <c r="F1711" s="812"/>
      <c r="G1711" s="813"/>
      <c r="H1711" s="813"/>
      <c r="I1711" s="813"/>
      <c r="J1711" s="814"/>
      <c r="K1711" s="815">
        <v>3877691.4</v>
      </c>
      <c r="L1711" s="816"/>
      <c r="M1711" s="817">
        <v>4365</v>
      </c>
      <c r="N1711" s="818">
        <v>888.4</v>
      </c>
      <c r="O1711" s="819">
        <v>-487308.6</v>
      </c>
      <c r="P1711" s="819"/>
      <c r="Q1711" s="820">
        <v>282284.64</v>
      </c>
      <c r="R1711" s="1161">
        <v>284</v>
      </c>
    </row>
    <row r="1712" spans="1:18">
      <c r="A1712" s="1159"/>
      <c r="B1712" s="1158" t="s">
        <v>1764</v>
      </c>
      <c r="C1712" s="1158" t="s">
        <v>1765</v>
      </c>
      <c r="D1712" s="1158" t="s">
        <v>112</v>
      </c>
      <c r="E1712" s="1160">
        <v>41285</v>
      </c>
      <c r="F1712" s="812"/>
      <c r="G1712" s="813"/>
      <c r="H1712" s="813"/>
      <c r="I1712" s="813"/>
      <c r="J1712" s="814"/>
      <c r="K1712" s="815"/>
      <c r="L1712" s="816">
        <v>-50432.2</v>
      </c>
      <c r="M1712" s="817"/>
      <c r="N1712" s="818"/>
      <c r="O1712" s="819"/>
      <c r="P1712" s="819"/>
      <c r="Q1712" s="820"/>
      <c r="R1712" s="1161"/>
    </row>
    <row r="1713" spans="1:18">
      <c r="A1713" s="1159"/>
      <c r="B1713" s="1158" t="s">
        <v>1766</v>
      </c>
      <c r="C1713" s="1158" t="s">
        <v>1458</v>
      </c>
      <c r="D1713" s="1158" t="s">
        <v>112</v>
      </c>
      <c r="E1713" s="1160">
        <v>39787</v>
      </c>
      <c r="F1713" s="812" t="s">
        <v>26</v>
      </c>
      <c r="G1713" s="813">
        <v>37000000</v>
      </c>
      <c r="H1713" s="813">
        <v>0</v>
      </c>
      <c r="I1713" s="813">
        <v>13444359.59</v>
      </c>
      <c r="J1713" s="814" t="s">
        <v>673</v>
      </c>
      <c r="K1713" s="815"/>
      <c r="L1713" s="816"/>
      <c r="M1713" s="817"/>
      <c r="N1713" s="818"/>
      <c r="O1713" s="819"/>
      <c r="P1713" s="819"/>
      <c r="Q1713" s="820"/>
      <c r="R1713" s="1161"/>
    </row>
    <row r="1714" spans="1:18">
      <c r="A1714" s="1159"/>
      <c r="B1714" s="1158" t="s">
        <v>1766</v>
      </c>
      <c r="C1714" s="1158" t="s">
        <v>1458</v>
      </c>
      <c r="D1714" s="1158" t="s">
        <v>112</v>
      </c>
      <c r="E1714" s="1160">
        <v>40451</v>
      </c>
      <c r="F1714" s="812"/>
      <c r="G1714" s="813"/>
      <c r="H1714" s="813"/>
      <c r="I1714" s="813"/>
      <c r="J1714" s="814"/>
      <c r="K1714" s="815">
        <v>12119637.369999999</v>
      </c>
      <c r="L1714" s="816"/>
      <c r="M1714" s="817">
        <v>12119.63737</v>
      </c>
      <c r="N1714" s="818">
        <v>1000</v>
      </c>
      <c r="O1714" s="819">
        <v>-24880362.629999999</v>
      </c>
      <c r="P1714" s="819"/>
      <c r="Q1714" s="820">
        <v>40000</v>
      </c>
      <c r="R1714" s="1161">
        <v>1106388.92</v>
      </c>
    </row>
    <row r="1715" spans="1:18">
      <c r="A1715" s="1159"/>
      <c r="B1715" s="1158" t="s">
        <v>1767</v>
      </c>
      <c r="C1715" s="1158" t="s">
        <v>1768</v>
      </c>
      <c r="D1715" s="1158" t="s">
        <v>92</v>
      </c>
      <c r="E1715" s="1160">
        <v>39801</v>
      </c>
      <c r="F1715" s="812" t="s">
        <v>26</v>
      </c>
      <c r="G1715" s="813">
        <v>14448000</v>
      </c>
      <c r="H1715" s="813">
        <v>14448000</v>
      </c>
      <c r="I1715" s="813">
        <v>1195973.33</v>
      </c>
      <c r="J1715" s="814" t="s">
        <v>662</v>
      </c>
      <c r="K1715" s="815"/>
      <c r="L1715" s="816"/>
      <c r="M1715" s="817"/>
      <c r="N1715" s="818"/>
      <c r="O1715" s="819"/>
      <c r="P1715" s="819"/>
      <c r="Q1715" s="820"/>
      <c r="R1715" s="1161"/>
    </row>
    <row r="1716" spans="1:18">
      <c r="A1716" s="1159" t="s">
        <v>2082</v>
      </c>
      <c r="B1716" s="1158" t="s">
        <v>1769</v>
      </c>
      <c r="C1716" s="1158" t="s">
        <v>1770</v>
      </c>
      <c r="D1716" s="1158" t="s">
        <v>105</v>
      </c>
      <c r="E1716" s="1160">
        <v>39920</v>
      </c>
      <c r="F1716" s="812" t="s">
        <v>49</v>
      </c>
      <c r="G1716" s="813">
        <v>3800000</v>
      </c>
      <c r="H1716" s="813">
        <v>0</v>
      </c>
      <c r="I1716" s="813">
        <v>223208</v>
      </c>
      <c r="J1716" s="814" t="s">
        <v>1981</v>
      </c>
      <c r="K1716" s="815"/>
      <c r="L1716" s="816"/>
      <c r="M1716" s="817"/>
      <c r="N1716" s="818"/>
      <c r="O1716" s="819"/>
      <c r="P1716" s="819"/>
      <c r="Q1716" s="820"/>
      <c r="R1716" s="1161"/>
    </row>
    <row r="1717" spans="1:18">
      <c r="A1717" s="1159"/>
      <c r="B1717" s="1158" t="s">
        <v>1769</v>
      </c>
      <c r="C1717" s="1158" t="s">
        <v>1770</v>
      </c>
      <c r="D1717" s="1158" t="s">
        <v>105</v>
      </c>
      <c r="E1717" s="1160">
        <v>40494</v>
      </c>
      <c r="F1717" s="812"/>
      <c r="G1717" s="813"/>
      <c r="H1717" s="813"/>
      <c r="I1717" s="813"/>
      <c r="J1717" s="814"/>
      <c r="K1717" s="815"/>
      <c r="L1717" s="816"/>
      <c r="M1717" s="817"/>
      <c r="N1717" s="818"/>
      <c r="O1717" s="819">
        <v>-3800000</v>
      </c>
      <c r="P1717" s="819"/>
      <c r="Q1717" s="820"/>
      <c r="R1717" s="1161"/>
    </row>
    <row r="1718" spans="1:18">
      <c r="A1718" s="1159"/>
      <c r="B1718" s="1158" t="s">
        <v>1771</v>
      </c>
      <c r="C1718" s="1158" t="s">
        <v>1772</v>
      </c>
      <c r="D1718" s="1158" t="s">
        <v>87</v>
      </c>
      <c r="E1718" s="1160">
        <v>39805</v>
      </c>
      <c r="F1718" s="812" t="s">
        <v>26</v>
      </c>
      <c r="G1718" s="813">
        <v>16641000</v>
      </c>
      <c r="H1718" s="813">
        <v>0</v>
      </c>
      <c r="I1718" s="813">
        <v>18857818.52</v>
      </c>
      <c r="J1718" s="814" t="s">
        <v>673</v>
      </c>
      <c r="K1718" s="815"/>
      <c r="L1718" s="816"/>
      <c r="M1718" s="817"/>
      <c r="N1718" s="818"/>
      <c r="O1718" s="819"/>
      <c r="P1718" s="819"/>
      <c r="Q1718" s="820"/>
      <c r="R1718" s="1161"/>
    </row>
    <row r="1719" spans="1:18">
      <c r="A1719" s="1159"/>
      <c r="B1719" s="1158" t="s">
        <v>1771</v>
      </c>
      <c r="C1719" s="1158" t="s">
        <v>1772</v>
      </c>
      <c r="D1719" s="1158" t="s">
        <v>87</v>
      </c>
      <c r="E1719" s="1160">
        <v>41221</v>
      </c>
      <c r="F1719" s="812"/>
      <c r="G1719" s="813"/>
      <c r="H1719" s="813"/>
      <c r="I1719" s="813"/>
      <c r="J1719" s="814"/>
      <c r="K1719" s="815">
        <v>3290437.5</v>
      </c>
      <c r="L1719" s="816"/>
      <c r="M1719" s="817">
        <v>3815</v>
      </c>
      <c r="N1719" s="818">
        <v>862.5</v>
      </c>
      <c r="O1719" s="819">
        <v>-524562.5</v>
      </c>
      <c r="P1719" s="819"/>
      <c r="Q1719" s="820"/>
      <c r="R1719" s="1161"/>
    </row>
    <row r="1720" spans="1:18">
      <c r="A1720" s="1159"/>
      <c r="B1720" s="1158" t="s">
        <v>1771</v>
      </c>
      <c r="C1720" s="1158" t="s">
        <v>1772</v>
      </c>
      <c r="D1720" s="1158" t="s">
        <v>87</v>
      </c>
      <c r="E1720" s="1160">
        <v>41222</v>
      </c>
      <c r="F1720" s="812"/>
      <c r="G1720" s="813"/>
      <c r="H1720" s="813"/>
      <c r="I1720" s="813"/>
      <c r="J1720" s="814"/>
      <c r="K1720" s="815">
        <v>1580962.5</v>
      </c>
      <c r="L1720" s="816"/>
      <c r="M1720" s="817">
        <v>1833</v>
      </c>
      <c r="N1720" s="818">
        <v>862.5</v>
      </c>
      <c r="O1720" s="819">
        <v>-252037.5</v>
      </c>
      <c r="P1720" s="819"/>
      <c r="Q1720" s="820"/>
      <c r="R1720" s="1161"/>
    </row>
    <row r="1721" spans="1:18">
      <c r="A1721" s="1159"/>
      <c r="B1721" s="1158" t="s">
        <v>1771</v>
      </c>
      <c r="C1721" s="1158" t="s">
        <v>1772</v>
      </c>
      <c r="D1721" s="1158" t="s">
        <v>87</v>
      </c>
      <c r="E1721" s="1160">
        <v>41226</v>
      </c>
      <c r="F1721" s="812"/>
      <c r="G1721" s="813"/>
      <c r="H1721" s="813"/>
      <c r="I1721" s="813"/>
      <c r="J1721" s="814"/>
      <c r="K1721" s="815">
        <v>9481462.5</v>
      </c>
      <c r="L1721" s="816"/>
      <c r="M1721" s="817">
        <v>10993</v>
      </c>
      <c r="N1721" s="818">
        <v>862.5</v>
      </c>
      <c r="O1721" s="819">
        <v>-1511537.5</v>
      </c>
      <c r="P1721" s="819"/>
      <c r="Q1721" s="820"/>
      <c r="R1721" s="1161"/>
    </row>
    <row r="1722" spans="1:18">
      <c r="A1722" s="1159"/>
      <c r="B1722" s="1158" t="s">
        <v>1771</v>
      </c>
      <c r="C1722" s="1158" t="s">
        <v>1772</v>
      </c>
      <c r="D1722" s="1158" t="s">
        <v>87</v>
      </c>
      <c r="E1722" s="1160">
        <v>41285</v>
      </c>
      <c r="F1722" s="812"/>
      <c r="G1722" s="813"/>
      <c r="H1722" s="813"/>
      <c r="I1722" s="813"/>
      <c r="J1722" s="814"/>
      <c r="K1722" s="815"/>
      <c r="L1722" s="816">
        <v>-143528.63</v>
      </c>
      <c r="M1722" s="817"/>
      <c r="N1722" s="818"/>
      <c r="O1722" s="819"/>
      <c r="P1722" s="819"/>
      <c r="Q1722" s="820"/>
      <c r="R1722" s="1161"/>
    </row>
    <row r="1723" spans="1:18">
      <c r="A1723" s="1159"/>
      <c r="B1723" s="1158" t="s">
        <v>1771</v>
      </c>
      <c r="C1723" s="1158" t="s">
        <v>1772</v>
      </c>
      <c r="D1723" s="1158" t="s">
        <v>87</v>
      </c>
      <c r="E1723" s="1160">
        <v>41436</v>
      </c>
      <c r="F1723" s="812"/>
      <c r="G1723" s="813"/>
      <c r="H1723" s="813"/>
      <c r="I1723" s="813"/>
      <c r="J1723" s="814"/>
      <c r="K1723" s="815"/>
      <c r="L1723" s="816"/>
      <c r="M1723" s="817"/>
      <c r="N1723" s="818"/>
      <c r="O1723" s="819"/>
      <c r="P1723" s="819"/>
      <c r="Q1723" s="820">
        <v>1301856</v>
      </c>
      <c r="R1723" s="1161">
        <v>370899</v>
      </c>
    </row>
    <row r="1724" spans="1:18">
      <c r="A1724" s="1159" t="s">
        <v>1991</v>
      </c>
      <c r="B1724" s="1158" t="s">
        <v>1773</v>
      </c>
      <c r="C1724" s="1158" t="s">
        <v>1774</v>
      </c>
      <c r="D1724" s="1158" t="s">
        <v>117</v>
      </c>
      <c r="E1724" s="1160">
        <v>39906</v>
      </c>
      <c r="F1724" s="812" t="s">
        <v>49</v>
      </c>
      <c r="G1724" s="813">
        <v>2117000</v>
      </c>
      <c r="H1724" s="813">
        <v>0</v>
      </c>
      <c r="I1724" s="813">
        <v>2569490.36</v>
      </c>
      <c r="J1724" s="814" t="s">
        <v>657</v>
      </c>
      <c r="K1724" s="815"/>
      <c r="L1724" s="816"/>
      <c r="M1724" s="817"/>
      <c r="N1724" s="818"/>
      <c r="O1724" s="819"/>
      <c r="P1724" s="819"/>
      <c r="Q1724" s="820"/>
      <c r="R1724" s="1161"/>
    </row>
    <row r="1725" spans="1:18">
      <c r="A1725" s="1159"/>
      <c r="B1725" s="1158" t="s">
        <v>1773</v>
      </c>
      <c r="C1725" s="1158" t="s">
        <v>1774</v>
      </c>
      <c r="D1725" s="1158" t="s">
        <v>117</v>
      </c>
      <c r="E1725" s="1160">
        <v>41003</v>
      </c>
      <c r="F1725" s="812"/>
      <c r="G1725" s="813"/>
      <c r="H1725" s="813"/>
      <c r="I1725" s="813"/>
      <c r="J1725" s="814"/>
      <c r="K1725" s="815">
        <v>2117000</v>
      </c>
      <c r="L1725" s="816"/>
      <c r="M1725" s="817">
        <v>2117</v>
      </c>
      <c r="N1725" s="818">
        <v>1000</v>
      </c>
      <c r="O1725" s="819"/>
      <c r="P1725" s="819"/>
      <c r="Q1725" s="820">
        <v>106000</v>
      </c>
      <c r="R1725" s="1161">
        <v>106</v>
      </c>
    </row>
    <row r="1726" spans="1:18">
      <c r="A1726" s="1159">
        <v>8</v>
      </c>
      <c r="B1726" s="1158" t="s">
        <v>1775</v>
      </c>
      <c r="C1726" s="1158" t="s">
        <v>1305</v>
      </c>
      <c r="D1726" s="1158" t="s">
        <v>82</v>
      </c>
      <c r="E1726" s="1160">
        <v>39850</v>
      </c>
      <c r="F1726" s="812" t="s">
        <v>49</v>
      </c>
      <c r="G1726" s="813">
        <v>4000000</v>
      </c>
      <c r="H1726" s="813">
        <v>0</v>
      </c>
      <c r="I1726" s="813">
        <v>5210672.22</v>
      </c>
      <c r="J1726" s="814" t="s">
        <v>657</v>
      </c>
      <c r="K1726" s="815"/>
      <c r="L1726" s="816"/>
      <c r="M1726" s="817"/>
      <c r="N1726" s="818"/>
      <c r="O1726" s="819"/>
      <c r="P1726" s="819"/>
      <c r="Q1726" s="820"/>
      <c r="R1726" s="1161"/>
    </row>
    <row r="1727" spans="1:18">
      <c r="A1727" s="1159"/>
      <c r="B1727" s="1158" t="s">
        <v>1775</v>
      </c>
      <c r="C1727" s="1158" t="s">
        <v>1305</v>
      </c>
      <c r="D1727" s="1158" t="s">
        <v>82</v>
      </c>
      <c r="E1727" s="1160">
        <v>41542</v>
      </c>
      <c r="F1727" s="812"/>
      <c r="G1727" s="813"/>
      <c r="H1727" s="813"/>
      <c r="I1727" s="813"/>
      <c r="J1727" s="814"/>
      <c r="K1727" s="815">
        <v>4000000</v>
      </c>
      <c r="L1727" s="816"/>
      <c r="M1727" s="817">
        <v>4000</v>
      </c>
      <c r="N1727" s="818">
        <v>1000</v>
      </c>
      <c r="O1727" s="819"/>
      <c r="P1727" s="819"/>
      <c r="Q1727" s="820">
        <v>200000</v>
      </c>
      <c r="R1727" s="1161">
        <v>200</v>
      </c>
    </row>
    <row r="1728" spans="1:18">
      <c r="A1728" s="1159">
        <v>45</v>
      </c>
      <c r="B1728" s="1158" t="s">
        <v>1776</v>
      </c>
      <c r="C1728" s="1158" t="s">
        <v>1777</v>
      </c>
      <c r="D1728" s="1158" t="s">
        <v>131</v>
      </c>
      <c r="E1728" s="1160">
        <v>39794</v>
      </c>
      <c r="F1728" s="812" t="s">
        <v>26</v>
      </c>
      <c r="G1728" s="813">
        <v>76458000</v>
      </c>
      <c r="H1728" s="813">
        <v>0</v>
      </c>
      <c r="I1728" s="813">
        <v>88577166.670000002</v>
      </c>
      <c r="J1728" s="814" t="s">
        <v>657</v>
      </c>
      <c r="K1728" s="815"/>
      <c r="L1728" s="816"/>
      <c r="M1728" s="817"/>
      <c r="N1728" s="818"/>
      <c r="O1728" s="819"/>
      <c r="P1728" s="819"/>
      <c r="Q1728" s="820"/>
      <c r="R1728" s="1161"/>
    </row>
    <row r="1729" spans="1:18">
      <c r="A1729" s="1159"/>
      <c r="B1729" s="1158" t="s">
        <v>1776</v>
      </c>
      <c r="C1729" s="1158" t="s">
        <v>1777</v>
      </c>
      <c r="D1729" s="1158" t="s">
        <v>131</v>
      </c>
      <c r="E1729" s="1160">
        <v>40808</v>
      </c>
      <c r="F1729" s="812"/>
      <c r="G1729" s="813"/>
      <c r="H1729" s="813"/>
      <c r="I1729" s="813"/>
      <c r="J1729" s="814"/>
      <c r="K1729" s="815">
        <v>76458000</v>
      </c>
      <c r="L1729" s="816"/>
      <c r="M1729" s="817">
        <v>76458</v>
      </c>
      <c r="N1729" s="818">
        <v>1000</v>
      </c>
      <c r="O1729" s="819"/>
      <c r="P1729" s="819"/>
      <c r="Q1729" s="820"/>
      <c r="R1729" s="1161"/>
    </row>
    <row r="1730" spans="1:18">
      <c r="A1730" s="1159"/>
      <c r="B1730" s="1158" t="s">
        <v>1776</v>
      </c>
      <c r="C1730" s="1158" t="s">
        <v>1777</v>
      </c>
      <c r="D1730" s="1158" t="s">
        <v>131</v>
      </c>
      <c r="E1730" s="1160">
        <v>41409</v>
      </c>
      <c r="F1730" s="812"/>
      <c r="G1730" s="813"/>
      <c r="H1730" s="813"/>
      <c r="I1730" s="813"/>
      <c r="J1730" s="814"/>
      <c r="K1730" s="815"/>
      <c r="L1730" s="816"/>
      <c r="M1730" s="817"/>
      <c r="N1730" s="818"/>
      <c r="O1730" s="819"/>
      <c r="P1730" s="819"/>
      <c r="Q1730" s="820">
        <v>1500000</v>
      </c>
      <c r="R1730" s="1161">
        <v>554329.52</v>
      </c>
    </row>
    <row r="1731" spans="1:18">
      <c r="A1731" s="1159">
        <v>8</v>
      </c>
      <c r="B1731" s="1158" t="s">
        <v>1778</v>
      </c>
      <c r="C1731" s="1158" t="s">
        <v>1221</v>
      </c>
      <c r="D1731" s="1158" t="s">
        <v>111</v>
      </c>
      <c r="E1731" s="1160">
        <v>39829</v>
      </c>
      <c r="F1731" s="812" t="s">
        <v>26</v>
      </c>
      <c r="G1731" s="813">
        <v>3268000</v>
      </c>
      <c r="H1731" s="813">
        <v>0</v>
      </c>
      <c r="I1731" s="813">
        <v>842415.03</v>
      </c>
      <c r="J1731" s="814" t="s">
        <v>676</v>
      </c>
      <c r="K1731" s="815"/>
      <c r="L1731" s="816"/>
      <c r="M1731" s="817"/>
      <c r="N1731" s="818"/>
      <c r="O1731" s="819"/>
      <c r="P1731" s="819"/>
      <c r="Q1731" s="820"/>
      <c r="R1731" s="1161"/>
    </row>
    <row r="1732" spans="1:18">
      <c r="A1732" s="1159"/>
      <c r="B1732" s="1158" t="s">
        <v>1778</v>
      </c>
      <c r="C1732" s="1158" t="s">
        <v>1221</v>
      </c>
      <c r="D1732" s="1158" t="s">
        <v>111</v>
      </c>
      <c r="E1732" s="1160">
        <v>40589</v>
      </c>
      <c r="F1732" s="812"/>
      <c r="G1732" s="813"/>
      <c r="H1732" s="813"/>
      <c r="I1732" s="813"/>
      <c r="J1732" s="814"/>
      <c r="K1732" s="815">
        <v>500000</v>
      </c>
      <c r="L1732" s="816"/>
      <c r="M1732" s="817">
        <v>3118</v>
      </c>
      <c r="N1732" s="818">
        <v>155.4667</v>
      </c>
      <c r="O1732" s="819">
        <v>-2618000</v>
      </c>
      <c r="P1732" s="819"/>
      <c r="Q1732" s="820"/>
      <c r="R1732" s="1161"/>
    </row>
    <row r="1733" spans="1:18">
      <c r="A1733" s="1159"/>
      <c r="B1733" s="1158" t="s">
        <v>1778</v>
      </c>
      <c r="C1733" s="1158" t="s">
        <v>1221</v>
      </c>
      <c r="D1733" s="1158" t="s">
        <v>111</v>
      </c>
      <c r="E1733" s="1160">
        <v>41264</v>
      </c>
      <c r="F1733" s="812"/>
      <c r="G1733" s="813"/>
      <c r="H1733" s="813"/>
      <c r="I1733" s="813"/>
      <c r="J1733" s="814"/>
      <c r="K1733" s="815">
        <v>150000</v>
      </c>
      <c r="L1733" s="816"/>
      <c r="M1733" s="817">
        <v>150000</v>
      </c>
      <c r="N1733" s="818">
        <v>1</v>
      </c>
      <c r="O1733" s="819"/>
      <c r="P1733" s="819"/>
      <c r="Q1733" s="820"/>
      <c r="R1733" s="1161"/>
    </row>
    <row r="1734" spans="1:18">
      <c r="A1734" s="1159" t="s">
        <v>1992</v>
      </c>
      <c r="B1734" s="1158" t="s">
        <v>1779</v>
      </c>
      <c r="C1734" s="1158" t="s">
        <v>1607</v>
      </c>
      <c r="D1734" s="1158" t="s">
        <v>90</v>
      </c>
      <c r="E1734" s="1160">
        <v>39899</v>
      </c>
      <c r="F1734" s="812" t="s">
        <v>49</v>
      </c>
      <c r="G1734" s="813">
        <v>3700000</v>
      </c>
      <c r="H1734" s="813">
        <v>0</v>
      </c>
      <c r="I1734" s="813">
        <v>4386324.6399999997</v>
      </c>
      <c r="J1734" s="814" t="s">
        <v>657</v>
      </c>
      <c r="K1734" s="815"/>
      <c r="L1734" s="816"/>
      <c r="M1734" s="817"/>
      <c r="N1734" s="818"/>
      <c r="O1734" s="819"/>
      <c r="P1734" s="819"/>
      <c r="Q1734" s="820"/>
      <c r="R1734" s="1161"/>
    </row>
    <row r="1735" spans="1:18">
      <c r="A1735" s="1159"/>
      <c r="B1735" s="1158" t="s">
        <v>1779</v>
      </c>
      <c r="C1735" s="1158" t="s">
        <v>1607</v>
      </c>
      <c r="D1735" s="1158" t="s">
        <v>90</v>
      </c>
      <c r="E1735" s="1160">
        <v>40808</v>
      </c>
      <c r="F1735" s="812"/>
      <c r="G1735" s="813"/>
      <c r="H1735" s="813"/>
      <c r="I1735" s="813"/>
      <c r="J1735" s="814"/>
      <c r="K1735" s="815">
        <v>3700000</v>
      </c>
      <c r="L1735" s="816"/>
      <c r="M1735" s="817">
        <v>3700</v>
      </c>
      <c r="N1735" s="818">
        <v>1000</v>
      </c>
      <c r="O1735" s="819"/>
      <c r="P1735" s="819"/>
      <c r="Q1735" s="820">
        <v>185000</v>
      </c>
      <c r="R1735" s="1161">
        <v>185</v>
      </c>
    </row>
    <row r="1736" spans="1:18">
      <c r="A1736" s="1159" t="s">
        <v>1992</v>
      </c>
      <c r="B1736" s="1158" t="s">
        <v>1780</v>
      </c>
      <c r="C1736" s="1158" t="s">
        <v>1781</v>
      </c>
      <c r="D1736" s="1158" t="s">
        <v>86</v>
      </c>
      <c r="E1736" s="1160">
        <v>39801</v>
      </c>
      <c r="F1736" s="812" t="s">
        <v>49</v>
      </c>
      <c r="G1736" s="813">
        <v>15540000</v>
      </c>
      <c r="H1736" s="813">
        <v>0</v>
      </c>
      <c r="I1736" s="813">
        <v>18653115.75</v>
      </c>
      <c r="J1736" s="814" t="s">
        <v>657</v>
      </c>
      <c r="K1736" s="815"/>
      <c r="L1736" s="816"/>
      <c r="M1736" s="817"/>
      <c r="N1736" s="818"/>
      <c r="O1736" s="819"/>
      <c r="P1736" s="819"/>
      <c r="Q1736" s="820"/>
      <c r="R1736" s="1161"/>
    </row>
    <row r="1737" spans="1:18">
      <c r="A1737" s="1159"/>
      <c r="B1737" s="1158" t="s">
        <v>1780</v>
      </c>
      <c r="C1737" s="1158" t="s">
        <v>1781</v>
      </c>
      <c r="D1737" s="1158" t="s">
        <v>86</v>
      </c>
      <c r="E1737" s="1160">
        <v>40808</v>
      </c>
      <c r="F1737" s="812"/>
      <c r="G1737" s="813"/>
      <c r="H1737" s="813"/>
      <c r="I1737" s="813"/>
      <c r="J1737" s="814"/>
      <c r="K1737" s="815">
        <v>15540000</v>
      </c>
      <c r="L1737" s="816"/>
      <c r="M1737" s="817">
        <v>15540</v>
      </c>
      <c r="N1737" s="818">
        <v>1000</v>
      </c>
      <c r="O1737" s="819"/>
      <c r="P1737" s="819"/>
      <c r="Q1737" s="820">
        <v>777000</v>
      </c>
      <c r="R1737" s="1161">
        <v>777</v>
      </c>
    </row>
    <row r="1738" spans="1:18">
      <c r="A1738" s="1159" t="s">
        <v>1993</v>
      </c>
      <c r="B1738" s="1158" t="s">
        <v>1782</v>
      </c>
      <c r="C1738" s="1158" t="s">
        <v>1783</v>
      </c>
      <c r="D1738" s="1158" t="s">
        <v>135</v>
      </c>
      <c r="E1738" s="1160">
        <v>39899</v>
      </c>
      <c r="F1738" s="812" t="s">
        <v>49</v>
      </c>
      <c r="G1738" s="813">
        <v>35539000</v>
      </c>
      <c r="H1738" s="813">
        <v>0</v>
      </c>
      <c r="I1738" s="813">
        <v>34644476.740000002</v>
      </c>
      <c r="J1738" s="814" t="s">
        <v>673</v>
      </c>
      <c r="K1738" s="815"/>
      <c r="L1738" s="816"/>
      <c r="M1738" s="817"/>
      <c r="N1738" s="818"/>
      <c r="O1738" s="819"/>
      <c r="P1738" s="819"/>
      <c r="Q1738" s="820"/>
      <c r="R1738" s="1161"/>
    </row>
    <row r="1739" spans="1:18">
      <c r="A1739" s="1159"/>
      <c r="B1739" s="1158" t="s">
        <v>1782</v>
      </c>
      <c r="C1739" s="1158" t="s">
        <v>1783</v>
      </c>
      <c r="D1739" s="1158" t="s">
        <v>135</v>
      </c>
      <c r="E1739" s="1160">
        <v>41128</v>
      </c>
      <c r="F1739" s="812"/>
      <c r="G1739" s="813"/>
      <c r="H1739" s="813"/>
      <c r="I1739" s="813"/>
      <c r="J1739" s="814"/>
      <c r="K1739" s="815">
        <v>2639379.5</v>
      </c>
      <c r="L1739" s="816"/>
      <c r="M1739" s="817">
        <v>3518</v>
      </c>
      <c r="N1739" s="818">
        <v>750.2</v>
      </c>
      <c r="O1739" s="819">
        <v>-878620.5</v>
      </c>
      <c r="P1739" s="819"/>
      <c r="Q1739" s="820">
        <v>163062.9</v>
      </c>
      <c r="R1739" s="1161">
        <v>175</v>
      </c>
    </row>
    <row r="1740" spans="1:18">
      <c r="A1740" s="1159"/>
      <c r="B1740" s="1158" t="s">
        <v>1782</v>
      </c>
      <c r="C1740" s="1158" t="s">
        <v>1783</v>
      </c>
      <c r="D1740" s="1158" t="s">
        <v>135</v>
      </c>
      <c r="E1740" s="1160">
        <v>41130</v>
      </c>
      <c r="F1740" s="812"/>
      <c r="G1740" s="813"/>
      <c r="H1740" s="813"/>
      <c r="I1740" s="813"/>
      <c r="J1740" s="814"/>
      <c r="K1740" s="815">
        <v>7038845.5</v>
      </c>
      <c r="L1740" s="816"/>
      <c r="M1740" s="817">
        <v>9382</v>
      </c>
      <c r="N1740" s="818">
        <v>750.2</v>
      </c>
      <c r="O1740" s="819">
        <v>-2343154.5</v>
      </c>
      <c r="P1740" s="819"/>
      <c r="Q1740" s="820">
        <v>1300776.05</v>
      </c>
      <c r="R1740" s="1161">
        <v>1396</v>
      </c>
    </row>
    <row r="1741" spans="1:18">
      <c r="A1741" s="1159"/>
      <c r="B1741" s="1158" t="s">
        <v>1782</v>
      </c>
      <c r="C1741" s="1158" t="s">
        <v>1783</v>
      </c>
      <c r="D1741" s="1158" t="s">
        <v>135</v>
      </c>
      <c r="E1741" s="1160">
        <v>41131</v>
      </c>
      <c r="F1741" s="812"/>
      <c r="G1741" s="813"/>
      <c r="H1741" s="813"/>
      <c r="I1741" s="813"/>
      <c r="J1741" s="814"/>
      <c r="K1741" s="815">
        <v>16984909.75</v>
      </c>
      <c r="L1741" s="816"/>
      <c r="M1741" s="817">
        <v>22639</v>
      </c>
      <c r="N1741" s="818">
        <v>750.2</v>
      </c>
      <c r="O1741" s="819">
        <v>-5654090.25</v>
      </c>
      <c r="P1741" s="819"/>
      <c r="Q1741" s="820">
        <v>191948.33</v>
      </c>
      <c r="R1741" s="1161">
        <v>206</v>
      </c>
    </row>
    <row r="1742" spans="1:18">
      <c r="A1742" s="1159"/>
      <c r="B1742" s="1158" t="s">
        <v>1782</v>
      </c>
      <c r="C1742" s="1158" t="s">
        <v>1783</v>
      </c>
      <c r="D1742" s="1158" t="s">
        <v>135</v>
      </c>
      <c r="E1742" s="1160">
        <v>41163</v>
      </c>
      <c r="F1742" s="812"/>
      <c r="G1742" s="813"/>
      <c r="H1742" s="813"/>
      <c r="I1742" s="813"/>
      <c r="J1742" s="814"/>
      <c r="K1742" s="815"/>
      <c r="L1742" s="816">
        <v>-266631.34999999998</v>
      </c>
      <c r="M1742" s="817"/>
      <c r="N1742" s="818"/>
      <c r="O1742" s="819"/>
      <c r="P1742" s="819"/>
      <c r="Q1742" s="820"/>
      <c r="R1742" s="1161"/>
    </row>
    <row r="1743" spans="1:18">
      <c r="A1743" s="1159" t="s">
        <v>2083</v>
      </c>
      <c r="B1743" s="1158" t="s">
        <v>1784</v>
      </c>
      <c r="C1743" s="1158" t="s">
        <v>1140</v>
      </c>
      <c r="D1743" s="1158" t="s">
        <v>97</v>
      </c>
      <c r="E1743" s="1160">
        <v>39906</v>
      </c>
      <c r="F1743" s="812" t="s">
        <v>53</v>
      </c>
      <c r="G1743" s="813">
        <v>2795000</v>
      </c>
      <c r="H1743" s="813">
        <v>0</v>
      </c>
      <c r="I1743" s="813">
        <v>2985215.11</v>
      </c>
      <c r="J1743" s="814" t="s">
        <v>657</v>
      </c>
      <c r="K1743" s="815"/>
      <c r="L1743" s="816"/>
      <c r="M1743" s="817"/>
      <c r="N1743" s="818"/>
      <c r="O1743" s="819"/>
      <c r="P1743" s="819"/>
      <c r="Q1743" s="820"/>
      <c r="R1743" s="1161"/>
    </row>
    <row r="1744" spans="1:18">
      <c r="A1744" s="1159"/>
      <c r="B1744" s="1158" t="s">
        <v>1784</v>
      </c>
      <c r="C1744" s="1158" t="s">
        <v>1140</v>
      </c>
      <c r="D1744" s="1158" t="s">
        <v>97</v>
      </c>
      <c r="E1744" s="1160">
        <v>40403</v>
      </c>
      <c r="F1744" s="812"/>
      <c r="G1744" s="813"/>
      <c r="H1744" s="813"/>
      <c r="I1744" s="813"/>
      <c r="J1744" s="814"/>
      <c r="K1744" s="815">
        <v>2795000</v>
      </c>
      <c r="L1744" s="816"/>
      <c r="M1744" s="817">
        <v>2795</v>
      </c>
      <c r="N1744" s="818">
        <v>1000</v>
      </c>
      <c r="O1744" s="819"/>
      <c r="P1744" s="819"/>
      <c r="Q1744" s="820"/>
      <c r="R1744" s="1161"/>
    </row>
    <row r="1745" spans="1:18">
      <c r="A1745" s="1159" t="s">
        <v>2024</v>
      </c>
      <c r="B1745" s="1158" t="s">
        <v>1785</v>
      </c>
      <c r="C1745" s="1158" t="s">
        <v>1066</v>
      </c>
      <c r="D1745" s="1158" t="s">
        <v>98</v>
      </c>
      <c r="E1745" s="1160">
        <v>39871</v>
      </c>
      <c r="F1745" s="812" t="s">
        <v>49</v>
      </c>
      <c r="G1745" s="813">
        <v>23000000</v>
      </c>
      <c r="H1745" s="813">
        <v>0</v>
      </c>
      <c r="I1745" s="813">
        <v>28642402.329999998</v>
      </c>
      <c r="J1745" s="814" t="s">
        <v>657</v>
      </c>
      <c r="K1745" s="815"/>
      <c r="L1745" s="816"/>
      <c r="M1745" s="817"/>
      <c r="N1745" s="818"/>
      <c r="O1745" s="819"/>
      <c r="P1745" s="819"/>
      <c r="Q1745" s="820"/>
      <c r="R1745" s="1161"/>
    </row>
    <row r="1746" spans="1:18">
      <c r="A1746" s="1159"/>
      <c r="B1746" s="1158" t="s">
        <v>1785</v>
      </c>
      <c r="C1746" s="1158" t="s">
        <v>1066</v>
      </c>
      <c r="D1746" s="1158" t="s">
        <v>98</v>
      </c>
      <c r="E1746" s="1160">
        <v>41178</v>
      </c>
      <c r="F1746" s="812"/>
      <c r="G1746" s="813"/>
      <c r="H1746" s="813"/>
      <c r="I1746" s="813"/>
      <c r="J1746" s="814"/>
      <c r="K1746" s="815">
        <v>23000000</v>
      </c>
      <c r="L1746" s="816"/>
      <c r="M1746" s="817">
        <v>23000</v>
      </c>
      <c r="N1746" s="818">
        <v>1000</v>
      </c>
      <c r="O1746" s="819"/>
      <c r="P1746" s="819"/>
      <c r="Q1746" s="820">
        <v>1150000</v>
      </c>
      <c r="R1746" s="1161">
        <v>1150</v>
      </c>
    </row>
    <row r="1747" spans="1:18">
      <c r="A1747" s="1159" t="s">
        <v>2023</v>
      </c>
      <c r="B1747" s="1158" t="s">
        <v>1786</v>
      </c>
      <c r="C1747" s="1158" t="s">
        <v>1787</v>
      </c>
      <c r="D1747" s="1158" t="s">
        <v>97</v>
      </c>
      <c r="E1747" s="1160">
        <v>39906</v>
      </c>
      <c r="F1747" s="812" t="s">
        <v>26</v>
      </c>
      <c r="G1747" s="813">
        <v>2765000</v>
      </c>
      <c r="H1747" s="813">
        <v>0</v>
      </c>
      <c r="I1747" s="813">
        <v>6496417.1600000001</v>
      </c>
      <c r="J1747" s="814" t="s">
        <v>673</v>
      </c>
      <c r="K1747" s="815"/>
      <c r="L1747" s="816"/>
      <c r="M1747" s="817"/>
      <c r="N1747" s="818"/>
      <c r="O1747" s="819"/>
      <c r="P1747" s="819"/>
      <c r="Q1747" s="820"/>
      <c r="R1747" s="1161"/>
    </row>
    <row r="1748" spans="1:18">
      <c r="A1748" s="1159"/>
      <c r="B1748" s="1158" t="s">
        <v>1786</v>
      </c>
      <c r="C1748" s="1158" t="s">
        <v>1787</v>
      </c>
      <c r="D1748" s="1158" t="s">
        <v>97</v>
      </c>
      <c r="E1748" s="1160">
        <v>40169</v>
      </c>
      <c r="F1748" s="812"/>
      <c r="G1748" s="813">
        <v>4237000</v>
      </c>
      <c r="H1748" s="813"/>
      <c r="I1748" s="813"/>
      <c r="J1748" s="814"/>
      <c r="K1748" s="815"/>
      <c r="L1748" s="816"/>
      <c r="M1748" s="817"/>
      <c r="N1748" s="818"/>
      <c r="O1748" s="819"/>
      <c r="P1748" s="819"/>
      <c r="Q1748" s="820"/>
      <c r="R1748" s="1161"/>
    </row>
    <row r="1749" spans="1:18">
      <c r="A1749" s="1159"/>
      <c r="B1749" s="1158" t="s">
        <v>1786</v>
      </c>
      <c r="C1749" s="1158" t="s">
        <v>1787</v>
      </c>
      <c r="D1749" s="1158" t="s">
        <v>97</v>
      </c>
      <c r="E1749" s="1160">
        <v>41242</v>
      </c>
      <c r="F1749" s="812"/>
      <c r="G1749" s="813"/>
      <c r="H1749" s="813"/>
      <c r="I1749" s="813"/>
      <c r="J1749" s="814"/>
      <c r="K1749" s="815">
        <v>5251500</v>
      </c>
      <c r="L1749" s="816"/>
      <c r="M1749" s="817">
        <v>7002</v>
      </c>
      <c r="N1749" s="818">
        <v>750</v>
      </c>
      <c r="O1749" s="819">
        <v>-1750500</v>
      </c>
      <c r="P1749" s="819"/>
      <c r="Q1749" s="820">
        <v>124665.75</v>
      </c>
      <c r="R1749" s="1161">
        <v>138</v>
      </c>
    </row>
    <row r="1750" spans="1:18">
      <c r="A1750" s="1159"/>
      <c r="B1750" s="1158" t="s">
        <v>1786</v>
      </c>
      <c r="C1750" s="1158" t="s">
        <v>1787</v>
      </c>
      <c r="D1750" s="1158" t="s">
        <v>97</v>
      </c>
      <c r="E1750" s="1160">
        <v>41285</v>
      </c>
      <c r="F1750" s="812"/>
      <c r="G1750" s="813"/>
      <c r="H1750" s="813"/>
      <c r="I1750" s="813"/>
      <c r="J1750" s="814"/>
      <c r="K1750" s="815"/>
      <c r="L1750" s="816">
        <v>-52515</v>
      </c>
      <c r="M1750" s="817"/>
      <c r="N1750" s="818"/>
      <c r="O1750" s="819"/>
      <c r="P1750" s="819"/>
      <c r="Q1750" s="820"/>
      <c r="R1750" s="1161"/>
    </row>
    <row r="1751" spans="1:18">
      <c r="A1751" s="1159">
        <v>11</v>
      </c>
      <c r="B1751" s="1158" t="s">
        <v>1788</v>
      </c>
      <c r="C1751" s="1158" t="s">
        <v>1789</v>
      </c>
      <c r="D1751" s="1158" t="s">
        <v>89</v>
      </c>
      <c r="E1751" s="1160">
        <v>39773</v>
      </c>
      <c r="F1751" s="812" t="s">
        <v>26</v>
      </c>
      <c r="G1751" s="813">
        <v>215000000</v>
      </c>
      <c r="H1751" s="813">
        <v>0</v>
      </c>
      <c r="I1751" s="813">
        <v>236287500</v>
      </c>
      <c r="J1751" s="814" t="s">
        <v>657</v>
      </c>
      <c r="K1751" s="815"/>
      <c r="L1751" s="816"/>
      <c r="M1751" s="817"/>
      <c r="N1751" s="818"/>
      <c r="O1751" s="819"/>
      <c r="P1751" s="819"/>
      <c r="Q1751" s="820"/>
      <c r="R1751" s="1161"/>
    </row>
    <row r="1752" spans="1:18">
      <c r="A1752" s="1159"/>
      <c r="B1752" s="1158" t="s">
        <v>1788</v>
      </c>
      <c r="C1752" s="1158" t="s">
        <v>1789</v>
      </c>
      <c r="D1752" s="1158" t="s">
        <v>89</v>
      </c>
      <c r="E1752" s="1160">
        <v>40156</v>
      </c>
      <c r="F1752" s="812"/>
      <c r="G1752" s="813"/>
      <c r="H1752" s="813"/>
      <c r="I1752" s="813"/>
      <c r="J1752" s="814"/>
      <c r="K1752" s="815">
        <v>215000000</v>
      </c>
      <c r="L1752" s="816"/>
      <c r="M1752" s="817">
        <v>215000</v>
      </c>
      <c r="N1752" s="818">
        <v>1000</v>
      </c>
      <c r="O1752" s="819"/>
      <c r="P1752" s="819"/>
      <c r="Q1752" s="820"/>
      <c r="R1752" s="1161"/>
    </row>
    <row r="1753" spans="1:18">
      <c r="A1753" s="1159"/>
      <c r="B1753" s="1158" t="s">
        <v>1788</v>
      </c>
      <c r="C1753" s="1158" t="s">
        <v>1789</v>
      </c>
      <c r="D1753" s="1158" t="s">
        <v>89</v>
      </c>
      <c r="E1753" s="1160">
        <v>40177</v>
      </c>
      <c r="F1753" s="812"/>
      <c r="G1753" s="813"/>
      <c r="H1753" s="813"/>
      <c r="I1753" s="813"/>
      <c r="J1753" s="814"/>
      <c r="K1753" s="815"/>
      <c r="L1753" s="816"/>
      <c r="M1753" s="817"/>
      <c r="N1753" s="818"/>
      <c r="O1753" s="819"/>
      <c r="P1753" s="819"/>
      <c r="Q1753" s="820">
        <v>10000000</v>
      </c>
      <c r="R1753" s="1161">
        <v>1647931</v>
      </c>
    </row>
    <row r="1754" spans="1:18">
      <c r="A1754" s="1159" t="s">
        <v>1992</v>
      </c>
      <c r="B1754" s="1158" t="s">
        <v>1790</v>
      </c>
      <c r="C1754" s="1158" t="s">
        <v>1791</v>
      </c>
      <c r="D1754" s="1158" t="s">
        <v>117</v>
      </c>
      <c r="E1754" s="1160">
        <v>39962</v>
      </c>
      <c r="F1754" s="812" t="s">
        <v>49</v>
      </c>
      <c r="G1754" s="813">
        <v>12000000</v>
      </c>
      <c r="H1754" s="813">
        <v>0</v>
      </c>
      <c r="I1754" s="813">
        <v>14075133.27</v>
      </c>
      <c r="J1754" s="814" t="s">
        <v>657</v>
      </c>
      <c r="K1754" s="815"/>
      <c r="L1754" s="816"/>
      <c r="M1754" s="817"/>
      <c r="N1754" s="818"/>
      <c r="O1754" s="819"/>
      <c r="P1754" s="819"/>
      <c r="Q1754" s="820"/>
      <c r="R1754" s="1161"/>
    </row>
    <row r="1755" spans="1:18">
      <c r="A1755" s="1159"/>
      <c r="B1755" s="1158" t="s">
        <v>1790</v>
      </c>
      <c r="C1755" s="1158" t="s">
        <v>1791</v>
      </c>
      <c r="D1755" s="1158" t="s">
        <v>117</v>
      </c>
      <c r="E1755" s="1160">
        <v>40787</v>
      </c>
      <c r="F1755" s="812"/>
      <c r="G1755" s="813"/>
      <c r="H1755" s="813"/>
      <c r="I1755" s="813"/>
      <c r="J1755" s="814"/>
      <c r="K1755" s="815">
        <v>12000000</v>
      </c>
      <c r="L1755" s="816"/>
      <c r="M1755" s="817">
        <v>12000</v>
      </c>
      <c r="N1755" s="818">
        <v>1000</v>
      </c>
      <c r="O1755" s="819"/>
      <c r="P1755" s="819"/>
      <c r="Q1755" s="820">
        <v>600000</v>
      </c>
      <c r="R1755" s="1161">
        <v>60</v>
      </c>
    </row>
    <row r="1756" spans="1:18">
      <c r="A1756" s="1159">
        <v>11</v>
      </c>
      <c r="B1756" s="1158" t="s">
        <v>1792</v>
      </c>
      <c r="C1756" s="1158" t="s">
        <v>1018</v>
      </c>
      <c r="D1756" s="1158" t="s">
        <v>107</v>
      </c>
      <c r="E1756" s="1160">
        <v>39766</v>
      </c>
      <c r="F1756" s="812" t="s">
        <v>26</v>
      </c>
      <c r="G1756" s="813">
        <v>6599000000</v>
      </c>
      <c r="H1756" s="813">
        <v>0</v>
      </c>
      <c r="I1756" s="813">
        <v>6933220416.6700001</v>
      </c>
      <c r="J1756" s="814" t="s">
        <v>657</v>
      </c>
      <c r="K1756" s="815"/>
      <c r="L1756" s="816"/>
      <c r="M1756" s="817"/>
      <c r="N1756" s="818"/>
      <c r="O1756" s="819"/>
      <c r="P1756" s="819"/>
      <c r="Q1756" s="820"/>
      <c r="R1756" s="1161"/>
    </row>
    <row r="1757" spans="1:18">
      <c r="A1757" s="1159"/>
      <c r="B1757" s="1158" t="s">
        <v>1792</v>
      </c>
      <c r="C1757" s="1158" t="s">
        <v>1018</v>
      </c>
      <c r="D1757" s="1158" t="s">
        <v>107</v>
      </c>
      <c r="E1757" s="1160">
        <v>39981</v>
      </c>
      <c r="F1757" s="812"/>
      <c r="G1757" s="813"/>
      <c r="H1757" s="813"/>
      <c r="I1757" s="813"/>
      <c r="J1757" s="814"/>
      <c r="K1757" s="815">
        <v>6599000000</v>
      </c>
      <c r="L1757" s="816"/>
      <c r="M1757" s="817">
        <v>6599000</v>
      </c>
      <c r="N1757" s="818">
        <v>1000</v>
      </c>
      <c r="O1757" s="819"/>
      <c r="P1757" s="819"/>
      <c r="Q1757" s="820"/>
      <c r="R1757" s="1161"/>
    </row>
    <row r="1758" spans="1:18">
      <c r="A1758" s="1159"/>
      <c r="B1758" s="1158" t="s">
        <v>1792</v>
      </c>
      <c r="C1758" s="1158" t="s">
        <v>1018</v>
      </c>
      <c r="D1758" s="1158" t="s">
        <v>107</v>
      </c>
      <c r="E1758" s="1160">
        <v>40009</v>
      </c>
      <c r="F1758" s="812"/>
      <c r="G1758" s="813"/>
      <c r="H1758" s="813"/>
      <c r="I1758" s="813"/>
      <c r="J1758" s="814"/>
      <c r="K1758" s="815"/>
      <c r="L1758" s="816"/>
      <c r="M1758" s="817"/>
      <c r="N1758" s="818"/>
      <c r="O1758" s="819"/>
      <c r="P1758" s="819"/>
      <c r="Q1758" s="820">
        <v>139000000</v>
      </c>
      <c r="R1758" s="1161">
        <v>32679102</v>
      </c>
    </row>
    <row r="1759" spans="1:18">
      <c r="A1759" s="1159">
        <v>8</v>
      </c>
      <c r="B1759" s="1158" t="s">
        <v>1793</v>
      </c>
      <c r="C1759" s="1158" t="s">
        <v>1794</v>
      </c>
      <c r="D1759" s="1158" t="s">
        <v>112</v>
      </c>
      <c r="E1759" s="1160">
        <v>40032</v>
      </c>
      <c r="F1759" s="812" t="s">
        <v>49</v>
      </c>
      <c r="G1759" s="813">
        <v>50236000</v>
      </c>
      <c r="H1759" s="813">
        <v>50236000</v>
      </c>
      <c r="I1759" s="813">
        <v>745311.72</v>
      </c>
      <c r="J1759" s="814" t="s">
        <v>662</v>
      </c>
      <c r="K1759" s="815"/>
      <c r="L1759" s="816"/>
      <c r="M1759" s="817"/>
      <c r="N1759" s="818"/>
      <c r="O1759" s="819"/>
      <c r="P1759" s="819"/>
      <c r="Q1759" s="820"/>
      <c r="R1759" s="1161"/>
    </row>
    <row r="1760" spans="1:18">
      <c r="A1760" s="1159" t="s">
        <v>1992</v>
      </c>
      <c r="B1760" s="1158" t="s">
        <v>1795</v>
      </c>
      <c r="C1760" s="1158" t="s">
        <v>1796</v>
      </c>
      <c r="D1760" s="1158" t="s">
        <v>96</v>
      </c>
      <c r="E1760" s="1160">
        <v>39843</v>
      </c>
      <c r="F1760" s="812" t="s">
        <v>49</v>
      </c>
      <c r="G1760" s="813">
        <v>8950000</v>
      </c>
      <c r="H1760" s="813">
        <v>0</v>
      </c>
      <c r="I1760" s="813">
        <v>10634911.779999999</v>
      </c>
      <c r="J1760" s="814" t="s">
        <v>657</v>
      </c>
      <c r="K1760" s="815"/>
      <c r="L1760" s="816"/>
      <c r="M1760" s="817"/>
      <c r="N1760" s="818"/>
      <c r="O1760" s="819"/>
      <c r="P1760" s="819"/>
      <c r="Q1760" s="820"/>
      <c r="R1760" s="1161"/>
    </row>
    <row r="1761" spans="1:18">
      <c r="A1761" s="1159"/>
      <c r="B1761" s="1158" t="s">
        <v>1795</v>
      </c>
      <c r="C1761" s="1158" t="s">
        <v>1796</v>
      </c>
      <c r="D1761" s="1158" t="s">
        <v>96</v>
      </c>
      <c r="E1761" s="1160">
        <v>40766</v>
      </c>
      <c r="F1761" s="812"/>
      <c r="G1761" s="813"/>
      <c r="H1761" s="813"/>
      <c r="I1761" s="813"/>
      <c r="J1761" s="814"/>
      <c r="K1761" s="815">
        <v>8950000</v>
      </c>
      <c r="L1761" s="816"/>
      <c r="M1761" s="817">
        <v>8950</v>
      </c>
      <c r="N1761" s="818">
        <v>1000</v>
      </c>
      <c r="O1761" s="819"/>
      <c r="P1761" s="819"/>
      <c r="Q1761" s="820">
        <v>450000</v>
      </c>
      <c r="R1761" s="1161">
        <v>45</v>
      </c>
    </row>
    <row r="1762" spans="1:18">
      <c r="A1762" s="1159" t="s">
        <v>2084</v>
      </c>
      <c r="B1762" s="1158" t="s">
        <v>1797</v>
      </c>
      <c r="C1762" s="1158" t="s">
        <v>1512</v>
      </c>
      <c r="D1762" s="1158" t="s">
        <v>81</v>
      </c>
      <c r="E1762" s="1160">
        <v>39766</v>
      </c>
      <c r="F1762" s="812" t="s">
        <v>26</v>
      </c>
      <c r="G1762" s="813">
        <v>298737000</v>
      </c>
      <c r="H1762" s="813">
        <v>0</v>
      </c>
      <c r="I1762" s="813">
        <v>7509920.0700000003</v>
      </c>
      <c r="J1762" s="814" t="s">
        <v>1981</v>
      </c>
      <c r="K1762" s="815"/>
      <c r="L1762" s="816"/>
      <c r="M1762" s="817"/>
      <c r="N1762" s="818"/>
      <c r="O1762" s="819"/>
      <c r="P1762" s="819"/>
      <c r="Q1762" s="820"/>
      <c r="R1762" s="1161"/>
    </row>
    <row r="1763" spans="1:18">
      <c r="A1763" s="1159"/>
      <c r="B1763" s="1158" t="s">
        <v>1797</v>
      </c>
      <c r="C1763" s="1158" t="s">
        <v>1512</v>
      </c>
      <c r="D1763" s="1158" t="s">
        <v>81</v>
      </c>
      <c r="E1763" s="1160">
        <v>40123</v>
      </c>
      <c r="F1763" s="812"/>
      <c r="G1763" s="813"/>
      <c r="H1763" s="813"/>
      <c r="I1763" s="813"/>
      <c r="J1763" s="814"/>
      <c r="K1763" s="815"/>
      <c r="L1763" s="816"/>
      <c r="M1763" s="817"/>
      <c r="N1763" s="818"/>
      <c r="O1763" s="819">
        <v>-298737000</v>
      </c>
      <c r="P1763" s="819"/>
      <c r="Q1763" s="820"/>
      <c r="R1763" s="1161"/>
    </row>
    <row r="1764" spans="1:18">
      <c r="A1764" s="1159" t="s">
        <v>2001</v>
      </c>
      <c r="B1764" s="1158" t="s">
        <v>1798</v>
      </c>
      <c r="C1764" s="1158" t="s">
        <v>836</v>
      </c>
      <c r="D1764" s="1158" t="s">
        <v>85</v>
      </c>
      <c r="E1764" s="1160">
        <v>39766</v>
      </c>
      <c r="F1764" s="812" t="s">
        <v>26</v>
      </c>
      <c r="G1764" s="813">
        <v>214181000</v>
      </c>
      <c r="H1764" s="813">
        <v>0</v>
      </c>
      <c r="I1764" s="813">
        <v>232156554.58000001</v>
      </c>
      <c r="J1764" s="814" t="s">
        <v>657</v>
      </c>
      <c r="K1764" s="815"/>
      <c r="L1764" s="816"/>
      <c r="M1764" s="817"/>
      <c r="N1764" s="818"/>
      <c r="O1764" s="819"/>
      <c r="P1764" s="819"/>
      <c r="Q1764" s="820"/>
      <c r="R1764" s="1161"/>
    </row>
    <row r="1765" spans="1:18">
      <c r="A1765" s="1159"/>
      <c r="B1765" s="1158" t="s">
        <v>1798</v>
      </c>
      <c r="C1765" s="1158" t="s">
        <v>836</v>
      </c>
      <c r="D1765" s="1158" t="s">
        <v>85</v>
      </c>
      <c r="E1765" s="1160">
        <v>40226</v>
      </c>
      <c r="F1765" s="812"/>
      <c r="G1765" s="813"/>
      <c r="H1765" s="813"/>
      <c r="I1765" s="813"/>
      <c r="J1765" s="814"/>
      <c r="K1765" s="815">
        <v>214181000</v>
      </c>
      <c r="L1765" s="816"/>
      <c r="M1765" s="817">
        <v>214181</v>
      </c>
      <c r="N1765" s="818">
        <v>1000</v>
      </c>
      <c r="O1765" s="819"/>
      <c r="P1765" s="819"/>
      <c r="Q1765" s="820"/>
      <c r="R1765" s="1161"/>
    </row>
    <row r="1766" spans="1:18">
      <c r="A1766" s="1159"/>
      <c r="B1766" s="1158" t="s">
        <v>1798</v>
      </c>
      <c r="C1766" s="1158" t="s">
        <v>836</v>
      </c>
      <c r="D1766" s="1158" t="s">
        <v>85</v>
      </c>
      <c r="E1766" s="1160">
        <v>40268</v>
      </c>
      <c r="F1766" s="812"/>
      <c r="G1766" s="813"/>
      <c r="H1766" s="813"/>
      <c r="I1766" s="813"/>
      <c r="J1766" s="814"/>
      <c r="K1766" s="815"/>
      <c r="L1766" s="816"/>
      <c r="M1766" s="817"/>
      <c r="N1766" s="818"/>
      <c r="O1766" s="819"/>
      <c r="P1766" s="819"/>
      <c r="Q1766" s="820">
        <v>4500000</v>
      </c>
      <c r="R1766" s="1161">
        <v>1110898</v>
      </c>
    </row>
    <row r="1767" spans="1:18">
      <c r="A1767" s="1159" t="s">
        <v>2037</v>
      </c>
      <c r="B1767" s="1158" t="s">
        <v>1799</v>
      </c>
      <c r="C1767" s="1158" t="s">
        <v>1353</v>
      </c>
      <c r="D1767" s="1158" t="s">
        <v>55</v>
      </c>
      <c r="E1767" s="1160">
        <v>39934</v>
      </c>
      <c r="F1767" s="812" t="s">
        <v>26</v>
      </c>
      <c r="G1767" s="813">
        <v>3194000</v>
      </c>
      <c r="H1767" s="813">
        <v>0</v>
      </c>
      <c r="I1767" s="813">
        <v>7031291.6500000004</v>
      </c>
      <c r="J1767" s="814" t="s">
        <v>657</v>
      </c>
      <c r="K1767" s="815"/>
      <c r="L1767" s="816"/>
      <c r="M1767" s="817"/>
      <c r="N1767" s="818"/>
      <c r="O1767" s="819"/>
      <c r="P1767" s="819"/>
      <c r="Q1767" s="820"/>
      <c r="R1767" s="1161"/>
    </row>
    <row r="1768" spans="1:18">
      <c r="A1768" s="1159"/>
      <c r="B1768" s="1158" t="s">
        <v>1799</v>
      </c>
      <c r="C1768" s="1158" t="s">
        <v>1353</v>
      </c>
      <c r="D1768" s="1158" t="s">
        <v>55</v>
      </c>
      <c r="E1768" s="1160">
        <v>40165</v>
      </c>
      <c r="F1768" s="812"/>
      <c r="G1768" s="813">
        <v>2997000</v>
      </c>
      <c r="H1768" s="813"/>
      <c r="I1768" s="813"/>
      <c r="J1768" s="814"/>
      <c r="K1768" s="815"/>
      <c r="L1768" s="816"/>
      <c r="M1768" s="817"/>
      <c r="N1768" s="818"/>
      <c r="O1768" s="819"/>
      <c r="P1768" s="819"/>
      <c r="Q1768" s="820"/>
      <c r="R1768" s="1161"/>
    </row>
    <row r="1769" spans="1:18">
      <c r="A1769" s="1159"/>
      <c r="B1769" s="1158" t="s">
        <v>1799</v>
      </c>
      <c r="C1769" s="1158" t="s">
        <v>1353</v>
      </c>
      <c r="D1769" s="1158" t="s">
        <v>55</v>
      </c>
      <c r="E1769" s="1160">
        <v>40808</v>
      </c>
      <c r="F1769" s="812"/>
      <c r="G1769" s="813"/>
      <c r="H1769" s="813"/>
      <c r="I1769" s="813"/>
      <c r="J1769" s="814"/>
      <c r="K1769" s="815">
        <v>6191000</v>
      </c>
      <c r="L1769" s="816"/>
      <c r="M1769" s="817">
        <v>6191</v>
      </c>
      <c r="N1769" s="818">
        <v>1000</v>
      </c>
      <c r="O1769" s="819"/>
      <c r="P1769" s="819"/>
      <c r="Q1769" s="820">
        <v>160000</v>
      </c>
      <c r="R1769" s="1161">
        <v>160</v>
      </c>
    </row>
    <row r="1770" spans="1:18">
      <c r="A1770" s="1159" t="s">
        <v>2085</v>
      </c>
      <c r="B1770" s="1158" t="s">
        <v>1800</v>
      </c>
      <c r="C1770" s="1158" t="s">
        <v>1801</v>
      </c>
      <c r="D1770" s="1158" t="s">
        <v>135</v>
      </c>
      <c r="E1770" s="1160">
        <v>40176</v>
      </c>
      <c r="F1770" s="812" t="s">
        <v>49</v>
      </c>
      <c r="G1770" s="813">
        <v>2179000</v>
      </c>
      <c r="H1770" s="813">
        <v>0</v>
      </c>
      <c r="I1770" s="813">
        <v>2639873.33</v>
      </c>
      <c r="J1770" s="814" t="s">
        <v>657</v>
      </c>
      <c r="K1770" s="815"/>
      <c r="L1770" s="816"/>
      <c r="M1770" s="817"/>
      <c r="N1770" s="818"/>
      <c r="O1770" s="819"/>
      <c r="P1770" s="819"/>
      <c r="Q1770" s="820"/>
      <c r="R1770" s="1161"/>
    </row>
    <row r="1771" spans="1:18">
      <c r="A1771" s="1159"/>
      <c r="B1771" s="1158" t="s">
        <v>1800</v>
      </c>
      <c r="C1771" s="1158" t="s">
        <v>1801</v>
      </c>
      <c r="D1771" s="1158" t="s">
        <v>135</v>
      </c>
      <c r="E1771" s="1160">
        <v>41115</v>
      </c>
      <c r="F1771" s="812"/>
      <c r="G1771" s="813"/>
      <c r="H1771" s="813"/>
      <c r="I1771" s="813"/>
      <c r="J1771" s="814"/>
      <c r="K1771" s="815">
        <v>600000</v>
      </c>
      <c r="L1771" s="816"/>
      <c r="M1771" s="817">
        <v>600</v>
      </c>
      <c r="N1771" s="818">
        <v>1000</v>
      </c>
      <c r="O1771" s="819"/>
      <c r="P1771" s="819"/>
      <c r="Q1771" s="820"/>
      <c r="R1771" s="1161"/>
    </row>
    <row r="1772" spans="1:18">
      <c r="A1772" s="1159"/>
      <c r="B1772" s="1158" t="s">
        <v>1800</v>
      </c>
      <c r="C1772" s="1158" t="s">
        <v>1801</v>
      </c>
      <c r="D1772" s="1158" t="s">
        <v>135</v>
      </c>
      <c r="E1772" s="1160">
        <v>41549</v>
      </c>
      <c r="F1772" s="812"/>
      <c r="G1772" s="813"/>
      <c r="H1772" s="813"/>
      <c r="I1772" s="813"/>
      <c r="J1772" s="814"/>
      <c r="K1772" s="815">
        <v>1579000</v>
      </c>
      <c r="L1772" s="816"/>
      <c r="M1772" s="817">
        <v>1579</v>
      </c>
      <c r="N1772" s="818">
        <v>1000</v>
      </c>
      <c r="O1772" s="819"/>
      <c r="P1772" s="819"/>
      <c r="Q1772" s="820">
        <v>65000</v>
      </c>
      <c r="R1772" s="1161">
        <v>65</v>
      </c>
    </row>
    <row r="1773" spans="1:18">
      <c r="A1773" s="1159" t="s">
        <v>2086</v>
      </c>
      <c r="B1773" s="1158" t="s">
        <v>1802</v>
      </c>
      <c r="C1773" s="1158" t="s">
        <v>915</v>
      </c>
      <c r="D1773" s="1158" t="s">
        <v>131</v>
      </c>
      <c r="E1773" s="1160">
        <v>39801</v>
      </c>
      <c r="F1773" s="812" t="s">
        <v>26</v>
      </c>
      <c r="G1773" s="813">
        <v>59000000</v>
      </c>
      <c r="H1773" s="813">
        <v>0</v>
      </c>
      <c r="I1773" s="813">
        <v>62145972.219999999</v>
      </c>
      <c r="J1773" s="814" t="s">
        <v>657</v>
      </c>
      <c r="K1773" s="815"/>
      <c r="L1773" s="816"/>
      <c r="M1773" s="817"/>
      <c r="N1773" s="818"/>
      <c r="O1773" s="819"/>
      <c r="P1773" s="819"/>
      <c r="Q1773" s="820"/>
      <c r="R1773" s="1161"/>
    </row>
    <row r="1774" spans="1:18">
      <c r="A1774" s="1159"/>
      <c r="B1774" s="1158" t="s">
        <v>1802</v>
      </c>
      <c r="C1774" s="1158" t="s">
        <v>915</v>
      </c>
      <c r="D1774" s="1158" t="s">
        <v>131</v>
      </c>
      <c r="E1774" s="1160">
        <v>40135</v>
      </c>
      <c r="F1774" s="812"/>
      <c r="G1774" s="813"/>
      <c r="H1774" s="813"/>
      <c r="I1774" s="813"/>
      <c r="J1774" s="814"/>
      <c r="K1774" s="815">
        <v>59000000</v>
      </c>
      <c r="L1774" s="816"/>
      <c r="M1774" s="817">
        <v>59000</v>
      </c>
      <c r="N1774" s="818">
        <v>1000</v>
      </c>
      <c r="O1774" s="819"/>
      <c r="P1774" s="819"/>
      <c r="Q1774" s="820"/>
      <c r="R1774" s="1161"/>
    </row>
    <row r="1775" spans="1:18">
      <c r="A1775" s="1159"/>
      <c r="B1775" s="1158" t="s">
        <v>1802</v>
      </c>
      <c r="C1775" s="1158" t="s">
        <v>915</v>
      </c>
      <c r="D1775" s="1158" t="s">
        <v>131</v>
      </c>
      <c r="E1775" s="1160">
        <v>40170</v>
      </c>
      <c r="F1775" s="812"/>
      <c r="G1775" s="813"/>
      <c r="H1775" s="813"/>
      <c r="I1775" s="813"/>
      <c r="J1775" s="814"/>
      <c r="K1775" s="815"/>
      <c r="L1775" s="816"/>
      <c r="M1775" s="817"/>
      <c r="N1775" s="818"/>
      <c r="O1775" s="819"/>
      <c r="P1775" s="819"/>
      <c r="Q1775" s="820">
        <v>450000</v>
      </c>
      <c r="R1775" s="1161">
        <v>211318</v>
      </c>
    </row>
    <row r="1776" spans="1:18">
      <c r="A1776" s="1159">
        <v>8</v>
      </c>
      <c r="B1776" s="1158" t="s">
        <v>1803</v>
      </c>
      <c r="C1776" s="1158" t="s">
        <v>1804</v>
      </c>
      <c r="D1776" s="1158" t="s">
        <v>81</v>
      </c>
      <c r="E1776" s="1160">
        <v>39864</v>
      </c>
      <c r="F1776" s="812" t="s">
        <v>49</v>
      </c>
      <c r="G1776" s="813">
        <v>8700000</v>
      </c>
      <c r="H1776" s="813">
        <v>8700000</v>
      </c>
      <c r="I1776" s="813">
        <v>0</v>
      </c>
      <c r="J1776" s="814" t="s">
        <v>662</v>
      </c>
      <c r="K1776" s="815"/>
      <c r="L1776" s="816"/>
      <c r="M1776" s="817"/>
      <c r="N1776" s="818"/>
      <c r="O1776" s="819"/>
      <c r="P1776" s="819"/>
      <c r="Q1776" s="820"/>
      <c r="R1776" s="1161"/>
    </row>
    <row r="1777" spans="1:18">
      <c r="A1777" s="1159"/>
      <c r="B1777" s="1158" t="s">
        <v>1805</v>
      </c>
      <c r="C1777" s="1158" t="s">
        <v>1806</v>
      </c>
      <c r="D1777" s="1158" t="s">
        <v>38</v>
      </c>
      <c r="E1777" s="1160">
        <v>39829</v>
      </c>
      <c r="F1777" s="812" t="s">
        <v>26</v>
      </c>
      <c r="G1777" s="813">
        <v>20600000</v>
      </c>
      <c r="H1777" s="813">
        <v>0</v>
      </c>
      <c r="I1777" s="813">
        <v>20315924.719999999</v>
      </c>
      <c r="J1777" s="814" t="s">
        <v>673</v>
      </c>
      <c r="K1777" s="815"/>
      <c r="L1777" s="816"/>
      <c r="M1777" s="817"/>
      <c r="N1777" s="818"/>
      <c r="O1777" s="819"/>
      <c r="P1777" s="819"/>
      <c r="Q1777" s="820"/>
      <c r="R1777" s="1161"/>
    </row>
    <row r="1778" spans="1:18">
      <c r="A1778" s="1159"/>
      <c r="B1778" s="1158" t="s">
        <v>1805</v>
      </c>
      <c r="C1778" s="1158" t="s">
        <v>1806</v>
      </c>
      <c r="D1778" s="1158" t="s">
        <v>38</v>
      </c>
      <c r="E1778" s="1160">
        <v>41079</v>
      </c>
      <c r="F1778" s="812"/>
      <c r="G1778" s="813"/>
      <c r="H1778" s="813"/>
      <c r="I1778" s="813"/>
      <c r="J1778" s="814"/>
      <c r="K1778" s="815">
        <v>17005300</v>
      </c>
      <c r="L1778" s="816">
        <v>-255079.5</v>
      </c>
      <c r="M1778" s="817">
        <v>20600</v>
      </c>
      <c r="N1778" s="818">
        <v>825.5</v>
      </c>
      <c r="O1778" s="819">
        <v>-3594700</v>
      </c>
      <c r="P1778" s="819"/>
      <c r="Q1778" s="820"/>
      <c r="R1778" s="1161"/>
    </row>
    <row r="1779" spans="1:18">
      <c r="A1779" s="1159"/>
      <c r="B1779" s="1158" t="s">
        <v>1805</v>
      </c>
      <c r="C1779" s="1158" t="s">
        <v>1806</v>
      </c>
      <c r="D1779" s="1158" t="s">
        <v>38</v>
      </c>
      <c r="E1779" s="1160">
        <v>41108</v>
      </c>
      <c r="F1779" s="812"/>
      <c r="G1779" s="813"/>
      <c r="H1779" s="813"/>
      <c r="I1779" s="813"/>
      <c r="J1779" s="814"/>
      <c r="K1779" s="815"/>
      <c r="L1779" s="816"/>
      <c r="M1779" s="817"/>
      <c r="N1779" s="818"/>
      <c r="O1779" s="819"/>
      <c r="P1779" s="819"/>
      <c r="Q1779" s="820">
        <v>38000</v>
      </c>
      <c r="R1779" s="1161">
        <v>311492</v>
      </c>
    </row>
    <row r="1780" spans="1:18">
      <c r="A1780" s="1159" t="s">
        <v>2033</v>
      </c>
      <c r="B1780" s="1158" t="s">
        <v>1807</v>
      </c>
      <c r="C1780" s="1158" t="s">
        <v>1808</v>
      </c>
      <c r="D1780" s="1158" t="s">
        <v>108</v>
      </c>
      <c r="E1780" s="1160">
        <v>39805</v>
      </c>
      <c r="F1780" s="812" t="s">
        <v>26</v>
      </c>
      <c r="G1780" s="813">
        <v>10300000</v>
      </c>
      <c r="H1780" s="813">
        <v>0</v>
      </c>
      <c r="I1780" s="813">
        <v>11172638.890000001</v>
      </c>
      <c r="J1780" s="814" t="s">
        <v>707</v>
      </c>
      <c r="K1780" s="815"/>
      <c r="L1780" s="816"/>
      <c r="M1780" s="817"/>
      <c r="N1780" s="818"/>
      <c r="O1780" s="819"/>
      <c r="P1780" s="819"/>
      <c r="Q1780" s="820"/>
      <c r="R1780" s="1161"/>
    </row>
    <row r="1781" spans="1:18">
      <c r="A1781" s="1159"/>
      <c r="B1781" s="1158" t="s">
        <v>1807</v>
      </c>
      <c r="C1781" s="1158" t="s">
        <v>1808</v>
      </c>
      <c r="D1781" s="1158" t="s">
        <v>108</v>
      </c>
      <c r="E1781" s="1160">
        <v>40424</v>
      </c>
      <c r="F1781" s="812"/>
      <c r="G1781" s="813"/>
      <c r="H1781" s="813"/>
      <c r="I1781" s="813"/>
      <c r="J1781" s="814"/>
      <c r="K1781" s="815">
        <v>10300000</v>
      </c>
      <c r="L1781" s="816"/>
      <c r="M1781" s="817">
        <v>10300</v>
      </c>
      <c r="N1781" s="818">
        <v>1000</v>
      </c>
      <c r="O1781" s="819"/>
      <c r="P1781" s="819"/>
      <c r="Q1781" s="820"/>
      <c r="R1781" s="1161"/>
    </row>
    <row r="1782" spans="1:18">
      <c r="A1782" s="1159" t="s">
        <v>2025</v>
      </c>
      <c r="B1782" s="1158" t="s">
        <v>1809</v>
      </c>
      <c r="C1782" s="1158" t="s">
        <v>1810</v>
      </c>
      <c r="D1782" s="1158" t="s">
        <v>105</v>
      </c>
      <c r="E1782" s="1160">
        <v>39955</v>
      </c>
      <c r="F1782" s="812" t="s">
        <v>160</v>
      </c>
      <c r="G1782" s="813">
        <v>14400000</v>
      </c>
      <c r="H1782" s="813">
        <v>0</v>
      </c>
      <c r="I1782" s="813">
        <v>18882079.620000001</v>
      </c>
      <c r="J1782" s="814" t="s">
        <v>657</v>
      </c>
      <c r="K1782" s="815"/>
      <c r="L1782" s="816"/>
      <c r="M1782" s="817"/>
      <c r="N1782" s="818"/>
      <c r="O1782" s="819"/>
      <c r="P1782" s="819"/>
      <c r="Q1782" s="820"/>
      <c r="R1782" s="1161"/>
    </row>
    <row r="1783" spans="1:18">
      <c r="A1783" s="1159"/>
      <c r="B1783" s="1158" t="s">
        <v>1809</v>
      </c>
      <c r="C1783" s="1158" t="s">
        <v>1810</v>
      </c>
      <c r="D1783" s="1158" t="s">
        <v>105</v>
      </c>
      <c r="E1783" s="1160">
        <v>41093</v>
      </c>
      <c r="F1783" s="812"/>
      <c r="G1783" s="813"/>
      <c r="H1783" s="813"/>
      <c r="I1783" s="813"/>
      <c r="J1783" s="814"/>
      <c r="K1783" s="815">
        <v>14400000</v>
      </c>
      <c r="L1783" s="816"/>
      <c r="M1783" s="817">
        <v>14400000</v>
      </c>
      <c r="N1783" s="818">
        <v>1</v>
      </c>
      <c r="O1783" s="819"/>
      <c r="P1783" s="819"/>
      <c r="Q1783" s="820">
        <v>720000</v>
      </c>
      <c r="R1783" s="1161">
        <v>720000</v>
      </c>
    </row>
    <row r="1784" spans="1:18">
      <c r="A1784" s="1159"/>
      <c r="B1784" s="1158" t="s">
        <v>1811</v>
      </c>
      <c r="C1784" s="1158" t="s">
        <v>1812</v>
      </c>
      <c r="D1784" s="1158" t="s">
        <v>105</v>
      </c>
      <c r="E1784" s="1160">
        <v>39787</v>
      </c>
      <c r="F1784" s="812" t="s">
        <v>26</v>
      </c>
      <c r="G1784" s="813">
        <v>180000000</v>
      </c>
      <c r="H1784" s="813">
        <v>0</v>
      </c>
      <c r="I1784" s="813">
        <v>210367527</v>
      </c>
      <c r="J1784" s="814" t="s">
        <v>673</v>
      </c>
      <c r="K1784" s="815"/>
      <c r="L1784" s="816"/>
      <c r="M1784" s="817"/>
      <c r="N1784" s="818"/>
      <c r="O1784" s="819"/>
      <c r="P1784" s="819"/>
      <c r="Q1784" s="820"/>
      <c r="R1784" s="1161"/>
    </row>
    <row r="1785" spans="1:18">
      <c r="A1785" s="1159"/>
      <c r="B1785" s="1158" t="s">
        <v>1811</v>
      </c>
      <c r="C1785" s="1158" t="s">
        <v>1812</v>
      </c>
      <c r="D1785" s="1158" t="s">
        <v>105</v>
      </c>
      <c r="E1785" s="1160">
        <v>41359</v>
      </c>
      <c r="F1785" s="812"/>
      <c r="G1785" s="813"/>
      <c r="H1785" s="813"/>
      <c r="I1785" s="813"/>
      <c r="J1785" s="814"/>
      <c r="K1785" s="815">
        <v>1516900</v>
      </c>
      <c r="L1785" s="816"/>
      <c r="M1785" s="817">
        <v>1576</v>
      </c>
      <c r="N1785" s="818">
        <v>962.5</v>
      </c>
      <c r="O1785" s="819">
        <v>-59100</v>
      </c>
      <c r="P1785" s="819"/>
      <c r="Q1785" s="820"/>
      <c r="R1785" s="1161"/>
    </row>
    <row r="1786" spans="1:18">
      <c r="A1786" s="1159"/>
      <c r="B1786" s="1158" t="s">
        <v>1811</v>
      </c>
      <c r="C1786" s="1158" t="s">
        <v>1812</v>
      </c>
      <c r="D1786" s="1158" t="s">
        <v>105</v>
      </c>
      <c r="E1786" s="1160">
        <v>41360</v>
      </c>
      <c r="F1786" s="812"/>
      <c r="G1786" s="813"/>
      <c r="H1786" s="813"/>
      <c r="I1786" s="813"/>
      <c r="J1786" s="814"/>
      <c r="K1786" s="815">
        <v>12587575</v>
      </c>
      <c r="L1786" s="816"/>
      <c r="M1786" s="817">
        <v>13078</v>
      </c>
      <c r="N1786" s="818">
        <v>962.5</v>
      </c>
      <c r="O1786" s="819">
        <v>-490425</v>
      </c>
      <c r="P1786" s="819"/>
      <c r="Q1786" s="820"/>
      <c r="R1786" s="1161"/>
    </row>
    <row r="1787" spans="1:18">
      <c r="A1787" s="1159"/>
      <c r="B1787" s="1158" t="s">
        <v>1811</v>
      </c>
      <c r="C1787" s="1158" t="s">
        <v>1812</v>
      </c>
      <c r="D1787" s="1158" t="s">
        <v>105</v>
      </c>
      <c r="E1787" s="1160">
        <v>41361</v>
      </c>
      <c r="F1787" s="812"/>
      <c r="G1787" s="813"/>
      <c r="H1787" s="813"/>
      <c r="I1787" s="813"/>
      <c r="J1787" s="814"/>
      <c r="K1787" s="815">
        <v>159145525</v>
      </c>
      <c r="L1787" s="816"/>
      <c r="M1787" s="817">
        <v>165346</v>
      </c>
      <c r="N1787" s="818">
        <v>962.5</v>
      </c>
      <c r="O1787" s="819">
        <v>-6200475</v>
      </c>
      <c r="P1787" s="819"/>
      <c r="Q1787" s="820"/>
      <c r="R1787" s="1161"/>
    </row>
    <row r="1788" spans="1:18">
      <c r="A1788" s="1159"/>
      <c r="B1788" s="1158" t="s">
        <v>1811</v>
      </c>
      <c r="C1788" s="1158" t="s">
        <v>1812</v>
      </c>
      <c r="D1788" s="1158" t="s">
        <v>105</v>
      </c>
      <c r="E1788" s="1160">
        <v>41373</v>
      </c>
      <c r="F1788" s="812"/>
      <c r="G1788" s="813"/>
      <c r="H1788" s="813"/>
      <c r="I1788" s="813"/>
      <c r="J1788" s="814"/>
      <c r="K1788" s="815"/>
      <c r="L1788" s="816">
        <v>-1732500</v>
      </c>
      <c r="M1788" s="817"/>
      <c r="N1788" s="818"/>
      <c r="O1788" s="819"/>
      <c r="P1788" s="819"/>
      <c r="Q1788" s="820"/>
      <c r="R1788" s="1161"/>
    </row>
    <row r="1789" spans="1:18">
      <c r="A1789" s="1159"/>
      <c r="B1789" s="1158" t="s">
        <v>1811</v>
      </c>
      <c r="C1789" s="1158" t="s">
        <v>1812</v>
      </c>
      <c r="D1789" s="1158" t="s">
        <v>105</v>
      </c>
      <c r="E1789" s="1160">
        <v>41435</v>
      </c>
      <c r="F1789" s="812"/>
      <c r="G1789" s="813"/>
      <c r="H1789" s="813"/>
      <c r="I1789" s="813"/>
      <c r="J1789" s="814"/>
      <c r="K1789" s="815"/>
      <c r="L1789" s="816"/>
      <c r="M1789" s="817"/>
      <c r="N1789" s="818"/>
      <c r="O1789" s="819"/>
      <c r="P1789" s="819"/>
      <c r="Q1789" s="820">
        <v>6677</v>
      </c>
      <c r="R1789" s="1161">
        <v>219908.4</v>
      </c>
    </row>
    <row r="1790" spans="1:18">
      <c r="A1790" s="1159" t="s">
        <v>2056</v>
      </c>
      <c r="B1790" s="1158" t="s">
        <v>1813</v>
      </c>
      <c r="C1790" s="1158" t="s">
        <v>1814</v>
      </c>
      <c r="D1790" s="1158" t="s">
        <v>131</v>
      </c>
      <c r="E1790" s="1160">
        <v>39829</v>
      </c>
      <c r="F1790" s="812" t="s">
        <v>49</v>
      </c>
      <c r="G1790" s="813">
        <v>5658000</v>
      </c>
      <c r="H1790" s="813">
        <v>0</v>
      </c>
      <c r="I1790" s="813">
        <v>6649963.9199999999</v>
      </c>
      <c r="J1790" s="814" t="s">
        <v>657</v>
      </c>
      <c r="K1790" s="815"/>
      <c r="L1790" s="816"/>
      <c r="M1790" s="817"/>
      <c r="N1790" s="818"/>
      <c r="O1790" s="819"/>
      <c r="P1790" s="819"/>
      <c r="Q1790" s="820"/>
      <c r="R1790" s="1161"/>
    </row>
    <row r="1791" spans="1:18">
      <c r="A1791" s="1159"/>
      <c r="B1791" s="1158" t="s">
        <v>1813</v>
      </c>
      <c r="C1791" s="1158" t="s">
        <v>1814</v>
      </c>
      <c r="D1791" s="1158" t="s">
        <v>131</v>
      </c>
      <c r="E1791" s="1160">
        <v>40527</v>
      </c>
      <c r="F1791" s="812"/>
      <c r="G1791" s="813"/>
      <c r="H1791" s="813"/>
      <c r="I1791" s="813"/>
      <c r="J1791" s="814"/>
      <c r="K1791" s="815">
        <v>3000000</v>
      </c>
      <c r="L1791" s="816"/>
      <c r="M1791" s="817">
        <v>3000</v>
      </c>
      <c r="N1791" s="818">
        <v>1000</v>
      </c>
      <c r="O1791" s="819"/>
      <c r="P1791" s="819"/>
      <c r="Q1791" s="820"/>
      <c r="R1791" s="1161"/>
    </row>
    <row r="1792" spans="1:18">
      <c r="A1792" s="1159"/>
      <c r="B1792" s="1158" t="s">
        <v>1813</v>
      </c>
      <c r="C1792" s="1158" t="s">
        <v>1814</v>
      </c>
      <c r="D1792" s="1158" t="s">
        <v>131</v>
      </c>
      <c r="E1792" s="1160">
        <v>40801</v>
      </c>
      <c r="F1792" s="812"/>
      <c r="G1792" s="813"/>
      <c r="H1792" s="813"/>
      <c r="I1792" s="813"/>
      <c r="J1792" s="814"/>
      <c r="K1792" s="815">
        <v>2658000</v>
      </c>
      <c r="L1792" s="816"/>
      <c r="M1792" s="817">
        <v>2658</v>
      </c>
      <c r="N1792" s="818">
        <v>1000</v>
      </c>
      <c r="O1792" s="819"/>
      <c r="P1792" s="819"/>
      <c r="Q1792" s="820">
        <v>283000</v>
      </c>
      <c r="R1792" s="1161">
        <v>283</v>
      </c>
    </row>
    <row r="1793" spans="1:18">
      <c r="A1793" s="1159">
        <v>11</v>
      </c>
      <c r="B1793" s="1158" t="s">
        <v>1815</v>
      </c>
      <c r="C1793" s="1158" t="s">
        <v>1816</v>
      </c>
      <c r="D1793" s="1158" t="s">
        <v>151</v>
      </c>
      <c r="E1793" s="1160">
        <v>39787</v>
      </c>
      <c r="F1793" s="812" t="s">
        <v>26</v>
      </c>
      <c r="G1793" s="813">
        <v>20649000</v>
      </c>
      <c r="H1793" s="813">
        <v>0</v>
      </c>
      <c r="I1793" s="813">
        <v>28013814.5</v>
      </c>
      <c r="J1793" s="814" t="s">
        <v>657</v>
      </c>
      <c r="K1793" s="815"/>
      <c r="L1793" s="816"/>
      <c r="M1793" s="817"/>
      <c r="N1793" s="818"/>
      <c r="O1793" s="819"/>
      <c r="P1793" s="819"/>
      <c r="Q1793" s="820"/>
      <c r="R1793" s="1161"/>
    </row>
    <row r="1794" spans="1:18">
      <c r="A1794" s="1159"/>
      <c r="B1794" s="1158" t="s">
        <v>1815</v>
      </c>
      <c r="C1794" s="1158" t="s">
        <v>1816</v>
      </c>
      <c r="D1794" s="1158" t="s">
        <v>151</v>
      </c>
      <c r="E1794" s="1160">
        <v>41409</v>
      </c>
      <c r="F1794" s="812"/>
      <c r="G1794" s="813"/>
      <c r="H1794" s="813"/>
      <c r="I1794" s="813"/>
      <c r="J1794" s="814"/>
      <c r="K1794" s="815">
        <v>10324000</v>
      </c>
      <c r="L1794" s="816"/>
      <c r="M1794" s="817">
        <v>10324</v>
      </c>
      <c r="N1794" s="818">
        <v>1000</v>
      </c>
      <c r="O1794" s="819"/>
      <c r="P1794" s="819"/>
      <c r="Q1794" s="820"/>
      <c r="R1794" s="1161"/>
    </row>
    <row r="1795" spans="1:18">
      <c r="A1795" s="1159"/>
      <c r="B1795" s="1158" t="s">
        <v>1815</v>
      </c>
      <c r="C1795" s="1158" t="s">
        <v>1816</v>
      </c>
      <c r="D1795" s="1158" t="s">
        <v>151</v>
      </c>
      <c r="E1795" s="1160">
        <v>41458</v>
      </c>
      <c r="F1795" s="812"/>
      <c r="G1795" s="813"/>
      <c r="H1795" s="813"/>
      <c r="I1795" s="813"/>
      <c r="J1795" s="814"/>
      <c r="K1795" s="815">
        <v>10325000</v>
      </c>
      <c r="L1795" s="816"/>
      <c r="M1795" s="817">
        <v>10325</v>
      </c>
      <c r="N1795" s="818">
        <v>1000</v>
      </c>
      <c r="O1795" s="819"/>
      <c r="P1795" s="819"/>
      <c r="Q1795" s="820"/>
      <c r="R1795" s="1161"/>
    </row>
    <row r="1796" spans="1:18">
      <c r="A1796" s="1159"/>
      <c r="B1796" s="1158" t="s">
        <v>1815</v>
      </c>
      <c r="C1796" s="1158" t="s">
        <v>1816</v>
      </c>
      <c r="D1796" s="1158" t="s">
        <v>151</v>
      </c>
      <c r="E1796" s="1160">
        <v>41514</v>
      </c>
      <c r="F1796" s="812"/>
      <c r="G1796" s="813"/>
      <c r="H1796" s="813"/>
      <c r="I1796" s="813"/>
      <c r="J1796" s="814"/>
      <c r="K1796" s="815"/>
      <c r="L1796" s="816"/>
      <c r="M1796" s="817"/>
      <c r="N1796" s="818"/>
      <c r="O1796" s="819"/>
      <c r="P1796" s="819"/>
      <c r="Q1796" s="820">
        <v>2707314</v>
      </c>
      <c r="R1796" s="1161">
        <v>764778</v>
      </c>
    </row>
    <row r="1797" spans="1:18">
      <c r="A1797" s="1159">
        <v>8</v>
      </c>
      <c r="B1797" s="1158" t="s">
        <v>1817</v>
      </c>
      <c r="C1797" s="1158" t="s">
        <v>1818</v>
      </c>
      <c r="D1797" s="1158" t="s">
        <v>101</v>
      </c>
      <c r="E1797" s="1160">
        <v>39955</v>
      </c>
      <c r="F1797" s="812" t="s">
        <v>49</v>
      </c>
      <c r="G1797" s="813">
        <v>9900000</v>
      </c>
      <c r="H1797" s="813">
        <v>0</v>
      </c>
      <c r="I1797" s="813">
        <v>12066668.65</v>
      </c>
      <c r="J1797" s="814" t="s">
        <v>673</v>
      </c>
      <c r="K1797" s="815"/>
      <c r="L1797" s="816"/>
      <c r="M1797" s="817"/>
      <c r="N1797" s="818"/>
      <c r="O1797" s="819"/>
      <c r="P1797" s="819"/>
      <c r="Q1797" s="820"/>
      <c r="R1797" s="1161"/>
    </row>
    <row r="1798" spans="1:18">
      <c r="A1798" s="1159"/>
      <c r="B1798" s="1158" t="s">
        <v>1817</v>
      </c>
      <c r="C1798" s="1158" t="s">
        <v>1818</v>
      </c>
      <c r="D1798" s="1158" t="s">
        <v>101</v>
      </c>
      <c r="E1798" s="1160">
        <v>41494</v>
      </c>
      <c r="F1798" s="812"/>
      <c r="G1798" s="813"/>
      <c r="H1798" s="813"/>
      <c r="I1798" s="813"/>
      <c r="J1798" s="814"/>
      <c r="K1798" s="815">
        <v>237527.5</v>
      </c>
      <c r="L1798" s="816"/>
      <c r="M1798" s="817">
        <v>250</v>
      </c>
      <c r="N1798" s="818">
        <v>950.1</v>
      </c>
      <c r="O1798" s="819">
        <v>-12472.5</v>
      </c>
      <c r="P1798" s="819"/>
      <c r="Q1798" s="820"/>
      <c r="R1798" s="1161"/>
    </row>
    <row r="1799" spans="1:18">
      <c r="A1799" s="1159"/>
      <c r="B1799" s="1158" t="s">
        <v>1817</v>
      </c>
      <c r="C1799" s="1158" t="s">
        <v>1818</v>
      </c>
      <c r="D1799" s="1158" t="s">
        <v>101</v>
      </c>
      <c r="E1799" s="1160">
        <v>41498</v>
      </c>
      <c r="F1799" s="812"/>
      <c r="G1799" s="813"/>
      <c r="H1799" s="813"/>
      <c r="I1799" s="813"/>
      <c r="J1799" s="814"/>
      <c r="K1799" s="815">
        <v>9168561.5</v>
      </c>
      <c r="L1799" s="816"/>
      <c r="M1799" s="817">
        <v>9650</v>
      </c>
      <c r="N1799" s="818">
        <v>950.1</v>
      </c>
      <c r="O1799" s="819">
        <v>-481438.5</v>
      </c>
      <c r="P1799" s="819"/>
      <c r="Q1799" s="820">
        <v>476573.62</v>
      </c>
      <c r="R1799" s="1161">
        <v>495</v>
      </c>
    </row>
    <row r="1800" spans="1:18">
      <c r="A1800" s="1159"/>
      <c r="B1800" s="1158" t="s">
        <v>1817</v>
      </c>
      <c r="C1800" s="1158" t="s">
        <v>1818</v>
      </c>
      <c r="D1800" s="1158" t="s">
        <v>101</v>
      </c>
      <c r="E1800" s="1160">
        <v>41529</v>
      </c>
      <c r="F1800" s="812"/>
      <c r="G1800" s="813"/>
      <c r="H1800" s="813"/>
      <c r="I1800" s="813"/>
      <c r="J1800" s="814"/>
      <c r="K1800" s="815"/>
      <c r="L1800" s="816">
        <v>-94060.89</v>
      </c>
      <c r="M1800" s="817"/>
      <c r="N1800" s="818"/>
      <c r="O1800" s="819"/>
      <c r="P1800" s="819"/>
      <c r="Q1800" s="820"/>
      <c r="R1800" s="1161"/>
    </row>
    <row r="1801" spans="1:18">
      <c r="A1801" s="1159" t="s">
        <v>2087</v>
      </c>
      <c r="B1801" s="1158" t="s">
        <v>1819</v>
      </c>
      <c r="C1801" s="1158" t="s">
        <v>1820</v>
      </c>
      <c r="D1801" s="1158" t="s">
        <v>107</v>
      </c>
      <c r="E1801" s="1160">
        <v>39983</v>
      </c>
      <c r="F1801" s="812" t="s">
        <v>159</v>
      </c>
      <c r="G1801" s="813">
        <v>11926000</v>
      </c>
      <c r="H1801" s="813">
        <v>0</v>
      </c>
      <c r="I1801" s="813">
        <v>12948886.4</v>
      </c>
      <c r="J1801" s="814" t="s">
        <v>657</v>
      </c>
      <c r="K1801" s="815"/>
      <c r="L1801" s="816"/>
      <c r="M1801" s="817"/>
      <c r="N1801" s="818"/>
      <c r="O1801" s="819"/>
      <c r="P1801" s="819"/>
      <c r="Q1801" s="820"/>
      <c r="R1801" s="1161"/>
    </row>
    <row r="1802" spans="1:18">
      <c r="A1802" s="1159"/>
      <c r="B1802" s="1158" t="s">
        <v>1819</v>
      </c>
      <c r="C1802" s="1158" t="s">
        <v>1820</v>
      </c>
      <c r="D1802" s="1158" t="s">
        <v>107</v>
      </c>
      <c r="E1802" s="1160">
        <v>40389</v>
      </c>
      <c r="F1802" s="812"/>
      <c r="G1802" s="813"/>
      <c r="H1802" s="813"/>
      <c r="I1802" s="813"/>
      <c r="J1802" s="814"/>
      <c r="K1802" s="815">
        <v>11926000</v>
      </c>
      <c r="L1802" s="816"/>
      <c r="M1802" s="817">
        <v>11926000</v>
      </c>
      <c r="N1802" s="818">
        <v>1</v>
      </c>
      <c r="O1802" s="819"/>
      <c r="P1802" s="819"/>
      <c r="Q1802" s="820"/>
      <c r="R1802" s="1161"/>
    </row>
    <row r="1803" spans="1:18">
      <c r="A1803" s="1159">
        <v>8</v>
      </c>
      <c r="B1803" s="1158" t="s">
        <v>1821</v>
      </c>
      <c r="C1803" s="1158" t="s">
        <v>1822</v>
      </c>
      <c r="D1803" s="1158" t="s">
        <v>81</v>
      </c>
      <c r="E1803" s="1160">
        <v>39850</v>
      </c>
      <c r="F1803" s="812" t="s">
        <v>49</v>
      </c>
      <c r="G1803" s="813">
        <v>2861000</v>
      </c>
      <c r="H1803" s="813">
        <v>2861000</v>
      </c>
      <c r="I1803" s="813">
        <v>432678</v>
      </c>
      <c r="J1803" s="814" t="s">
        <v>662</v>
      </c>
      <c r="K1803" s="815"/>
      <c r="L1803" s="816"/>
      <c r="M1803" s="817"/>
      <c r="N1803" s="818"/>
      <c r="O1803" s="819"/>
      <c r="P1803" s="819"/>
      <c r="Q1803" s="820"/>
      <c r="R1803" s="1161"/>
    </row>
    <row r="1804" spans="1:18">
      <c r="A1804" s="1159" t="s">
        <v>2024</v>
      </c>
      <c r="B1804" s="1158" t="s">
        <v>1823</v>
      </c>
      <c r="C1804" s="1158" t="s">
        <v>1824</v>
      </c>
      <c r="D1804" s="1158" t="s">
        <v>55</v>
      </c>
      <c r="E1804" s="1160">
        <v>39805</v>
      </c>
      <c r="F1804" s="812" t="s">
        <v>49</v>
      </c>
      <c r="G1804" s="813">
        <v>10000000</v>
      </c>
      <c r="H1804" s="813">
        <v>0</v>
      </c>
      <c r="I1804" s="813">
        <v>12916040.83</v>
      </c>
      <c r="J1804" s="814" t="s">
        <v>657</v>
      </c>
      <c r="K1804" s="815"/>
      <c r="L1804" s="816"/>
      <c r="M1804" s="817"/>
      <c r="N1804" s="818"/>
      <c r="O1804" s="819"/>
      <c r="P1804" s="819"/>
      <c r="Q1804" s="820"/>
      <c r="R1804" s="1161"/>
    </row>
    <row r="1805" spans="1:18">
      <c r="A1805" s="1159"/>
      <c r="B1805" s="1158" t="s">
        <v>1823</v>
      </c>
      <c r="C1805" s="1158" t="s">
        <v>1824</v>
      </c>
      <c r="D1805" s="1158" t="s">
        <v>55</v>
      </c>
      <c r="E1805" s="1160">
        <v>41367</v>
      </c>
      <c r="F1805" s="812"/>
      <c r="G1805" s="813"/>
      <c r="H1805" s="813"/>
      <c r="I1805" s="813"/>
      <c r="J1805" s="814"/>
      <c r="K1805" s="815">
        <v>7742000</v>
      </c>
      <c r="L1805" s="816"/>
      <c r="M1805" s="817">
        <v>7742</v>
      </c>
      <c r="N1805" s="818">
        <v>1000</v>
      </c>
      <c r="O1805" s="819"/>
      <c r="P1805" s="819"/>
      <c r="Q1805" s="820"/>
      <c r="R1805" s="1161"/>
    </row>
    <row r="1806" spans="1:18">
      <c r="A1806" s="1159"/>
      <c r="B1806" s="1158" t="s">
        <v>1823</v>
      </c>
      <c r="C1806" s="1158" t="s">
        <v>1824</v>
      </c>
      <c r="D1806" s="1158" t="s">
        <v>55</v>
      </c>
      <c r="E1806" s="1160">
        <v>41563</v>
      </c>
      <c r="F1806" s="812"/>
      <c r="G1806" s="813"/>
      <c r="H1806" s="813"/>
      <c r="I1806" s="813"/>
      <c r="J1806" s="814"/>
      <c r="K1806" s="815">
        <v>2258000</v>
      </c>
      <c r="L1806" s="816"/>
      <c r="M1806" s="817">
        <v>2258</v>
      </c>
      <c r="N1806" s="818">
        <v>1000</v>
      </c>
      <c r="O1806" s="819"/>
      <c r="P1806" s="819"/>
      <c r="Q1806" s="820">
        <v>500000</v>
      </c>
      <c r="R1806" s="1161">
        <v>500</v>
      </c>
    </row>
    <row r="1807" spans="1:18">
      <c r="A1807" s="1159" t="s">
        <v>1991</v>
      </c>
      <c r="B1807" s="1158" t="s">
        <v>1825</v>
      </c>
      <c r="C1807" s="1158" t="s">
        <v>1826</v>
      </c>
      <c r="D1807" s="1158" t="s">
        <v>81</v>
      </c>
      <c r="E1807" s="1160">
        <v>39843</v>
      </c>
      <c r="F1807" s="812" t="s">
        <v>49</v>
      </c>
      <c r="G1807" s="813">
        <v>7700000</v>
      </c>
      <c r="H1807" s="813">
        <v>0</v>
      </c>
      <c r="I1807" s="813">
        <v>9403400.5</v>
      </c>
      <c r="J1807" s="814" t="s">
        <v>657</v>
      </c>
      <c r="K1807" s="815"/>
      <c r="L1807" s="816"/>
      <c r="M1807" s="817"/>
      <c r="N1807" s="818"/>
      <c r="O1807" s="819"/>
      <c r="P1807" s="819"/>
      <c r="Q1807" s="820"/>
      <c r="R1807" s="1161"/>
    </row>
    <row r="1808" spans="1:18">
      <c r="A1808" s="1159"/>
      <c r="B1808" s="1158" t="s">
        <v>1825</v>
      </c>
      <c r="C1808" s="1158" t="s">
        <v>1826</v>
      </c>
      <c r="D1808" s="1158" t="s">
        <v>81</v>
      </c>
      <c r="E1808" s="1160">
        <v>40989</v>
      </c>
      <c r="F1808" s="812"/>
      <c r="G1808" s="813"/>
      <c r="H1808" s="813"/>
      <c r="I1808" s="813"/>
      <c r="J1808" s="814"/>
      <c r="K1808" s="815">
        <v>7700000</v>
      </c>
      <c r="L1808" s="816"/>
      <c r="M1808" s="817">
        <v>7700</v>
      </c>
      <c r="N1808" s="818">
        <v>1000</v>
      </c>
      <c r="O1808" s="819"/>
      <c r="P1808" s="819"/>
      <c r="Q1808" s="820">
        <v>385000</v>
      </c>
      <c r="R1808" s="1161">
        <v>385</v>
      </c>
    </row>
    <row r="1809" spans="1:18">
      <c r="A1809" s="1159">
        <v>8</v>
      </c>
      <c r="B1809" s="1158" t="s">
        <v>1827</v>
      </c>
      <c r="C1809" s="1158" t="s">
        <v>1828</v>
      </c>
      <c r="D1809" s="1158" t="s">
        <v>81</v>
      </c>
      <c r="E1809" s="1160">
        <v>39822</v>
      </c>
      <c r="F1809" s="812" t="s">
        <v>49</v>
      </c>
      <c r="G1809" s="813">
        <v>5500000</v>
      </c>
      <c r="H1809" s="813">
        <v>0</v>
      </c>
      <c r="I1809" s="813">
        <v>2997090.75</v>
      </c>
      <c r="J1809" s="814" t="s">
        <v>673</v>
      </c>
      <c r="K1809" s="815"/>
      <c r="L1809" s="816"/>
      <c r="M1809" s="817"/>
      <c r="N1809" s="818"/>
      <c r="O1809" s="819"/>
      <c r="P1809" s="819"/>
      <c r="Q1809" s="820"/>
      <c r="R1809" s="1161"/>
    </row>
    <row r="1810" spans="1:18">
      <c r="A1810" s="1159"/>
      <c r="B1810" s="1158" t="s">
        <v>1827</v>
      </c>
      <c r="C1810" s="1158" t="s">
        <v>1828</v>
      </c>
      <c r="D1810" s="1158" t="s">
        <v>81</v>
      </c>
      <c r="E1810" s="1160">
        <v>41568</v>
      </c>
      <c r="F1810" s="812"/>
      <c r="G1810" s="813"/>
      <c r="H1810" s="813"/>
      <c r="I1810" s="813"/>
      <c r="J1810" s="814"/>
      <c r="K1810" s="815">
        <v>2296800</v>
      </c>
      <c r="L1810" s="816"/>
      <c r="M1810" s="817">
        <v>5500</v>
      </c>
      <c r="N1810" s="818">
        <v>417.6</v>
      </c>
      <c r="O1810" s="819">
        <v>-3203200</v>
      </c>
      <c r="P1810" s="819"/>
      <c r="Q1810" s="820">
        <v>70815.25</v>
      </c>
      <c r="R1810" s="1161">
        <v>275</v>
      </c>
    </row>
    <row r="1811" spans="1:18">
      <c r="A1811" s="1159">
        <v>11</v>
      </c>
      <c r="B1811" s="1158" t="s">
        <v>1829</v>
      </c>
      <c r="C1811" s="1158" t="s">
        <v>1303</v>
      </c>
      <c r="D1811" s="1158" t="s">
        <v>131</v>
      </c>
      <c r="E1811" s="1160">
        <v>39794</v>
      </c>
      <c r="F1811" s="812" t="s">
        <v>26</v>
      </c>
      <c r="G1811" s="813">
        <v>16019000</v>
      </c>
      <c r="H1811" s="813">
        <v>0</v>
      </c>
      <c r="I1811" s="813">
        <v>21311670.48</v>
      </c>
      <c r="J1811" s="814" t="s">
        <v>657</v>
      </c>
      <c r="K1811" s="815"/>
      <c r="L1811" s="816"/>
      <c r="M1811" s="817"/>
      <c r="N1811" s="818"/>
      <c r="O1811" s="819"/>
      <c r="P1811" s="819"/>
      <c r="Q1811" s="820"/>
      <c r="R1811" s="1161"/>
    </row>
    <row r="1812" spans="1:18">
      <c r="A1812" s="1159"/>
      <c r="B1812" s="1158" t="s">
        <v>1829</v>
      </c>
      <c r="C1812" s="1158" t="s">
        <v>1303</v>
      </c>
      <c r="D1812" s="1158" t="s">
        <v>131</v>
      </c>
      <c r="E1812" s="1160">
        <v>41227</v>
      </c>
      <c r="F1812" s="812"/>
      <c r="G1812" s="813"/>
      <c r="H1812" s="813"/>
      <c r="I1812" s="813"/>
      <c r="J1812" s="814"/>
      <c r="K1812" s="815">
        <v>1600000</v>
      </c>
      <c r="L1812" s="816"/>
      <c r="M1812" s="817">
        <v>1600</v>
      </c>
      <c r="N1812" s="818">
        <v>1000</v>
      </c>
      <c r="O1812" s="819"/>
      <c r="P1812" s="819"/>
      <c r="Q1812" s="820"/>
      <c r="R1812" s="1161"/>
    </row>
    <row r="1813" spans="1:18">
      <c r="A1813" s="1159"/>
      <c r="B1813" s="1158" t="s">
        <v>1829</v>
      </c>
      <c r="C1813" s="1158" t="s">
        <v>1303</v>
      </c>
      <c r="D1813" s="1158" t="s">
        <v>131</v>
      </c>
      <c r="E1813" s="1160">
        <v>41325</v>
      </c>
      <c r="F1813" s="812"/>
      <c r="G1813" s="813"/>
      <c r="H1813" s="813"/>
      <c r="I1813" s="813"/>
      <c r="J1813" s="814"/>
      <c r="K1813" s="815">
        <v>1600000</v>
      </c>
      <c r="L1813" s="816"/>
      <c r="M1813" s="817">
        <v>1600</v>
      </c>
      <c r="N1813" s="818">
        <v>1000</v>
      </c>
      <c r="O1813" s="819"/>
      <c r="P1813" s="819"/>
      <c r="Q1813" s="820"/>
      <c r="R1813" s="1161"/>
    </row>
    <row r="1814" spans="1:18">
      <c r="A1814" s="1159"/>
      <c r="B1814" s="1158" t="s">
        <v>1829</v>
      </c>
      <c r="C1814" s="1158" t="s">
        <v>1303</v>
      </c>
      <c r="D1814" s="1158" t="s">
        <v>131</v>
      </c>
      <c r="E1814" s="1160">
        <v>41409</v>
      </c>
      <c r="F1814" s="812"/>
      <c r="G1814" s="813"/>
      <c r="H1814" s="813"/>
      <c r="I1814" s="813"/>
      <c r="J1814" s="814"/>
      <c r="K1814" s="815">
        <v>1600000</v>
      </c>
      <c r="L1814" s="816"/>
      <c r="M1814" s="817">
        <v>1600</v>
      </c>
      <c r="N1814" s="818">
        <v>1000</v>
      </c>
      <c r="O1814" s="819"/>
      <c r="P1814" s="819"/>
      <c r="Q1814" s="820"/>
      <c r="R1814" s="1161"/>
    </row>
    <row r="1815" spans="1:18">
      <c r="A1815" s="1159"/>
      <c r="B1815" s="1158" t="s">
        <v>1829</v>
      </c>
      <c r="C1815" s="1158" t="s">
        <v>1303</v>
      </c>
      <c r="D1815" s="1158" t="s">
        <v>131</v>
      </c>
      <c r="E1815" s="1160">
        <v>41500</v>
      </c>
      <c r="F1815" s="812"/>
      <c r="G1815" s="813"/>
      <c r="H1815" s="813"/>
      <c r="I1815" s="813"/>
      <c r="J1815" s="814"/>
      <c r="K1815" s="815">
        <v>1600000</v>
      </c>
      <c r="L1815" s="816"/>
      <c r="M1815" s="817">
        <v>1600</v>
      </c>
      <c r="N1815" s="818">
        <v>1000</v>
      </c>
      <c r="O1815" s="819"/>
      <c r="P1815" s="819"/>
      <c r="Q1815" s="820"/>
      <c r="R1815" s="1161"/>
    </row>
    <row r="1816" spans="1:18">
      <c r="A1816" s="1159"/>
      <c r="B1816" s="1158" t="s">
        <v>1829</v>
      </c>
      <c r="C1816" s="1158" t="s">
        <v>1303</v>
      </c>
      <c r="D1816" s="1158" t="s">
        <v>131</v>
      </c>
      <c r="E1816" s="1160">
        <v>41563</v>
      </c>
      <c r="F1816" s="812"/>
      <c r="G1816" s="813"/>
      <c r="H1816" s="813"/>
      <c r="I1816" s="813"/>
      <c r="J1816" s="814"/>
      <c r="K1816" s="815">
        <v>9619000</v>
      </c>
      <c r="L1816" s="816"/>
      <c r="M1816" s="817">
        <v>9619</v>
      </c>
      <c r="N1816" s="818">
        <v>1000</v>
      </c>
      <c r="O1816" s="819"/>
      <c r="P1816" s="819"/>
      <c r="Q1816" s="820"/>
      <c r="R1816" s="1161"/>
    </row>
    <row r="1817" spans="1:18">
      <c r="A1817" s="1159"/>
      <c r="B1817" s="1158" t="s">
        <v>1829</v>
      </c>
      <c r="C1817" s="1158" t="s">
        <v>1303</v>
      </c>
      <c r="D1817" s="1158" t="s">
        <v>131</v>
      </c>
      <c r="E1817" s="1160">
        <v>41591</v>
      </c>
      <c r="F1817" s="812"/>
      <c r="G1817" s="813"/>
      <c r="H1817" s="813"/>
      <c r="I1817" s="813"/>
      <c r="J1817" s="814"/>
      <c r="K1817" s="815"/>
      <c r="L1817" s="816"/>
      <c r="M1817" s="817"/>
      <c r="N1817" s="818"/>
      <c r="O1817" s="819"/>
      <c r="P1817" s="819"/>
      <c r="Q1817" s="820">
        <v>1547891.58</v>
      </c>
      <c r="R1817" s="1161">
        <v>344742</v>
      </c>
    </row>
    <row r="1818" spans="1:18">
      <c r="A1818" s="1159" t="s">
        <v>2007</v>
      </c>
      <c r="B1818" s="1158" t="s">
        <v>1830</v>
      </c>
      <c r="C1818" s="1158" t="s">
        <v>1831</v>
      </c>
      <c r="D1818" s="1158" t="s">
        <v>38</v>
      </c>
      <c r="E1818" s="1160">
        <v>40165</v>
      </c>
      <c r="F1818" s="812" t="s">
        <v>49</v>
      </c>
      <c r="G1818" s="813">
        <v>1300000</v>
      </c>
      <c r="H1818" s="813">
        <v>0</v>
      </c>
      <c r="I1818" s="813">
        <v>1489774.73</v>
      </c>
      <c r="J1818" s="814" t="s">
        <v>657</v>
      </c>
      <c r="K1818" s="815"/>
      <c r="L1818" s="816"/>
      <c r="M1818" s="817"/>
      <c r="N1818" s="818"/>
      <c r="O1818" s="819"/>
      <c r="P1818" s="819"/>
      <c r="Q1818" s="820"/>
      <c r="R1818" s="1161"/>
    </row>
    <row r="1819" spans="1:18">
      <c r="A1819" s="1159"/>
      <c r="B1819" s="1158" t="s">
        <v>1830</v>
      </c>
      <c r="C1819" s="1158" t="s">
        <v>1831</v>
      </c>
      <c r="D1819" s="1158" t="s">
        <v>38</v>
      </c>
      <c r="E1819" s="1160">
        <v>40808</v>
      </c>
      <c r="F1819" s="812"/>
      <c r="G1819" s="813"/>
      <c r="H1819" s="813"/>
      <c r="I1819" s="813"/>
      <c r="J1819" s="814"/>
      <c r="K1819" s="815">
        <v>1300000</v>
      </c>
      <c r="L1819" s="816"/>
      <c r="M1819" s="817">
        <v>1300</v>
      </c>
      <c r="N1819" s="818">
        <v>1000</v>
      </c>
      <c r="O1819" s="819"/>
      <c r="P1819" s="819"/>
      <c r="Q1819" s="820">
        <v>65000</v>
      </c>
      <c r="R1819" s="1161">
        <v>65</v>
      </c>
    </row>
    <row r="1820" spans="1:18">
      <c r="A1820" s="1159">
        <v>11</v>
      </c>
      <c r="B1820" s="1158" t="s">
        <v>1832</v>
      </c>
      <c r="C1820" s="1158" t="s">
        <v>1536</v>
      </c>
      <c r="D1820" s="1158" t="s">
        <v>151</v>
      </c>
      <c r="E1820" s="1160">
        <v>39766</v>
      </c>
      <c r="F1820" s="812" t="s">
        <v>26</v>
      </c>
      <c r="G1820" s="813">
        <v>300000000</v>
      </c>
      <c r="H1820" s="813">
        <v>0</v>
      </c>
      <c r="I1820" s="813">
        <v>318400781.94</v>
      </c>
      <c r="J1820" s="814" t="s">
        <v>657</v>
      </c>
      <c r="K1820" s="815"/>
      <c r="L1820" s="816"/>
      <c r="M1820" s="817"/>
      <c r="N1820" s="818"/>
      <c r="O1820" s="819"/>
      <c r="P1820" s="819"/>
      <c r="Q1820" s="820"/>
      <c r="R1820" s="1161"/>
    </row>
    <row r="1821" spans="1:18">
      <c r="A1821" s="1159"/>
      <c r="B1821" s="1158" t="s">
        <v>1832</v>
      </c>
      <c r="C1821" s="1158" t="s">
        <v>1536</v>
      </c>
      <c r="D1821" s="1158" t="s">
        <v>151</v>
      </c>
      <c r="E1821" s="1160">
        <v>39967</v>
      </c>
      <c r="F1821" s="812"/>
      <c r="G1821" s="813"/>
      <c r="H1821" s="813"/>
      <c r="I1821" s="813"/>
      <c r="J1821" s="814"/>
      <c r="K1821" s="815">
        <v>75000000</v>
      </c>
      <c r="L1821" s="816"/>
      <c r="M1821" s="817">
        <v>75000</v>
      </c>
      <c r="N1821" s="818">
        <v>1000</v>
      </c>
      <c r="O1821" s="819"/>
      <c r="P1821" s="819"/>
      <c r="Q1821" s="820"/>
      <c r="R1821" s="1161"/>
    </row>
    <row r="1822" spans="1:18">
      <c r="A1822" s="1159"/>
      <c r="B1822" s="1158" t="s">
        <v>1832</v>
      </c>
      <c r="C1822" s="1158" t="s">
        <v>1536</v>
      </c>
      <c r="D1822" s="1158" t="s">
        <v>151</v>
      </c>
      <c r="E1822" s="1160">
        <v>40079</v>
      </c>
      <c r="F1822" s="812"/>
      <c r="G1822" s="813"/>
      <c r="H1822" s="813"/>
      <c r="I1822" s="813"/>
      <c r="J1822" s="814"/>
      <c r="K1822" s="815">
        <v>125000000</v>
      </c>
      <c r="L1822" s="816"/>
      <c r="M1822" s="817">
        <v>125000</v>
      </c>
      <c r="N1822" s="818">
        <v>1000</v>
      </c>
      <c r="O1822" s="819"/>
      <c r="P1822" s="819"/>
      <c r="Q1822" s="820"/>
      <c r="R1822" s="1161"/>
    </row>
    <row r="1823" spans="1:18">
      <c r="A1823" s="1159"/>
      <c r="B1823" s="1158" t="s">
        <v>1832</v>
      </c>
      <c r="C1823" s="1158" t="s">
        <v>1536</v>
      </c>
      <c r="D1823" s="1158" t="s">
        <v>151</v>
      </c>
      <c r="E1823" s="1160">
        <v>40170</v>
      </c>
      <c r="F1823" s="812"/>
      <c r="G1823" s="813"/>
      <c r="H1823" s="813"/>
      <c r="I1823" s="813"/>
      <c r="J1823" s="814"/>
      <c r="K1823" s="815">
        <v>100000000</v>
      </c>
      <c r="L1823" s="816"/>
      <c r="M1823" s="817">
        <v>100000</v>
      </c>
      <c r="N1823" s="818">
        <v>1000</v>
      </c>
      <c r="O1823" s="819"/>
      <c r="P1823" s="819"/>
      <c r="Q1823" s="820"/>
      <c r="R1823" s="1161"/>
    </row>
    <row r="1824" spans="1:18">
      <c r="A1824" s="1159"/>
      <c r="B1824" s="1158" t="s">
        <v>1832</v>
      </c>
      <c r="C1824" s="1158" t="s">
        <v>1536</v>
      </c>
      <c r="D1824" s="1158" t="s">
        <v>151</v>
      </c>
      <c r="E1824" s="1160">
        <v>40322</v>
      </c>
      <c r="F1824" s="812"/>
      <c r="G1824" s="813"/>
      <c r="H1824" s="813"/>
      <c r="I1824" s="813"/>
      <c r="J1824" s="814"/>
      <c r="K1824" s="815"/>
      <c r="L1824" s="816"/>
      <c r="M1824" s="817"/>
      <c r="N1824" s="818"/>
      <c r="O1824" s="819"/>
      <c r="P1824" s="819"/>
      <c r="Q1824" s="820">
        <v>5421615.2699999996</v>
      </c>
      <c r="R1824" s="1161">
        <v>2532542</v>
      </c>
    </row>
    <row r="1825" spans="1:18">
      <c r="A1825" s="1159">
        <v>58</v>
      </c>
      <c r="B1825" s="1158" t="s">
        <v>2099</v>
      </c>
      <c r="C1825" s="1158" t="s">
        <v>830</v>
      </c>
      <c r="D1825" s="1158" t="s">
        <v>55</v>
      </c>
      <c r="E1825" s="1160">
        <v>39822</v>
      </c>
      <c r="F1825" s="812" t="s">
        <v>26</v>
      </c>
      <c r="G1825" s="813">
        <v>24900000</v>
      </c>
      <c r="H1825" s="813">
        <v>24900000</v>
      </c>
      <c r="I1825" s="813">
        <v>5786341.2000000002</v>
      </c>
      <c r="J1825" s="814" t="s">
        <v>662</v>
      </c>
      <c r="K1825" s="815"/>
      <c r="L1825" s="816"/>
      <c r="M1825" s="817"/>
      <c r="N1825" s="818"/>
      <c r="O1825" s="819"/>
      <c r="P1825" s="819"/>
      <c r="Q1825" s="820"/>
      <c r="R1825" s="1161"/>
    </row>
    <row r="1826" spans="1:18">
      <c r="A1826" s="1159" t="s">
        <v>2088</v>
      </c>
      <c r="B1826" s="1158" t="s">
        <v>1833</v>
      </c>
      <c r="C1826" s="1158" t="s">
        <v>943</v>
      </c>
      <c r="D1826" s="1158" t="s">
        <v>111</v>
      </c>
      <c r="E1826" s="1160">
        <v>39990</v>
      </c>
      <c r="F1826" s="812" t="s">
        <v>49</v>
      </c>
      <c r="G1826" s="813">
        <v>3000000</v>
      </c>
      <c r="H1826" s="813">
        <v>0</v>
      </c>
      <c r="I1826" s="813">
        <v>3503795.81</v>
      </c>
      <c r="J1826" s="814" t="s">
        <v>657</v>
      </c>
      <c r="K1826" s="815"/>
      <c r="L1826" s="816"/>
      <c r="M1826" s="817"/>
      <c r="N1826" s="818"/>
      <c r="O1826" s="819"/>
      <c r="P1826" s="819"/>
      <c r="Q1826" s="820"/>
      <c r="R1826" s="1161"/>
    </row>
    <row r="1827" spans="1:18">
      <c r="A1827" s="1159"/>
      <c r="B1827" s="1158" t="s">
        <v>1833</v>
      </c>
      <c r="C1827" s="1158" t="s">
        <v>943</v>
      </c>
      <c r="D1827" s="1158" t="s">
        <v>111</v>
      </c>
      <c r="E1827" s="1160">
        <v>40780</v>
      </c>
      <c r="F1827" s="812"/>
      <c r="G1827" s="813"/>
      <c r="H1827" s="813"/>
      <c r="I1827" s="813"/>
      <c r="J1827" s="814"/>
      <c r="K1827" s="815">
        <v>3000000</v>
      </c>
      <c r="L1827" s="816"/>
      <c r="M1827" s="817">
        <v>3000</v>
      </c>
      <c r="N1827" s="818">
        <v>1000</v>
      </c>
      <c r="O1827" s="819"/>
      <c r="P1827" s="819"/>
      <c r="Q1827" s="820">
        <v>150000</v>
      </c>
      <c r="R1827" s="1161">
        <v>150</v>
      </c>
    </row>
    <row r="1828" spans="1:18">
      <c r="A1828" s="1159"/>
      <c r="B1828" s="1158" t="s">
        <v>1834</v>
      </c>
      <c r="C1828" s="1158" t="s">
        <v>1835</v>
      </c>
      <c r="D1828" s="1158" t="s">
        <v>131</v>
      </c>
      <c r="E1828" s="1160">
        <v>39934</v>
      </c>
      <c r="F1828" s="812" t="s">
        <v>26</v>
      </c>
      <c r="G1828" s="813">
        <v>14738000</v>
      </c>
      <c r="H1828" s="813">
        <v>14738000</v>
      </c>
      <c r="I1828" s="813">
        <v>1318232.22</v>
      </c>
      <c r="J1828" s="814" t="s">
        <v>662</v>
      </c>
      <c r="K1828" s="815"/>
      <c r="L1828" s="816"/>
      <c r="M1828" s="817"/>
      <c r="N1828" s="818"/>
      <c r="O1828" s="819"/>
      <c r="P1828" s="819"/>
      <c r="Q1828" s="820"/>
      <c r="R1828" s="1161"/>
    </row>
    <row r="1829" spans="1:18">
      <c r="A1829" s="1159">
        <v>11</v>
      </c>
      <c r="B1829" s="1158" t="s">
        <v>1836</v>
      </c>
      <c r="C1829" s="1158" t="s">
        <v>1360</v>
      </c>
      <c r="D1829" s="1158" t="s">
        <v>131</v>
      </c>
      <c r="E1829" s="1160">
        <v>39794</v>
      </c>
      <c r="F1829" s="812" t="s">
        <v>26</v>
      </c>
      <c r="G1829" s="813">
        <v>71000000</v>
      </c>
      <c r="H1829" s="813">
        <v>0</v>
      </c>
      <c r="I1829" s="813">
        <v>85190138.890000001</v>
      </c>
      <c r="J1829" s="814" t="s">
        <v>707</v>
      </c>
      <c r="K1829" s="815"/>
      <c r="L1829" s="816"/>
      <c r="M1829" s="817"/>
      <c r="N1829" s="818"/>
      <c r="O1829" s="819"/>
      <c r="P1829" s="819"/>
      <c r="Q1829" s="820"/>
      <c r="R1829" s="1161"/>
    </row>
    <row r="1830" spans="1:18">
      <c r="A1830" s="1159"/>
      <c r="B1830" s="1158" t="s">
        <v>1836</v>
      </c>
      <c r="C1830" s="1158" t="s">
        <v>1360</v>
      </c>
      <c r="D1830" s="1158" t="s">
        <v>131</v>
      </c>
      <c r="E1830" s="1160">
        <v>41254</v>
      </c>
      <c r="F1830" s="812"/>
      <c r="G1830" s="813"/>
      <c r="H1830" s="813"/>
      <c r="I1830" s="813"/>
      <c r="J1830" s="814"/>
      <c r="K1830" s="815">
        <v>71000000</v>
      </c>
      <c r="L1830" s="816"/>
      <c r="M1830" s="817">
        <v>71000</v>
      </c>
      <c r="N1830" s="818">
        <v>1000</v>
      </c>
      <c r="O1830" s="819"/>
      <c r="P1830" s="819"/>
      <c r="Q1830" s="820"/>
      <c r="R1830" s="1161"/>
    </row>
    <row r="1831" spans="1:18">
      <c r="A1831" s="1159" t="s">
        <v>1997</v>
      </c>
      <c r="B1831" s="1158" t="s">
        <v>1837</v>
      </c>
      <c r="C1831" s="1158" t="s">
        <v>1838</v>
      </c>
      <c r="D1831" s="1158" t="s">
        <v>131</v>
      </c>
      <c r="E1831" s="1160">
        <v>39976</v>
      </c>
      <c r="F1831" s="812" t="s">
        <v>49</v>
      </c>
      <c r="G1831" s="813">
        <v>4700000</v>
      </c>
      <c r="H1831" s="813">
        <v>0</v>
      </c>
      <c r="I1831" s="813">
        <v>3694442.5</v>
      </c>
      <c r="J1831" s="814" t="s">
        <v>673</v>
      </c>
      <c r="K1831" s="815"/>
      <c r="L1831" s="816"/>
      <c r="M1831" s="817"/>
      <c r="N1831" s="818"/>
      <c r="O1831" s="819"/>
      <c r="P1831" s="819"/>
      <c r="Q1831" s="820"/>
      <c r="R1831" s="1161"/>
    </row>
    <row r="1832" spans="1:18">
      <c r="A1832" s="1159"/>
      <c r="B1832" s="1158" t="s">
        <v>1837</v>
      </c>
      <c r="C1832" s="1158" t="s">
        <v>1838</v>
      </c>
      <c r="D1832" s="1158" t="s">
        <v>131</v>
      </c>
      <c r="E1832" s="1160">
        <v>41494</v>
      </c>
      <c r="F1832" s="812"/>
      <c r="G1832" s="813"/>
      <c r="H1832" s="813"/>
      <c r="I1832" s="813"/>
      <c r="J1832" s="814"/>
      <c r="K1832" s="815">
        <v>325353.86</v>
      </c>
      <c r="L1832" s="816"/>
      <c r="M1832" s="817">
        <v>533</v>
      </c>
      <c r="N1832" s="818">
        <v>610.4</v>
      </c>
      <c r="O1832" s="819">
        <v>-207646.14</v>
      </c>
      <c r="P1832" s="819"/>
      <c r="Q1832" s="820"/>
      <c r="R1832" s="1161"/>
    </row>
    <row r="1833" spans="1:18">
      <c r="A1833" s="1159"/>
      <c r="B1833" s="1158" t="s">
        <v>1837</v>
      </c>
      <c r="C1833" s="1158" t="s">
        <v>1838</v>
      </c>
      <c r="D1833" s="1158" t="s">
        <v>131</v>
      </c>
      <c r="E1833" s="1160">
        <v>41498</v>
      </c>
      <c r="F1833" s="812"/>
      <c r="G1833" s="813"/>
      <c r="H1833" s="813"/>
      <c r="I1833" s="813"/>
      <c r="J1833" s="814"/>
      <c r="K1833" s="815">
        <v>2543620.14</v>
      </c>
      <c r="L1833" s="816"/>
      <c r="M1833" s="817">
        <v>4167</v>
      </c>
      <c r="N1833" s="818">
        <v>610.4</v>
      </c>
      <c r="O1833" s="819">
        <v>-1623379.86</v>
      </c>
      <c r="P1833" s="819"/>
      <c r="Q1833" s="820">
        <v>63481.25</v>
      </c>
      <c r="R1833" s="1161">
        <v>143</v>
      </c>
    </row>
    <row r="1834" spans="1:18">
      <c r="A1834" s="1159"/>
      <c r="B1834" s="1158" t="s">
        <v>1837</v>
      </c>
      <c r="C1834" s="1158" t="s">
        <v>1838</v>
      </c>
      <c r="D1834" s="1158" t="s">
        <v>131</v>
      </c>
      <c r="E1834" s="1160">
        <v>41529</v>
      </c>
      <c r="F1834" s="812"/>
      <c r="G1834" s="813"/>
      <c r="H1834" s="813"/>
      <c r="I1834" s="813"/>
      <c r="J1834" s="814"/>
      <c r="K1834" s="815"/>
      <c r="L1834" s="816">
        <v>-25000</v>
      </c>
      <c r="M1834" s="817"/>
      <c r="N1834" s="818"/>
      <c r="O1834" s="819"/>
      <c r="P1834" s="819"/>
      <c r="Q1834" s="820"/>
      <c r="R1834" s="1161"/>
    </row>
    <row r="1835" spans="1:18">
      <c r="A1835" s="1159" t="s">
        <v>1991</v>
      </c>
      <c r="B1835" s="1158" t="s">
        <v>1839</v>
      </c>
      <c r="C1835" s="1158" t="s">
        <v>1840</v>
      </c>
      <c r="D1835" s="1158" t="s">
        <v>111</v>
      </c>
      <c r="E1835" s="1160">
        <v>39927</v>
      </c>
      <c r="F1835" s="812" t="s">
        <v>49</v>
      </c>
      <c r="G1835" s="813">
        <v>1500000</v>
      </c>
      <c r="H1835" s="813">
        <v>0</v>
      </c>
      <c r="I1835" s="813">
        <v>1898258.59</v>
      </c>
      <c r="J1835" s="814" t="s">
        <v>657</v>
      </c>
      <c r="K1835" s="815"/>
      <c r="L1835" s="816"/>
      <c r="M1835" s="817"/>
      <c r="N1835" s="818"/>
      <c r="O1835" s="819"/>
      <c r="P1835" s="819"/>
      <c r="Q1835" s="820"/>
      <c r="R1835" s="1161"/>
    </row>
    <row r="1836" spans="1:18">
      <c r="A1836" s="1159"/>
      <c r="B1836" s="1158" t="s">
        <v>1839</v>
      </c>
      <c r="C1836" s="1158" t="s">
        <v>1840</v>
      </c>
      <c r="D1836" s="1158" t="s">
        <v>111</v>
      </c>
      <c r="E1836" s="1160">
        <v>41271</v>
      </c>
      <c r="F1836" s="812"/>
      <c r="G1836" s="813"/>
      <c r="H1836" s="813"/>
      <c r="I1836" s="813"/>
      <c r="J1836" s="814"/>
      <c r="K1836" s="815">
        <v>787500</v>
      </c>
      <c r="L1836" s="816"/>
      <c r="M1836" s="817">
        <v>787.5</v>
      </c>
      <c r="N1836" s="818">
        <v>1000</v>
      </c>
      <c r="O1836" s="819"/>
      <c r="P1836" s="819"/>
      <c r="Q1836" s="820"/>
      <c r="R1836" s="1161"/>
    </row>
    <row r="1837" spans="1:18">
      <c r="A1837" s="1159"/>
      <c r="B1837" s="1158" t="s">
        <v>1839</v>
      </c>
      <c r="C1837" s="1158" t="s">
        <v>1840</v>
      </c>
      <c r="D1837" s="1158" t="s">
        <v>111</v>
      </c>
      <c r="E1837" s="1160">
        <v>41465</v>
      </c>
      <c r="F1837" s="812"/>
      <c r="G1837" s="813"/>
      <c r="H1837" s="813"/>
      <c r="I1837" s="813"/>
      <c r="J1837" s="814"/>
      <c r="K1837" s="815">
        <v>712500</v>
      </c>
      <c r="L1837" s="816"/>
      <c r="M1837" s="817">
        <v>712.5</v>
      </c>
      <c r="N1837" s="818">
        <v>1000</v>
      </c>
      <c r="O1837" s="819"/>
      <c r="P1837" s="819"/>
      <c r="Q1837" s="820">
        <v>75000</v>
      </c>
      <c r="R1837" s="1161">
        <v>75</v>
      </c>
    </row>
    <row r="1838" spans="1:18">
      <c r="A1838" s="1159"/>
      <c r="B1838" s="1158" t="s">
        <v>1841</v>
      </c>
      <c r="C1838" s="1158" t="s">
        <v>1842</v>
      </c>
      <c r="D1838" s="1158" t="s">
        <v>98</v>
      </c>
      <c r="E1838" s="1160">
        <v>39801</v>
      </c>
      <c r="F1838" s="812" t="s">
        <v>26</v>
      </c>
      <c r="G1838" s="813">
        <v>25000000</v>
      </c>
      <c r="H1838" s="813">
        <v>0</v>
      </c>
      <c r="I1838" s="813">
        <v>30710646.329999998</v>
      </c>
      <c r="J1838" s="814" t="s">
        <v>657</v>
      </c>
      <c r="K1838" s="815"/>
      <c r="L1838" s="816"/>
      <c r="M1838" s="817"/>
      <c r="N1838" s="818"/>
      <c r="O1838" s="819"/>
      <c r="P1838" s="819"/>
      <c r="Q1838" s="820"/>
      <c r="R1838" s="1161"/>
    </row>
    <row r="1839" spans="1:18">
      <c r="A1839" s="1159"/>
      <c r="B1839" s="1158" t="s">
        <v>1841</v>
      </c>
      <c r="C1839" s="1158" t="s">
        <v>1842</v>
      </c>
      <c r="D1839" s="1158" t="s">
        <v>98</v>
      </c>
      <c r="E1839" s="1160">
        <v>41122</v>
      </c>
      <c r="F1839" s="812"/>
      <c r="G1839" s="813"/>
      <c r="H1839" s="813"/>
      <c r="I1839" s="813"/>
      <c r="J1839" s="814"/>
      <c r="K1839" s="815">
        <v>25000000</v>
      </c>
      <c r="L1839" s="816"/>
      <c r="M1839" s="817">
        <v>25000</v>
      </c>
      <c r="N1839" s="818">
        <v>1000</v>
      </c>
      <c r="O1839" s="819"/>
      <c r="P1839" s="819"/>
      <c r="Q1839" s="820">
        <v>1189813</v>
      </c>
      <c r="R1839" s="1161">
        <v>367984.31</v>
      </c>
    </row>
    <row r="1840" spans="1:18">
      <c r="A1840" s="1159" t="s">
        <v>1995</v>
      </c>
      <c r="B1840" s="1158" t="s">
        <v>1843</v>
      </c>
      <c r="C1840" s="1158" t="s">
        <v>1485</v>
      </c>
      <c r="D1840" s="1158" t="s">
        <v>87</v>
      </c>
      <c r="E1840" s="1160">
        <v>39843</v>
      </c>
      <c r="F1840" s="812" t="s">
        <v>49</v>
      </c>
      <c r="G1840" s="813">
        <v>110000000</v>
      </c>
      <c r="H1840" s="813">
        <v>0</v>
      </c>
      <c r="I1840" s="813">
        <v>131236874.33</v>
      </c>
      <c r="J1840" s="814" t="s">
        <v>657</v>
      </c>
      <c r="K1840" s="815"/>
      <c r="L1840" s="816"/>
      <c r="M1840" s="817"/>
      <c r="N1840" s="818"/>
      <c r="O1840" s="819"/>
      <c r="P1840" s="819"/>
      <c r="Q1840" s="820"/>
      <c r="R1840" s="1161"/>
    </row>
    <row r="1841" spans="1:18">
      <c r="A1841" s="1159"/>
      <c r="B1841" s="1158" t="s">
        <v>1843</v>
      </c>
      <c r="C1841" s="1158" t="s">
        <v>1485</v>
      </c>
      <c r="D1841" s="1158" t="s">
        <v>87</v>
      </c>
      <c r="E1841" s="1160">
        <v>40801</v>
      </c>
      <c r="F1841" s="812"/>
      <c r="G1841" s="813"/>
      <c r="H1841" s="813"/>
      <c r="I1841" s="813"/>
      <c r="J1841" s="814"/>
      <c r="K1841" s="815">
        <v>110000000</v>
      </c>
      <c r="L1841" s="816"/>
      <c r="M1841" s="817">
        <v>110000</v>
      </c>
      <c r="N1841" s="818">
        <v>1000</v>
      </c>
      <c r="O1841" s="819"/>
      <c r="P1841" s="819"/>
      <c r="Q1841" s="820">
        <v>5500000</v>
      </c>
      <c r="R1841" s="1161">
        <v>5500</v>
      </c>
    </row>
    <row r="1842" spans="1:18">
      <c r="A1842" s="1159" t="s">
        <v>2085</v>
      </c>
      <c r="B1842" s="1158" t="s">
        <v>1844</v>
      </c>
      <c r="C1842" s="1158" t="s">
        <v>1816</v>
      </c>
      <c r="D1842" s="1158" t="s">
        <v>177</v>
      </c>
      <c r="E1842" s="1160">
        <v>40158</v>
      </c>
      <c r="F1842" s="812" t="s">
        <v>49</v>
      </c>
      <c r="G1842" s="813">
        <v>12000000</v>
      </c>
      <c r="H1842" s="813">
        <v>5000000</v>
      </c>
      <c r="I1842" s="813">
        <v>9125223.0099999998</v>
      </c>
      <c r="J1842" s="814" t="s">
        <v>848</v>
      </c>
      <c r="K1842" s="815"/>
      <c r="L1842" s="816"/>
      <c r="M1842" s="817"/>
      <c r="N1842" s="818"/>
      <c r="O1842" s="819"/>
      <c r="P1842" s="819"/>
      <c r="Q1842" s="820"/>
      <c r="R1842" s="1161"/>
    </row>
    <row r="1843" spans="1:18">
      <c r="A1843" s="1159"/>
      <c r="B1843" s="1158" t="s">
        <v>1844</v>
      </c>
      <c r="C1843" s="1158" t="s">
        <v>1816</v>
      </c>
      <c r="D1843" s="1158" t="s">
        <v>177</v>
      </c>
      <c r="E1843" s="1160">
        <v>41003</v>
      </c>
      <c r="F1843" s="812"/>
      <c r="G1843" s="813"/>
      <c r="H1843" s="813"/>
      <c r="I1843" s="813"/>
      <c r="J1843" s="814"/>
      <c r="K1843" s="815">
        <v>3000000</v>
      </c>
      <c r="L1843" s="816"/>
      <c r="M1843" s="817">
        <v>3000</v>
      </c>
      <c r="N1843" s="818">
        <v>1000</v>
      </c>
      <c r="O1843" s="819"/>
      <c r="P1843" s="819"/>
      <c r="Q1843" s="820"/>
      <c r="R1843" s="1161"/>
    </row>
    <row r="1844" spans="1:18">
      <c r="A1844" s="1159"/>
      <c r="B1844" s="1158" t="s">
        <v>1844</v>
      </c>
      <c r="C1844" s="1158" t="s">
        <v>1816</v>
      </c>
      <c r="D1844" s="1158" t="s">
        <v>177</v>
      </c>
      <c r="E1844" s="1160">
        <v>41304</v>
      </c>
      <c r="F1844" s="812"/>
      <c r="G1844" s="813"/>
      <c r="H1844" s="813"/>
      <c r="I1844" s="813"/>
      <c r="J1844" s="814"/>
      <c r="K1844" s="815">
        <v>4000000</v>
      </c>
      <c r="L1844" s="816"/>
      <c r="M1844" s="817">
        <v>4000</v>
      </c>
      <c r="N1844" s="818">
        <v>1000</v>
      </c>
      <c r="O1844" s="819"/>
      <c r="P1844" s="819"/>
      <c r="Q1844" s="820"/>
      <c r="R1844" s="1161"/>
    </row>
    <row r="1845" spans="1:18">
      <c r="A1845" s="1159">
        <v>11</v>
      </c>
      <c r="B1845" s="1158" t="s">
        <v>1845</v>
      </c>
      <c r="C1845" s="1158" t="s">
        <v>798</v>
      </c>
      <c r="D1845" s="1158" t="s">
        <v>177</v>
      </c>
      <c r="E1845" s="1160">
        <v>39801</v>
      </c>
      <c r="F1845" s="812" t="s">
        <v>26</v>
      </c>
      <c r="G1845" s="813">
        <v>22000000</v>
      </c>
      <c r="H1845" s="813">
        <v>0</v>
      </c>
      <c r="I1845" s="813">
        <v>23592311.109999999</v>
      </c>
      <c r="J1845" s="814" t="s">
        <v>657</v>
      </c>
      <c r="K1845" s="815"/>
      <c r="L1845" s="816"/>
      <c r="M1845" s="817"/>
      <c r="N1845" s="818"/>
      <c r="O1845" s="819"/>
      <c r="P1845" s="819"/>
      <c r="Q1845" s="820"/>
      <c r="R1845" s="1161"/>
    </row>
    <row r="1846" spans="1:18">
      <c r="A1846" s="1159"/>
      <c r="B1846" s="1158" t="s">
        <v>1845</v>
      </c>
      <c r="C1846" s="1158" t="s">
        <v>798</v>
      </c>
      <c r="D1846" s="1158" t="s">
        <v>177</v>
      </c>
      <c r="E1846" s="1160">
        <v>40141</v>
      </c>
      <c r="F1846" s="812"/>
      <c r="G1846" s="813"/>
      <c r="H1846" s="813"/>
      <c r="I1846" s="813"/>
      <c r="J1846" s="814"/>
      <c r="K1846" s="815">
        <v>22000000</v>
      </c>
      <c r="L1846" s="816"/>
      <c r="M1846" s="817">
        <v>22000</v>
      </c>
      <c r="N1846" s="818">
        <v>1000</v>
      </c>
      <c r="O1846" s="819"/>
      <c r="P1846" s="819"/>
      <c r="Q1846" s="820"/>
      <c r="R1846" s="1161"/>
    </row>
    <row r="1847" spans="1:18">
      <c r="A1847" s="1159"/>
      <c r="B1847" s="1158" t="s">
        <v>1845</v>
      </c>
      <c r="C1847" s="1158" t="s">
        <v>798</v>
      </c>
      <c r="D1847" s="1158" t="s">
        <v>177</v>
      </c>
      <c r="E1847" s="1160">
        <v>40163</v>
      </c>
      <c r="F1847" s="812"/>
      <c r="G1847" s="813"/>
      <c r="H1847" s="813"/>
      <c r="I1847" s="813"/>
      <c r="J1847" s="814"/>
      <c r="K1847" s="815"/>
      <c r="L1847" s="816"/>
      <c r="M1847" s="817"/>
      <c r="N1847" s="818"/>
      <c r="O1847" s="819"/>
      <c r="P1847" s="819"/>
      <c r="Q1847" s="820">
        <v>568700</v>
      </c>
      <c r="R1847" s="1161">
        <v>390071</v>
      </c>
    </row>
    <row r="1848" spans="1:18">
      <c r="A1848" s="1159" t="s">
        <v>2016</v>
      </c>
      <c r="B1848" s="1158" t="s">
        <v>1846</v>
      </c>
      <c r="C1848" s="1158" t="s">
        <v>1847</v>
      </c>
      <c r="D1848" s="1158" t="s">
        <v>87</v>
      </c>
      <c r="E1848" s="1160">
        <v>39829</v>
      </c>
      <c r="F1848" s="812" t="s">
        <v>26</v>
      </c>
      <c r="G1848" s="813">
        <v>26380000</v>
      </c>
      <c r="H1848" s="813">
        <v>0</v>
      </c>
      <c r="I1848" s="813">
        <v>30628344.449999999</v>
      </c>
      <c r="J1848" s="814" t="s">
        <v>657</v>
      </c>
      <c r="K1848" s="815"/>
      <c r="L1848" s="816"/>
      <c r="M1848" s="817"/>
      <c r="N1848" s="818"/>
      <c r="O1848" s="819"/>
      <c r="P1848" s="819"/>
      <c r="Q1848" s="820"/>
      <c r="R1848" s="1161"/>
    </row>
    <row r="1849" spans="1:18">
      <c r="A1849" s="1159"/>
      <c r="B1849" s="1158" t="s">
        <v>1846</v>
      </c>
      <c r="C1849" s="1158" t="s">
        <v>1847</v>
      </c>
      <c r="D1849" s="1158" t="s">
        <v>87</v>
      </c>
      <c r="E1849" s="1160">
        <v>40555</v>
      </c>
      <c r="F1849" s="812"/>
      <c r="G1849" s="813"/>
      <c r="H1849" s="813"/>
      <c r="I1849" s="813"/>
      <c r="J1849" s="814"/>
      <c r="K1849" s="815">
        <v>26380000</v>
      </c>
      <c r="L1849" s="816"/>
      <c r="M1849" s="817">
        <v>26380</v>
      </c>
      <c r="N1849" s="818">
        <v>1000</v>
      </c>
      <c r="O1849" s="819"/>
      <c r="P1849" s="819"/>
      <c r="Q1849" s="820"/>
      <c r="R1849" s="1161"/>
    </row>
    <row r="1850" spans="1:18">
      <c r="A1850" s="1159"/>
      <c r="B1850" s="1158" t="s">
        <v>1846</v>
      </c>
      <c r="C1850" s="1158" t="s">
        <v>1847</v>
      </c>
      <c r="D1850" s="1158" t="s">
        <v>87</v>
      </c>
      <c r="E1850" s="1160">
        <v>40604</v>
      </c>
      <c r="F1850" s="812"/>
      <c r="G1850" s="813"/>
      <c r="H1850" s="813"/>
      <c r="I1850" s="813"/>
      <c r="J1850" s="814"/>
      <c r="K1850" s="815"/>
      <c r="L1850" s="816"/>
      <c r="M1850" s="817"/>
      <c r="N1850" s="818"/>
      <c r="O1850" s="819"/>
      <c r="P1850" s="819"/>
      <c r="Q1850" s="820">
        <v>1625000</v>
      </c>
      <c r="R1850" s="1161">
        <v>246082</v>
      </c>
    </row>
    <row r="1851" spans="1:18">
      <c r="A1851" s="1159">
        <v>11</v>
      </c>
      <c r="B1851" s="1158" t="s">
        <v>1848</v>
      </c>
      <c r="C1851" s="1158" t="s">
        <v>1180</v>
      </c>
      <c r="D1851" s="1158" t="s">
        <v>87</v>
      </c>
      <c r="E1851" s="1160">
        <v>39766</v>
      </c>
      <c r="F1851" s="812" t="s">
        <v>26</v>
      </c>
      <c r="G1851" s="813">
        <v>200000000</v>
      </c>
      <c r="H1851" s="813">
        <v>0</v>
      </c>
      <c r="I1851" s="813">
        <v>220749985.18000001</v>
      </c>
      <c r="J1851" s="814" t="s">
        <v>657</v>
      </c>
      <c r="K1851" s="815"/>
      <c r="L1851" s="816"/>
      <c r="M1851" s="817"/>
      <c r="N1851" s="818"/>
      <c r="O1851" s="819"/>
      <c r="P1851" s="819"/>
      <c r="Q1851" s="820"/>
      <c r="R1851" s="1161"/>
    </row>
    <row r="1852" spans="1:18">
      <c r="A1852" s="1159"/>
      <c r="B1852" s="1158" t="s">
        <v>1848</v>
      </c>
      <c r="C1852" s="1158" t="s">
        <v>1180</v>
      </c>
      <c r="D1852" s="1158" t="s">
        <v>87</v>
      </c>
      <c r="E1852" s="1160">
        <v>39960</v>
      </c>
      <c r="F1852" s="812"/>
      <c r="G1852" s="813"/>
      <c r="H1852" s="813"/>
      <c r="I1852" s="813"/>
      <c r="J1852" s="814"/>
      <c r="K1852" s="815">
        <v>200000000</v>
      </c>
      <c r="L1852" s="816"/>
      <c r="M1852" s="817">
        <v>200000</v>
      </c>
      <c r="N1852" s="818">
        <v>1000</v>
      </c>
      <c r="O1852" s="819"/>
      <c r="P1852" s="819"/>
      <c r="Q1852" s="820"/>
      <c r="R1852" s="1161"/>
    </row>
    <row r="1853" spans="1:18">
      <c r="A1853" s="1159"/>
      <c r="B1853" s="1158" t="s">
        <v>1848</v>
      </c>
      <c r="C1853" s="1158" t="s">
        <v>1180</v>
      </c>
      <c r="D1853" s="1158" t="s">
        <v>87</v>
      </c>
      <c r="E1853" s="1160">
        <v>40252</v>
      </c>
      <c r="F1853" s="812"/>
      <c r="G1853" s="813"/>
      <c r="H1853" s="813"/>
      <c r="I1853" s="813"/>
      <c r="J1853" s="814"/>
      <c r="K1853" s="815"/>
      <c r="L1853" s="816"/>
      <c r="M1853" s="817"/>
      <c r="N1853" s="818"/>
      <c r="O1853" s="819"/>
      <c r="P1853" s="819"/>
      <c r="Q1853" s="820">
        <v>15388874.07</v>
      </c>
      <c r="R1853" s="1161">
        <v>1707456</v>
      </c>
    </row>
    <row r="1854" spans="1:18">
      <c r="A1854" s="1159" t="s">
        <v>2047</v>
      </c>
      <c r="B1854" s="1158" t="s">
        <v>1849</v>
      </c>
      <c r="C1854" s="1158" t="s">
        <v>1850</v>
      </c>
      <c r="D1854" s="1158" t="s">
        <v>131</v>
      </c>
      <c r="E1854" s="1160">
        <v>39843</v>
      </c>
      <c r="F1854" s="812" t="s">
        <v>26</v>
      </c>
      <c r="G1854" s="813">
        <v>6633000</v>
      </c>
      <c r="H1854" s="813">
        <v>0</v>
      </c>
      <c r="I1854" s="813">
        <v>15317317.859999999</v>
      </c>
      <c r="J1854" s="814" t="s">
        <v>657</v>
      </c>
      <c r="K1854" s="815"/>
      <c r="L1854" s="816"/>
      <c r="M1854" s="817"/>
      <c r="N1854" s="818"/>
      <c r="O1854" s="819"/>
      <c r="P1854" s="819"/>
      <c r="Q1854" s="820"/>
      <c r="R1854" s="1161"/>
    </row>
    <row r="1855" spans="1:18">
      <c r="A1855" s="1159"/>
      <c r="B1855" s="1158" t="s">
        <v>1849</v>
      </c>
      <c r="C1855" s="1158" t="s">
        <v>1850</v>
      </c>
      <c r="D1855" s="1158" t="s">
        <v>131</v>
      </c>
      <c r="E1855" s="1160">
        <v>40116</v>
      </c>
      <c r="F1855" s="812"/>
      <c r="G1855" s="813">
        <v>6842000</v>
      </c>
      <c r="H1855" s="813"/>
      <c r="I1855" s="813"/>
      <c r="J1855" s="814"/>
      <c r="K1855" s="815"/>
      <c r="L1855" s="816"/>
      <c r="M1855" s="817"/>
      <c r="N1855" s="818"/>
      <c r="O1855" s="819"/>
      <c r="P1855" s="819"/>
      <c r="Q1855" s="820"/>
      <c r="R1855" s="1161"/>
    </row>
    <row r="1856" spans="1:18">
      <c r="A1856" s="1159"/>
      <c r="B1856" s="1158" t="s">
        <v>1849</v>
      </c>
      <c r="C1856" s="1158" t="s">
        <v>1850</v>
      </c>
      <c r="D1856" s="1158" t="s">
        <v>131</v>
      </c>
      <c r="E1856" s="1160">
        <v>40759</v>
      </c>
      <c r="F1856" s="812"/>
      <c r="G1856" s="813"/>
      <c r="H1856" s="813"/>
      <c r="I1856" s="813"/>
      <c r="J1856" s="814"/>
      <c r="K1856" s="815">
        <v>13475000</v>
      </c>
      <c r="L1856" s="816"/>
      <c r="M1856" s="817">
        <v>13475</v>
      </c>
      <c r="N1856" s="818">
        <v>1000</v>
      </c>
      <c r="O1856" s="819"/>
      <c r="P1856" s="819"/>
      <c r="Q1856" s="820">
        <v>332000</v>
      </c>
      <c r="R1856" s="1161">
        <v>332</v>
      </c>
    </row>
    <row r="1857" spans="1:18">
      <c r="A1857" s="1159" t="s">
        <v>1997</v>
      </c>
      <c r="B1857" s="1158" t="s">
        <v>1851</v>
      </c>
      <c r="C1857" s="1158" t="s">
        <v>1852</v>
      </c>
      <c r="D1857" s="1158" t="s">
        <v>88</v>
      </c>
      <c r="E1857" s="1160">
        <v>39990</v>
      </c>
      <c r="F1857" s="812" t="s">
        <v>49</v>
      </c>
      <c r="G1857" s="813">
        <v>5625000</v>
      </c>
      <c r="H1857" s="813">
        <v>0</v>
      </c>
      <c r="I1857" s="813">
        <v>6398893.4400000004</v>
      </c>
      <c r="J1857" s="814" t="s">
        <v>673</v>
      </c>
      <c r="K1857" s="815"/>
      <c r="L1857" s="816"/>
      <c r="M1857" s="817"/>
      <c r="N1857" s="818"/>
      <c r="O1857" s="819"/>
      <c r="P1857" s="819"/>
      <c r="Q1857" s="820"/>
      <c r="R1857" s="1161"/>
    </row>
    <row r="1858" spans="1:18">
      <c r="A1858" s="1159"/>
      <c r="B1858" s="1158" t="s">
        <v>1851</v>
      </c>
      <c r="C1858" s="1158" t="s">
        <v>1852</v>
      </c>
      <c r="D1858" s="1158" t="s">
        <v>88</v>
      </c>
      <c r="E1858" s="1160">
        <v>41311</v>
      </c>
      <c r="F1858" s="812"/>
      <c r="G1858" s="813"/>
      <c r="H1858" s="813"/>
      <c r="I1858" s="813"/>
      <c r="J1858" s="814"/>
      <c r="K1858" s="815">
        <v>4831002.8</v>
      </c>
      <c r="L1858" s="816"/>
      <c r="M1858" s="817">
        <v>5212</v>
      </c>
      <c r="N1858" s="818">
        <v>926.9</v>
      </c>
      <c r="O1858" s="819">
        <v>-380997.2</v>
      </c>
      <c r="P1858" s="819"/>
      <c r="Q1858" s="820">
        <v>18644.66</v>
      </c>
      <c r="R1858" s="1161">
        <v>19</v>
      </c>
    </row>
    <row r="1859" spans="1:18">
      <c r="A1859" s="1159"/>
      <c r="B1859" s="1158" t="s">
        <v>1851</v>
      </c>
      <c r="C1859" s="1158" t="s">
        <v>1852</v>
      </c>
      <c r="D1859" s="1158" t="s">
        <v>88</v>
      </c>
      <c r="E1859" s="1160">
        <v>41312</v>
      </c>
      <c r="F1859" s="812"/>
      <c r="G1859" s="813"/>
      <c r="H1859" s="813"/>
      <c r="I1859" s="813"/>
      <c r="J1859" s="814"/>
      <c r="K1859" s="815">
        <v>92690</v>
      </c>
      <c r="L1859" s="816"/>
      <c r="M1859" s="817">
        <v>100</v>
      </c>
      <c r="N1859" s="818">
        <v>926.9</v>
      </c>
      <c r="O1859" s="819">
        <v>-7310</v>
      </c>
      <c r="P1859" s="819"/>
      <c r="Q1859" s="820">
        <v>147194.69</v>
      </c>
      <c r="R1859" s="1161">
        <v>150</v>
      </c>
    </row>
    <row r="1860" spans="1:18">
      <c r="A1860" s="1159"/>
      <c r="B1860" s="1158" t="s">
        <v>1851</v>
      </c>
      <c r="C1860" s="1158" t="s">
        <v>1852</v>
      </c>
      <c r="D1860" s="1158" t="s">
        <v>88</v>
      </c>
      <c r="E1860" s="1160">
        <v>41313</v>
      </c>
      <c r="F1860" s="812"/>
      <c r="G1860" s="813"/>
      <c r="H1860" s="813"/>
      <c r="I1860" s="813"/>
      <c r="J1860" s="814"/>
      <c r="K1860" s="815">
        <v>290119.7</v>
      </c>
      <c r="L1860" s="816"/>
      <c r="M1860" s="817">
        <v>313</v>
      </c>
      <c r="N1860" s="818">
        <v>926.9</v>
      </c>
      <c r="O1860" s="819">
        <v>-22880.3</v>
      </c>
      <c r="P1860" s="819"/>
      <c r="Q1860" s="820"/>
      <c r="R1860" s="1161"/>
    </row>
    <row r="1861" spans="1:18">
      <c r="A1861" s="1159"/>
      <c r="B1861" s="1158" t="s">
        <v>1851</v>
      </c>
      <c r="C1861" s="1158" t="s">
        <v>1852</v>
      </c>
      <c r="D1861" s="1158" t="s">
        <v>88</v>
      </c>
      <c r="E1861" s="1160">
        <v>41359</v>
      </c>
      <c r="F1861" s="812"/>
      <c r="G1861" s="813"/>
      <c r="H1861" s="813"/>
      <c r="I1861" s="813"/>
      <c r="J1861" s="814"/>
      <c r="K1861" s="815"/>
      <c r="L1861" s="816">
        <v>-52138.13</v>
      </c>
      <c r="M1861" s="817"/>
      <c r="N1861" s="818"/>
      <c r="O1861" s="819"/>
      <c r="P1861" s="819"/>
      <c r="Q1861" s="820"/>
      <c r="R1861" s="1161"/>
    </row>
    <row r="1862" spans="1:18">
      <c r="A1862" s="1159">
        <v>11</v>
      </c>
      <c r="B1862" s="1158" t="s">
        <v>1853</v>
      </c>
      <c r="C1862" s="1158" t="s">
        <v>1854</v>
      </c>
      <c r="D1862" s="1158" t="s">
        <v>116</v>
      </c>
      <c r="E1862" s="1160">
        <v>39773</v>
      </c>
      <c r="F1862" s="812" t="s">
        <v>26</v>
      </c>
      <c r="G1862" s="813">
        <v>400000000</v>
      </c>
      <c r="H1862" s="813">
        <v>0</v>
      </c>
      <c r="I1862" s="813">
        <v>457333286.50999999</v>
      </c>
      <c r="J1862" s="814" t="s">
        <v>657</v>
      </c>
      <c r="K1862" s="815"/>
      <c r="L1862" s="816"/>
      <c r="M1862" s="817"/>
      <c r="N1862" s="818"/>
      <c r="O1862" s="819"/>
      <c r="P1862" s="819"/>
      <c r="Q1862" s="820"/>
      <c r="R1862" s="1161"/>
    </row>
    <row r="1863" spans="1:18">
      <c r="A1863" s="1159"/>
      <c r="B1863" s="1158" t="s">
        <v>1853</v>
      </c>
      <c r="C1863" s="1158" t="s">
        <v>1854</v>
      </c>
      <c r="D1863" s="1158" t="s">
        <v>116</v>
      </c>
      <c r="E1863" s="1160">
        <v>40240</v>
      </c>
      <c r="F1863" s="812"/>
      <c r="G1863" s="813"/>
      <c r="H1863" s="813"/>
      <c r="I1863" s="813"/>
      <c r="J1863" s="814"/>
      <c r="K1863" s="815">
        <v>100000000</v>
      </c>
      <c r="L1863" s="816"/>
      <c r="M1863" s="817">
        <v>100000</v>
      </c>
      <c r="N1863" s="818">
        <v>1000</v>
      </c>
      <c r="O1863" s="819"/>
      <c r="P1863" s="819"/>
      <c r="Q1863" s="820"/>
      <c r="R1863" s="1161"/>
    </row>
    <row r="1864" spans="1:18">
      <c r="A1864" s="1159"/>
      <c r="B1864" s="1158" t="s">
        <v>1853</v>
      </c>
      <c r="C1864" s="1158" t="s">
        <v>1854</v>
      </c>
      <c r="D1864" s="1158" t="s">
        <v>116</v>
      </c>
      <c r="E1864" s="1160">
        <v>40464</v>
      </c>
      <c r="F1864" s="812"/>
      <c r="G1864" s="813"/>
      <c r="H1864" s="813"/>
      <c r="I1864" s="813"/>
      <c r="J1864" s="814"/>
      <c r="K1864" s="815">
        <v>100000000</v>
      </c>
      <c r="L1864" s="816"/>
      <c r="M1864" s="817">
        <v>100000</v>
      </c>
      <c r="N1864" s="818">
        <v>1000</v>
      </c>
      <c r="O1864" s="819"/>
      <c r="P1864" s="819"/>
      <c r="Q1864" s="820"/>
      <c r="R1864" s="1161"/>
    </row>
    <row r="1865" spans="1:18">
      <c r="A1865" s="1159"/>
      <c r="B1865" s="1158" t="s">
        <v>1853</v>
      </c>
      <c r="C1865" s="1158" t="s">
        <v>1854</v>
      </c>
      <c r="D1865" s="1158" t="s">
        <v>116</v>
      </c>
      <c r="E1865" s="1160">
        <v>40541</v>
      </c>
      <c r="F1865" s="812"/>
      <c r="G1865" s="813"/>
      <c r="H1865" s="813"/>
      <c r="I1865" s="813"/>
      <c r="J1865" s="814"/>
      <c r="K1865" s="815">
        <v>200000000</v>
      </c>
      <c r="L1865" s="816"/>
      <c r="M1865" s="817">
        <v>200000</v>
      </c>
      <c r="N1865" s="818">
        <v>1000</v>
      </c>
      <c r="O1865" s="819"/>
      <c r="P1865" s="819"/>
      <c r="Q1865" s="820"/>
      <c r="R1865" s="1161"/>
    </row>
    <row r="1866" spans="1:18">
      <c r="A1866" s="1159"/>
      <c r="B1866" s="1158" t="s">
        <v>1853</v>
      </c>
      <c r="C1866" s="1158" t="s">
        <v>1854</v>
      </c>
      <c r="D1866" s="1158" t="s">
        <v>116</v>
      </c>
      <c r="E1866" s="1160">
        <v>40702</v>
      </c>
      <c r="F1866" s="812"/>
      <c r="G1866" s="813"/>
      <c r="H1866" s="813"/>
      <c r="I1866" s="813"/>
      <c r="J1866" s="814"/>
      <c r="K1866" s="815"/>
      <c r="L1866" s="816"/>
      <c r="M1866" s="817"/>
      <c r="N1866" s="818"/>
      <c r="O1866" s="819"/>
      <c r="P1866" s="819"/>
      <c r="Q1866" s="820">
        <v>20388842.059999999</v>
      </c>
      <c r="R1866" s="1161">
        <v>3282276</v>
      </c>
    </row>
    <row r="1867" spans="1:18">
      <c r="A1867" s="1159">
        <v>11</v>
      </c>
      <c r="B1867" s="1158" t="s">
        <v>1855</v>
      </c>
      <c r="C1867" s="1158" t="s">
        <v>1018</v>
      </c>
      <c r="D1867" s="1158" t="s">
        <v>107</v>
      </c>
      <c r="E1867" s="1160">
        <v>39749</v>
      </c>
      <c r="F1867" s="812" t="s">
        <v>26</v>
      </c>
      <c r="G1867" s="813">
        <v>25000000000</v>
      </c>
      <c r="H1867" s="813">
        <v>0</v>
      </c>
      <c r="I1867" s="813">
        <v>27281347113.950001</v>
      </c>
      <c r="J1867" s="814" t="s">
        <v>657</v>
      </c>
      <c r="K1867" s="815"/>
      <c r="L1867" s="816"/>
      <c r="M1867" s="817"/>
      <c r="N1867" s="818"/>
      <c r="O1867" s="819"/>
      <c r="P1867" s="819"/>
      <c r="Q1867" s="820"/>
      <c r="R1867" s="1161"/>
    </row>
    <row r="1868" spans="1:18">
      <c r="A1868" s="1159"/>
      <c r="B1868" s="1158" t="s">
        <v>1855</v>
      </c>
      <c r="C1868" s="1158" t="s">
        <v>1018</v>
      </c>
      <c r="D1868" s="1158" t="s">
        <v>107</v>
      </c>
      <c r="E1868" s="1160">
        <v>40170</v>
      </c>
      <c r="F1868" s="812"/>
      <c r="G1868" s="813"/>
      <c r="H1868" s="813"/>
      <c r="I1868" s="813"/>
      <c r="J1868" s="814"/>
      <c r="K1868" s="815">
        <v>25000000000</v>
      </c>
      <c r="L1868" s="816"/>
      <c r="M1868" s="817">
        <v>25000</v>
      </c>
      <c r="N1868" s="818">
        <v>1000000</v>
      </c>
      <c r="O1868" s="819"/>
      <c r="P1868" s="819"/>
      <c r="Q1868" s="820"/>
      <c r="R1868" s="1161"/>
    </row>
    <row r="1869" spans="1:18">
      <c r="A1869" s="1159"/>
      <c r="B1869" s="1158" t="s">
        <v>1855</v>
      </c>
      <c r="C1869" s="1158" t="s">
        <v>1018</v>
      </c>
      <c r="D1869" s="1158" t="s">
        <v>107</v>
      </c>
      <c r="E1869" s="1160">
        <v>40324</v>
      </c>
      <c r="F1869" s="812"/>
      <c r="G1869" s="813"/>
      <c r="H1869" s="813"/>
      <c r="I1869" s="813"/>
      <c r="J1869" s="814"/>
      <c r="K1869" s="815"/>
      <c r="L1869" s="816"/>
      <c r="M1869" s="817"/>
      <c r="N1869" s="818"/>
      <c r="O1869" s="819"/>
      <c r="P1869" s="819"/>
      <c r="Q1869" s="820">
        <v>840374891.73000002</v>
      </c>
      <c r="R1869" s="1161">
        <v>110261688</v>
      </c>
    </row>
    <row r="1870" spans="1:18">
      <c r="A1870" s="1159">
        <v>11</v>
      </c>
      <c r="B1870" s="1158" t="s">
        <v>1856</v>
      </c>
      <c r="C1870" s="1158" t="s">
        <v>1857</v>
      </c>
      <c r="D1870" s="1158" t="s">
        <v>174</v>
      </c>
      <c r="E1870" s="1160">
        <v>39787</v>
      </c>
      <c r="F1870" s="812" t="s">
        <v>26</v>
      </c>
      <c r="G1870" s="813">
        <v>75000000</v>
      </c>
      <c r="H1870" s="813">
        <v>0</v>
      </c>
      <c r="I1870" s="813">
        <v>78804166.670000002</v>
      </c>
      <c r="J1870" s="814" t="s">
        <v>657</v>
      </c>
      <c r="K1870" s="815"/>
      <c r="L1870" s="816"/>
      <c r="M1870" s="817"/>
      <c r="N1870" s="818"/>
      <c r="O1870" s="819"/>
      <c r="P1870" s="819"/>
      <c r="Q1870" s="820"/>
      <c r="R1870" s="1161"/>
    </row>
    <row r="1871" spans="1:18">
      <c r="A1871" s="1159"/>
      <c r="B1871" s="1158" t="s">
        <v>1856</v>
      </c>
      <c r="C1871" s="1158" t="s">
        <v>1857</v>
      </c>
      <c r="D1871" s="1158" t="s">
        <v>174</v>
      </c>
      <c r="E1871" s="1160">
        <v>40065</v>
      </c>
      <c r="F1871" s="812"/>
      <c r="G1871" s="813"/>
      <c r="H1871" s="813"/>
      <c r="I1871" s="813"/>
      <c r="J1871" s="814"/>
      <c r="K1871" s="815">
        <v>75000000</v>
      </c>
      <c r="L1871" s="816"/>
      <c r="M1871" s="817">
        <v>75000</v>
      </c>
      <c r="N1871" s="818">
        <v>1000</v>
      </c>
      <c r="O1871" s="819"/>
      <c r="P1871" s="819"/>
      <c r="Q1871" s="820"/>
      <c r="R1871" s="1161"/>
    </row>
    <row r="1872" spans="1:18">
      <c r="A1872" s="1159"/>
      <c r="B1872" s="1158" t="s">
        <v>1856</v>
      </c>
      <c r="C1872" s="1158" t="s">
        <v>1857</v>
      </c>
      <c r="D1872" s="1158" t="s">
        <v>174</v>
      </c>
      <c r="E1872" s="1160">
        <v>40170</v>
      </c>
      <c r="F1872" s="812"/>
      <c r="G1872" s="813"/>
      <c r="H1872" s="813"/>
      <c r="I1872" s="813"/>
      <c r="J1872" s="814"/>
      <c r="K1872" s="815"/>
      <c r="L1872" s="816"/>
      <c r="M1872" s="817"/>
      <c r="N1872" s="818"/>
      <c r="O1872" s="819"/>
      <c r="P1872" s="819"/>
      <c r="Q1872" s="820">
        <v>950000</v>
      </c>
      <c r="R1872" s="1161">
        <v>439282</v>
      </c>
    </row>
    <row r="1873" spans="1:18">
      <c r="A1873" s="1159">
        <v>11</v>
      </c>
      <c r="B1873" s="1158" t="s">
        <v>1858</v>
      </c>
      <c r="C1873" s="1158" t="s">
        <v>1859</v>
      </c>
      <c r="D1873" s="1158" t="s">
        <v>117</v>
      </c>
      <c r="E1873" s="1160">
        <v>39813</v>
      </c>
      <c r="F1873" s="812" t="s">
        <v>26</v>
      </c>
      <c r="G1873" s="813">
        <v>36000000</v>
      </c>
      <c r="H1873" s="813">
        <v>0</v>
      </c>
      <c r="I1873" s="813">
        <v>41195000</v>
      </c>
      <c r="J1873" s="814" t="s">
        <v>657</v>
      </c>
      <c r="K1873" s="815"/>
      <c r="L1873" s="816"/>
      <c r="M1873" s="817"/>
      <c r="N1873" s="818"/>
      <c r="O1873" s="819"/>
      <c r="P1873" s="819"/>
      <c r="Q1873" s="820"/>
      <c r="R1873" s="1161"/>
    </row>
    <row r="1874" spans="1:18">
      <c r="A1874" s="1159"/>
      <c r="B1874" s="1158" t="s">
        <v>1858</v>
      </c>
      <c r="C1874" s="1158" t="s">
        <v>1859</v>
      </c>
      <c r="D1874" s="1158" t="s">
        <v>117</v>
      </c>
      <c r="E1874" s="1160">
        <v>40723</v>
      </c>
      <c r="F1874" s="812"/>
      <c r="G1874" s="813"/>
      <c r="H1874" s="813"/>
      <c r="I1874" s="813"/>
      <c r="J1874" s="814"/>
      <c r="K1874" s="815">
        <v>36000000</v>
      </c>
      <c r="L1874" s="816"/>
      <c r="M1874" s="817">
        <v>36000</v>
      </c>
      <c r="N1874" s="818">
        <v>1000</v>
      </c>
      <c r="O1874" s="819"/>
      <c r="P1874" s="819"/>
      <c r="Q1874" s="820"/>
      <c r="R1874" s="1161"/>
    </row>
    <row r="1875" spans="1:18">
      <c r="A1875" s="1159"/>
      <c r="B1875" s="1158" t="s">
        <v>1858</v>
      </c>
      <c r="C1875" s="1158" t="s">
        <v>1859</v>
      </c>
      <c r="D1875" s="1158" t="s">
        <v>117</v>
      </c>
      <c r="E1875" s="1160">
        <v>40786</v>
      </c>
      <c r="F1875" s="812"/>
      <c r="G1875" s="813"/>
      <c r="H1875" s="813"/>
      <c r="I1875" s="813"/>
      <c r="J1875" s="814"/>
      <c r="K1875" s="815"/>
      <c r="L1875" s="816"/>
      <c r="M1875" s="817"/>
      <c r="N1875" s="818"/>
      <c r="O1875" s="819"/>
      <c r="P1875" s="819"/>
      <c r="Q1875" s="820">
        <v>700000</v>
      </c>
      <c r="R1875" s="1161">
        <v>474100</v>
      </c>
    </row>
    <row r="1876" spans="1:18">
      <c r="A1876" s="1159">
        <v>11</v>
      </c>
      <c r="B1876" s="1158" t="s">
        <v>1860</v>
      </c>
      <c r="C1876" s="1158" t="s">
        <v>1861</v>
      </c>
      <c r="D1876" s="1158" t="s">
        <v>81</v>
      </c>
      <c r="E1876" s="1160">
        <v>39857</v>
      </c>
      <c r="F1876" s="812" t="s">
        <v>26</v>
      </c>
      <c r="G1876" s="813">
        <v>83726000</v>
      </c>
      <c r="H1876" s="813">
        <v>0</v>
      </c>
      <c r="I1876" s="813">
        <v>87360236.609999999</v>
      </c>
      <c r="J1876" s="814" t="s">
        <v>657</v>
      </c>
      <c r="K1876" s="815"/>
      <c r="L1876" s="816"/>
      <c r="M1876" s="817"/>
      <c r="N1876" s="818"/>
      <c r="O1876" s="819"/>
      <c r="P1876" s="819"/>
      <c r="Q1876" s="820"/>
      <c r="R1876" s="1161"/>
    </row>
    <row r="1877" spans="1:18">
      <c r="A1877" s="1159"/>
      <c r="B1877" s="1158" t="s">
        <v>1860</v>
      </c>
      <c r="C1877" s="1158" t="s">
        <v>1861</v>
      </c>
      <c r="D1877" s="1158" t="s">
        <v>81</v>
      </c>
      <c r="E1877" s="1160">
        <v>40058</v>
      </c>
      <c r="F1877" s="812"/>
      <c r="G1877" s="813"/>
      <c r="H1877" s="813"/>
      <c r="I1877" s="813"/>
      <c r="J1877" s="814"/>
      <c r="K1877" s="815">
        <v>41863000</v>
      </c>
      <c r="L1877" s="816"/>
      <c r="M1877" s="817">
        <v>41863</v>
      </c>
      <c r="N1877" s="818">
        <v>1000</v>
      </c>
      <c r="O1877" s="819"/>
      <c r="P1877" s="819"/>
      <c r="Q1877" s="820"/>
      <c r="R1877" s="1161"/>
    </row>
    <row r="1878" spans="1:18">
      <c r="A1878" s="1159"/>
      <c r="B1878" s="1158" t="s">
        <v>1860</v>
      </c>
      <c r="C1878" s="1158" t="s">
        <v>1861</v>
      </c>
      <c r="D1878" s="1158" t="s">
        <v>81</v>
      </c>
      <c r="E1878" s="1160">
        <v>40135</v>
      </c>
      <c r="F1878" s="812"/>
      <c r="G1878" s="813"/>
      <c r="H1878" s="813"/>
      <c r="I1878" s="813"/>
      <c r="J1878" s="814"/>
      <c r="K1878" s="815">
        <v>41863000</v>
      </c>
      <c r="L1878" s="816"/>
      <c r="M1878" s="817">
        <v>41863</v>
      </c>
      <c r="N1878" s="818">
        <v>1000</v>
      </c>
      <c r="O1878" s="819"/>
      <c r="P1878" s="819"/>
      <c r="Q1878" s="820"/>
      <c r="R1878" s="1161"/>
    </row>
    <row r="1879" spans="1:18">
      <c r="A1879" s="1159"/>
      <c r="B1879" s="1158" t="s">
        <v>1860</v>
      </c>
      <c r="C1879" s="1158" t="s">
        <v>1861</v>
      </c>
      <c r="D1879" s="1158" t="s">
        <v>81</v>
      </c>
      <c r="E1879" s="1160">
        <v>40868</v>
      </c>
      <c r="F1879" s="812"/>
      <c r="G1879" s="813"/>
      <c r="H1879" s="813"/>
      <c r="I1879" s="813"/>
      <c r="J1879" s="814"/>
      <c r="K1879" s="815"/>
      <c r="L1879" s="816"/>
      <c r="M1879" s="817"/>
      <c r="N1879" s="818"/>
      <c r="O1879" s="819"/>
      <c r="P1879" s="819"/>
      <c r="Q1879" s="820">
        <v>878256</v>
      </c>
      <c r="R1879" s="1161">
        <v>246698.14</v>
      </c>
    </row>
    <row r="1880" spans="1:18">
      <c r="A1880" s="1159">
        <v>44</v>
      </c>
      <c r="B1880" s="1158" t="s">
        <v>1862</v>
      </c>
      <c r="C1880" s="1158" t="s">
        <v>737</v>
      </c>
      <c r="D1880" s="1158" t="s">
        <v>134</v>
      </c>
      <c r="E1880" s="1160">
        <v>39773</v>
      </c>
      <c r="F1880" s="812" t="s">
        <v>26</v>
      </c>
      <c r="G1880" s="813">
        <v>140000000</v>
      </c>
      <c r="H1880" s="813">
        <v>0</v>
      </c>
      <c r="I1880" s="813">
        <v>160365000</v>
      </c>
      <c r="J1880" s="814" t="s">
        <v>657</v>
      </c>
      <c r="K1880" s="815"/>
      <c r="L1880" s="816"/>
      <c r="M1880" s="817"/>
      <c r="N1880" s="818"/>
      <c r="O1880" s="819"/>
      <c r="P1880" s="819"/>
      <c r="Q1880" s="820"/>
      <c r="R1880" s="1161"/>
    </row>
    <row r="1881" spans="1:18">
      <c r="A1881" s="1159"/>
      <c r="B1881" s="1158" t="s">
        <v>1862</v>
      </c>
      <c r="C1881" s="1158" t="s">
        <v>737</v>
      </c>
      <c r="D1881" s="1158" t="s">
        <v>134</v>
      </c>
      <c r="E1881" s="1160">
        <v>40813</v>
      </c>
      <c r="F1881" s="812"/>
      <c r="G1881" s="813"/>
      <c r="H1881" s="813"/>
      <c r="I1881" s="813"/>
      <c r="J1881" s="814"/>
      <c r="K1881" s="815">
        <v>140000000</v>
      </c>
      <c r="L1881" s="816"/>
      <c r="M1881" s="817">
        <v>140000</v>
      </c>
      <c r="N1881" s="818">
        <v>1000</v>
      </c>
      <c r="O1881" s="819"/>
      <c r="P1881" s="819"/>
      <c r="Q1881" s="820"/>
      <c r="R1881" s="1161"/>
    </row>
    <row r="1882" spans="1:18">
      <c r="A1882" s="1159"/>
      <c r="B1882" s="1158" t="s">
        <v>1862</v>
      </c>
      <c r="C1882" s="1158" t="s">
        <v>737</v>
      </c>
      <c r="D1882" s="1158" t="s">
        <v>134</v>
      </c>
      <c r="E1882" s="1160">
        <v>40870</v>
      </c>
      <c r="F1882" s="812"/>
      <c r="G1882" s="813"/>
      <c r="H1882" s="813"/>
      <c r="I1882" s="813"/>
      <c r="J1882" s="814"/>
      <c r="K1882" s="815"/>
      <c r="L1882" s="816"/>
      <c r="M1882" s="817"/>
      <c r="N1882" s="818"/>
      <c r="O1882" s="819"/>
      <c r="P1882" s="819"/>
      <c r="Q1882" s="820">
        <v>415000</v>
      </c>
      <c r="R1882" s="1161">
        <v>787107</v>
      </c>
    </row>
    <row r="1883" spans="1:18">
      <c r="A1883" s="1159">
        <v>8</v>
      </c>
      <c r="B1883" s="1158" t="s">
        <v>1863</v>
      </c>
      <c r="C1883" s="1158" t="s">
        <v>1864</v>
      </c>
      <c r="D1883" s="1158" t="s">
        <v>81</v>
      </c>
      <c r="E1883" s="1160">
        <v>39805</v>
      </c>
      <c r="F1883" s="812" t="s">
        <v>49</v>
      </c>
      <c r="G1883" s="813">
        <v>7290000</v>
      </c>
      <c r="H1883" s="813">
        <v>7290000</v>
      </c>
      <c r="I1883" s="813">
        <v>554083</v>
      </c>
      <c r="J1883" s="814" t="s">
        <v>662</v>
      </c>
      <c r="K1883" s="815"/>
      <c r="L1883" s="816"/>
      <c r="M1883" s="817"/>
      <c r="N1883" s="818"/>
      <c r="O1883" s="819"/>
      <c r="P1883" s="819"/>
      <c r="Q1883" s="820"/>
      <c r="R1883" s="1161"/>
    </row>
    <row r="1884" spans="1:18">
      <c r="A1884" s="1159" t="s">
        <v>2023</v>
      </c>
      <c r="B1884" s="1158" t="s">
        <v>1865</v>
      </c>
      <c r="C1884" s="1158" t="s">
        <v>1866</v>
      </c>
      <c r="D1884" s="1158" t="s">
        <v>80</v>
      </c>
      <c r="E1884" s="1160">
        <v>39805</v>
      </c>
      <c r="F1884" s="812" t="s">
        <v>49</v>
      </c>
      <c r="G1884" s="813">
        <v>6855000</v>
      </c>
      <c r="H1884" s="813">
        <v>0</v>
      </c>
      <c r="I1884" s="813">
        <v>13053910.869999999</v>
      </c>
      <c r="J1884" s="814" t="s">
        <v>673</v>
      </c>
      <c r="K1884" s="815"/>
      <c r="L1884" s="816"/>
      <c r="M1884" s="817"/>
      <c r="N1884" s="818"/>
      <c r="O1884" s="819"/>
      <c r="P1884" s="819"/>
      <c r="Q1884" s="820"/>
      <c r="R1884" s="1161"/>
    </row>
    <row r="1885" spans="1:18">
      <c r="A1885" s="1159"/>
      <c r="B1885" s="1158" t="s">
        <v>1865</v>
      </c>
      <c r="C1885" s="1158" t="s">
        <v>1866</v>
      </c>
      <c r="D1885" s="1158" t="s">
        <v>80</v>
      </c>
      <c r="E1885" s="1160">
        <v>40176</v>
      </c>
      <c r="F1885" s="812"/>
      <c r="G1885" s="813">
        <v>4567000</v>
      </c>
      <c r="H1885" s="813"/>
      <c r="I1885" s="813"/>
      <c r="J1885" s="814"/>
      <c r="K1885" s="815"/>
      <c r="L1885" s="816"/>
      <c r="M1885" s="817"/>
      <c r="N1885" s="818"/>
      <c r="O1885" s="819"/>
      <c r="P1885" s="819"/>
      <c r="Q1885" s="820"/>
      <c r="R1885" s="1161"/>
    </row>
    <row r="1886" spans="1:18">
      <c r="A1886" s="1159"/>
      <c r="B1886" s="1158" t="s">
        <v>1865</v>
      </c>
      <c r="C1886" s="1158" t="s">
        <v>1866</v>
      </c>
      <c r="D1886" s="1158" t="s">
        <v>80</v>
      </c>
      <c r="E1886" s="1160">
        <v>41221</v>
      </c>
      <c r="F1886" s="812"/>
      <c r="G1886" s="813"/>
      <c r="H1886" s="813"/>
      <c r="I1886" s="813"/>
      <c r="J1886" s="814"/>
      <c r="K1886" s="815">
        <v>1050524.72</v>
      </c>
      <c r="L1886" s="816"/>
      <c r="M1886" s="817">
        <v>1117</v>
      </c>
      <c r="N1886" s="818">
        <v>940.375</v>
      </c>
      <c r="O1886" s="819">
        <v>-66475.28</v>
      </c>
      <c r="P1886" s="819"/>
      <c r="Q1886" s="820"/>
      <c r="R1886" s="1161"/>
    </row>
    <row r="1887" spans="1:18">
      <c r="A1887" s="1159"/>
      <c r="B1887" s="1158" t="s">
        <v>1865</v>
      </c>
      <c r="C1887" s="1158" t="s">
        <v>1866</v>
      </c>
      <c r="D1887" s="1158" t="s">
        <v>80</v>
      </c>
      <c r="E1887" s="1160">
        <v>41222</v>
      </c>
      <c r="F1887" s="812"/>
      <c r="G1887" s="813"/>
      <c r="H1887" s="813"/>
      <c r="I1887" s="813"/>
      <c r="J1887" s="814"/>
      <c r="K1887" s="815">
        <v>9673015.3699999992</v>
      </c>
      <c r="L1887" s="816"/>
      <c r="M1887" s="817">
        <v>10305</v>
      </c>
      <c r="N1887" s="818">
        <v>939.53330000000005</v>
      </c>
      <c r="O1887" s="819">
        <v>-631984.63</v>
      </c>
      <c r="P1887" s="819"/>
      <c r="Q1887" s="820">
        <v>335417.06</v>
      </c>
      <c r="R1887" s="1161">
        <v>343</v>
      </c>
    </row>
    <row r="1888" spans="1:18">
      <c r="A1888" s="1159"/>
      <c r="B1888" s="1158" t="s">
        <v>1865</v>
      </c>
      <c r="C1888" s="1158" t="s">
        <v>1866</v>
      </c>
      <c r="D1888" s="1158" t="s">
        <v>80</v>
      </c>
      <c r="E1888" s="1160">
        <v>41285</v>
      </c>
      <c r="F1888" s="812"/>
      <c r="G1888" s="813"/>
      <c r="H1888" s="813"/>
      <c r="I1888" s="813"/>
      <c r="J1888" s="814"/>
      <c r="K1888" s="815"/>
      <c r="L1888" s="816">
        <v>-107235.41</v>
      </c>
      <c r="M1888" s="817"/>
      <c r="N1888" s="818"/>
      <c r="O1888" s="819"/>
      <c r="P1888" s="819"/>
      <c r="Q1888" s="820"/>
      <c r="R1888" s="1161"/>
    </row>
    <row r="1889" spans="1:18">
      <c r="A1889" s="1159" t="s">
        <v>2089</v>
      </c>
      <c r="B1889" s="1158" t="s">
        <v>1867</v>
      </c>
      <c r="C1889" s="1158" t="s">
        <v>1868</v>
      </c>
      <c r="D1889" s="1158" t="s">
        <v>128</v>
      </c>
      <c r="E1889" s="1160">
        <v>39948</v>
      </c>
      <c r="F1889" s="812" t="s">
        <v>49</v>
      </c>
      <c r="G1889" s="813">
        <v>4700000</v>
      </c>
      <c r="H1889" s="813">
        <v>0</v>
      </c>
      <c r="I1889" s="813">
        <v>5842197.9199999999</v>
      </c>
      <c r="J1889" s="814" t="s">
        <v>657</v>
      </c>
      <c r="K1889" s="815"/>
      <c r="L1889" s="816"/>
      <c r="M1889" s="817"/>
      <c r="N1889" s="818"/>
      <c r="O1889" s="819"/>
      <c r="P1889" s="819"/>
      <c r="Q1889" s="820"/>
      <c r="R1889" s="1161"/>
    </row>
    <row r="1890" spans="1:18">
      <c r="A1890" s="1159"/>
      <c r="B1890" s="1158" t="s">
        <v>1867</v>
      </c>
      <c r="C1890" s="1158" t="s">
        <v>1868</v>
      </c>
      <c r="D1890" s="1158" t="s">
        <v>128</v>
      </c>
      <c r="E1890" s="1160">
        <v>41243</v>
      </c>
      <c r="F1890" s="812"/>
      <c r="G1890" s="813"/>
      <c r="H1890" s="813"/>
      <c r="I1890" s="813"/>
      <c r="J1890" s="814"/>
      <c r="K1890" s="815">
        <v>4700000</v>
      </c>
      <c r="L1890" s="816"/>
      <c r="M1890" s="817">
        <v>4700</v>
      </c>
      <c r="N1890" s="818">
        <v>1000</v>
      </c>
      <c r="O1890" s="819"/>
      <c r="P1890" s="819"/>
      <c r="Q1890" s="820">
        <v>235000</v>
      </c>
      <c r="R1890" s="1161">
        <v>235</v>
      </c>
    </row>
    <row r="1891" spans="1:18" s="925" customFormat="1">
      <c r="A1891" s="1159">
        <v>8</v>
      </c>
      <c r="B1891" s="1158" t="s">
        <v>1869</v>
      </c>
      <c r="C1891" s="1158" t="s">
        <v>1659</v>
      </c>
      <c r="D1891" s="1158" t="s">
        <v>84</v>
      </c>
      <c r="E1891" s="1160">
        <v>39864</v>
      </c>
      <c r="F1891" s="812" t="s">
        <v>49</v>
      </c>
      <c r="G1891" s="813">
        <v>16800000</v>
      </c>
      <c r="H1891" s="813">
        <v>16800000</v>
      </c>
      <c r="I1891" s="813">
        <v>1589583</v>
      </c>
      <c r="J1891" s="813" t="s">
        <v>662</v>
      </c>
      <c r="K1891" s="813"/>
      <c r="L1891" s="819"/>
      <c r="M1891" s="813"/>
      <c r="N1891" s="813"/>
      <c r="O1891" s="819"/>
      <c r="P1891" s="819"/>
      <c r="Q1891" s="819"/>
      <c r="R1891" s="1161"/>
    </row>
    <row r="1892" spans="1:18">
      <c r="A1892" s="1159"/>
      <c r="B1892" s="1158" t="s">
        <v>1870</v>
      </c>
      <c r="C1892" s="1158" t="s">
        <v>1162</v>
      </c>
      <c r="D1892" s="1158" t="s">
        <v>123</v>
      </c>
      <c r="E1892" s="1160">
        <v>39801</v>
      </c>
      <c r="F1892" s="812" t="s">
        <v>26</v>
      </c>
      <c r="G1892" s="813">
        <v>300000000</v>
      </c>
      <c r="H1892" s="813">
        <v>0</v>
      </c>
      <c r="I1892" s="813">
        <v>343733333.32999998</v>
      </c>
      <c r="J1892" s="814" t="s">
        <v>657</v>
      </c>
      <c r="K1892" s="815"/>
      <c r="L1892" s="816"/>
      <c r="M1892" s="817"/>
      <c r="N1892" s="818"/>
      <c r="O1892" s="819"/>
      <c r="P1892" s="819"/>
      <c r="Q1892" s="820"/>
      <c r="R1892" s="1161"/>
    </row>
    <row r="1893" spans="1:18">
      <c r="A1893" s="1159"/>
      <c r="B1893" s="1158" t="s">
        <v>1870</v>
      </c>
      <c r="C1893" s="1158" t="s">
        <v>1162</v>
      </c>
      <c r="D1893" s="1158" t="s">
        <v>123</v>
      </c>
      <c r="E1893" s="1160">
        <v>40697</v>
      </c>
      <c r="F1893" s="812"/>
      <c r="G1893" s="813"/>
      <c r="H1893" s="813"/>
      <c r="I1893" s="813"/>
      <c r="J1893" s="814"/>
      <c r="K1893" s="815">
        <v>300000000</v>
      </c>
      <c r="L1893" s="816"/>
      <c r="M1893" s="817">
        <v>300000</v>
      </c>
      <c r="N1893" s="818">
        <v>1000</v>
      </c>
      <c r="O1893" s="819"/>
      <c r="P1893" s="819"/>
      <c r="Q1893" s="820">
        <v>6900000</v>
      </c>
      <c r="R1893" s="1161">
        <v>2631579</v>
      </c>
    </row>
    <row r="1894" spans="1:18">
      <c r="A1894" s="1159">
        <v>11</v>
      </c>
      <c r="B1894" s="1158" t="s">
        <v>1871</v>
      </c>
      <c r="C1894" s="1158" t="s">
        <v>1737</v>
      </c>
      <c r="D1894" s="1158" t="s">
        <v>126</v>
      </c>
      <c r="E1894" s="1160">
        <v>39794</v>
      </c>
      <c r="F1894" s="812" t="s">
        <v>26</v>
      </c>
      <c r="G1894" s="813">
        <v>330000000</v>
      </c>
      <c r="H1894" s="813">
        <v>0</v>
      </c>
      <c r="I1894" s="813">
        <v>369920833.32999998</v>
      </c>
      <c r="J1894" s="814" t="s">
        <v>707</v>
      </c>
      <c r="K1894" s="815"/>
      <c r="L1894" s="816"/>
      <c r="M1894" s="817"/>
      <c r="N1894" s="818"/>
      <c r="O1894" s="819"/>
      <c r="P1894" s="819"/>
      <c r="Q1894" s="820"/>
      <c r="R1894" s="1161"/>
    </row>
    <row r="1895" spans="1:18">
      <c r="A1895" s="1159"/>
      <c r="B1895" s="1158" t="s">
        <v>1871</v>
      </c>
      <c r="C1895" s="1158" t="s">
        <v>1737</v>
      </c>
      <c r="D1895" s="1158" t="s">
        <v>126</v>
      </c>
      <c r="E1895" s="1160">
        <v>40676</v>
      </c>
      <c r="F1895" s="812"/>
      <c r="G1895" s="813"/>
      <c r="H1895" s="813"/>
      <c r="I1895" s="813"/>
      <c r="J1895" s="814"/>
      <c r="K1895" s="815">
        <v>330000000</v>
      </c>
      <c r="L1895" s="816"/>
      <c r="M1895" s="817">
        <v>330000</v>
      </c>
      <c r="N1895" s="818">
        <v>1000</v>
      </c>
      <c r="O1895" s="819"/>
      <c r="P1895" s="819"/>
      <c r="Q1895" s="820"/>
      <c r="R1895" s="1161"/>
    </row>
    <row r="1896" spans="1:18" s="1151" customFormat="1">
      <c r="A1896" s="1159"/>
      <c r="B1896" s="1158" t="s">
        <v>1872</v>
      </c>
      <c r="C1896" s="1158" t="s">
        <v>659</v>
      </c>
      <c r="D1896" s="1158" t="s">
        <v>81</v>
      </c>
      <c r="E1896" s="1160">
        <v>39794</v>
      </c>
      <c r="F1896" s="812" t="s">
        <v>26</v>
      </c>
      <c r="G1896" s="813">
        <v>62158000</v>
      </c>
      <c r="H1896" s="813">
        <v>0</v>
      </c>
      <c r="I1896" s="813">
        <v>68809170.519999996</v>
      </c>
      <c r="J1896" s="814" t="s">
        <v>673</v>
      </c>
      <c r="K1896" s="815"/>
      <c r="L1896" s="816"/>
      <c r="M1896" s="817"/>
      <c r="N1896" s="818"/>
      <c r="O1896" s="819"/>
      <c r="P1896" s="819"/>
      <c r="Q1896" s="820"/>
      <c r="R1896" s="1161"/>
    </row>
    <row r="1897" spans="1:18">
      <c r="A1897" s="1159"/>
      <c r="B1897" s="1158" t="s">
        <v>1872</v>
      </c>
      <c r="C1897" s="1158" t="s">
        <v>659</v>
      </c>
      <c r="D1897" s="1158" t="s">
        <v>81</v>
      </c>
      <c r="E1897" s="1160">
        <v>41002</v>
      </c>
      <c r="F1897" s="812"/>
      <c r="G1897" s="813"/>
      <c r="H1897" s="813"/>
      <c r="I1897" s="813"/>
      <c r="J1897" s="814"/>
      <c r="K1897" s="815">
        <v>58646694.579999998</v>
      </c>
      <c r="L1897" s="816">
        <v>-879700.42</v>
      </c>
      <c r="M1897" s="817">
        <v>62158</v>
      </c>
      <c r="N1897" s="818">
        <v>943.5</v>
      </c>
      <c r="O1897" s="819">
        <v>-3511305.42</v>
      </c>
      <c r="P1897" s="819"/>
      <c r="Q1897" s="820"/>
      <c r="R1897" s="1161"/>
    </row>
    <row r="1898" spans="1:18">
      <c r="A1898" s="1159"/>
      <c r="B1898" s="1158" t="s">
        <v>1872</v>
      </c>
      <c r="C1898" s="1158" t="s">
        <v>659</v>
      </c>
      <c r="D1898" s="1158" t="s">
        <v>81</v>
      </c>
      <c r="E1898" s="1160">
        <v>41080</v>
      </c>
      <c r="F1898" s="812"/>
      <c r="G1898" s="813"/>
      <c r="H1898" s="813"/>
      <c r="I1898" s="813"/>
      <c r="J1898" s="814"/>
      <c r="K1898" s="815"/>
      <c r="L1898" s="816"/>
      <c r="M1898" s="817"/>
      <c r="N1898" s="818"/>
      <c r="O1898" s="819"/>
      <c r="P1898" s="819"/>
      <c r="Q1898" s="820">
        <v>760000</v>
      </c>
      <c r="R1898" s="1161">
        <v>949460</v>
      </c>
    </row>
    <row r="1899" spans="1:18">
      <c r="A1899" s="1159">
        <v>11</v>
      </c>
      <c r="B1899" s="1158" t="s">
        <v>1873</v>
      </c>
      <c r="C1899" s="1158" t="s">
        <v>1874</v>
      </c>
      <c r="D1899" s="1158" t="s">
        <v>80</v>
      </c>
      <c r="E1899" s="1160">
        <v>39801</v>
      </c>
      <c r="F1899" s="812" t="s">
        <v>26</v>
      </c>
      <c r="G1899" s="813">
        <v>250000000</v>
      </c>
      <c r="H1899" s="813">
        <v>0</v>
      </c>
      <c r="I1899" s="813">
        <v>300704730.81</v>
      </c>
      <c r="J1899" s="814" t="s">
        <v>657</v>
      </c>
      <c r="K1899" s="815"/>
      <c r="L1899" s="816"/>
      <c r="M1899" s="817"/>
      <c r="N1899" s="818"/>
      <c r="O1899" s="819"/>
      <c r="P1899" s="819"/>
      <c r="Q1899" s="820"/>
      <c r="R1899" s="1161"/>
    </row>
    <row r="1900" spans="1:18">
      <c r="A1900" s="1159"/>
      <c r="B1900" s="1158" t="s">
        <v>1873</v>
      </c>
      <c r="C1900" s="1158" t="s">
        <v>1874</v>
      </c>
      <c r="D1900" s="1158" t="s">
        <v>80</v>
      </c>
      <c r="E1900" s="1160">
        <v>40534</v>
      </c>
      <c r="F1900" s="812"/>
      <c r="G1900" s="813"/>
      <c r="H1900" s="813"/>
      <c r="I1900" s="813"/>
      <c r="J1900" s="814"/>
      <c r="K1900" s="815">
        <v>250000000</v>
      </c>
      <c r="L1900" s="816"/>
      <c r="M1900" s="817">
        <v>250000</v>
      </c>
      <c r="N1900" s="818">
        <v>1000</v>
      </c>
      <c r="O1900" s="819"/>
      <c r="P1900" s="819"/>
      <c r="Q1900" s="820"/>
      <c r="R1900" s="1161"/>
    </row>
    <row r="1901" spans="1:18">
      <c r="A1901" s="1159"/>
      <c r="B1901" s="1158" t="s">
        <v>1873</v>
      </c>
      <c r="C1901" s="1158" t="s">
        <v>1874</v>
      </c>
      <c r="D1901" s="1158" t="s">
        <v>80</v>
      </c>
      <c r="E1901" s="1160">
        <v>40588</v>
      </c>
      <c r="F1901" s="812"/>
      <c r="G1901" s="813"/>
      <c r="H1901" s="813"/>
      <c r="I1901" s="813"/>
      <c r="J1901" s="814"/>
      <c r="K1901" s="815"/>
      <c r="L1901" s="816"/>
      <c r="M1901" s="817"/>
      <c r="N1901" s="818"/>
      <c r="O1901" s="819"/>
      <c r="P1901" s="819"/>
      <c r="Q1901" s="820">
        <v>25600564.149999999</v>
      </c>
      <c r="R1901" s="1161">
        <v>1643295</v>
      </c>
    </row>
    <row r="1902" spans="1:18">
      <c r="A1902" s="1159" t="s">
        <v>1993</v>
      </c>
      <c r="B1902" s="1158" t="s">
        <v>1875</v>
      </c>
      <c r="C1902" s="1158" t="s">
        <v>1876</v>
      </c>
      <c r="D1902" s="1158" t="s">
        <v>108</v>
      </c>
      <c r="E1902" s="1160">
        <v>39948</v>
      </c>
      <c r="F1902" s="812" t="s">
        <v>49</v>
      </c>
      <c r="G1902" s="813">
        <v>2720000</v>
      </c>
      <c r="H1902" s="813">
        <v>0</v>
      </c>
      <c r="I1902" s="813">
        <v>2780391.21</v>
      </c>
      <c r="J1902" s="814" t="s">
        <v>673</v>
      </c>
      <c r="K1902" s="815"/>
      <c r="L1902" s="816"/>
      <c r="M1902" s="817"/>
      <c r="N1902" s="818"/>
      <c r="O1902" s="819"/>
      <c r="P1902" s="819"/>
      <c r="Q1902" s="820"/>
      <c r="R1902" s="1161"/>
    </row>
    <row r="1903" spans="1:18">
      <c r="A1903" s="1159"/>
      <c r="B1903" s="1158" t="s">
        <v>1875</v>
      </c>
      <c r="C1903" s="1158" t="s">
        <v>1876</v>
      </c>
      <c r="D1903" s="1158" t="s">
        <v>108</v>
      </c>
      <c r="E1903" s="1160">
        <v>41449</v>
      </c>
      <c r="F1903" s="812"/>
      <c r="G1903" s="813"/>
      <c r="H1903" s="813"/>
      <c r="I1903" s="813"/>
      <c r="J1903" s="814"/>
      <c r="K1903" s="815">
        <v>2343851.2000000002</v>
      </c>
      <c r="L1903" s="816"/>
      <c r="M1903" s="817">
        <v>2720</v>
      </c>
      <c r="N1903" s="818">
        <v>861.7</v>
      </c>
      <c r="O1903" s="819">
        <v>-376148.8</v>
      </c>
      <c r="P1903" s="819"/>
      <c r="Q1903" s="820">
        <v>90940</v>
      </c>
      <c r="R1903" s="1161">
        <v>136</v>
      </c>
    </row>
    <row r="1904" spans="1:18">
      <c r="A1904" s="1159"/>
      <c r="B1904" s="1158" t="s">
        <v>1875</v>
      </c>
      <c r="C1904" s="1158" t="s">
        <v>1876</v>
      </c>
      <c r="D1904" s="1158" t="s">
        <v>108</v>
      </c>
      <c r="E1904" s="1160">
        <v>41481</v>
      </c>
      <c r="F1904" s="812"/>
      <c r="G1904" s="813"/>
      <c r="H1904" s="813"/>
      <c r="I1904" s="813"/>
      <c r="J1904" s="814"/>
      <c r="K1904" s="815"/>
      <c r="L1904" s="816">
        <v>-24999.99</v>
      </c>
      <c r="M1904" s="817"/>
      <c r="N1904" s="818"/>
      <c r="O1904" s="819"/>
      <c r="P1904" s="819"/>
      <c r="Q1904" s="820"/>
      <c r="R1904" s="1161"/>
    </row>
    <row r="1905" spans="1:18">
      <c r="A1905" s="1159"/>
      <c r="B1905" s="1158" t="s">
        <v>1877</v>
      </c>
      <c r="C1905" s="1158" t="s">
        <v>1737</v>
      </c>
      <c r="D1905" s="1158" t="s">
        <v>126</v>
      </c>
      <c r="E1905" s="1160">
        <v>39836</v>
      </c>
      <c r="F1905" s="812" t="s">
        <v>26</v>
      </c>
      <c r="G1905" s="813">
        <v>52625000</v>
      </c>
      <c r="H1905" s="813">
        <v>0</v>
      </c>
      <c r="I1905" s="813">
        <v>57640856.640000001</v>
      </c>
      <c r="J1905" s="814" t="s">
        <v>673</v>
      </c>
      <c r="K1905" s="815"/>
      <c r="L1905" s="816"/>
      <c r="M1905" s="817"/>
      <c r="N1905" s="818"/>
      <c r="O1905" s="819"/>
      <c r="P1905" s="819"/>
      <c r="Q1905" s="820"/>
      <c r="R1905" s="1161"/>
    </row>
    <row r="1906" spans="1:18">
      <c r="A1906" s="1159"/>
      <c r="B1906" s="1158" t="s">
        <v>1877</v>
      </c>
      <c r="C1906" s="1158" t="s">
        <v>1737</v>
      </c>
      <c r="D1906" s="1158" t="s">
        <v>126</v>
      </c>
      <c r="E1906" s="1160">
        <v>41002</v>
      </c>
      <c r="F1906" s="812"/>
      <c r="G1906" s="813"/>
      <c r="H1906" s="813"/>
      <c r="I1906" s="813"/>
      <c r="J1906" s="814"/>
      <c r="K1906" s="815">
        <v>48157663.75</v>
      </c>
      <c r="L1906" s="816">
        <v>-722364.96</v>
      </c>
      <c r="M1906" s="817">
        <v>52625</v>
      </c>
      <c r="N1906" s="818">
        <v>915.1</v>
      </c>
      <c r="O1906" s="819">
        <v>-4467336.25</v>
      </c>
      <c r="P1906" s="819"/>
      <c r="Q1906" s="820"/>
      <c r="R1906" s="1161"/>
    </row>
    <row r="1907" spans="1:18">
      <c r="A1907" s="1159"/>
      <c r="B1907" s="1158" t="s">
        <v>1877</v>
      </c>
      <c r="C1907" s="1158" t="s">
        <v>1737</v>
      </c>
      <c r="D1907" s="1158" t="s">
        <v>126</v>
      </c>
      <c r="E1907" s="1160">
        <v>41164</v>
      </c>
      <c r="F1907" s="812"/>
      <c r="G1907" s="813"/>
      <c r="H1907" s="813"/>
      <c r="I1907" s="813"/>
      <c r="J1907" s="814"/>
      <c r="K1907" s="815"/>
      <c r="L1907" s="816"/>
      <c r="M1907" s="817"/>
      <c r="N1907" s="818"/>
      <c r="O1907" s="819"/>
      <c r="P1907" s="819"/>
      <c r="Q1907" s="820">
        <v>1800000</v>
      </c>
      <c r="R1907" s="1161">
        <v>175105</v>
      </c>
    </row>
    <row r="1908" spans="1:18" s="925" customFormat="1">
      <c r="A1908" s="1159"/>
      <c r="B1908" s="1158" t="s">
        <v>1878</v>
      </c>
      <c r="C1908" s="1158" t="s">
        <v>1879</v>
      </c>
      <c r="D1908" s="1158" t="s">
        <v>55</v>
      </c>
      <c r="E1908" s="1160">
        <v>39829</v>
      </c>
      <c r="F1908" s="812" t="s">
        <v>26</v>
      </c>
      <c r="G1908" s="813">
        <v>36000000</v>
      </c>
      <c r="H1908" s="813">
        <v>0</v>
      </c>
      <c r="I1908" s="813">
        <v>52383419.850000001</v>
      </c>
      <c r="J1908" s="814" t="s">
        <v>673</v>
      </c>
      <c r="K1908" s="815"/>
      <c r="L1908" s="816"/>
      <c r="M1908" s="817"/>
      <c r="N1908" s="818"/>
      <c r="O1908" s="819"/>
      <c r="P1908" s="819"/>
      <c r="Q1908" s="820"/>
      <c r="R1908" s="1161"/>
    </row>
    <row r="1909" spans="1:18">
      <c r="A1909" s="1159"/>
      <c r="B1909" s="1158" t="s">
        <v>1878</v>
      </c>
      <c r="C1909" s="1158" t="s">
        <v>1879</v>
      </c>
      <c r="D1909" s="1158" t="s">
        <v>55</v>
      </c>
      <c r="E1909" s="1160">
        <v>40018</v>
      </c>
      <c r="F1909" s="812"/>
      <c r="G1909" s="813">
        <v>13312000</v>
      </c>
      <c r="H1909" s="813"/>
      <c r="I1909" s="813"/>
      <c r="J1909" s="814"/>
      <c r="K1909" s="815"/>
      <c r="L1909" s="816"/>
      <c r="M1909" s="817"/>
      <c r="N1909" s="818"/>
      <c r="O1909" s="819"/>
      <c r="P1909" s="819"/>
      <c r="Q1909" s="820"/>
      <c r="R1909" s="1161"/>
    </row>
    <row r="1910" spans="1:18">
      <c r="A1910" s="1159"/>
      <c r="B1910" s="1158" t="s">
        <v>1878</v>
      </c>
      <c r="C1910" s="1158" t="s">
        <v>1879</v>
      </c>
      <c r="D1910" s="1158" t="s">
        <v>55</v>
      </c>
      <c r="E1910" s="1160">
        <v>41170</v>
      </c>
      <c r="F1910" s="812"/>
      <c r="G1910" s="813"/>
      <c r="H1910" s="813"/>
      <c r="I1910" s="813"/>
      <c r="J1910" s="814"/>
      <c r="K1910" s="815">
        <v>44149056</v>
      </c>
      <c r="L1910" s="816">
        <v>-662235.84</v>
      </c>
      <c r="M1910" s="817">
        <v>49312</v>
      </c>
      <c r="N1910" s="818">
        <v>893</v>
      </c>
      <c r="O1910" s="819">
        <v>-5162944</v>
      </c>
      <c r="P1910" s="819"/>
      <c r="Q1910" s="820"/>
      <c r="R1910" s="1161"/>
    </row>
    <row r="1911" spans="1:18">
      <c r="A1911" s="1159"/>
      <c r="B1911" s="1158" t="s">
        <v>1878</v>
      </c>
      <c r="C1911" s="1158" t="s">
        <v>1879</v>
      </c>
      <c r="D1911" s="1158" t="s">
        <v>55</v>
      </c>
      <c r="E1911" s="1160">
        <v>41435</v>
      </c>
      <c r="F1911" s="812"/>
      <c r="G1911" s="813"/>
      <c r="H1911" s="813"/>
      <c r="I1911" s="813"/>
      <c r="J1911" s="814"/>
      <c r="K1911" s="815"/>
      <c r="L1911" s="816"/>
      <c r="M1911" s="817"/>
      <c r="N1911" s="818"/>
      <c r="O1911" s="819"/>
      <c r="P1911" s="819"/>
      <c r="Q1911" s="820">
        <v>55677</v>
      </c>
      <c r="R1911" s="1161">
        <v>91178</v>
      </c>
    </row>
    <row r="1912" spans="1:18">
      <c r="A1912" s="1159"/>
      <c r="B1912" s="1158" t="s">
        <v>1878</v>
      </c>
      <c r="C1912" s="1158" t="s">
        <v>1879</v>
      </c>
      <c r="D1912" s="1158" t="s">
        <v>55</v>
      </c>
      <c r="E1912" s="1160">
        <v>41436</v>
      </c>
      <c r="F1912" s="812"/>
      <c r="G1912" s="813"/>
      <c r="H1912" s="813"/>
      <c r="I1912" s="813"/>
      <c r="J1912" s="814"/>
      <c r="K1912" s="815"/>
      <c r="L1912" s="816"/>
      <c r="M1912" s="817"/>
      <c r="N1912" s="818"/>
      <c r="O1912" s="819"/>
      <c r="P1912" s="819"/>
      <c r="Q1912" s="820">
        <v>20000</v>
      </c>
      <c r="R1912" s="1161">
        <v>128663.33</v>
      </c>
    </row>
    <row r="1913" spans="1:18">
      <c r="A1913" s="1159" t="s">
        <v>1995</v>
      </c>
      <c r="B1913" s="1158" t="s">
        <v>1880</v>
      </c>
      <c r="C1913" s="1158" t="s">
        <v>931</v>
      </c>
      <c r="D1913" s="1158" t="s">
        <v>98</v>
      </c>
      <c r="E1913" s="1160">
        <v>39927</v>
      </c>
      <c r="F1913" s="812" t="s">
        <v>49</v>
      </c>
      <c r="G1913" s="813">
        <v>4871000</v>
      </c>
      <c r="H1913" s="813">
        <v>0</v>
      </c>
      <c r="I1913" s="813">
        <v>5705022.1399999997</v>
      </c>
      <c r="J1913" s="814" t="s">
        <v>657</v>
      </c>
      <c r="K1913" s="815"/>
      <c r="L1913" s="816"/>
      <c r="M1913" s="817"/>
      <c r="N1913" s="818"/>
      <c r="O1913" s="819"/>
      <c r="P1913" s="819"/>
      <c r="Q1913" s="820"/>
      <c r="R1913" s="1161"/>
    </row>
    <row r="1914" spans="1:18">
      <c r="A1914" s="1159"/>
      <c r="B1914" s="1158" t="s">
        <v>1880</v>
      </c>
      <c r="C1914" s="1158" t="s">
        <v>931</v>
      </c>
      <c r="D1914" s="1158" t="s">
        <v>98</v>
      </c>
      <c r="E1914" s="1160">
        <v>40738</v>
      </c>
      <c r="F1914" s="812"/>
      <c r="G1914" s="813"/>
      <c r="H1914" s="813"/>
      <c r="I1914" s="813"/>
      <c r="J1914" s="814"/>
      <c r="K1914" s="815">
        <v>4871000</v>
      </c>
      <c r="L1914" s="816"/>
      <c r="M1914" s="817">
        <v>4871</v>
      </c>
      <c r="N1914" s="818">
        <v>1000</v>
      </c>
      <c r="O1914" s="819"/>
      <c r="P1914" s="819"/>
      <c r="Q1914" s="820">
        <v>244000</v>
      </c>
      <c r="R1914" s="1161">
        <v>244</v>
      </c>
    </row>
    <row r="1915" spans="1:18">
      <c r="A1915" s="1159">
        <v>11</v>
      </c>
      <c r="B1915" s="1158" t="s">
        <v>1881</v>
      </c>
      <c r="C1915" s="1158" t="s">
        <v>1405</v>
      </c>
      <c r="D1915" s="1158" t="s">
        <v>121</v>
      </c>
      <c r="E1915" s="1160">
        <v>39766</v>
      </c>
      <c r="F1915" s="812" t="s">
        <v>26</v>
      </c>
      <c r="G1915" s="813">
        <v>1400000000</v>
      </c>
      <c r="H1915" s="813">
        <v>0</v>
      </c>
      <c r="I1915" s="813">
        <v>1661027529.6199999</v>
      </c>
      <c r="J1915" s="814" t="s">
        <v>657</v>
      </c>
      <c r="K1915" s="815"/>
      <c r="L1915" s="816"/>
      <c r="M1915" s="817"/>
      <c r="N1915" s="818"/>
      <c r="O1915" s="819"/>
      <c r="P1915" s="819"/>
      <c r="Q1915" s="820"/>
      <c r="R1915" s="1161"/>
    </row>
    <row r="1916" spans="1:18" s="1174" customFormat="1">
      <c r="A1916" s="1176"/>
      <c r="B1916" s="1175" t="s">
        <v>1881</v>
      </c>
      <c r="C1916" s="1175" t="s">
        <v>1405</v>
      </c>
      <c r="D1916" s="1175" t="s">
        <v>121</v>
      </c>
      <c r="E1916" s="1177">
        <v>40996</v>
      </c>
      <c r="F1916" s="812"/>
      <c r="G1916" s="813"/>
      <c r="H1916" s="813"/>
      <c r="I1916" s="813"/>
      <c r="J1916" s="814"/>
      <c r="K1916" s="815">
        <v>700000000</v>
      </c>
      <c r="L1916" s="816"/>
      <c r="M1916" s="817">
        <v>700000</v>
      </c>
      <c r="N1916" s="818">
        <v>1000</v>
      </c>
      <c r="O1916" s="819"/>
      <c r="P1916" s="819"/>
      <c r="Q1916" s="820"/>
      <c r="R1916" s="1178"/>
    </row>
    <row r="1917" spans="1:18" s="1174" customFormat="1">
      <c r="A1917" s="1176"/>
      <c r="B1917" s="1175" t="s">
        <v>1881</v>
      </c>
      <c r="C1917" s="1175" t="s">
        <v>1405</v>
      </c>
      <c r="D1917" s="1175" t="s">
        <v>121</v>
      </c>
      <c r="E1917" s="1177">
        <v>41178</v>
      </c>
      <c r="F1917" s="812"/>
      <c r="G1917" s="813"/>
      <c r="H1917" s="813"/>
      <c r="I1917" s="813"/>
      <c r="J1917" s="814"/>
      <c r="K1917" s="815">
        <v>700000000</v>
      </c>
      <c r="L1917" s="816"/>
      <c r="M1917" s="817">
        <v>700000</v>
      </c>
      <c r="N1917" s="818">
        <v>1000</v>
      </c>
      <c r="O1917" s="819"/>
      <c r="P1917" s="819"/>
      <c r="Q1917" s="820"/>
      <c r="R1917" s="1178"/>
    </row>
    <row r="1918" spans="1:18" s="1174" customFormat="1">
      <c r="A1918" s="1176"/>
      <c r="B1918" s="1175" t="s">
        <v>1881</v>
      </c>
      <c r="C1918" s="1175" t="s">
        <v>1405</v>
      </c>
      <c r="D1918" s="1175" t="s">
        <v>121</v>
      </c>
      <c r="E1918" s="1177">
        <v>41248</v>
      </c>
      <c r="F1918" s="812"/>
      <c r="G1918" s="813"/>
      <c r="H1918" s="813"/>
      <c r="I1918" s="813"/>
      <c r="J1918" s="814"/>
      <c r="K1918" s="815"/>
      <c r="L1918" s="816"/>
      <c r="M1918" s="817"/>
      <c r="N1918" s="818"/>
      <c r="O1918" s="819"/>
      <c r="P1918" s="819"/>
      <c r="Q1918" s="820">
        <v>7666418.5099999998</v>
      </c>
      <c r="R1918" s="1178">
        <v>5789909</v>
      </c>
    </row>
    <row r="1919" spans="1:18" s="925" customFormat="1">
      <c r="A1919" s="1148"/>
      <c r="E1919" s="1149"/>
      <c r="F1919" s="1162" t="s">
        <v>1976</v>
      </c>
      <c r="G1919" s="1163">
        <v>204894726320</v>
      </c>
      <c r="H1919" s="1163">
        <v>2253185389.8800001</v>
      </c>
      <c r="I1919" s="1163">
        <v>224776887973.73999</v>
      </c>
      <c r="J1919" s="1164"/>
      <c r="K1919" s="1165">
        <v>197990161056.84</v>
      </c>
      <c r="L1919" s="1166">
        <v>-34476930.5</v>
      </c>
      <c r="M1919" s="1167"/>
      <c r="N1919" s="1168"/>
      <c r="O1919" s="1169">
        <v>-4651379873.3000002</v>
      </c>
      <c r="P1919" s="1169">
        <v>6888619711.5600004</v>
      </c>
      <c r="Q1919" s="1170">
        <v>7893886149.2399998</v>
      </c>
      <c r="R1919" s="1150"/>
    </row>
  </sheetData>
  <mergeCells count="27">
    <mergeCell ref="A1:R1"/>
    <mergeCell ref="O15:O16"/>
    <mergeCell ref="Q15:R15"/>
    <mergeCell ref="K15:N15"/>
    <mergeCell ref="A11:C11"/>
    <mergeCell ref="A15:A16"/>
    <mergeCell ref="B15:B16"/>
    <mergeCell ref="C15:C16"/>
    <mergeCell ref="D15:D16"/>
    <mergeCell ref="E15:E16"/>
    <mergeCell ref="F15:F16"/>
    <mergeCell ref="G15:G16"/>
    <mergeCell ref="H15:H16"/>
    <mergeCell ref="I15:I16"/>
    <mergeCell ref="A12:C12"/>
    <mergeCell ref="A13:C13"/>
    <mergeCell ref="J15:J16"/>
    <mergeCell ref="A7:C7"/>
    <mergeCell ref="A10:C10"/>
    <mergeCell ref="A8:C8"/>
    <mergeCell ref="A9:C9"/>
    <mergeCell ref="H10:I10"/>
    <mergeCell ref="H2:I2"/>
    <mergeCell ref="H3:I3"/>
    <mergeCell ref="H5:I5"/>
    <mergeCell ref="H7:I7"/>
    <mergeCell ref="H8:I8"/>
  </mergeCells>
  <pageMargins left="0.25" right="0.25" top="0.75" bottom="0.75" header="0.3" footer="0.3"/>
  <pageSetup paperSize="5" scale="3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V786"/>
  <sheetViews>
    <sheetView view="pageBreakPreview" zoomScale="80" zoomScaleNormal="100" zoomScaleSheetLayoutView="80" workbookViewId="0">
      <selection activeCell="A3" sqref="A1:B1048576"/>
    </sheetView>
  </sheetViews>
  <sheetFormatPr defaultColWidth="9.140625" defaultRowHeight="12.75"/>
  <cols>
    <col min="1" max="1" width="20.7109375" style="233" customWidth="1"/>
    <col min="2" max="3" width="9.140625" style="233"/>
    <col min="4" max="4" width="30.7109375" style="233" customWidth="1"/>
    <col min="5" max="5" width="20" style="233" customWidth="1"/>
    <col min="6" max="6" width="19.85546875" style="233" customWidth="1"/>
    <col min="7" max="7" width="9.85546875" style="233" bestFit="1" customWidth="1"/>
    <col min="8" max="9" width="20" style="233" customWidth="1"/>
    <col min="10" max="10" width="1.28515625" style="233" customWidth="1"/>
    <col min="11" max="11" width="9.140625" style="233"/>
    <col min="12" max="12" width="20" style="233" customWidth="1"/>
    <col min="13" max="13" width="14.42578125" style="233" customWidth="1"/>
    <col min="14" max="14" width="10" style="233" customWidth="1"/>
    <col min="15" max="15" width="18.7109375" style="233" customWidth="1"/>
    <col min="16" max="16" width="17.5703125" style="233" customWidth="1"/>
    <col min="17" max="17" width="18.28515625" style="233" customWidth="1"/>
    <col min="18" max="18" width="18" style="233" customWidth="1"/>
    <col min="19" max="19" width="2" style="233" customWidth="1"/>
    <col min="20" max="20" width="9" style="233" customWidth="1"/>
    <col min="21" max="21" width="17" style="233" customWidth="1"/>
    <col min="22" max="22" width="17.7109375" style="233" customWidth="1"/>
    <col min="23" max="16384" width="9.140625" style="233"/>
  </cols>
  <sheetData>
    <row r="1" spans="1:22" ht="15">
      <c r="A1" s="1769" t="s">
        <v>592</v>
      </c>
      <c r="B1" s="1769"/>
      <c r="C1" s="1769"/>
      <c r="D1" s="1769"/>
      <c r="E1" s="1769"/>
      <c r="F1" s="1769"/>
      <c r="G1" s="1769"/>
      <c r="H1" s="1769"/>
      <c r="I1" s="1769"/>
      <c r="J1" s="1769"/>
      <c r="K1" s="1769"/>
      <c r="L1" s="1769"/>
      <c r="M1" s="1769"/>
      <c r="N1" s="1769"/>
      <c r="O1" s="1769"/>
      <c r="P1" s="1769"/>
      <c r="Q1" s="1769"/>
      <c r="R1" s="1769"/>
    </row>
    <row r="2" spans="1:22" ht="15">
      <c r="A2" s="1769" t="s">
        <v>593</v>
      </c>
      <c r="B2" s="1769"/>
      <c r="C2" s="1769"/>
      <c r="D2" s="1769"/>
      <c r="E2" s="1769"/>
      <c r="F2" s="1769"/>
      <c r="G2" s="1769"/>
      <c r="H2" s="1769"/>
      <c r="I2" s="1769"/>
      <c r="J2" s="1769"/>
      <c r="K2" s="1769"/>
      <c r="L2" s="1769"/>
      <c r="M2" s="1769"/>
      <c r="N2" s="1769"/>
      <c r="O2" s="1769"/>
      <c r="P2" s="1769"/>
      <c r="Q2" s="1769"/>
      <c r="R2" s="1769"/>
    </row>
    <row r="3" spans="1:22" ht="15.75" thickBot="1">
      <c r="A3" s="494"/>
      <c r="B3" s="494"/>
      <c r="C3" s="494"/>
      <c r="D3" s="494"/>
      <c r="E3" s="494"/>
      <c r="F3" s="451"/>
      <c r="G3" s="494"/>
      <c r="H3" s="177"/>
      <c r="I3" s="177"/>
      <c r="J3" s="177"/>
      <c r="K3" s="177"/>
      <c r="L3" s="494"/>
      <c r="M3" s="494"/>
      <c r="N3" s="494"/>
      <c r="O3" s="494"/>
      <c r="P3" s="177"/>
      <c r="Q3" s="494"/>
      <c r="R3" s="178"/>
    </row>
    <row r="4" spans="1:22" ht="15" customHeight="1">
      <c r="A4" s="1231" t="s">
        <v>284</v>
      </c>
      <c r="B4" s="1232"/>
      <c r="C4" s="1232"/>
      <c r="D4" s="1232"/>
      <c r="E4" s="1232"/>
      <c r="F4" s="1232"/>
      <c r="G4" s="1233"/>
      <c r="H4" s="1232" t="s">
        <v>285</v>
      </c>
      <c r="I4" s="1232"/>
      <c r="J4" s="1232"/>
      <c r="K4" s="1232"/>
      <c r="L4" s="1233"/>
      <c r="M4" s="1227" t="s">
        <v>145</v>
      </c>
      <c r="N4" s="1559"/>
      <c r="O4" s="1559"/>
      <c r="P4" s="1229"/>
      <c r="Q4" s="1770"/>
      <c r="R4" s="1230"/>
    </row>
    <row r="5" spans="1:22" ht="47.25" customHeight="1" thickBot="1">
      <c r="A5" s="146" t="s">
        <v>0</v>
      </c>
      <c r="B5" s="1773" t="s">
        <v>154</v>
      </c>
      <c r="C5" s="1773"/>
      <c r="D5" s="1774"/>
      <c r="E5" s="145" t="s">
        <v>308</v>
      </c>
      <c r="F5" s="144" t="s">
        <v>286</v>
      </c>
      <c r="G5" s="179" t="s">
        <v>305</v>
      </c>
      <c r="H5" s="496" t="s">
        <v>287</v>
      </c>
      <c r="I5" s="149" t="s">
        <v>321</v>
      </c>
      <c r="J5" s="1775" t="s">
        <v>305</v>
      </c>
      <c r="K5" s="1774"/>
      <c r="L5" s="495" t="s">
        <v>288</v>
      </c>
      <c r="M5" s="180" t="s">
        <v>283</v>
      </c>
      <c r="N5" s="496" t="s">
        <v>543</v>
      </c>
      <c r="O5" s="496" t="s">
        <v>550</v>
      </c>
      <c r="P5" s="496" t="s">
        <v>551</v>
      </c>
      <c r="Q5" s="439" t="s">
        <v>552</v>
      </c>
      <c r="R5" s="116" t="s">
        <v>544</v>
      </c>
    </row>
    <row r="6" spans="1:22" ht="14.25">
      <c r="A6" s="181">
        <v>40256</v>
      </c>
      <c r="B6" s="1776" t="s">
        <v>289</v>
      </c>
      <c r="C6" s="1776"/>
      <c r="D6" s="1777"/>
      <c r="E6" s="32">
        <v>4070000</v>
      </c>
      <c r="F6" s="117">
        <v>107.75</v>
      </c>
      <c r="G6" s="33" t="s">
        <v>201</v>
      </c>
      <c r="H6" s="182">
        <v>40261</v>
      </c>
      <c r="I6" s="32">
        <v>4377249.3</v>
      </c>
      <c r="J6" s="1778" t="s">
        <v>201</v>
      </c>
      <c r="K6" s="1779"/>
      <c r="L6" s="440">
        <v>2184</v>
      </c>
      <c r="M6" s="452">
        <v>40715</v>
      </c>
      <c r="N6" s="453" t="s">
        <v>201</v>
      </c>
      <c r="O6" s="449">
        <v>4070000</v>
      </c>
      <c r="P6" s="454">
        <v>3151186.31</v>
      </c>
      <c r="Q6" s="455">
        <v>902632.95</v>
      </c>
      <c r="R6" s="83">
        <v>3457746.41</v>
      </c>
      <c r="S6" s="441"/>
      <c r="U6" s="487"/>
      <c r="V6" s="483"/>
    </row>
    <row r="7" spans="1:22" ht="14.25">
      <c r="A7" s="184">
        <v>40256</v>
      </c>
      <c r="B7" s="1780" t="s">
        <v>290</v>
      </c>
      <c r="C7" s="1780"/>
      <c r="D7" s="1781"/>
      <c r="E7" s="221">
        <v>7617617</v>
      </c>
      <c r="F7" s="471">
        <v>109</v>
      </c>
      <c r="G7" s="185" t="s">
        <v>201</v>
      </c>
      <c r="H7" s="472">
        <v>40261</v>
      </c>
      <c r="I7" s="35">
        <v>8279156.3600000003</v>
      </c>
      <c r="J7" s="1758" t="s">
        <v>201</v>
      </c>
      <c r="K7" s="1759"/>
      <c r="L7" s="143">
        <v>4129.63</v>
      </c>
      <c r="M7" s="187">
        <v>40835</v>
      </c>
      <c r="N7" s="187" t="s">
        <v>201</v>
      </c>
      <c r="O7" s="450">
        <v>7617617</v>
      </c>
      <c r="P7" s="434">
        <v>5891601.7199999997</v>
      </c>
      <c r="Q7" s="455">
        <v>1685709.52</v>
      </c>
      <c r="R7" s="65">
        <v>6462971.5499999998</v>
      </c>
      <c r="S7" s="441"/>
      <c r="U7" s="487"/>
      <c r="V7" s="483"/>
    </row>
    <row r="8" spans="1:22" ht="14.25">
      <c r="A8" s="184">
        <v>40256</v>
      </c>
      <c r="B8" s="1781" t="s">
        <v>290</v>
      </c>
      <c r="C8" s="1782"/>
      <c r="D8" s="1782"/>
      <c r="E8" s="35">
        <v>8030000</v>
      </c>
      <c r="F8" s="142">
        <v>108.875</v>
      </c>
      <c r="G8" s="185" t="s">
        <v>201</v>
      </c>
      <c r="H8" s="186">
        <v>40261</v>
      </c>
      <c r="I8" s="35">
        <v>8716264.6199999992</v>
      </c>
      <c r="J8" s="1758" t="s">
        <v>201</v>
      </c>
      <c r="K8" s="1759"/>
      <c r="L8" s="143">
        <v>4347.74</v>
      </c>
      <c r="M8" s="187">
        <v>40715</v>
      </c>
      <c r="N8" s="187" t="s">
        <v>201</v>
      </c>
      <c r="O8" s="450">
        <v>8030000</v>
      </c>
      <c r="P8" s="434">
        <v>5964013.1699999999</v>
      </c>
      <c r="Q8" s="455">
        <v>2022652.0399999998</v>
      </c>
      <c r="R8" s="65">
        <v>6555383.1900000004</v>
      </c>
      <c r="S8" s="441"/>
      <c r="U8" s="487"/>
      <c r="V8" s="483"/>
    </row>
    <row r="9" spans="1:22" ht="14.25">
      <c r="A9" s="184">
        <v>40276</v>
      </c>
      <c r="B9" s="1771" t="s">
        <v>304</v>
      </c>
      <c r="C9" s="1771"/>
      <c r="D9" s="1772"/>
      <c r="E9" s="35">
        <v>23500000</v>
      </c>
      <c r="F9" s="142">
        <v>110.502</v>
      </c>
      <c r="G9" s="185" t="s">
        <v>201</v>
      </c>
      <c r="H9" s="186">
        <v>40326</v>
      </c>
      <c r="I9" s="35">
        <v>26041642.5</v>
      </c>
      <c r="J9" s="1758" t="s">
        <v>201</v>
      </c>
      <c r="K9" s="1759"/>
      <c r="L9" s="143">
        <v>12983</v>
      </c>
      <c r="M9" s="187">
        <v>40701</v>
      </c>
      <c r="N9" s="187" t="s">
        <v>201</v>
      </c>
      <c r="O9" s="450">
        <v>23500000</v>
      </c>
      <c r="P9" s="434">
        <v>22350367.079999998</v>
      </c>
      <c r="Q9" s="455">
        <v>1149632.9500000002</v>
      </c>
      <c r="R9" s="65">
        <v>25039988.52</v>
      </c>
      <c r="S9" s="441"/>
      <c r="U9" s="487"/>
      <c r="V9" s="483"/>
    </row>
    <row r="10" spans="1:22" ht="14.25">
      <c r="A10" s="184">
        <v>40276</v>
      </c>
      <c r="B10" s="1771" t="s">
        <v>306</v>
      </c>
      <c r="C10" s="1771"/>
      <c r="D10" s="1772"/>
      <c r="E10" s="35">
        <v>8900014</v>
      </c>
      <c r="F10" s="142">
        <v>107.5</v>
      </c>
      <c r="G10" s="185" t="s">
        <v>201</v>
      </c>
      <c r="H10" s="186">
        <v>40298</v>
      </c>
      <c r="I10" s="35">
        <v>9598522.9499999993</v>
      </c>
      <c r="J10" s="1758" t="s">
        <v>201</v>
      </c>
      <c r="K10" s="1759"/>
      <c r="L10" s="143">
        <v>4783</v>
      </c>
      <c r="M10" s="187">
        <v>40701</v>
      </c>
      <c r="N10" s="187" t="s">
        <v>201</v>
      </c>
      <c r="O10" s="450">
        <v>8900014</v>
      </c>
      <c r="P10" s="434">
        <v>6542218.46</v>
      </c>
      <c r="Q10" s="455">
        <v>2357795.5399999996</v>
      </c>
      <c r="R10" s="65">
        <v>7045773.9299999997</v>
      </c>
      <c r="S10" s="441"/>
      <c r="U10" s="487"/>
      <c r="V10" s="483"/>
    </row>
    <row r="11" spans="1:22" ht="14.25">
      <c r="A11" s="184">
        <v>40309</v>
      </c>
      <c r="B11" s="1771" t="s">
        <v>317</v>
      </c>
      <c r="C11" s="1771"/>
      <c r="D11" s="1772"/>
      <c r="E11" s="35">
        <v>10751382</v>
      </c>
      <c r="F11" s="142">
        <v>106.806</v>
      </c>
      <c r="G11" s="185" t="s">
        <v>201</v>
      </c>
      <c r="H11" s="186">
        <v>40359</v>
      </c>
      <c r="I11" s="35">
        <v>11511052.25</v>
      </c>
      <c r="J11" s="1758" t="s">
        <v>201</v>
      </c>
      <c r="K11" s="1759"/>
      <c r="L11" s="143">
        <v>5741</v>
      </c>
      <c r="M11" s="187">
        <v>40701</v>
      </c>
      <c r="N11" s="187" t="s">
        <v>201</v>
      </c>
      <c r="O11" s="450">
        <v>10751382</v>
      </c>
      <c r="P11" s="434">
        <v>9819269.5399999991</v>
      </c>
      <c r="Q11" s="455">
        <v>932112.47000000009</v>
      </c>
      <c r="R11" s="65">
        <v>10550917.23</v>
      </c>
      <c r="S11" s="441"/>
      <c r="U11" s="487"/>
      <c r="V11" s="483"/>
    </row>
    <row r="12" spans="1:22" ht="14.25">
      <c r="A12" s="184">
        <v>40309</v>
      </c>
      <c r="B12" s="1771" t="s">
        <v>318</v>
      </c>
      <c r="C12" s="1771"/>
      <c r="D12" s="1772"/>
      <c r="E12" s="35">
        <v>12898996</v>
      </c>
      <c r="F12" s="142">
        <v>109.42</v>
      </c>
      <c r="G12" s="185" t="s">
        <v>201</v>
      </c>
      <c r="H12" s="186">
        <v>40359</v>
      </c>
      <c r="I12" s="35">
        <v>14151228.74</v>
      </c>
      <c r="J12" s="1758" t="s">
        <v>201</v>
      </c>
      <c r="K12" s="1759"/>
      <c r="L12" s="143">
        <v>7057</v>
      </c>
      <c r="M12" s="187">
        <v>40701</v>
      </c>
      <c r="N12" s="187" t="s">
        <v>201</v>
      </c>
      <c r="O12" s="450">
        <v>12898996</v>
      </c>
      <c r="P12" s="434">
        <v>12570392.4</v>
      </c>
      <c r="Q12" s="455">
        <v>328603.62</v>
      </c>
      <c r="R12" s="65">
        <v>13886503.76</v>
      </c>
      <c r="S12" s="441"/>
      <c r="U12" s="487"/>
      <c r="V12" s="483"/>
    </row>
    <row r="13" spans="1:22" ht="14.25">
      <c r="A13" s="184">
        <v>40309</v>
      </c>
      <c r="B13" s="1760" t="s">
        <v>319</v>
      </c>
      <c r="C13" s="1760"/>
      <c r="D13" s="1760"/>
      <c r="E13" s="35">
        <v>8744333</v>
      </c>
      <c r="F13" s="142">
        <v>110.798</v>
      </c>
      <c r="G13" s="185" t="s">
        <v>201</v>
      </c>
      <c r="H13" s="186">
        <v>40359</v>
      </c>
      <c r="I13" s="35">
        <v>9717173.0800000001</v>
      </c>
      <c r="J13" s="1758" t="s">
        <v>201</v>
      </c>
      <c r="K13" s="1759"/>
      <c r="L13" s="143">
        <v>4844</v>
      </c>
      <c r="M13" s="187">
        <v>40701</v>
      </c>
      <c r="N13" s="187" t="s">
        <v>201</v>
      </c>
      <c r="O13" s="450">
        <v>8744333</v>
      </c>
      <c r="P13" s="434">
        <v>8483187.5999999996</v>
      </c>
      <c r="Q13" s="455">
        <v>261145.39</v>
      </c>
      <c r="R13" s="65">
        <v>9482247.1899999995</v>
      </c>
      <c r="U13" s="487"/>
      <c r="V13" s="483"/>
    </row>
    <row r="14" spans="1:22" ht="14.25">
      <c r="A14" s="184">
        <v>40323</v>
      </c>
      <c r="B14" s="1783" t="s">
        <v>349</v>
      </c>
      <c r="C14" s="1771"/>
      <c r="D14" s="1772"/>
      <c r="E14" s="35">
        <v>8417817</v>
      </c>
      <c r="F14" s="142">
        <v>110.125</v>
      </c>
      <c r="G14" s="185" t="s">
        <v>201</v>
      </c>
      <c r="H14" s="186">
        <v>40389</v>
      </c>
      <c r="I14" s="35">
        <v>9294363.1099999994</v>
      </c>
      <c r="J14" s="1758" t="s">
        <v>201</v>
      </c>
      <c r="K14" s="1759"/>
      <c r="L14" s="143">
        <v>4635</v>
      </c>
      <c r="M14" s="187">
        <v>40701</v>
      </c>
      <c r="N14" s="187" t="s">
        <v>201</v>
      </c>
      <c r="O14" s="450">
        <v>8417817</v>
      </c>
      <c r="P14" s="434">
        <v>8171159.0499999998</v>
      </c>
      <c r="Q14" s="455">
        <v>246657.92999999996</v>
      </c>
      <c r="R14" s="65">
        <v>8985817.9399999995</v>
      </c>
      <c r="U14" s="487"/>
      <c r="V14" s="483"/>
    </row>
    <row r="15" spans="1:22" ht="14.25">
      <c r="A15" s="184">
        <v>40323</v>
      </c>
      <c r="B15" s="1760" t="s">
        <v>319</v>
      </c>
      <c r="C15" s="1760"/>
      <c r="D15" s="1760"/>
      <c r="E15" s="35">
        <v>17119972</v>
      </c>
      <c r="F15" s="142">
        <v>109.553</v>
      </c>
      <c r="G15" s="185" t="s">
        <v>201</v>
      </c>
      <c r="H15" s="186">
        <v>40389</v>
      </c>
      <c r="I15" s="35">
        <v>18801712.030000001</v>
      </c>
      <c r="J15" s="1758" t="s">
        <v>201</v>
      </c>
      <c r="K15" s="1759"/>
      <c r="L15" s="143">
        <v>9377</v>
      </c>
      <c r="M15" s="187">
        <v>40806</v>
      </c>
      <c r="N15" s="187" t="s">
        <v>201</v>
      </c>
      <c r="O15" s="450">
        <v>17119972</v>
      </c>
      <c r="P15" s="434">
        <v>15030711.91</v>
      </c>
      <c r="Q15" s="455">
        <v>2089260.0899999999</v>
      </c>
      <c r="R15" s="65">
        <v>16658560.560000001</v>
      </c>
      <c r="U15" s="487"/>
      <c r="V15" s="483"/>
    </row>
    <row r="16" spans="1:22" ht="14.25">
      <c r="A16" s="184">
        <v>40346</v>
      </c>
      <c r="B16" s="1760" t="s">
        <v>317</v>
      </c>
      <c r="C16" s="1760"/>
      <c r="D16" s="1760"/>
      <c r="E16" s="35">
        <v>34441059</v>
      </c>
      <c r="F16" s="142">
        <v>110.785</v>
      </c>
      <c r="G16" s="185" t="s">
        <v>201</v>
      </c>
      <c r="H16" s="186">
        <v>40420</v>
      </c>
      <c r="I16" s="35">
        <v>38273994.890000001</v>
      </c>
      <c r="J16" s="1758" t="s">
        <v>201</v>
      </c>
      <c r="K16" s="1759"/>
      <c r="L16" s="143">
        <v>19077</v>
      </c>
      <c r="M16" s="187">
        <v>40715</v>
      </c>
      <c r="N16" s="187" t="s">
        <v>201</v>
      </c>
      <c r="O16" s="450">
        <v>34441059</v>
      </c>
      <c r="P16" s="434">
        <v>32656125.289999999</v>
      </c>
      <c r="Q16" s="455">
        <v>1784933.7200000002</v>
      </c>
      <c r="R16" s="65">
        <v>36072055.770000003</v>
      </c>
      <c r="U16" s="487"/>
      <c r="V16" s="483"/>
    </row>
    <row r="17" spans="1:22" ht="14.25">
      <c r="A17" s="184">
        <v>40346</v>
      </c>
      <c r="B17" s="1760" t="s">
        <v>304</v>
      </c>
      <c r="C17" s="1760"/>
      <c r="D17" s="1760"/>
      <c r="E17" s="35">
        <v>28209085</v>
      </c>
      <c r="F17" s="142">
        <v>112.02800000000001</v>
      </c>
      <c r="G17" s="185" t="s">
        <v>201</v>
      </c>
      <c r="H17" s="186">
        <v>40420</v>
      </c>
      <c r="I17" s="35">
        <v>31693810.469999999</v>
      </c>
      <c r="J17" s="1758" t="s">
        <v>201</v>
      </c>
      <c r="K17" s="1759"/>
      <c r="L17" s="143">
        <v>15801</v>
      </c>
      <c r="M17" s="187">
        <v>40806</v>
      </c>
      <c r="N17" s="187" t="s">
        <v>201</v>
      </c>
      <c r="O17" s="450">
        <v>28209085</v>
      </c>
      <c r="P17" s="434">
        <v>25930432.690000001</v>
      </c>
      <c r="Q17" s="455">
        <v>2278652.31</v>
      </c>
      <c r="R17" s="65">
        <v>29142473.560000002</v>
      </c>
      <c r="U17" s="487"/>
      <c r="V17" s="483"/>
    </row>
    <row r="18" spans="1:22" ht="14.25">
      <c r="A18" s="184">
        <v>40373</v>
      </c>
      <c r="B18" s="1760" t="s">
        <v>317</v>
      </c>
      <c r="C18" s="1760"/>
      <c r="D18" s="1760"/>
      <c r="E18" s="35">
        <v>6004156</v>
      </c>
      <c r="F18" s="142">
        <v>106.625</v>
      </c>
      <c r="G18" s="185" t="s">
        <v>201</v>
      </c>
      <c r="H18" s="186">
        <v>40451</v>
      </c>
      <c r="I18" s="35">
        <v>6416804.125</v>
      </c>
      <c r="J18" s="1758" t="s">
        <v>201</v>
      </c>
      <c r="K18" s="1759"/>
      <c r="L18" s="143">
        <v>3200</v>
      </c>
      <c r="M18" s="187">
        <v>40715</v>
      </c>
      <c r="N18" s="187" t="s">
        <v>201</v>
      </c>
      <c r="O18" s="450">
        <v>6004156</v>
      </c>
      <c r="P18" s="434">
        <v>5656049.2599999998</v>
      </c>
      <c r="Q18" s="455">
        <v>348106.74000000005</v>
      </c>
      <c r="R18" s="65">
        <v>6051772.3899999997</v>
      </c>
      <c r="U18" s="487"/>
      <c r="V18" s="483"/>
    </row>
    <row r="19" spans="1:22" ht="14.25">
      <c r="A19" s="184">
        <v>40373</v>
      </c>
      <c r="B19" s="1760" t="s">
        <v>289</v>
      </c>
      <c r="C19" s="1760"/>
      <c r="D19" s="1760"/>
      <c r="E19" s="35">
        <v>6860835</v>
      </c>
      <c r="F19" s="142">
        <v>108.505</v>
      </c>
      <c r="G19" s="185" t="s">
        <v>201</v>
      </c>
      <c r="H19" s="186">
        <v>40451</v>
      </c>
      <c r="I19" s="35">
        <v>7462725.5767499991</v>
      </c>
      <c r="J19" s="1758" t="s">
        <v>201</v>
      </c>
      <c r="K19" s="1759"/>
      <c r="L19" s="143">
        <v>3722</v>
      </c>
      <c r="M19" s="187">
        <v>40835</v>
      </c>
      <c r="N19" s="187" t="s">
        <v>201</v>
      </c>
      <c r="O19" s="450">
        <v>6860835</v>
      </c>
      <c r="P19" s="434">
        <v>6520875.0700000003</v>
      </c>
      <c r="Q19" s="455">
        <v>339959.93</v>
      </c>
      <c r="R19" s="65">
        <v>7105303.9699999997</v>
      </c>
      <c r="U19" s="487"/>
      <c r="V19" s="483"/>
    </row>
    <row r="20" spans="1:22" ht="14.25">
      <c r="A20" s="184">
        <v>40373</v>
      </c>
      <c r="B20" s="1760" t="s">
        <v>304</v>
      </c>
      <c r="C20" s="1760"/>
      <c r="D20" s="1760"/>
      <c r="E20" s="35">
        <v>13183361</v>
      </c>
      <c r="F20" s="142">
        <v>111.86</v>
      </c>
      <c r="G20" s="185" t="s">
        <v>201</v>
      </c>
      <c r="H20" s="186">
        <v>40451</v>
      </c>
      <c r="I20" s="35">
        <v>14789302.374600001</v>
      </c>
      <c r="J20" s="1758" t="s">
        <v>201</v>
      </c>
      <c r="K20" s="1759"/>
      <c r="L20" s="143">
        <v>7373</v>
      </c>
      <c r="M20" s="187">
        <v>40715</v>
      </c>
      <c r="N20" s="187" t="s">
        <v>201</v>
      </c>
      <c r="O20" s="450">
        <v>13183361</v>
      </c>
      <c r="P20" s="434">
        <v>12704840.59</v>
      </c>
      <c r="Q20" s="455">
        <v>478520.39</v>
      </c>
      <c r="R20" s="65">
        <v>14182378.619999999</v>
      </c>
      <c r="U20" s="487"/>
      <c r="V20" s="483"/>
    </row>
    <row r="21" spans="1:22" ht="14.25">
      <c r="A21" s="184">
        <v>40388</v>
      </c>
      <c r="B21" s="1760" t="s">
        <v>350</v>
      </c>
      <c r="C21" s="1760"/>
      <c r="D21" s="1760"/>
      <c r="E21" s="35">
        <v>2598386</v>
      </c>
      <c r="F21" s="142">
        <v>108.4375</v>
      </c>
      <c r="G21" s="185" t="s">
        <v>201</v>
      </c>
      <c r="H21" s="186">
        <v>40451</v>
      </c>
      <c r="I21" s="35">
        <v>2826677.6687500002</v>
      </c>
      <c r="J21" s="1758" t="s">
        <v>201</v>
      </c>
      <c r="K21" s="1759"/>
      <c r="L21" s="143">
        <v>1408</v>
      </c>
      <c r="M21" s="187">
        <v>40932</v>
      </c>
      <c r="N21" s="187" t="s">
        <v>201</v>
      </c>
      <c r="O21" s="450">
        <v>2598386</v>
      </c>
      <c r="P21" s="434">
        <v>1903406.58</v>
      </c>
      <c r="Q21" s="455">
        <v>694979.4</v>
      </c>
      <c r="R21" s="65">
        <v>2052702.39</v>
      </c>
      <c r="U21" s="487"/>
      <c r="V21" s="483"/>
    </row>
    <row r="22" spans="1:22" ht="14.25">
      <c r="A22" s="184">
        <v>40388</v>
      </c>
      <c r="B22" s="1760" t="s">
        <v>304</v>
      </c>
      <c r="C22" s="1760"/>
      <c r="D22" s="1760"/>
      <c r="E22" s="35">
        <v>9719455</v>
      </c>
      <c r="F22" s="142">
        <v>106.75</v>
      </c>
      <c r="G22" s="185" t="s">
        <v>201</v>
      </c>
      <c r="H22" s="186">
        <v>40480</v>
      </c>
      <c r="I22" s="35">
        <v>10394984.122500001</v>
      </c>
      <c r="J22" s="1758" t="s">
        <v>201</v>
      </c>
      <c r="K22" s="1759"/>
      <c r="L22" s="143">
        <v>5187</v>
      </c>
      <c r="M22" s="456">
        <v>40715</v>
      </c>
      <c r="N22" s="456" t="s">
        <v>201</v>
      </c>
      <c r="O22" s="457">
        <v>9719455</v>
      </c>
      <c r="P22" s="458">
        <v>9531446.1400000006</v>
      </c>
      <c r="Q22" s="455">
        <v>188008.86</v>
      </c>
      <c r="R22" s="65">
        <v>10223263.65</v>
      </c>
      <c r="U22" s="487"/>
      <c r="V22" s="483"/>
    </row>
    <row r="23" spans="1:22" ht="14.25">
      <c r="A23" s="184">
        <v>40407</v>
      </c>
      <c r="B23" s="1760" t="s">
        <v>317</v>
      </c>
      <c r="C23" s="1760"/>
      <c r="D23" s="1760"/>
      <c r="E23" s="35">
        <v>8279048</v>
      </c>
      <c r="F23" s="142">
        <v>110.19799999999999</v>
      </c>
      <c r="G23" s="185" t="s">
        <v>201</v>
      </c>
      <c r="H23" s="186">
        <v>40451</v>
      </c>
      <c r="I23" s="35">
        <v>9150989.2850400005</v>
      </c>
      <c r="J23" s="1758" t="s">
        <v>201</v>
      </c>
      <c r="K23" s="1759"/>
      <c r="L23" s="143">
        <v>4561</v>
      </c>
      <c r="M23" s="187">
        <v>40806</v>
      </c>
      <c r="N23" s="187" t="s">
        <v>201</v>
      </c>
      <c r="O23" s="450">
        <v>8279048</v>
      </c>
      <c r="P23" s="434">
        <v>6425216.9800000004</v>
      </c>
      <c r="Q23" s="455">
        <v>1853831.0299999998</v>
      </c>
      <c r="R23" s="65">
        <v>7078088.6299999999</v>
      </c>
      <c r="U23" s="487"/>
      <c r="V23" s="483"/>
    </row>
    <row r="24" spans="1:22" ht="14.25">
      <c r="A24" s="184">
        <v>40407</v>
      </c>
      <c r="B24" s="1760" t="s">
        <v>363</v>
      </c>
      <c r="C24" s="1760"/>
      <c r="D24" s="1760"/>
      <c r="E24" s="35">
        <v>5000000</v>
      </c>
      <c r="F24" s="142">
        <v>110.08799999999999</v>
      </c>
      <c r="G24" s="185" t="s">
        <v>201</v>
      </c>
      <c r="H24" s="186">
        <v>40480</v>
      </c>
      <c r="I24" s="35">
        <v>5520651.6699999999</v>
      </c>
      <c r="J24" s="1758" t="s">
        <v>201</v>
      </c>
      <c r="K24" s="1759"/>
      <c r="L24" s="143">
        <v>2752</v>
      </c>
      <c r="M24" s="187">
        <v>40835</v>
      </c>
      <c r="N24" s="187" t="s">
        <v>201</v>
      </c>
      <c r="O24" s="450">
        <v>5000000</v>
      </c>
      <c r="P24" s="434">
        <v>4580543.05</v>
      </c>
      <c r="Q24" s="455">
        <v>419456.95</v>
      </c>
      <c r="R24" s="65">
        <v>5029355.7299999995</v>
      </c>
      <c r="U24" s="487"/>
      <c r="V24" s="483"/>
    </row>
    <row r="25" spans="1:22" ht="14.25">
      <c r="A25" s="184">
        <v>40407</v>
      </c>
      <c r="B25" s="1758" t="s">
        <v>317</v>
      </c>
      <c r="C25" s="1764"/>
      <c r="D25" s="1759"/>
      <c r="E25" s="35">
        <v>10000000</v>
      </c>
      <c r="F25" s="142">
        <v>110.821</v>
      </c>
      <c r="G25" s="185" t="s">
        <v>201</v>
      </c>
      <c r="H25" s="186">
        <v>40480</v>
      </c>
      <c r="I25" s="218">
        <v>11115031.109999999</v>
      </c>
      <c r="J25" s="1758" t="s">
        <v>201</v>
      </c>
      <c r="K25" s="1759"/>
      <c r="L25" s="143">
        <v>5541</v>
      </c>
      <c r="M25" s="187">
        <v>40835</v>
      </c>
      <c r="N25" s="187" t="s">
        <v>201</v>
      </c>
      <c r="O25" s="450">
        <v>10000000</v>
      </c>
      <c r="P25" s="434">
        <v>9030538.9000000004</v>
      </c>
      <c r="Q25" s="455">
        <v>969461.1</v>
      </c>
      <c r="R25" s="65">
        <v>9994805.5399999991</v>
      </c>
      <c r="U25" s="487"/>
      <c r="V25" s="483"/>
    </row>
    <row r="26" spans="1:22" ht="14.25">
      <c r="A26" s="183">
        <v>40421</v>
      </c>
      <c r="B26" s="1767" t="s">
        <v>317</v>
      </c>
      <c r="C26" s="1767"/>
      <c r="D26" s="1767"/>
      <c r="E26" s="221">
        <v>9272482</v>
      </c>
      <c r="F26" s="491">
        <v>110.515</v>
      </c>
      <c r="G26" s="219" t="s">
        <v>201</v>
      </c>
      <c r="H26" s="220">
        <v>40450</v>
      </c>
      <c r="I26" s="221">
        <v>10277319.2423</v>
      </c>
      <c r="J26" s="1758" t="s">
        <v>201</v>
      </c>
      <c r="K26" s="1759"/>
      <c r="L26" s="222">
        <v>5123</v>
      </c>
      <c r="M26" s="187">
        <v>40806</v>
      </c>
      <c r="N26" s="187" t="s">
        <v>201</v>
      </c>
      <c r="O26" s="450">
        <v>9272482</v>
      </c>
      <c r="P26" s="434">
        <v>8403846.3599999994</v>
      </c>
      <c r="Q26" s="455">
        <v>868635.64999999991</v>
      </c>
      <c r="R26" s="65">
        <v>9230008.1899999995</v>
      </c>
      <c r="U26" s="487"/>
      <c r="V26" s="483"/>
    </row>
    <row r="27" spans="1:22" ht="14.25">
      <c r="A27" s="184">
        <v>40421</v>
      </c>
      <c r="B27" s="1760" t="s">
        <v>475</v>
      </c>
      <c r="C27" s="1760"/>
      <c r="D27" s="1760"/>
      <c r="E27" s="221">
        <v>10350000</v>
      </c>
      <c r="F27" s="142">
        <v>112.476</v>
      </c>
      <c r="G27" s="185" t="s">
        <v>201</v>
      </c>
      <c r="H27" s="186">
        <v>40480</v>
      </c>
      <c r="I27" s="35">
        <v>11672765.65</v>
      </c>
      <c r="J27" s="1758" t="s">
        <v>201</v>
      </c>
      <c r="K27" s="1759"/>
      <c r="L27" s="143">
        <v>5820</v>
      </c>
      <c r="M27" s="187">
        <v>40835</v>
      </c>
      <c r="N27" s="187" t="s">
        <v>201</v>
      </c>
      <c r="O27" s="450">
        <v>10350000</v>
      </c>
      <c r="P27" s="434">
        <v>10099555.15</v>
      </c>
      <c r="Q27" s="455">
        <v>250444.84999999998</v>
      </c>
      <c r="R27" s="65">
        <v>11314651.140000001</v>
      </c>
      <c r="U27" s="487"/>
      <c r="V27" s="483"/>
    </row>
    <row r="28" spans="1:22" ht="14.25">
      <c r="A28" s="184">
        <v>40421</v>
      </c>
      <c r="B28" s="1758" t="s">
        <v>317</v>
      </c>
      <c r="C28" s="1764"/>
      <c r="D28" s="1759"/>
      <c r="E28" s="35">
        <v>6900000</v>
      </c>
      <c r="F28" s="142">
        <v>105.875</v>
      </c>
      <c r="G28" s="185" t="s">
        <v>201</v>
      </c>
      <c r="H28" s="186">
        <v>40512</v>
      </c>
      <c r="I28" s="218">
        <v>7319687.71</v>
      </c>
      <c r="J28" s="1765" t="s">
        <v>201</v>
      </c>
      <c r="K28" s="1766"/>
      <c r="L28" s="143">
        <v>3652</v>
      </c>
      <c r="M28" s="187">
        <v>40932</v>
      </c>
      <c r="N28" s="187" t="s">
        <v>201</v>
      </c>
      <c r="O28" s="450">
        <v>6900000</v>
      </c>
      <c r="P28" s="434">
        <v>6236800.4299999997</v>
      </c>
      <c r="Q28" s="498">
        <v>663199.56000000006</v>
      </c>
      <c r="R28" s="65">
        <v>6556341.1699999999</v>
      </c>
      <c r="U28" s="487"/>
      <c r="V28" s="483"/>
    </row>
    <row r="29" spans="1:22" ht="14.25">
      <c r="A29" s="183">
        <v>40435</v>
      </c>
      <c r="B29" s="1761" t="s">
        <v>317</v>
      </c>
      <c r="C29" s="1762"/>
      <c r="D29" s="1763"/>
      <c r="E29" s="221">
        <v>8902230</v>
      </c>
      <c r="F29" s="491">
        <v>111.584</v>
      </c>
      <c r="G29" s="185" t="s">
        <v>201</v>
      </c>
      <c r="H29" s="220">
        <v>40480</v>
      </c>
      <c r="I29" s="227">
        <v>9962039.4932000004</v>
      </c>
      <c r="J29" s="1758" t="s">
        <v>201</v>
      </c>
      <c r="K29" s="1759"/>
      <c r="L29" s="222">
        <v>4966</v>
      </c>
      <c r="M29" s="187">
        <v>40932</v>
      </c>
      <c r="N29" s="187" t="s">
        <v>201</v>
      </c>
      <c r="O29" s="450">
        <v>8902230</v>
      </c>
      <c r="P29" s="433">
        <v>7503680.7599999998</v>
      </c>
      <c r="Q29" s="499">
        <v>1398549.2299999997</v>
      </c>
      <c r="R29" s="83">
        <v>8269276.7299999995</v>
      </c>
      <c r="U29" s="487"/>
      <c r="V29" s="483"/>
    </row>
    <row r="30" spans="1:22" ht="14.25">
      <c r="A30" s="183">
        <v>40435</v>
      </c>
      <c r="B30" s="1767" t="s">
        <v>479</v>
      </c>
      <c r="C30" s="1767"/>
      <c r="D30" s="1767"/>
      <c r="E30" s="221">
        <v>8050000</v>
      </c>
      <c r="F30" s="491">
        <v>110.759</v>
      </c>
      <c r="G30" s="219" t="s">
        <v>201</v>
      </c>
      <c r="H30" s="220">
        <v>40512</v>
      </c>
      <c r="I30" s="221">
        <v>8940780.3499999996</v>
      </c>
      <c r="J30" s="1758" t="s">
        <v>201</v>
      </c>
      <c r="K30" s="1759"/>
      <c r="L30" s="222">
        <v>4458</v>
      </c>
      <c r="M30" s="187">
        <v>40932</v>
      </c>
      <c r="N30" s="187" t="s">
        <v>201</v>
      </c>
      <c r="O30" s="450">
        <v>8050000</v>
      </c>
      <c r="P30" s="433">
        <v>7053867.4000000004</v>
      </c>
      <c r="Q30" s="499">
        <v>996132.6</v>
      </c>
      <c r="R30" s="83">
        <v>7703609.71</v>
      </c>
      <c r="U30" s="487"/>
      <c r="V30" s="483"/>
    </row>
    <row r="31" spans="1:22" ht="14.25">
      <c r="A31" s="184">
        <v>40435</v>
      </c>
      <c r="B31" s="1760" t="s">
        <v>349</v>
      </c>
      <c r="C31" s="1760"/>
      <c r="D31" s="1760"/>
      <c r="E31" s="221">
        <v>5750000</v>
      </c>
      <c r="F31" s="142">
        <v>106.5</v>
      </c>
      <c r="G31" s="185" t="s">
        <v>201</v>
      </c>
      <c r="H31" s="186">
        <v>40512</v>
      </c>
      <c r="I31" s="35">
        <v>6134171.8799999999</v>
      </c>
      <c r="J31" s="1758" t="s">
        <v>201</v>
      </c>
      <c r="K31" s="1759"/>
      <c r="L31" s="143">
        <v>3061</v>
      </c>
      <c r="M31" s="187">
        <v>40932</v>
      </c>
      <c r="N31" s="187" t="s">
        <v>201</v>
      </c>
      <c r="O31" s="450">
        <v>5750000</v>
      </c>
      <c r="P31" s="434">
        <v>5473723.9400000004</v>
      </c>
      <c r="Q31" s="498">
        <v>276276.06</v>
      </c>
      <c r="R31" s="65">
        <v>5764857.6299999999</v>
      </c>
      <c r="U31" s="487"/>
      <c r="V31" s="483"/>
    </row>
    <row r="32" spans="1:22" ht="14.25">
      <c r="A32" s="184">
        <v>40435</v>
      </c>
      <c r="B32" s="1758" t="s">
        <v>478</v>
      </c>
      <c r="C32" s="1764"/>
      <c r="D32" s="1759"/>
      <c r="E32" s="35">
        <v>5741753</v>
      </c>
      <c r="F32" s="142">
        <v>110.5</v>
      </c>
      <c r="G32" s="185" t="s">
        <v>201</v>
      </c>
      <c r="H32" s="186">
        <v>40512</v>
      </c>
      <c r="I32" s="218">
        <v>6361172.5150000006</v>
      </c>
      <c r="J32" s="1765" t="s">
        <v>201</v>
      </c>
      <c r="K32" s="1766"/>
      <c r="L32" s="143">
        <v>3172</v>
      </c>
      <c r="M32" s="187">
        <v>40932</v>
      </c>
      <c r="N32" s="187" t="s">
        <v>201</v>
      </c>
      <c r="O32" s="450">
        <v>5741753</v>
      </c>
      <c r="P32" s="434">
        <v>4307880.87</v>
      </c>
      <c r="Q32" s="498">
        <v>1433872.13</v>
      </c>
      <c r="R32" s="65">
        <v>4693918.45</v>
      </c>
      <c r="U32" s="487"/>
      <c r="V32" s="483"/>
    </row>
    <row r="33" spans="1:22" ht="14.25">
      <c r="A33" s="183">
        <v>40449</v>
      </c>
      <c r="B33" s="1761" t="s">
        <v>318</v>
      </c>
      <c r="C33" s="1762"/>
      <c r="D33" s="1763"/>
      <c r="E33" s="221">
        <v>3450000</v>
      </c>
      <c r="F33" s="491">
        <v>110.875</v>
      </c>
      <c r="G33" s="219" t="s">
        <v>201</v>
      </c>
      <c r="H33" s="220">
        <v>40512</v>
      </c>
      <c r="I33" s="227">
        <v>3834428.23</v>
      </c>
      <c r="J33" s="1765" t="s">
        <v>201</v>
      </c>
      <c r="K33" s="1766"/>
      <c r="L33" s="222">
        <v>1912</v>
      </c>
      <c r="M33" s="187">
        <v>40835</v>
      </c>
      <c r="N33" s="187" t="s">
        <v>201</v>
      </c>
      <c r="O33" s="449">
        <v>3450000</v>
      </c>
      <c r="P33" s="433">
        <v>3367168.19</v>
      </c>
      <c r="Q33" s="455">
        <v>82831.83</v>
      </c>
      <c r="R33" s="83">
        <v>3698411.02</v>
      </c>
      <c r="U33" s="487"/>
      <c r="V33" s="483"/>
    </row>
    <row r="34" spans="1:22" ht="14.25">
      <c r="A34" s="183">
        <v>40449</v>
      </c>
      <c r="B34" s="1767" t="s">
        <v>304</v>
      </c>
      <c r="C34" s="1767"/>
      <c r="D34" s="1767"/>
      <c r="E34" s="221">
        <v>11482421</v>
      </c>
      <c r="F34" s="491">
        <v>113.83799999999999</v>
      </c>
      <c r="G34" s="219" t="s">
        <v>201</v>
      </c>
      <c r="H34" s="220">
        <v>40542</v>
      </c>
      <c r="I34" s="221">
        <v>13109069.557979999</v>
      </c>
      <c r="J34" s="1758" t="s">
        <v>201</v>
      </c>
      <c r="K34" s="1759"/>
      <c r="L34" s="222">
        <v>6535</v>
      </c>
      <c r="M34" s="187">
        <v>40932</v>
      </c>
      <c r="N34" s="187" t="s">
        <v>201</v>
      </c>
      <c r="O34" s="450">
        <v>11482421</v>
      </c>
      <c r="P34" s="433">
        <v>10592775.310000001</v>
      </c>
      <c r="Q34" s="499">
        <v>889645.69000000006</v>
      </c>
      <c r="R34" s="83">
        <v>11818944.369999999</v>
      </c>
      <c r="U34" s="487"/>
      <c r="V34" s="483"/>
    </row>
    <row r="35" spans="1:22" ht="14.25">
      <c r="A35" s="184">
        <v>40449</v>
      </c>
      <c r="B35" s="1760" t="s">
        <v>304</v>
      </c>
      <c r="C35" s="1760"/>
      <c r="D35" s="1760"/>
      <c r="E35" s="221">
        <v>13402491</v>
      </c>
      <c r="F35" s="491">
        <v>113.9</v>
      </c>
      <c r="G35" s="185" t="s">
        <v>201</v>
      </c>
      <c r="H35" s="186">
        <v>40512</v>
      </c>
      <c r="I35" s="35">
        <v>15308612.259000001</v>
      </c>
      <c r="J35" s="1758" t="s">
        <v>201</v>
      </c>
      <c r="K35" s="1759"/>
      <c r="L35" s="143">
        <v>7632</v>
      </c>
      <c r="M35" s="187">
        <v>40835</v>
      </c>
      <c r="N35" s="187" t="s">
        <v>201</v>
      </c>
      <c r="O35" s="450">
        <v>13402491</v>
      </c>
      <c r="P35" s="434">
        <v>12963736.869999999</v>
      </c>
      <c r="Q35" s="455">
        <v>438754.12</v>
      </c>
      <c r="R35" s="65">
        <v>14433038.52</v>
      </c>
      <c r="U35" s="487"/>
      <c r="V35" s="483"/>
    </row>
    <row r="36" spans="1:22" ht="15" thickBot="1">
      <c r="A36" s="340">
        <v>40449</v>
      </c>
      <c r="B36" s="1784" t="s">
        <v>318</v>
      </c>
      <c r="C36" s="1785"/>
      <c r="D36" s="1786"/>
      <c r="E36" s="442">
        <v>14950000</v>
      </c>
      <c r="F36" s="341">
        <v>114.006</v>
      </c>
      <c r="G36" s="342" t="s">
        <v>201</v>
      </c>
      <c r="H36" s="343">
        <v>40542</v>
      </c>
      <c r="I36" s="344">
        <v>17092069.219999999</v>
      </c>
      <c r="J36" s="1787" t="s">
        <v>201</v>
      </c>
      <c r="K36" s="1788"/>
      <c r="L36" s="345">
        <v>8521</v>
      </c>
      <c r="M36" s="484">
        <v>40932</v>
      </c>
      <c r="N36" s="484" t="s">
        <v>201</v>
      </c>
      <c r="O36" s="485">
        <v>14950000</v>
      </c>
      <c r="P36" s="486">
        <v>14562161.27</v>
      </c>
      <c r="Q36" s="500">
        <v>387838.73</v>
      </c>
      <c r="R36" s="84">
        <v>16383543.82</v>
      </c>
      <c r="U36" s="487"/>
      <c r="V36" s="483"/>
    </row>
    <row r="37" spans="1:22" ht="15">
      <c r="A37" s="188"/>
      <c r="B37" s="189"/>
      <c r="C37" s="190"/>
      <c r="F37" s="435"/>
      <c r="G37" s="191"/>
      <c r="H37" s="192"/>
      <c r="I37" s="119"/>
      <c r="J37" s="119"/>
      <c r="K37" s="119"/>
      <c r="L37" s="118"/>
      <c r="M37" s="188"/>
      <c r="N37" s="188"/>
      <c r="O37" s="188"/>
      <c r="P37" s="193"/>
      <c r="Q37" s="120"/>
      <c r="R37" s="81"/>
    </row>
    <row r="38" spans="1:22" ht="15.75" customHeight="1" thickBot="1">
      <c r="A38" s="188"/>
      <c r="B38" s="122"/>
      <c r="C38" s="123"/>
      <c r="D38" s="443" t="s">
        <v>307</v>
      </c>
      <c r="E38" s="270">
        <f>SUM(E6:E36)</f>
        <v>332596893</v>
      </c>
      <c r="F38" s="147"/>
      <c r="G38" s="123"/>
      <c r="I38" s="81"/>
      <c r="J38" s="81"/>
      <c r="K38" s="444" t="s">
        <v>292</v>
      </c>
      <c r="L38" s="203">
        <f>SUM(L6:L36)</f>
        <v>183555.37</v>
      </c>
      <c r="M38" s="445"/>
      <c r="N38" s="445"/>
      <c r="O38" s="436"/>
      <c r="Q38" s="446" t="s">
        <v>545</v>
      </c>
      <c r="R38" s="493">
        <f>SUM(R6:R36)</f>
        <v>334924711.27999985</v>
      </c>
      <c r="S38" s="501"/>
    </row>
    <row r="39" spans="1:22" ht="15.75" thickTop="1">
      <c r="A39" s="77"/>
      <c r="B39" s="122"/>
      <c r="C39" s="121"/>
      <c r="D39" s="488"/>
      <c r="E39" s="122"/>
      <c r="F39" s="122"/>
      <c r="G39" s="123"/>
      <c r="H39" s="123"/>
      <c r="I39" s="81"/>
      <c r="J39" s="81"/>
      <c r="K39" s="81"/>
      <c r="L39" s="445"/>
      <c r="M39" s="445"/>
      <c r="N39" s="445"/>
      <c r="O39" s="436"/>
      <c r="P39" s="492"/>
      <c r="Q39" s="437"/>
      <c r="R39" s="124"/>
    </row>
    <row r="40" spans="1:22" ht="15">
      <c r="A40" s="77"/>
      <c r="B40" s="122"/>
      <c r="C40" s="121"/>
      <c r="D40" s="488"/>
      <c r="E40" s="122"/>
      <c r="F40" s="122"/>
      <c r="G40" s="123"/>
      <c r="H40" s="123"/>
      <c r="I40" s="81"/>
      <c r="J40" s="81"/>
      <c r="K40" s="81"/>
      <c r="L40" s="445"/>
      <c r="M40" s="445"/>
      <c r="N40" s="445"/>
      <c r="O40" s="436"/>
      <c r="P40" s="492"/>
      <c r="Q40" s="437"/>
      <c r="R40" s="124"/>
    </row>
    <row r="41" spans="1:22" ht="18" thickBot="1">
      <c r="A41" s="77"/>
      <c r="B41" s="490"/>
      <c r="C41" s="489"/>
      <c r="D41" s="488"/>
      <c r="E41" s="435"/>
      <c r="F41" s="435"/>
      <c r="G41" s="121"/>
      <c r="H41" s="447" t="s">
        <v>291</v>
      </c>
      <c r="I41" s="493">
        <f>SUM(I6:I36)</f>
        <v>368145452.34011996</v>
      </c>
      <c r="J41" s="502"/>
      <c r="M41" s="85"/>
      <c r="N41" s="85"/>
      <c r="O41" s="85"/>
      <c r="P41" s="448" t="s">
        <v>546</v>
      </c>
      <c r="Q41" s="493">
        <f>R38+L38+41640035.12</f>
        <v>376748301.76999986</v>
      </c>
      <c r="R41" s="497"/>
    </row>
    <row r="42" spans="1:22" ht="15" customHeight="1" thickTop="1">
      <c r="A42" s="77"/>
      <c r="B42" s="490"/>
      <c r="C42" s="489"/>
      <c r="D42" s="488"/>
      <c r="E42" s="435"/>
      <c r="F42" s="435"/>
      <c r="G42" s="121"/>
      <c r="H42" s="125"/>
      <c r="I42" s="126"/>
      <c r="J42" s="126"/>
      <c r="K42" s="444"/>
      <c r="L42" s="127"/>
      <c r="M42" s="85"/>
      <c r="N42" s="85"/>
      <c r="O42" s="85"/>
    </row>
    <row r="43" spans="1:22" ht="15" customHeight="1">
      <c r="A43" s="1768"/>
      <c r="B43" s="1768"/>
      <c r="C43" s="1768"/>
      <c r="D43" s="488"/>
      <c r="E43" s="78"/>
      <c r="F43" s="78"/>
      <c r="G43" s="78"/>
      <c r="H43" s="124"/>
      <c r="I43" s="128"/>
      <c r="J43" s="128"/>
      <c r="K43" s="128"/>
      <c r="L43" s="80"/>
      <c r="M43" s="80"/>
      <c r="N43" s="80"/>
      <c r="O43" s="80"/>
      <c r="P43" s="129"/>
      <c r="Q43" s="488"/>
      <c r="R43" s="128"/>
    </row>
    <row r="44" spans="1:22" ht="15" customHeight="1">
      <c r="A44" s="1209" t="s">
        <v>293</v>
      </c>
      <c r="B44" s="1209"/>
      <c r="C44" s="1209"/>
      <c r="D44" s="1209"/>
      <c r="E44" s="1209"/>
      <c r="F44" s="1209"/>
      <c r="G44" s="1209"/>
      <c r="H44" s="1209"/>
      <c r="I44" s="1209"/>
      <c r="J44" s="1209"/>
      <c r="K44" s="1209"/>
      <c r="L44" s="1209"/>
      <c r="M44" s="1209"/>
      <c r="N44" s="1209"/>
      <c r="O44" s="1209"/>
      <c r="P44" s="1209"/>
      <c r="Q44" s="1209"/>
      <c r="R44" s="130"/>
    </row>
    <row r="45" spans="1:22" ht="15" customHeight="1">
      <c r="A45" s="1209" t="s">
        <v>547</v>
      </c>
      <c r="B45" s="1209"/>
      <c r="C45" s="1209"/>
      <c r="D45" s="1209"/>
      <c r="E45" s="1209"/>
      <c r="F45" s="1209"/>
      <c r="G45" s="1209"/>
      <c r="H45" s="1209"/>
      <c r="I45" s="1209"/>
      <c r="J45" s="1209"/>
      <c r="K45" s="1209"/>
      <c r="L45" s="1209"/>
      <c r="M45" s="1209"/>
      <c r="N45" s="1209"/>
      <c r="O45" s="1209"/>
      <c r="P45" s="1209"/>
      <c r="Q45" s="1209"/>
      <c r="R45" s="10"/>
    </row>
    <row r="46" spans="1:22" ht="15" customHeight="1">
      <c r="A46" s="1209" t="s">
        <v>328</v>
      </c>
      <c r="B46" s="1209"/>
      <c r="C46" s="1209"/>
      <c r="D46" s="1209"/>
      <c r="E46" s="1209"/>
      <c r="F46" s="1209"/>
      <c r="G46" s="1209"/>
      <c r="H46" s="1209"/>
      <c r="I46" s="1209"/>
      <c r="J46" s="1209"/>
      <c r="K46" s="1209"/>
      <c r="L46" s="1209"/>
      <c r="M46" s="1209"/>
      <c r="N46" s="1209"/>
      <c r="O46" s="1209"/>
      <c r="P46" s="1209"/>
      <c r="Q46" s="1209"/>
      <c r="R46" s="438"/>
    </row>
    <row r="47" spans="1:22" ht="15" customHeight="1">
      <c r="A47" s="1209"/>
      <c r="B47" s="1209"/>
      <c r="C47" s="1209"/>
      <c r="D47" s="1209"/>
      <c r="E47" s="1209"/>
      <c r="F47" s="1209"/>
      <c r="G47" s="1209"/>
      <c r="H47" s="1209"/>
      <c r="I47" s="1209"/>
      <c r="J47" s="1209"/>
      <c r="K47" s="1209"/>
      <c r="L47" s="1209"/>
      <c r="M47" s="1209"/>
      <c r="N47" s="1209"/>
      <c r="O47" s="1209"/>
      <c r="P47" s="1209"/>
      <c r="Q47" s="1209"/>
      <c r="R47" s="438"/>
    </row>
    <row r="48" spans="1:22" ht="15" customHeight="1">
      <c r="A48" s="1209"/>
      <c r="B48" s="1209"/>
      <c r="C48" s="1209"/>
      <c r="D48" s="1209"/>
      <c r="E48" s="1209"/>
      <c r="F48" s="1209"/>
      <c r="G48" s="1209"/>
      <c r="H48" s="1209"/>
      <c r="I48" s="1209"/>
      <c r="J48" s="1209"/>
      <c r="K48" s="1209"/>
      <c r="L48" s="1209"/>
      <c r="M48" s="1209"/>
      <c r="N48" s="1209"/>
      <c r="O48" s="1209"/>
      <c r="P48" s="1209"/>
      <c r="Q48" s="1209"/>
      <c r="R48" s="438"/>
    </row>
    <row r="49" spans="1:18" ht="15" customHeight="1">
      <c r="A49" s="1209" t="s">
        <v>320</v>
      </c>
      <c r="B49" s="1209"/>
      <c r="C49" s="1209"/>
      <c r="D49" s="1209"/>
      <c r="E49" s="1209"/>
      <c r="F49" s="1209"/>
      <c r="G49" s="1209"/>
      <c r="H49" s="1209"/>
      <c r="I49" s="1209"/>
      <c r="J49" s="1209"/>
      <c r="K49" s="1209"/>
      <c r="L49" s="1209"/>
      <c r="M49" s="1209"/>
      <c r="N49" s="1209"/>
      <c r="O49" s="1209"/>
      <c r="P49" s="1209"/>
      <c r="Q49" s="1209"/>
      <c r="R49" s="131"/>
    </row>
    <row r="50" spans="1:18" ht="15" customHeight="1">
      <c r="A50" s="1209"/>
      <c r="B50" s="1209"/>
      <c r="C50" s="1209"/>
      <c r="D50" s="1209"/>
      <c r="E50" s="1209"/>
      <c r="F50" s="1209"/>
      <c r="G50" s="1209"/>
      <c r="H50" s="1209"/>
      <c r="I50" s="1209"/>
      <c r="J50" s="1209"/>
      <c r="K50" s="1209"/>
      <c r="L50" s="1209"/>
      <c r="M50" s="1209"/>
      <c r="N50" s="1209"/>
      <c r="O50" s="1209"/>
      <c r="P50" s="1209"/>
      <c r="Q50" s="1209"/>
      <c r="R50" s="131"/>
    </row>
    <row r="51" spans="1:18" s="133" customFormat="1" ht="15" customHeight="1">
      <c r="A51" s="1209"/>
      <c r="B51" s="1209"/>
      <c r="C51" s="1209"/>
      <c r="D51" s="1209"/>
      <c r="E51" s="1209"/>
      <c r="F51" s="1209"/>
      <c r="G51" s="1209"/>
      <c r="H51" s="1209"/>
      <c r="I51" s="1209"/>
      <c r="J51" s="1209"/>
      <c r="K51" s="1209"/>
      <c r="L51" s="1209"/>
      <c r="M51" s="1209"/>
      <c r="N51" s="1209"/>
      <c r="O51" s="1209"/>
      <c r="P51" s="1209"/>
      <c r="Q51" s="1209"/>
      <c r="R51" s="132"/>
    </row>
    <row r="52" spans="1:18" ht="14.25">
      <c r="A52" s="1209" t="s">
        <v>548</v>
      </c>
      <c r="B52" s="1209"/>
      <c r="C52" s="1209"/>
      <c r="D52" s="1209"/>
      <c r="E52" s="1209"/>
      <c r="F52" s="1209"/>
      <c r="G52" s="1209"/>
      <c r="H52" s="1209"/>
      <c r="I52" s="1209"/>
      <c r="J52" s="1209"/>
      <c r="K52" s="1209"/>
      <c r="L52" s="1209"/>
      <c r="M52" s="1209"/>
      <c r="N52" s="1209"/>
      <c r="O52" s="1209"/>
      <c r="P52" s="1209"/>
      <c r="Q52" s="1209"/>
    </row>
    <row r="53" spans="1:18">
      <c r="A53" s="1757" t="s">
        <v>549</v>
      </c>
      <c r="B53" s="1757"/>
      <c r="C53" s="1757"/>
      <c r="D53" s="1757"/>
      <c r="E53" s="1757"/>
      <c r="F53" s="1757"/>
      <c r="G53" s="1757"/>
      <c r="H53" s="1757"/>
      <c r="I53" s="1757"/>
      <c r="J53" s="1757"/>
      <c r="K53" s="1757"/>
      <c r="L53" s="1757"/>
      <c r="M53" s="1757"/>
      <c r="N53" s="1757"/>
      <c r="O53" s="1757"/>
      <c r="P53" s="1757"/>
      <c r="Q53" s="1757"/>
    </row>
    <row r="54" spans="1:18">
      <c r="A54" s="1757"/>
      <c r="B54" s="1757"/>
      <c r="C54" s="1757"/>
      <c r="D54" s="1757"/>
      <c r="E54" s="1757"/>
      <c r="F54" s="1757"/>
      <c r="G54" s="1757"/>
      <c r="H54" s="1757"/>
      <c r="I54" s="1757"/>
      <c r="J54" s="1757"/>
      <c r="K54" s="1757"/>
      <c r="L54" s="1757"/>
      <c r="M54" s="1757"/>
      <c r="N54" s="1757"/>
      <c r="O54" s="1757"/>
      <c r="P54" s="1757"/>
      <c r="Q54" s="1757"/>
    </row>
    <row r="55" spans="1:18" ht="14.25">
      <c r="A55" s="1757" t="s">
        <v>553</v>
      </c>
      <c r="B55" s="1757"/>
      <c r="C55" s="1757"/>
      <c r="D55" s="1757"/>
      <c r="E55" s="1757"/>
      <c r="F55" s="1757"/>
      <c r="G55" s="1757"/>
      <c r="H55" s="1757"/>
      <c r="I55" s="1757"/>
      <c r="J55" s="1757"/>
      <c r="K55" s="1757"/>
      <c r="L55" s="1757"/>
      <c r="M55" s="1757"/>
      <c r="N55" s="1757"/>
      <c r="O55" s="1757"/>
      <c r="P55" s="1757"/>
      <c r="Q55" s="1757"/>
    </row>
    <row r="56" spans="1:18" ht="14.25" customHeight="1">
      <c r="A56" s="1757" t="s">
        <v>557</v>
      </c>
      <c r="B56" s="1757"/>
      <c r="C56" s="1757"/>
      <c r="D56" s="1757"/>
      <c r="E56" s="1757"/>
      <c r="F56" s="1757"/>
      <c r="G56" s="1757"/>
      <c r="H56" s="1757"/>
      <c r="I56" s="1757"/>
      <c r="J56" s="1757"/>
      <c r="K56" s="1757"/>
      <c r="L56" s="1757"/>
      <c r="M56" s="1757"/>
      <c r="N56" s="1757"/>
      <c r="O56" s="1757"/>
      <c r="P56" s="1757"/>
      <c r="Q56" s="1757"/>
    </row>
    <row r="786" spans="6:6">
      <c r="F786" s="233" t="s">
        <v>309</v>
      </c>
    </row>
  </sheetData>
  <protectedRanges>
    <protectedRange sqref="B38:C40 D39:D40 E38 H6:H8 G39:H40 P39:R40 H25 F37 H28:H29 H32:H33 H36:H37 K38 P41:Q41 L36:P37 L6:P8 L25 L28:L29 M39:O42 A41:G42 H42:K42 A39:A40 L33:P33 Q6:Q38 M9:P27 L32 M28:N32 O28:P29 N30:P31 O32:P32 M34:P35" name="Range1_2"/>
    <protectedRange sqref="L9:L10 H9:H20 L12:L20 H22:H24 L22:L24 H26:H27 L26:L27 H30:H31 L30:L31 H34:H35 L34:L35" name="Range1_1_1"/>
    <protectedRange sqref="H21 L21" name="Range1_1_2_1"/>
  </protectedRanges>
  <mergeCells count="78">
    <mergeCell ref="A52:Q52"/>
    <mergeCell ref="A53:Q54"/>
    <mergeCell ref="A55:Q55"/>
    <mergeCell ref="B27:D27"/>
    <mergeCell ref="J27:K27"/>
    <mergeCell ref="B35:D35"/>
    <mergeCell ref="J35:K35"/>
    <mergeCell ref="B36:D36"/>
    <mergeCell ref="J36:K36"/>
    <mergeCell ref="B33:D33"/>
    <mergeCell ref="J33:K33"/>
    <mergeCell ref="B34:D34"/>
    <mergeCell ref="J34:K34"/>
    <mergeCell ref="B30:D30"/>
    <mergeCell ref="J30:K30"/>
    <mergeCell ref="B31:D31"/>
    <mergeCell ref="J31:K31"/>
    <mergeCell ref="B32:D32"/>
    <mergeCell ref="J32:K32"/>
    <mergeCell ref="B8:D8"/>
    <mergeCell ref="J8:K8"/>
    <mergeCell ref="B9:D9"/>
    <mergeCell ref="B11:D11"/>
    <mergeCell ref="J11:K11"/>
    <mergeCell ref="B12:D12"/>
    <mergeCell ref="J12:K12"/>
    <mergeCell ref="B13:D13"/>
    <mergeCell ref="J13:K13"/>
    <mergeCell ref="B14:D14"/>
    <mergeCell ref="J14:K14"/>
    <mergeCell ref="B15:D15"/>
    <mergeCell ref="J15:K15"/>
    <mergeCell ref="A1:R1"/>
    <mergeCell ref="A2:R2"/>
    <mergeCell ref="M4:R4"/>
    <mergeCell ref="B10:D10"/>
    <mergeCell ref="J10:K10"/>
    <mergeCell ref="A4:G4"/>
    <mergeCell ref="H4:L4"/>
    <mergeCell ref="J9:K9"/>
    <mergeCell ref="B5:D5"/>
    <mergeCell ref="J5:K5"/>
    <mergeCell ref="B6:D6"/>
    <mergeCell ref="J6:K6"/>
    <mergeCell ref="B7:D7"/>
    <mergeCell ref="J7:K7"/>
    <mergeCell ref="A43:C43"/>
    <mergeCell ref="A44:Q44"/>
    <mergeCell ref="A45:Q45"/>
    <mergeCell ref="A46:Q48"/>
    <mergeCell ref="A49:Q51"/>
    <mergeCell ref="B16:D16"/>
    <mergeCell ref="B17:D17"/>
    <mergeCell ref="J16:K16"/>
    <mergeCell ref="J17:K17"/>
    <mergeCell ref="J18:K18"/>
    <mergeCell ref="J26:K26"/>
    <mergeCell ref="J19:K19"/>
    <mergeCell ref="J20:K20"/>
    <mergeCell ref="B18:D18"/>
    <mergeCell ref="B19:D19"/>
    <mergeCell ref="B20:D20"/>
    <mergeCell ref="A56:Q56"/>
    <mergeCell ref="J21:K21"/>
    <mergeCell ref="J22:K22"/>
    <mergeCell ref="B21:D21"/>
    <mergeCell ref="B22:D22"/>
    <mergeCell ref="B29:D29"/>
    <mergeCell ref="J29:K29"/>
    <mergeCell ref="B23:D23"/>
    <mergeCell ref="B24:D24"/>
    <mergeCell ref="B25:D25"/>
    <mergeCell ref="J23:K23"/>
    <mergeCell ref="J24:K24"/>
    <mergeCell ref="J25:K25"/>
    <mergeCell ref="B28:D28"/>
    <mergeCell ref="J28:K28"/>
    <mergeCell ref="B26:D26"/>
  </mergeCells>
  <pageMargins left="0.7" right="0.7" top="0.75" bottom="0.75" header="0.3" footer="0.3"/>
  <pageSetup paperSize="5" scale="55" orientation="landscape" r:id="rId1"/>
  <headerFooter>
    <oddFooter>&amp;RPage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9"/>
  <sheetViews>
    <sheetView topLeftCell="A154" zoomScale="75" zoomScaleNormal="75" zoomScalePageLayoutView="75" workbookViewId="0">
      <selection activeCell="X177" sqref="X177"/>
    </sheetView>
  </sheetViews>
  <sheetFormatPr defaultColWidth="9.140625" defaultRowHeight="12.75"/>
  <cols>
    <col min="1" max="1" width="12.7109375" style="233" customWidth="1"/>
    <col min="2" max="2" width="13.28515625" style="233" customWidth="1"/>
    <col min="3" max="3" width="67.85546875" style="233" customWidth="1"/>
    <col min="4" max="4" width="11.7109375" style="233" customWidth="1"/>
    <col min="5" max="5" width="6.28515625" style="233" bestFit="1" customWidth="1"/>
    <col min="6" max="6" width="13.140625" style="233" bestFit="1" customWidth="1"/>
    <col min="7" max="7" width="39.140625" style="233" bestFit="1" customWidth="1"/>
    <col min="8" max="8" width="20" style="1126" bestFit="1" customWidth="1"/>
    <col min="9" max="9" width="14.28515625" style="233" customWidth="1"/>
    <col min="10" max="10" width="11" style="233" bestFit="1" customWidth="1"/>
    <col min="11" max="11" width="2.42578125" style="233" bestFit="1" customWidth="1"/>
    <col min="12" max="12" width="18.140625" style="1127" bestFit="1" customWidth="1"/>
    <col min="13" max="13" width="11" style="1127" bestFit="1" customWidth="1"/>
    <col min="14" max="14" width="2.42578125" style="1127" customWidth="1"/>
    <col min="15" max="15" width="19.5703125" style="1127" bestFit="1" customWidth="1"/>
    <col min="16" max="16" width="3.85546875" style="1127" bestFit="1" customWidth="1"/>
    <col min="17" max="17" width="19.5703125" style="1127" customWidth="1"/>
    <col min="18" max="18" width="13.85546875" style="233" customWidth="1"/>
    <col min="19" max="19" width="24" style="1128" customWidth="1"/>
    <col min="20" max="20" width="20.28515625" style="233" bestFit="1" customWidth="1"/>
    <col min="21" max="21" width="26.7109375" style="233" customWidth="1"/>
    <col min="22" max="22" width="14.42578125" style="233" customWidth="1"/>
    <col min="23" max="23" width="23.5703125" style="233" bestFit="1" customWidth="1"/>
    <col min="24" max="24" width="18" style="233" customWidth="1"/>
    <col min="25" max="25" width="9.140625" style="233"/>
    <col min="26" max="26" width="19.140625" style="233" bestFit="1" customWidth="1"/>
    <col min="27" max="27" width="19.85546875" style="233" bestFit="1" customWidth="1"/>
    <col min="28" max="28" width="10.140625" style="233" bestFit="1" customWidth="1"/>
    <col min="29" max="16384" width="9.140625" style="233"/>
  </cols>
  <sheetData>
    <row r="1" spans="1:27" s="853" customFormat="1" ht="15">
      <c r="A1" s="1237" t="s">
        <v>592</v>
      </c>
      <c r="B1" s="1237"/>
      <c r="C1" s="1237"/>
      <c r="D1" s="1237"/>
      <c r="E1" s="1237"/>
      <c r="F1" s="1237"/>
      <c r="G1" s="1237"/>
      <c r="H1" s="1237"/>
      <c r="I1" s="1237"/>
      <c r="J1" s="1237"/>
      <c r="K1" s="1237"/>
      <c r="L1" s="1237"/>
      <c r="M1" s="1237"/>
      <c r="N1" s="1237"/>
      <c r="O1" s="1237"/>
      <c r="P1" s="1237"/>
      <c r="Q1" s="1237"/>
      <c r="R1" s="1237"/>
      <c r="S1" s="1237"/>
      <c r="T1" s="1237"/>
      <c r="U1" s="1237"/>
      <c r="V1" s="1237"/>
      <c r="W1" s="1237"/>
      <c r="X1" s="1237"/>
    </row>
    <row r="2" spans="1:27" s="853" customFormat="1" ht="15">
      <c r="A2" s="1237" t="s">
        <v>591</v>
      </c>
      <c r="B2" s="1237"/>
      <c r="C2" s="1237"/>
      <c r="D2" s="1237"/>
      <c r="E2" s="1237"/>
      <c r="F2" s="1237"/>
      <c r="G2" s="1237"/>
      <c r="H2" s="1237"/>
      <c r="I2" s="1237"/>
      <c r="J2" s="1237"/>
      <c r="K2" s="1237"/>
      <c r="L2" s="1237"/>
      <c r="M2" s="1237"/>
      <c r="N2" s="1237"/>
      <c r="O2" s="1237"/>
      <c r="P2" s="1237"/>
      <c r="Q2" s="1237"/>
      <c r="R2" s="1237"/>
      <c r="S2" s="1237"/>
      <c r="T2" s="1237"/>
      <c r="U2" s="1237"/>
      <c r="V2" s="1237"/>
      <c r="W2" s="1237"/>
      <c r="X2" s="1237"/>
    </row>
    <row r="3" spans="1:27" s="853" customFormat="1" ht="15" thickBot="1">
      <c r="F3" s="894"/>
      <c r="H3" s="629"/>
      <c r="I3" s="5"/>
      <c r="J3" s="5"/>
      <c r="K3" s="5"/>
      <c r="L3" s="630"/>
      <c r="M3" s="630"/>
      <c r="N3" s="630"/>
      <c r="O3" s="630"/>
      <c r="P3" s="630"/>
      <c r="Q3" s="630"/>
      <c r="S3" s="631"/>
    </row>
    <row r="4" spans="1:27" s="853" customFormat="1" ht="37.5" customHeight="1" thickBot="1">
      <c r="A4" s="1570" t="s">
        <v>78</v>
      </c>
      <c r="B4" s="1305" t="s">
        <v>0</v>
      </c>
      <c r="C4" s="1770" t="s">
        <v>41</v>
      </c>
      <c r="D4" s="1232"/>
      <c r="E4" s="1559"/>
      <c r="F4" s="1305" t="s">
        <v>42</v>
      </c>
      <c r="G4" s="1305" t="s">
        <v>138</v>
      </c>
      <c r="H4" s="1828" t="s">
        <v>567</v>
      </c>
      <c r="I4" s="1300" t="s">
        <v>8</v>
      </c>
      <c r="J4" s="1231" t="s">
        <v>568</v>
      </c>
      <c r="K4" s="1232"/>
      <c r="L4" s="1233"/>
      <c r="M4" s="1231" t="s">
        <v>569</v>
      </c>
      <c r="N4" s="1232"/>
      <c r="O4" s="1233"/>
      <c r="P4" s="1231" t="s">
        <v>570</v>
      </c>
      <c r="Q4" s="1233"/>
      <c r="R4" s="1570" t="s">
        <v>142</v>
      </c>
      <c r="S4" s="1830"/>
      <c r="T4" s="1831" t="s">
        <v>294</v>
      </c>
      <c r="U4" s="1573"/>
      <c r="V4" s="1832" t="s">
        <v>277</v>
      </c>
      <c r="W4" s="1833"/>
      <c r="X4" s="1834"/>
    </row>
    <row r="5" spans="1:27" s="853" customFormat="1" ht="45.75" customHeight="1" thickBot="1">
      <c r="A5" s="1572"/>
      <c r="B5" s="1306"/>
      <c r="C5" s="632" t="s">
        <v>43</v>
      </c>
      <c r="D5" s="633" t="s">
        <v>44</v>
      </c>
      <c r="E5" s="632" t="s">
        <v>45</v>
      </c>
      <c r="F5" s="1306"/>
      <c r="G5" s="1306"/>
      <c r="H5" s="1829"/>
      <c r="I5" s="1301"/>
      <c r="J5" s="634" t="s">
        <v>0</v>
      </c>
      <c r="K5" s="635"/>
      <c r="L5" s="636" t="s">
        <v>229</v>
      </c>
      <c r="M5" s="637" t="s">
        <v>0</v>
      </c>
      <c r="N5" s="638"/>
      <c r="O5" s="639" t="s">
        <v>229</v>
      </c>
      <c r="P5" s="638"/>
      <c r="Q5" s="639" t="s">
        <v>229</v>
      </c>
      <c r="R5" s="1105" t="s">
        <v>274</v>
      </c>
      <c r="S5" s="1106" t="s">
        <v>275</v>
      </c>
      <c r="T5" s="1105" t="s">
        <v>229</v>
      </c>
      <c r="U5" s="1107" t="s">
        <v>227</v>
      </c>
      <c r="V5" s="1105" t="s">
        <v>0</v>
      </c>
      <c r="W5" s="1108" t="s">
        <v>227</v>
      </c>
      <c r="X5" s="1109" t="s">
        <v>278</v>
      </c>
    </row>
    <row r="6" spans="1:27" s="853" customFormat="1" ht="29.25" customHeight="1">
      <c r="A6" s="640">
        <v>1</v>
      </c>
      <c r="B6" s="641">
        <v>40086</v>
      </c>
      <c r="C6" s="642" t="s">
        <v>169</v>
      </c>
      <c r="D6" s="643" t="s">
        <v>125</v>
      </c>
      <c r="E6" s="643" t="s">
        <v>126</v>
      </c>
      <c r="F6" s="644" t="s">
        <v>17</v>
      </c>
      <c r="G6" s="643" t="s">
        <v>171</v>
      </c>
      <c r="H6" s="645">
        <v>1111111111</v>
      </c>
      <c r="I6" s="646" t="s">
        <v>37</v>
      </c>
      <c r="J6" s="647">
        <v>40182</v>
      </c>
      <c r="K6" s="648">
        <v>4</v>
      </c>
      <c r="L6" s="649">
        <v>156250000</v>
      </c>
      <c r="M6" s="647">
        <v>40182</v>
      </c>
      <c r="N6" s="648">
        <v>4</v>
      </c>
      <c r="O6" s="649">
        <v>156250000</v>
      </c>
      <c r="P6" s="648"/>
      <c r="Q6" s="649">
        <v>156250000</v>
      </c>
      <c r="R6" s="1813">
        <v>40193</v>
      </c>
      <c r="S6" s="1814">
        <v>156250000</v>
      </c>
      <c r="T6" s="1816">
        <v>0</v>
      </c>
      <c r="U6" s="1818" t="s">
        <v>171</v>
      </c>
      <c r="V6" s="650">
        <v>40207</v>
      </c>
      <c r="W6" s="886" t="s">
        <v>279</v>
      </c>
      <c r="X6" s="83">
        <v>20091872.420000002</v>
      </c>
      <c r="AA6" s="630"/>
    </row>
    <row r="7" spans="1:27" s="853" customFormat="1" ht="29.25" customHeight="1">
      <c r="A7" s="651"/>
      <c r="B7" s="652"/>
      <c r="C7" s="747"/>
      <c r="D7" s="747"/>
      <c r="E7" s="747"/>
      <c r="F7" s="831"/>
      <c r="G7" s="747"/>
      <c r="H7" s="873"/>
      <c r="I7" s="922"/>
      <c r="J7" s="653"/>
      <c r="K7" s="654"/>
      <c r="L7" s="921"/>
      <c r="M7" s="653"/>
      <c r="N7" s="654"/>
      <c r="O7" s="921"/>
      <c r="P7" s="654"/>
      <c r="Q7" s="921"/>
      <c r="R7" s="1804"/>
      <c r="S7" s="1815"/>
      <c r="T7" s="1817"/>
      <c r="U7" s="1812"/>
      <c r="V7" s="650">
        <v>40233</v>
      </c>
      <c r="W7" s="886" t="s">
        <v>343</v>
      </c>
      <c r="X7" s="83">
        <v>48922.020388332559</v>
      </c>
    </row>
    <row r="8" spans="1:27" s="853" customFormat="1" ht="29.25" customHeight="1">
      <c r="A8" s="655">
        <v>2</v>
      </c>
      <c r="B8" s="51">
        <v>40086</v>
      </c>
      <c r="C8" s="656" t="s">
        <v>169</v>
      </c>
      <c r="D8" s="657" t="s">
        <v>125</v>
      </c>
      <c r="E8" s="657" t="s">
        <v>126</v>
      </c>
      <c r="F8" s="658" t="s">
        <v>17</v>
      </c>
      <c r="G8" s="657" t="s">
        <v>170</v>
      </c>
      <c r="H8" s="659">
        <v>2222222222</v>
      </c>
      <c r="I8" s="660" t="s">
        <v>37</v>
      </c>
      <c r="J8" s="661">
        <v>40182</v>
      </c>
      <c r="K8" s="662">
        <v>4</v>
      </c>
      <c r="L8" s="663">
        <v>200000000</v>
      </c>
      <c r="M8" s="661">
        <v>40182</v>
      </c>
      <c r="N8" s="662">
        <v>4</v>
      </c>
      <c r="O8" s="663">
        <v>200000000</v>
      </c>
      <c r="P8" s="662"/>
      <c r="Q8" s="663">
        <v>200000000</v>
      </c>
      <c r="R8" s="46">
        <v>40189</v>
      </c>
      <c r="S8" s="65">
        <v>34000000</v>
      </c>
      <c r="T8" s="664">
        <f>IF($L8&lt;&gt;0,$L8-$S8)</f>
        <v>166000000</v>
      </c>
      <c r="U8" s="11" t="s">
        <v>170</v>
      </c>
      <c r="V8" s="901"/>
      <c r="W8" s="845"/>
      <c r="X8" s="83"/>
    </row>
    <row r="9" spans="1:27" s="853" customFormat="1" ht="29.25" customHeight="1">
      <c r="A9" s="665"/>
      <c r="B9" s="666"/>
      <c r="C9" s="667"/>
      <c r="D9" s="667"/>
      <c r="E9" s="667"/>
      <c r="F9" s="668"/>
      <c r="G9" s="667"/>
      <c r="H9" s="669"/>
      <c r="I9" s="670"/>
      <c r="J9" s="671"/>
      <c r="K9" s="672"/>
      <c r="L9" s="673"/>
      <c r="M9" s="671"/>
      <c r="N9" s="672"/>
      <c r="O9" s="673"/>
      <c r="P9" s="672"/>
      <c r="Q9" s="673"/>
      <c r="R9" s="1792">
        <v>40190</v>
      </c>
      <c r="S9" s="1824">
        <v>166000000</v>
      </c>
      <c r="T9" s="1825">
        <v>0</v>
      </c>
      <c r="U9" s="1826" t="s">
        <v>276</v>
      </c>
      <c r="V9" s="919">
        <v>40207</v>
      </c>
      <c r="W9" s="747" t="s">
        <v>279</v>
      </c>
      <c r="X9" s="83">
        <v>502301.83</v>
      </c>
    </row>
    <row r="10" spans="1:27" s="853" customFormat="1" ht="29.25" customHeight="1">
      <c r="A10" s="674"/>
      <c r="B10" s="675"/>
      <c r="C10" s="676"/>
      <c r="D10" s="676"/>
      <c r="E10" s="676"/>
      <c r="F10" s="96"/>
      <c r="G10" s="676"/>
      <c r="H10" s="677"/>
      <c r="I10" s="678"/>
      <c r="J10" s="679"/>
      <c r="K10" s="680"/>
      <c r="L10" s="681"/>
      <c r="M10" s="679"/>
      <c r="N10" s="680"/>
      <c r="O10" s="681"/>
      <c r="P10" s="680"/>
      <c r="Q10" s="681"/>
      <c r="R10" s="1804"/>
      <c r="S10" s="1815"/>
      <c r="T10" s="1817"/>
      <c r="U10" s="1827"/>
      <c r="V10" s="919">
        <v>40233</v>
      </c>
      <c r="W10" s="747" t="s">
        <v>343</v>
      </c>
      <c r="X10" s="83">
        <v>1223.06</v>
      </c>
      <c r="AA10" s="682"/>
    </row>
    <row r="11" spans="1:27" s="853" customFormat="1" ht="29.25" customHeight="1">
      <c r="A11" s="905">
        <v>1</v>
      </c>
      <c r="B11" s="887">
        <v>40086</v>
      </c>
      <c r="C11" s="746" t="s">
        <v>168</v>
      </c>
      <c r="D11" s="746" t="s">
        <v>125</v>
      </c>
      <c r="E11" s="898" t="s">
        <v>126</v>
      </c>
      <c r="F11" s="867" t="s">
        <v>17</v>
      </c>
      <c r="G11" s="746" t="s">
        <v>171</v>
      </c>
      <c r="H11" s="27">
        <v>1111111111.1099999</v>
      </c>
      <c r="I11" s="880" t="s">
        <v>37</v>
      </c>
      <c r="J11" s="916">
        <v>40259</v>
      </c>
      <c r="K11" s="898">
        <v>6</v>
      </c>
      <c r="L11" s="683">
        <v>1244437500</v>
      </c>
      <c r="M11" s="684">
        <v>40375</v>
      </c>
      <c r="N11" s="685"/>
      <c r="O11" s="683">
        <v>856000000</v>
      </c>
      <c r="P11" s="872"/>
      <c r="Q11" s="686">
        <v>580960000</v>
      </c>
      <c r="R11" s="46">
        <v>40227</v>
      </c>
      <c r="S11" s="65">
        <v>2444346.81</v>
      </c>
      <c r="T11" s="687">
        <f>$Q$11-S11</f>
        <v>578515653.19000006</v>
      </c>
      <c r="U11" s="688" t="s">
        <v>571</v>
      </c>
      <c r="V11" s="689"/>
      <c r="W11" s="690"/>
      <c r="X11" s="83"/>
      <c r="AA11" s="682"/>
    </row>
    <row r="12" spans="1:27" s="853" customFormat="1" ht="29.25" customHeight="1">
      <c r="A12" s="906"/>
      <c r="B12" s="910"/>
      <c r="C12" s="691"/>
      <c r="D12" s="691"/>
      <c r="E12" s="899"/>
      <c r="F12" s="868"/>
      <c r="G12" s="691"/>
      <c r="H12" s="692"/>
      <c r="I12" s="748"/>
      <c r="J12" s="917"/>
      <c r="K12" s="899"/>
      <c r="L12" s="683"/>
      <c r="M12" s="684"/>
      <c r="N12" s="685"/>
      <c r="O12" s="683"/>
      <c r="P12" s="685"/>
      <c r="Q12" s="686"/>
      <c r="R12" s="46">
        <v>40283</v>
      </c>
      <c r="S12" s="65">
        <v>3533199.33</v>
      </c>
      <c r="T12" s="687">
        <f>T11-S12</f>
        <v>574982453.86000001</v>
      </c>
      <c r="U12" s="688" t="s">
        <v>571</v>
      </c>
      <c r="V12" s="689"/>
      <c r="W12" s="690"/>
      <c r="X12" s="83"/>
      <c r="AA12" s="682"/>
    </row>
    <row r="13" spans="1:27" s="853" customFormat="1" ht="29.25" customHeight="1">
      <c r="A13" s="906"/>
      <c r="B13" s="910"/>
      <c r="C13" s="691"/>
      <c r="D13" s="691"/>
      <c r="E13" s="899"/>
      <c r="F13" s="868"/>
      <c r="G13" s="691"/>
      <c r="H13" s="692"/>
      <c r="I13" s="881"/>
      <c r="J13" s="917"/>
      <c r="K13" s="899"/>
      <c r="L13" s="683"/>
      <c r="M13" s="684"/>
      <c r="N13" s="685"/>
      <c r="O13" s="683"/>
      <c r="P13" s="685"/>
      <c r="Q13" s="686"/>
      <c r="R13" s="46">
        <v>40436</v>
      </c>
      <c r="S13" s="65">
        <v>30011186.84</v>
      </c>
      <c r="T13" s="687">
        <f>T12-S13</f>
        <v>544971267.01999998</v>
      </c>
      <c r="U13" s="688" t="s">
        <v>571</v>
      </c>
      <c r="V13" s="689"/>
      <c r="W13" s="690"/>
      <c r="X13" s="83"/>
      <c r="AA13" s="682"/>
    </row>
    <row r="14" spans="1:27" s="853" customFormat="1" ht="29.25" customHeight="1">
      <c r="A14" s="906"/>
      <c r="B14" s="910"/>
      <c r="C14" s="691"/>
      <c r="D14" s="691"/>
      <c r="E14" s="899"/>
      <c r="F14" s="868"/>
      <c r="G14" s="691"/>
      <c r="H14" s="692"/>
      <c r="I14" s="881"/>
      <c r="J14" s="917"/>
      <c r="K14" s="899"/>
      <c r="L14" s="683"/>
      <c r="M14" s="684"/>
      <c r="N14" s="685"/>
      <c r="O14" s="683"/>
      <c r="P14" s="685"/>
      <c r="Q14" s="686"/>
      <c r="R14" s="46">
        <v>40497</v>
      </c>
      <c r="S14" s="65">
        <v>66463981.780000001</v>
      </c>
      <c r="T14" s="687">
        <f>T13-S14</f>
        <v>478507285.24000001</v>
      </c>
      <c r="U14" s="688" t="s">
        <v>571</v>
      </c>
      <c r="V14" s="689"/>
      <c r="W14" s="690"/>
      <c r="X14" s="83"/>
      <c r="AA14" s="682"/>
    </row>
    <row r="15" spans="1:27" s="853" customFormat="1" ht="29.25" customHeight="1">
      <c r="A15" s="906"/>
      <c r="B15" s="910"/>
      <c r="C15" s="691"/>
      <c r="D15" s="691"/>
      <c r="E15" s="899"/>
      <c r="F15" s="868"/>
      <c r="G15" s="691"/>
      <c r="H15" s="692"/>
      <c r="I15" s="881"/>
      <c r="J15" s="917"/>
      <c r="K15" s="899"/>
      <c r="L15" s="683"/>
      <c r="M15" s="684"/>
      <c r="N15" s="685"/>
      <c r="O15" s="683"/>
      <c r="P15" s="685"/>
      <c r="Q15" s="686"/>
      <c r="R15" s="46">
        <v>40526</v>
      </c>
      <c r="S15" s="65">
        <v>15844535.779999999</v>
      </c>
      <c r="T15" s="687">
        <f t="shared" ref="T15:T29" si="0">T14-S15</f>
        <v>462662749.46000004</v>
      </c>
      <c r="U15" s="688" t="s">
        <v>571</v>
      </c>
      <c r="V15" s="689"/>
      <c r="W15" s="690"/>
      <c r="X15" s="83"/>
      <c r="AA15" s="682"/>
    </row>
    <row r="16" spans="1:27" s="853" customFormat="1" ht="29.25" customHeight="1">
      <c r="A16" s="906"/>
      <c r="B16" s="910"/>
      <c r="C16" s="691"/>
      <c r="D16" s="691"/>
      <c r="E16" s="899"/>
      <c r="F16" s="868"/>
      <c r="G16" s="691"/>
      <c r="H16" s="692"/>
      <c r="I16" s="881"/>
      <c r="J16" s="917"/>
      <c r="K16" s="899"/>
      <c r="L16" s="683"/>
      <c r="M16" s="684"/>
      <c r="N16" s="685"/>
      <c r="O16" s="683"/>
      <c r="P16" s="685"/>
      <c r="Q16" s="686"/>
      <c r="R16" s="46">
        <v>40557</v>
      </c>
      <c r="S16" s="65">
        <v>13677726.439999999</v>
      </c>
      <c r="T16" s="687">
        <f t="shared" si="0"/>
        <v>448985023.02000004</v>
      </c>
      <c r="U16" s="688" t="s">
        <v>571</v>
      </c>
      <c r="V16" s="689"/>
      <c r="W16" s="690"/>
      <c r="X16" s="83"/>
      <c r="AA16" s="682"/>
    </row>
    <row r="17" spans="1:27" s="853" customFormat="1" ht="29.25" customHeight="1">
      <c r="A17" s="906"/>
      <c r="B17" s="910"/>
      <c r="C17" s="691"/>
      <c r="D17" s="691"/>
      <c r="E17" s="899"/>
      <c r="F17" s="868"/>
      <c r="G17" s="691"/>
      <c r="H17" s="692"/>
      <c r="I17" s="881"/>
      <c r="J17" s="917"/>
      <c r="K17" s="899"/>
      <c r="L17" s="683"/>
      <c r="M17" s="684"/>
      <c r="N17" s="685"/>
      <c r="O17" s="683"/>
      <c r="P17" s="685"/>
      <c r="Q17" s="686"/>
      <c r="R17" s="46">
        <v>40588</v>
      </c>
      <c r="S17" s="65">
        <v>48523844.579999998</v>
      </c>
      <c r="T17" s="687">
        <f t="shared" si="0"/>
        <v>400461178.44000006</v>
      </c>
      <c r="U17" s="688" t="s">
        <v>571</v>
      </c>
      <c r="V17" s="689"/>
      <c r="W17" s="690"/>
      <c r="X17" s="83"/>
      <c r="AA17" s="682"/>
    </row>
    <row r="18" spans="1:27" s="853" customFormat="1" ht="29.25" customHeight="1">
      <c r="A18" s="906"/>
      <c r="B18" s="910"/>
      <c r="C18" s="691"/>
      <c r="D18" s="691"/>
      <c r="E18" s="899"/>
      <c r="F18" s="868"/>
      <c r="G18" s="691"/>
      <c r="H18" s="692"/>
      <c r="I18" s="881"/>
      <c r="J18" s="917"/>
      <c r="K18" s="899"/>
      <c r="L18" s="683"/>
      <c r="M18" s="684"/>
      <c r="N18" s="685"/>
      <c r="O18" s="683"/>
      <c r="P18" s="685"/>
      <c r="Q18" s="686"/>
      <c r="R18" s="46">
        <v>40616</v>
      </c>
      <c r="S18" s="65">
        <v>68765544.25</v>
      </c>
      <c r="T18" s="687">
        <f t="shared" si="0"/>
        <v>331695634.19000006</v>
      </c>
      <c r="U18" s="688" t="s">
        <v>571</v>
      </c>
      <c r="V18" s="689"/>
      <c r="W18" s="690"/>
      <c r="X18" s="83"/>
      <c r="AA18" s="682"/>
    </row>
    <row r="19" spans="1:27" s="853" customFormat="1" ht="29.25" customHeight="1">
      <c r="A19" s="906"/>
      <c r="B19" s="910"/>
      <c r="C19" s="691"/>
      <c r="D19" s="691"/>
      <c r="E19" s="899"/>
      <c r="F19" s="868"/>
      <c r="G19" s="691"/>
      <c r="H19" s="692"/>
      <c r="I19" s="881"/>
      <c r="J19" s="917"/>
      <c r="K19" s="899"/>
      <c r="L19" s="683"/>
      <c r="M19" s="684"/>
      <c r="N19" s="685"/>
      <c r="O19" s="683"/>
      <c r="P19" s="685"/>
      <c r="Q19" s="686"/>
      <c r="R19" s="46">
        <v>40647</v>
      </c>
      <c r="S19" s="65">
        <v>77704254.329999998</v>
      </c>
      <c r="T19" s="687">
        <f t="shared" si="0"/>
        <v>253991379.86000007</v>
      </c>
      <c r="U19" s="688" t="s">
        <v>571</v>
      </c>
      <c r="V19" s="689"/>
      <c r="W19" s="690"/>
      <c r="X19" s="83"/>
      <c r="AA19" s="682"/>
    </row>
    <row r="20" spans="1:27" s="853" customFormat="1" ht="29.25" customHeight="1">
      <c r="A20" s="906"/>
      <c r="B20" s="910"/>
      <c r="C20" s="691"/>
      <c r="D20" s="691"/>
      <c r="E20" s="899"/>
      <c r="F20" s="868"/>
      <c r="G20" s="691"/>
      <c r="H20" s="692"/>
      <c r="I20" s="881"/>
      <c r="J20" s="917"/>
      <c r="K20" s="899"/>
      <c r="L20" s="683"/>
      <c r="M20" s="684"/>
      <c r="N20" s="685"/>
      <c r="O20" s="683"/>
      <c r="P20" s="685"/>
      <c r="Q20" s="686"/>
      <c r="R20" s="46">
        <v>40683</v>
      </c>
      <c r="S20" s="65">
        <v>28883732.629999999</v>
      </c>
      <c r="T20" s="687">
        <f t="shared" si="0"/>
        <v>225107647.23000008</v>
      </c>
      <c r="U20" s="688" t="s">
        <v>571</v>
      </c>
      <c r="V20" s="689"/>
      <c r="W20" s="690"/>
      <c r="X20" s="83"/>
      <c r="AA20" s="682"/>
    </row>
    <row r="21" spans="1:27" s="853" customFormat="1" ht="29.25" customHeight="1">
      <c r="A21" s="906"/>
      <c r="B21" s="910"/>
      <c r="C21" s="691"/>
      <c r="D21" s="691"/>
      <c r="E21" s="899"/>
      <c r="F21" s="868"/>
      <c r="G21" s="691"/>
      <c r="H21" s="692"/>
      <c r="I21" s="881"/>
      <c r="J21" s="917"/>
      <c r="K21" s="899"/>
      <c r="L21" s="683"/>
      <c r="M21" s="684"/>
      <c r="N21" s="685"/>
      <c r="O21" s="683"/>
      <c r="P21" s="685"/>
      <c r="Q21" s="686"/>
      <c r="R21" s="46">
        <v>40708</v>
      </c>
      <c r="S21" s="65">
        <v>9129708.8200000003</v>
      </c>
      <c r="T21" s="687">
        <f t="shared" si="0"/>
        <v>215977938.41000009</v>
      </c>
      <c r="U21" s="688" t="s">
        <v>571</v>
      </c>
      <c r="V21" s="689"/>
      <c r="W21" s="690"/>
      <c r="X21" s="83"/>
      <c r="AA21" s="682"/>
    </row>
    <row r="22" spans="1:27" s="853" customFormat="1" ht="29.25" customHeight="1">
      <c r="A22" s="906"/>
      <c r="B22" s="910"/>
      <c r="C22" s="691"/>
      <c r="D22" s="691"/>
      <c r="E22" s="899"/>
      <c r="F22" s="868"/>
      <c r="G22" s="691"/>
      <c r="H22" s="692"/>
      <c r="I22" s="881"/>
      <c r="J22" s="917"/>
      <c r="K22" s="899"/>
      <c r="L22" s="683"/>
      <c r="M22" s="684"/>
      <c r="N22" s="685"/>
      <c r="O22" s="683"/>
      <c r="P22" s="685"/>
      <c r="Q22" s="686"/>
      <c r="R22" s="46">
        <v>40739</v>
      </c>
      <c r="S22" s="65">
        <v>31061746.91</v>
      </c>
      <c r="T22" s="687">
        <f t="shared" si="0"/>
        <v>184916191.50000009</v>
      </c>
      <c r="U22" s="688" t="s">
        <v>571</v>
      </c>
      <c r="V22" s="689"/>
      <c r="W22" s="690"/>
      <c r="X22" s="83"/>
      <c r="AA22" s="682"/>
    </row>
    <row r="23" spans="1:27" s="853" customFormat="1" ht="29.25" customHeight="1">
      <c r="A23" s="906"/>
      <c r="B23" s="910"/>
      <c r="C23" s="691"/>
      <c r="D23" s="691"/>
      <c r="E23" s="899"/>
      <c r="F23" s="868"/>
      <c r="G23" s="691"/>
      <c r="H23" s="692"/>
      <c r="I23" s="881"/>
      <c r="J23" s="917"/>
      <c r="K23" s="899"/>
      <c r="L23" s="683"/>
      <c r="M23" s="684"/>
      <c r="N23" s="685"/>
      <c r="O23" s="683"/>
      <c r="P23" s="685"/>
      <c r="Q23" s="686"/>
      <c r="R23" s="46">
        <v>40767</v>
      </c>
      <c r="S23" s="65">
        <v>10381214.060000001</v>
      </c>
      <c r="T23" s="687">
        <f t="shared" si="0"/>
        <v>174534977.44000009</v>
      </c>
      <c r="U23" s="688" t="s">
        <v>571</v>
      </c>
      <c r="V23" s="689"/>
      <c r="W23" s="690"/>
      <c r="X23" s="83"/>
      <c r="AA23" s="682"/>
    </row>
    <row r="24" spans="1:27" s="853" customFormat="1" ht="29.25" customHeight="1">
      <c r="A24" s="906"/>
      <c r="B24" s="910"/>
      <c r="C24" s="691"/>
      <c r="D24" s="691"/>
      <c r="E24" s="899"/>
      <c r="F24" s="868"/>
      <c r="G24" s="691"/>
      <c r="H24" s="692"/>
      <c r="I24" s="881"/>
      <c r="J24" s="917"/>
      <c r="K24" s="899"/>
      <c r="L24" s="683"/>
      <c r="M24" s="684"/>
      <c r="N24" s="685"/>
      <c r="O24" s="683"/>
      <c r="P24" s="685"/>
      <c r="Q24" s="686"/>
      <c r="R24" s="46">
        <v>40833</v>
      </c>
      <c r="S24" s="65">
        <v>6230731.1600000001</v>
      </c>
      <c r="T24" s="687">
        <f t="shared" si="0"/>
        <v>168304246.28000009</v>
      </c>
      <c r="U24" s="688" t="s">
        <v>571</v>
      </c>
      <c r="V24" s="689"/>
      <c r="W24" s="690"/>
      <c r="X24" s="83"/>
      <c r="AA24" s="682"/>
    </row>
    <row r="25" spans="1:27" s="853" customFormat="1" ht="29.25" customHeight="1">
      <c r="A25" s="906"/>
      <c r="B25" s="910"/>
      <c r="C25" s="691"/>
      <c r="D25" s="691"/>
      <c r="E25" s="899"/>
      <c r="F25" s="868"/>
      <c r="G25" s="691"/>
      <c r="H25" s="692"/>
      <c r="I25" s="881"/>
      <c r="J25" s="917"/>
      <c r="K25" s="899"/>
      <c r="L25" s="683"/>
      <c r="M25" s="684"/>
      <c r="N25" s="685"/>
      <c r="O25" s="683"/>
      <c r="P25" s="685"/>
      <c r="Q25" s="686"/>
      <c r="R25" s="46">
        <v>40891</v>
      </c>
      <c r="S25" s="65">
        <v>1183958.5</v>
      </c>
      <c r="T25" s="687">
        <f t="shared" si="0"/>
        <v>167120287.78000009</v>
      </c>
      <c r="U25" s="688" t="s">
        <v>571</v>
      </c>
      <c r="V25" s="689"/>
      <c r="W25" s="690"/>
      <c r="X25" s="83"/>
      <c r="Z25" s="693"/>
      <c r="AA25" s="682"/>
    </row>
    <row r="26" spans="1:27" s="853" customFormat="1" ht="29.25" customHeight="1">
      <c r="A26" s="906"/>
      <c r="B26" s="910"/>
      <c r="C26" s="691"/>
      <c r="D26" s="691"/>
      <c r="E26" s="899"/>
      <c r="F26" s="868"/>
      <c r="G26" s="691"/>
      <c r="H26" s="692"/>
      <c r="I26" s="881"/>
      <c r="J26" s="917"/>
      <c r="K26" s="899"/>
      <c r="L26" s="683"/>
      <c r="M26" s="684"/>
      <c r="N26" s="685"/>
      <c r="O26" s="683"/>
      <c r="P26" s="685"/>
      <c r="Q26" s="686"/>
      <c r="R26" s="46">
        <v>40925</v>
      </c>
      <c r="S26" s="65">
        <v>1096185.1100000001</v>
      </c>
      <c r="T26" s="687">
        <f t="shared" si="0"/>
        <v>166024102.67000008</v>
      </c>
      <c r="U26" s="688" t="s">
        <v>571</v>
      </c>
      <c r="V26" s="689"/>
      <c r="W26" s="690"/>
      <c r="X26" s="83"/>
      <c r="Z26" s="682"/>
      <c r="AA26" s="682"/>
    </row>
    <row r="27" spans="1:27" s="853" customFormat="1" ht="29.25" customHeight="1">
      <c r="A27" s="906"/>
      <c r="B27" s="910"/>
      <c r="C27" s="691"/>
      <c r="D27" s="691"/>
      <c r="E27" s="899"/>
      <c r="F27" s="868"/>
      <c r="G27" s="691"/>
      <c r="H27" s="692"/>
      <c r="I27" s="881"/>
      <c r="J27" s="917"/>
      <c r="K27" s="899"/>
      <c r="L27" s="683"/>
      <c r="M27" s="684"/>
      <c r="N27" s="685"/>
      <c r="O27" s="683"/>
      <c r="P27" s="685"/>
      <c r="Q27" s="686"/>
      <c r="R27" s="46">
        <v>40953</v>
      </c>
      <c r="S27" s="65">
        <v>1601687.56</v>
      </c>
      <c r="T27" s="687">
        <f t="shared" si="0"/>
        <v>164422415.11000007</v>
      </c>
      <c r="U27" s="688" t="s">
        <v>571</v>
      </c>
      <c r="V27" s="689"/>
      <c r="W27" s="690"/>
      <c r="X27" s="83"/>
      <c r="AA27" s="682"/>
    </row>
    <row r="28" spans="1:27" s="853" customFormat="1" ht="29.25" customHeight="1">
      <c r="A28" s="906"/>
      <c r="B28" s="910"/>
      <c r="C28" s="691"/>
      <c r="D28" s="691"/>
      <c r="E28" s="899"/>
      <c r="F28" s="868"/>
      <c r="G28" s="691"/>
      <c r="H28" s="692"/>
      <c r="I28" s="881"/>
      <c r="J28" s="917"/>
      <c r="K28" s="899"/>
      <c r="L28" s="683"/>
      <c r="M28" s="684"/>
      <c r="N28" s="685"/>
      <c r="O28" s="683"/>
      <c r="P28" s="685"/>
      <c r="Q28" s="686"/>
      <c r="R28" s="46">
        <v>40982</v>
      </c>
      <c r="S28" s="65">
        <v>3035545.5</v>
      </c>
      <c r="T28" s="687">
        <f t="shared" si="0"/>
        <v>161386869.61000007</v>
      </c>
      <c r="U28" s="688" t="s">
        <v>571</v>
      </c>
      <c r="V28" s="689"/>
      <c r="W28" s="690"/>
      <c r="X28" s="83"/>
      <c r="AA28" s="682"/>
    </row>
    <row r="29" spans="1:27" s="853" customFormat="1" ht="29.25" customHeight="1">
      <c r="A29" s="906"/>
      <c r="B29" s="910"/>
      <c r="C29" s="691"/>
      <c r="D29" s="691"/>
      <c r="E29" s="899"/>
      <c r="F29" s="868"/>
      <c r="G29" s="691"/>
      <c r="H29" s="692"/>
      <c r="I29" s="881"/>
      <c r="J29" s="917"/>
      <c r="K29" s="899"/>
      <c r="L29" s="683"/>
      <c r="M29" s="684"/>
      <c r="N29" s="685"/>
      <c r="O29" s="683"/>
      <c r="P29" s="685"/>
      <c r="Q29" s="686"/>
      <c r="R29" s="1792">
        <v>40997</v>
      </c>
      <c r="S29" s="1795">
        <v>161386869.61000001</v>
      </c>
      <c r="T29" s="1687">
        <f t="shared" si="0"/>
        <v>0</v>
      </c>
      <c r="U29" s="1810" t="s">
        <v>571</v>
      </c>
      <c r="V29" s="1">
        <v>40997</v>
      </c>
      <c r="W29" s="135" t="s">
        <v>279</v>
      </c>
      <c r="X29" s="83">
        <v>56390209.140000001</v>
      </c>
      <c r="Z29" s="693"/>
      <c r="AA29" s="682"/>
    </row>
    <row r="30" spans="1:27" s="853" customFormat="1" ht="29.25" customHeight="1">
      <c r="A30" s="906"/>
      <c r="B30" s="910"/>
      <c r="C30" s="691"/>
      <c r="D30" s="691"/>
      <c r="E30" s="899"/>
      <c r="F30" s="868"/>
      <c r="G30" s="691"/>
      <c r="H30" s="692"/>
      <c r="I30" s="881"/>
      <c r="J30" s="917"/>
      <c r="K30" s="899"/>
      <c r="L30" s="683"/>
      <c r="M30" s="684"/>
      <c r="N30" s="685"/>
      <c r="O30" s="683"/>
      <c r="P30" s="685"/>
      <c r="Q30" s="686"/>
      <c r="R30" s="1793"/>
      <c r="S30" s="1796"/>
      <c r="T30" s="1688"/>
      <c r="U30" s="1811"/>
      <c r="V30" s="1">
        <v>41130</v>
      </c>
      <c r="W30" s="135" t="s">
        <v>279</v>
      </c>
      <c r="X30" s="83">
        <v>1056751</v>
      </c>
      <c r="Z30" s="693"/>
      <c r="AA30" s="682"/>
    </row>
    <row r="31" spans="1:27" s="853" customFormat="1" ht="29.25" customHeight="1">
      <c r="A31" s="906"/>
      <c r="B31" s="910"/>
      <c r="C31" s="691"/>
      <c r="D31" s="691"/>
      <c r="E31" s="899"/>
      <c r="F31" s="868"/>
      <c r="G31" s="691"/>
      <c r="H31" s="692"/>
      <c r="I31" s="881"/>
      <c r="J31" s="917"/>
      <c r="K31" s="899"/>
      <c r="L31" s="683"/>
      <c r="M31" s="684"/>
      <c r="N31" s="685"/>
      <c r="O31" s="683"/>
      <c r="P31" s="685"/>
      <c r="Q31" s="686"/>
      <c r="R31" s="1793"/>
      <c r="S31" s="1796"/>
      <c r="T31" s="1688"/>
      <c r="U31" s="1811"/>
      <c r="V31" s="1">
        <v>41180</v>
      </c>
      <c r="W31" s="135" t="s">
        <v>343</v>
      </c>
      <c r="X31" s="83">
        <v>18772.28</v>
      </c>
      <c r="Z31" s="693"/>
      <c r="AA31" s="682"/>
    </row>
    <row r="32" spans="1:27" s="853" customFormat="1" ht="29.25" customHeight="1">
      <c r="A32" s="906"/>
      <c r="B32" s="910"/>
      <c r="C32" s="691"/>
      <c r="D32" s="691"/>
      <c r="E32" s="899"/>
      <c r="F32" s="868"/>
      <c r="G32" s="691"/>
      <c r="H32" s="692"/>
      <c r="I32" s="881"/>
      <c r="J32" s="917"/>
      <c r="K32" s="899"/>
      <c r="L32" s="683"/>
      <c r="M32" s="684"/>
      <c r="N32" s="685"/>
      <c r="O32" s="683"/>
      <c r="P32" s="685"/>
      <c r="Q32" s="686"/>
      <c r="R32" s="1793"/>
      <c r="S32" s="1796"/>
      <c r="T32" s="1688"/>
      <c r="U32" s="1811"/>
      <c r="V32" s="1">
        <v>41429</v>
      </c>
      <c r="W32" s="37" t="s">
        <v>632</v>
      </c>
      <c r="X32" s="83">
        <v>69399.31</v>
      </c>
      <c r="Z32" s="693"/>
      <c r="AA32" s="682"/>
    </row>
    <row r="33" spans="1:27" s="853" customFormat="1" ht="29.25" customHeight="1">
      <c r="A33" s="906"/>
      <c r="B33" s="910"/>
      <c r="C33" s="691"/>
      <c r="D33" s="691"/>
      <c r="E33" s="899"/>
      <c r="F33" s="868"/>
      <c r="G33" s="691"/>
      <c r="H33" s="692"/>
      <c r="I33" s="881"/>
      <c r="J33" s="917"/>
      <c r="K33" s="899"/>
      <c r="L33" s="683"/>
      <c r="M33" s="684"/>
      <c r="N33" s="685"/>
      <c r="O33" s="683"/>
      <c r="P33" s="685"/>
      <c r="Q33" s="686"/>
      <c r="R33" s="1804"/>
      <c r="S33" s="1468"/>
      <c r="T33" s="1689"/>
      <c r="U33" s="1812"/>
      <c r="V33" s="1">
        <v>41463</v>
      </c>
      <c r="W33" s="135" t="s">
        <v>636</v>
      </c>
      <c r="X33" s="83">
        <v>64443.65</v>
      </c>
      <c r="Z33" s="693"/>
      <c r="AA33" s="682"/>
    </row>
    <row r="34" spans="1:27" s="834" customFormat="1" ht="29.25" customHeight="1">
      <c r="A34" s="905">
        <v>2</v>
      </c>
      <c r="B34" s="887">
        <v>40086</v>
      </c>
      <c r="C34" s="902" t="s">
        <v>168</v>
      </c>
      <c r="D34" s="898" t="s">
        <v>125</v>
      </c>
      <c r="E34" s="898" t="s">
        <v>126</v>
      </c>
      <c r="F34" s="867" t="s">
        <v>17</v>
      </c>
      <c r="G34" s="898" t="s">
        <v>170</v>
      </c>
      <c r="H34" s="879">
        <v>2222222222.2199998</v>
      </c>
      <c r="I34" s="832" t="s">
        <v>37</v>
      </c>
      <c r="J34" s="916">
        <v>40259</v>
      </c>
      <c r="K34" s="898">
        <v>6</v>
      </c>
      <c r="L34" s="918">
        <v>2488875000</v>
      </c>
      <c r="M34" s="694">
        <v>40812</v>
      </c>
      <c r="N34" s="695">
        <v>8</v>
      </c>
      <c r="O34" s="696">
        <v>1161920000</v>
      </c>
      <c r="P34" s="695"/>
      <c r="Q34" s="696">
        <v>1161920000</v>
      </c>
      <c r="R34" s="1">
        <v>40227</v>
      </c>
      <c r="S34" s="1110">
        <v>4888718.07</v>
      </c>
      <c r="T34" s="697">
        <f>O34-S34</f>
        <v>1157031281.9300001</v>
      </c>
      <c r="U34" s="11" t="s">
        <v>170</v>
      </c>
      <c r="V34" s="689"/>
      <c r="W34" s="135"/>
      <c r="X34" s="83"/>
      <c r="AA34" s="698"/>
    </row>
    <row r="35" spans="1:27" s="834" customFormat="1" ht="29.25" customHeight="1">
      <c r="A35" s="665"/>
      <c r="B35" s="666"/>
      <c r="C35" s="667"/>
      <c r="D35" s="667"/>
      <c r="E35" s="667"/>
      <c r="F35" s="668"/>
      <c r="G35" s="667"/>
      <c r="H35" s="669"/>
      <c r="I35" s="670"/>
      <c r="J35" s="671"/>
      <c r="K35" s="667"/>
      <c r="L35" s="673"/>
      <c r="M35" s="671"/>
      <c r="N35" s="669"/>
      <c r="O35" s="673"/>
      <c r="P35" s="669"/>
      <c r="Q35" s="699"/>
      <c r="R35" s="1">
        <v>40283</v>
      </c>
      <c r="S35" s="1110">
        <v>7066434</v>
      </c>
      <c r="T35" s="697">
        <f t="shared" ref="T35:T46" si="1">T34-S35</f>
        <v>1149964847.9300001</v>
      </c>
      <c r="U35" s="11" t="s">
        <v>170</v>
      </c>
      <c r="V35" s="689"/>
      <c r="W35" s="135"/>
      <c r="X35" s="83"/>
      <c r="AA35" s="698"/>
    </row>
    <row r="36" spans="1:27" s="834" customFormat="1" ht="29.25" customHeight="1">
      <c r="A36" s="665"/>
      <c r="B36" s="666"/>
      <c r="C36" s="667"/>
      <c r="D36" s="667"/>
      <c r="E36" s="667"/>
      <c r="F36" s="668"/>
      <c r="G36" s="667"/>
      <c r="H36" s="669"/>
      <c r="I36" s="670"/>
      <c r="J36" s="671"/>
      <c r="K36" s="667"/>
      <c r="L36" s="673"/>
      <c r="M36" s="671"/>
      <c r="N36" s="669"/>
      <c r="O36" s="673"/>
      <c r="P36" s="669"/>
      <c r="Q36" s="699"/>
      <c r="R36" s="1">
        <v>40436</v>
      </c>
      <c r="S36" s="1111">
        <v>60022673.780000001</v>
      </c>
      <c r="T36" s="697">
        <f t="shared" si="1"/>
        <v>1089942174.1500001</v>
      </c>
      <c r="U36" s="115" t="s">
        <v>170</v>
      </c>
      <c r="V36" s="689"/>
      <c r="W36" s="135"/>
      <c r="X36" s="83"/>
      <c r="AA36" s="698"/>
    </row>
    <row r="37" spans="1:27" s="834" customFormat="1" ht="29.25" customHeight="1">
      <c r="A37" s="665"/>
      <c r="B37" s="666"/>
      <c r="C37" s="667"/>
      <c r="D37" s="667"/>
      <c r="E37" s="667"/>
      <c r="F37" s="668"/>
      <c r="G37" s="667"/>
      <c r="H37" s="700"/>
      <c r="I37" s="701"/>
      <c r="J37" s="671"/>
      <c r="K37" s="667"/>
      <c r="L37" s="702"/>
      <c r="M37" s="671"/>
      <c r="N37" s="703"/>
      <c r="O37" s="702"/>
      <c r="P37" s="669"/>
      <c r="Q37" s="699"/>
      <c r="R37" s="1">
        <v>40497</v>
      </c>
      <c r="S37" s="1112">
        <v>132928628.17</v>
      </c>
      <c r="T37" s="697">
        <f t="shared" si="1"/>
        <v>957013545.98000014</v>
      </c>
      <c r="U37" s="115" t="s">
        <v>170</v>
      </c>
      <c r="V37" s="689"/>
      <c r="W37" s="135"/>
      <c r="X37" s="83"/>
      <c r="AA37" s="698"/>
    </row>
    <row r="38" spans="1:27" s="834" customFormat="1" ht="29.25" customHeight="1">
      <c r="A38" s="665"/>
      <c r="B38" s="666"/>
      <c r="C38" s="667"/>
      <c r="D38" s="667"/>
      <c r="E38" s="667"/>
      <c r="F38" s="668"/>
      <c r="G38" s="667"/>
      <c r="H38" s="700"/>
      <c r="I38" s="701"/>
      <c r="J38" s="671"/>
      <c r="K38" s="667"/>
      <c r="L38" s="702"/>
      <c r="M38" s="671"/>
      <c r="N38" s="703"/>
      <c r="O38" s="702"/>
      <c r="P38" s="669"/>
      <c r="Q38" s="699"/>
      <c r="R38" s="650">
        <v>40526</v>
      </c>
      <c r="S38" s="1113">
        <v>31689230</v>
      </c>
      <c r="T38" s="704">
        <f t="shared" si="1"/>
        <v>925324315.98000014</v>
      </c>
      <c r="U38" s="705" t="s">
        <v>170</v>
      </c>
      <c r="V38" s="689"/>
      <c r="W38" s="135"/>
      <c r="X38" s="83"/>
      <c r="AA38" s="698"/>
    </row>
    <row r="39" spans="1:27" s="834" customFormat="1" ht="29.25" customHeight="1">
      <c r="A39" s="665"/>
      <c r="B39" s="666"/>
      <c r="C39" s="667"/>
      <c r="D39" s="667"/>
      <c r="E39" s="667"/>
      <c r="F39" s="668"/>
      <c r="G39" s="667"/>
      <c r="H39" s="700"/>
      <c r="I39" s="701"/>
      <c r="J39" s="671"/>
      <c r="K39" s="667"/>
      <c r="L39" s="702"/>
      <c r="M39" s="671"/>
      <c r="N39" s="703"/>
      <c r="O39" s="702"/>
      <c r="P39" s="669"/>
      <c r="Q39" s="699"/>
      <c r="R39" s="1">
        <v>40192</v>
      </c>
      <c r="S39" s="1112">
        <v>27355590</v>
      </c>
      <c r="T39" s="697">
        <f t="shared" si="1"/>
        <v>897968725.98000014</v>
      </c>
      <c r="U39" s="115" t="s">
        <v>170</v>
      </c>
      <c r="V39" s="689"/>
      <c r="W39" s="135"/>
      <c r="X39" s="83"/>
      <c r="AA39" s="698"/>
    </row>
    <row r="40" spans="1:27" s="834" customFormat="1" ht="29.25" customHeight="1">
      <c r="A40" s="665"/>
      <c r="B40" s="666"/>
      <c r="C40" s="667"/>
      <c r="D40" s="667"/>
      <c r="E40" s="667"/>
      <c r="F40" s="668"/>
      <c r="G40" s="667"/>
      <c r="H40" s="700"/>
      <c r="I40" s="701"/>
      <c r="J40" s="671"/>
      <c r="K40" s="667"/>
      <c r="L40" s="702"/>
      <c r="M40" s="671"/>
      <c r="N40" s="703"/>
      <c r="O40" s="702"/>
      <c r="P40" s="669"/>
      <c r="Q40" s="699"/>
      <c r="R40" s="1">
        <v>40588</v>
      </c>
      <c r="S40" s="1112">
        <v>92300138.319999993</v>
      </c>
      <c r="T40" s="697">
        <f t="shared" si="1"/>
        <v>805668587.66000009</v>
      </c>
      <c r="U40" s="115" t="s">
        <v>170</v>
      </c>
      <c r="V40" s="689"/>
      <c r="W40" s="135"/>
      <c r="X40" s="83"/>
      <c r="AA40" s="698"/>
    </row>
    <row r="41" spans="1:27" s="834" customFormat="1" ht="29.25" customHeight="1">
      <c r="A41" s="665"/>
      <c r="B41" s="666"/>
      <c r="C41" s="667"/>
      <c r="D41" s="667"/>
      <c r="E41" s="667"/>
      <c r="F41" s="668"/>
      <c r="G41" s="667"/>
      <c r="H41" s="700"/>
      <c r="I41" s="701"/>
      <c r="J41" s="671"/>
      <c r="K41" s="667"/>
      <c r="L41" s="702"/>
      <c r="M41" s="671"/>
      <c r="N41" s="703"/>
      <c r="O41" s="702"/>
      <c r="P41" s="669"/>
      <c r="Q41" s="699"/>
      <c r="R41" s="661">
        <v>40616</v>
      </c>
      <c r="S41" s="1114">
        <v>128027535.81</v>
      </c>
      <c r="T41" s="706">
        <f t="shared" si="1"/>
        <v>677641051.85000014</v>
      </c>
      <c r="U41" s="707" t="s">
        <v>170</v>
      </c>
      <c r="V41" s="708"/>
      <c r="W41" s="709"/>
      <c r="X41" s="83"/>
      <c r="AA41" s="698"/>
    </row>
    <row r="42" spans="1:27" s="834" customFormat="1" ht="29.25" customHeight="1">
      <c r="A42" s="665"/>
      <c r="B42" s="666"/>
      <c r="C42" s="667"/>
      <c r="D42" s="667"/>
      <c r="E42" s="667"/>
      <c r="F42" s="668"/>
      <c r="G42" s="667"/>
      <c r="H42" s="700"/>
      <c r="I42" s="701"/>
      <c r="J42" s="671"/>
      <c r="K42" s="667"/>
      <c r="L42" s="702"/>
      <c r="M42" s="671"/>
      <c r="N42" s="703"/>
      <c r="O42" s="702"/>
      <c r="P42" s="669"/>
      <c r="Q42" s="699"/>
      <c r="R42" s="1">
        <v>40647</v>
      </c>
      <c r="S42" s="1112">
        <v>155409285.71000001</v>
      </c>
      <c r="T42" s="697">
        <f t="shared" si="1"/>
        <v>522231766.1400001</v>
      </c>
      <c r="U42" s="11" t="s">
        <v>170</v>
      </c>
      <c r="V42" s="689"/>
      <c r="W42" s="135"/>
      <c r="X42" s="83"/>
      <c r="AA42" s="698"/>
    </row>
    <row r="43" spans="1:27" s="834" customFormat="1" ht="29.25" customHeight="1">
      <c r="A43" s="665"/>
      <c r="B43" s="666"/>
      <c r="C43" s="667"/>
      <c r="D43" s="667"/>
      <c r="E43" s="667"/>
      <c r="F43" s="668"/>
      <c r="G43" s="667"/>
      <c r="H43" s="700"/>
      <c r="I43" s="701"/>
      <c r="J43" s="671"/>
      <c r="K43" s="667"/>
      <c r="L43" s="702"/>
      <c r="M43" s="671"/>
      <c r="N43" s="703"/>
      <c r="O43" s="702"/>
      <c r="P43" s="669"/>
      <c r="Q43" s="699"/>
      <c r="R43" s="1">
        <v>40683</v>
      </c>
      <c r="S43" s="1112">
        <v>75085484.799999997</v>
      </c>
      <c r="T43" s="697">
        <f t="shared" si="1"/>
        <v>447146281.34000009</v>
      </c>
      <c r="U43" s="11" t="s">
        <v>170</v>
      </c>
      <c r="V43" s="689"/>
      <c r="W43" s="135"/>
      <c r="X43" s="83"/>
      <c r="AA43" s="698"/>
    </row>
    <row r="44" spans="1:27" s="834" customFormat="1" ht="29.25" customHeight="1">
      <c r="A44" s="665"/>
      <c r="B44" s="666"/>
      <c r="C44" s="667"/>
      <c r="D44" s="667"/>
      <c r="E44" s="667"/>
      <c r="F44" s="668"/>
      <c r="G44" s="667"/>
      <c r="H44" s="700"/>
      <c r="I44" s="701"/>
      <c r="J44" s="671"/>
      <c r="K44" s="667"/>
      <c r="L44" s="702"/>
      <c r="M44" s="671"/>
      <c r="N44" s="703"/>
      <c r="O44" s="702"/>
      <c r="P44" s="669"/>
      <c r="Q44" s="699"/>
      <c r="R44" s="1">
        <v>40708</v>
      </c>
      <c r="S44" s="1112">
        <v>18259513.02</v>
      </c>
      <c r="T44" s="697">
        <f t="shared" si="1"/>
        <v>428886768.32000011</v>
      </c>
      <c r="U44" s="11" t="s">
        <v>170</v>
      </c>
      <c r="V44" s="689"/>
      <c r="W44" s="135"/>
      <c r="X44" s="83"/>
      <c r="AA44" s="698"/>
    </row>
    <row r="45" spans="1:27" s="834" customFormat="1" ht="29.25" customHeight="1">
      <c r="A45" s="665"/>
      <c r="B45" s="666"/>
      <c r="C45" s="667"/>
      <c r="D45" s="667"/>
      <c r="E45" s="667"/>
      <c r="F45" s="668"/>
      <c r="G45" s="667"/>
      <c r="H45" s="700"/>
      <c r="I45" s="701"/>
      <c r="J45" s="671"/>
      <c r="K45" s="667"/>
      <c r="L45" s="702"/>
      <c r="M45" s="671"/>
      <c r="N45" s="703"/>
      <c r="O45" s="702"/>
      <c r="P45" s="669"/>
      <c r="Q45" s="699"/>
      <c r="R45" s="1">
        <v>40739</v>
      </c>
      <c r="S45" s="1112">
        <v>62979808.719999999</v>
      </c>
      <c r="T45" s="697">
        <f t="shared" si="1"/>
        <v>365906959.60000014</v>
      </c>
      <c r="U45" s="11" t="s">
        <v>170</v>
      </c>
      <c r="V45" s="689"/>
      <c r="W45" s="135"/>
      <c r="X45" s="83"/>
      <c r="AA45" s="698"/>
    </row>
    <row r="46" spans="1:27" s="834" customFormat="1" ht="29.25" customHeight="1">
      <c r="A46" s="665"/>
      <c r="B46" s="666"/>
      <c r="C46" s="667"/>
      <c r="D46" s="667"/>
      <c r="E46" s="667"/>
      <c r="F46" s="668"/>
      <c r="G46" s="667"/>
      <c r="H46" s="700"/>
      <c r="I46" s="701"/>
      <c r="J46" s="671"/>
      <c r="K46" s="667"/>
      <c r="L46" s="702"/>
      <c r="M46" s="671"/>
      <c r="N46" s="703"/>
      <c r="O46" s="702"/>
      <c r="P46" s="669"/>
      <c r="Q46" s="699"/>
      <c r="R46" s="1">
        <v>40767</v>
      </c>
      <c r="S46" s="1112">
        <v>20762531.93</v>
      </c>
      <c r="T46" s="697">
        <f t="shared" si="1"/>
        <v>345144427.67000014</v>
      </c>
      <c r="U46" s="11" t="s">
        <v>170</v>
      </c>
      <c r="V46" s="689"/>
      <c r="W46" s="135"/>
      <c r="X46" s="83"/>
      <c r="AA46" s="698"/>
    </row>
    <row r="47" spans="1:27" s="834" customFormat="1" ht="29.25" customHeight="1">
      <c r="A47" s="665"/>
      <c r="B47" s="666"/>
      <c r="C47" s="667"/>
      <c r="D47" s="667"/>
      <c r="E47" s="667"/>
      <c r="F47" s="668"/>
      <c r="G47" s="667"/>
      <c r="H47" s="700"/>
      <c r="I47" s="701"/>
      <c r="J47" s="671"/>
      <c r="K47" s="667"/>
      <c r="L47" s="702"/>
      <c r="M47" s="671"/>
      <c r="N47" s="703"/>
      <c r="O47" s="702"/>
      <c r="P47" s="669"/>
      <c r="Q47" s="699"/>
      <c r="R47" s="1">
        <v>40833</v>
      </c>
      <c r="S47" s="1112">
        <v>37384573.890000001</v>
      </c>
      <c r="T47" s="697">
        <f>T46-S47</f>
        <v>307759853.78000015</v>
      </c>
      <c r="U47" s="11" t="s">
        <v>170</v>
      </c>
      <c r="V47" s="689"/>
      <c r="W47" s="135"/>
      <c r="X47" s="83"/>
      <c r="AA47" s="698"/>
    </row>
    <row r="48" spans="1:27" s="834" customFormat="1" ht="29.25" customHeight="1">
      <c r="A48" s="665"/>
      <c r="B48" s="666"/>
      <c r="C48" s="667"/>
      <c r="D48" s="667"/>
      <c r="E48" s="667"/>
      <c r="F48" s="668"/>
      <c r="G48" s="667"/>
      <c r="H48" s="700"/>
      <c r="I48" s="701"/>
      <c r="J48" s="671"/>
      <c r="K48" s="667"/>
      <c r="L48" s="702"/>
      <c r="M48" s="671"/>
      <c r="N48" s="703"/>
      <c r="O48" s="702"/>
      <c r="P48" s="669"/>
      <c r="Q48" s="699"/>
      <c r="R48" s="1">
        <v>40891</v>
      </c>
      <c r="S48" s="1112">
        <v>7103786.5099999998</v>
      </c>
      <c r="T48" s="697">
        <f>T47-S48</f>
        <v>300656067.27000016</v>
      </c>
      <c r="U48" s="11" t="s">
        <v>170</v>
      </c>
      <c r="V48" s="689"/>
      <c r="W48" s="135"/>
      <c r="X48" s="83"/>
      <c r="AA48" s="698"/>
    </row>
    <row r="49" spans="1:27" s="834" customFormat="1" ht="29.25" customHeight="1">
      <c r="A49" s="665"/>
      <c r="B49" s="666"/>
      <c r="C49" s="667"/>
      <c r="D49" s="667"/>
      <c r="E49" s="667"/>
      <c r="F49" s="668"/>
      <c r="G49" s="667"/>
      <c r="H49" s="700"/>
      <c r="I49" s="701"/>
      <c r="J49" s="671"/>
      <c r="K49" s="667"/>
      <c r="L49" s="702"/>
      <c r="M49" s="671"/>
      <c r="N49" s="703"/>
      <c r="O49" s="702"/>
      <c r="P49" s="669"/>
      <c r="Q49" s="699"/>
      <c r="R49" s="1">
        <v>40925</v>
      </c>
      <c r="S49" s="1112">
        <v>6577143.5300000003</v>
      </c>
      <c r="T49" s="697">
        <f>T48-S49</f>
        <v>294078923.74000019</v>
      </c>
      <c r="U49" s="11" t="s">
        <v>170</v>
      </c>
      <c r="V49" s="689"/>
      <c r="W49" s="135"/>
      <c r="X49" s="83"/>
      <c r="AA49" s="698"/>
    </row>
    <row r="50" spans="1:27" s="834" customFormat="1" ht="29.25" customHeight="1">
      <c r="A50" s="665"/>
      <c r="B50" s="666"/>
      <c r="C50" s="667"/>
      <c r="D50" s="667"/>
      <c r="E50" s="667"/>
      <c r="F50" s="668"/>
      <c r="G50" s="667"/>
      <c r="H50" s="700"/>
      <c r="I50" s="701"/>
      <c r="J50" s="671"/>
      <c r="K50" s="667"/>
      <c r="L50" s="702"/>
      <c r="M50" s="671"/>
      <c r="N50" s="703"/>
      <c r="O50" s="702"/>
      <c r="P50" s="669"/>
      <c r="Q50" s="699"/>
      <c r="R50" s="1">
        <v>40953</v>
      </c>
      <c r="S50" s="1112">
        <v>9610173.4199999999</v>
      </c>
      <c r="T50" s="697">
        <f>T49-S50</f>
        <v>284468750.32000017</v>
      </c>
      <c r="U50" s="11" t="s">
        <v>170</v>
      </c>
      <c r="V50" s="689"/>
      <c r="W50" s="135"/>
      <c r="X50" s="83"/>
      <c r="AA50" s="698"/>
    </row>
    <row r="51" spans="1:27" s="834" customFormat="1" ht="29.25" customHeight="1">
      <c r="A51" s="665"/>
      <c r="B51" s="666"/>
      <c r="C51" s="667"/>
      <c r="D51" s="667"/>
      <c r="E51" s="667"/>
      <c r="F51" s="668"/>
      <c r="G51" s="667"/>
      <c r="H51" s="700"/>
      <c r="I51" s="701"/>
      <c r="J51" s="671"/>
      <c r="K51" s="667"/>
      <c r="L51" s="702"/>
      <c r="M51" s="671"/>
      <c r="N51" s="703"/>
      <c r="O51" s="702"/>
      <c r="P51" s="669"/>
      <c r="Q51" s="699"/>
      <c r="R51" s="1792">
        <v>40982</v>
      </c>
      <c r="S51" s="1819">
        <v>284468750.31999999</v>
      </c>
      <c r="T51" s="1687">
        <f>T50-S51</f>
        <v>0</v>
      </c>
      <c r="U51" s="1801" t="s">
        <v>276</v>
      </c>
      <c r="V51" s="919">
        <v>40997</v>
      </c>
      <c r="W51" s="747" t="s">
        <v>279</v>
      </c>
      <c r="X51" s="83">
        <v>3434460.43</v>
      </c>
      <c r="AA51" s="698"/>
    </row>
    <row r="52" spans="1:27" s="834" customFormat="1" ht="29.25" customHeight="1">
      <c r="A52" s="710"/>
      <c r="B52" s="666"/>
      <c r="C52" s="667"/>
      <c r="D52" s="667"/>
      <c r="E52" s="667"/>
      <c r="F52" s="668"/>
      <c r="G52" s="667"/>
      <c r="H52" s="700"/>
      <c r="I52" s="670"/>
      <c r="J52" s="711"/>
      <c r="K52" s="667"/>
      <c r="L52" s="702"/>
      <c r="M52" s="671"/>
      <c r="N52" s="703"/>
      <c r="O52" s="702"/>
      <c r="P52" s="669"/>
      <c r="Q52" s="699"/>
      <c r="R52" s="1793"/>
      <c r="S52" s="1820"/>
      <c r="T52" s="1688"/>
      <c r="U52" s="1802"/>
      <c r="V52" s="919">
        <v>41130</v>
      </c>
      <c r="W52" s="747" t="s">
        <v>279</v>
      </c>
      <c r="X52" s="83">
        <v>40556</v>
      </c>
      <c r="AA52" s="698"/>
    </row>
    <row r="53" spans="1:27" s="834" customFormat="1" ht="29.25" customHeight="1">
      <c r="A53" s="710"/>
      <c r="B53" s="666"/>
      <c r="C53" s="710"/>
      <c r="D53" s="667"/>
      <c r="E53" s="667"/>
      <c r="F53" s="668"/>
      <c r="G53" s="667"/>
      <c r="H53" s="669"/>
      <c r="I53" s="670"/>
      <c r="J53" s="711"/>
      <c r="K53" s="667"/>
      <c r="L53" s="702"/>
      <c r="M53" s="671"/>
      <c r="N53" s="703"/>
      <c r="O53" s="702"/>
      <c r="P53" s="669"/>
      <c r="Q53" s="699"/>
      <c r="R53" s="1793"/>
      <c r="S53" s="1820"/>
      <c r="T53" s="1688"/>
      <c r="U53" s="1802"/>
      <c r="V53" s="1">
        <v>41180</v>
      </c>
      <c r="W53" s="135" t="s">
        <v>343</v>
      </c>
      <c r="X53" s="83">
        <v>469.31</v>
      </c>
      <c r="AA53" s="698"/>
    </row>
    <row r="54" spans="1:27" s="834" customFormat="1" ht="29.25" customHeight="1">
      <c r="A54" s="710"/>
      <c r="B54" s="666"/>
      <c r="C54" s="667"/>
      <c r="D54" s="667"/>
      <c r="E54" s="667"/>
      <c r="F54" s="668"/>
      <c r="G54" s="667"/>
      <c r="H54" s="700"/>
      <c r="I54" s="670"/>
      <c r="J54" s="711"/>
      <c r="K54" s="667"/>
      <c r="L54" s="702"/>
      <c r="M54" s="671"/>
      <c r="N54" s="703"/>
      <c r="O54" s="702"/>
      <c r="P54" s="669"/>
      <c r="Q54" s="699"/>
      <c r="R54" s="1793"/>
      <c r="S54" s="1820"/>
      <c r="T54" s="1688"/>
      <c r="U54" s="1802"/>
      <c r="V54" s="1">
        <v>41429</v>
      </c>
      <c r="W54" s="37" t="s">
        <v>632</v>
      </c>
      <c r="X54" s="83">
        <v>1735</v>
      </c>
      <c r="AA54" s="698"/>
    </row>
    <row r="55" spans="1:27" s="834" customFormat="1" ht="29.25" customHeight="1">
      <c r="A55" s="710"/>
      <c r="B55" s="666"/>
      <c r="C55" s="667"/>
      <c r="D55" s="667"/>
      <c r="E55" s="667"/>
      <c r="F55" s="668"/>
      <c r="G55" s="667"/>
      <c r="H55" s="700"/>
      <c r="I55" s="670"/>
      <c r="J55" s="711"/>
      <c r="K55" s="667"/>
      <c r="L55" s="702"/>
      <c r="M55" s="671"/>
      <c r="N55" s="703"/>
      <c r="O55" s="702"/>
      <c r="P55" s="669"/>
      <c r="Q55" s="699"/>
      <c r="R55" s="1804"/>
      <c r="S55" s="1821"/>
      <c r="T55" s="1689"/>
      <c r="U55" s="1806"/>
      <c r="V55" s="1">
        <v>41463</v>
      </c>
      <c r="W55" s="135" t="s">
        <v>636</v>
      </c>
      <c r="X55" s="83">
        <v>1611.11</v>
      </c>
      <c r="AA55" s="698"/>
    </row>
    <row r="56" spans="1:27" s="853" customFormat="1" ht="29.25" customHeight="1">
      <c r="A56" s="898">
        <v>1</v>
      </c>
      <c r="B56" s="887">
        <v>40087</v>
      </c>
      <c r="C56" s="1115" t="s">
        <v>172</v>
      </c>
      <c r="D56" s="746" t="s">
        <v>125</v>
      </c>
      <c r="E56" s="898" t="s">
        <v>126</v>
      </c>
      <c r="F56" s="867" t="s">
        <v>17</v>
      </c>
      <c r="G56" s="746" t="s">
        <v>171</v>
      </c>
      <c r="H56" s="871">
        <v>1111111111.1099999</v>
      </c>
      <c r="I56" s="832" t="s">
        <v>37</v>
      </c>
      <c r="J56" s="895">
        <v>40259</v>
      </c>
      <c r="K56" s="898">
        <v>6</v>
      </c>
      <c r="L56" s="920">
        <v>1262037500</v>
      </c>
      <c r="M56" s="694">
        <v>40375</v>
      </c>
      <c r="N56" s="712"/>
      <c r="O56" s="696">
        <v>1149487000</v>
      </c>
      <c r="P56" s="871"/>
      <c r="Q56" s="696">
        <v>1149487000</v>
      </c>
      <c r="R56" s="505">
        <v>41106</v>
      </c>
      <c r="S56" s="65">
        <v>62499687.5</v>
      </c>
      <c r="T56" s="687">
        <f>Q56-S56</f>
        <v>1086987312.5</v>
      </c>
      <c r="U56" s="688" t="s">
        <v>571</v>
      </c>
      <c r="V56" s="689"/>
      <c r="W56" s="690"/>
      <c r="X56" s="83"/>
    </row>
    <row r="57" spans="1:27" s="853" customFormat="1" ht="29.25" customHeight="1">
      <c r="A57" s="911"/>
      <c r="B57" s="910"/>
      <c r="C57" s="1116"/>
      <c r="D57" s="691"/>
      <c r="E57" s="899"/>
      <c r="F57" s="868"/>
      <c r="G57" s="691"/>
      <c r="H57" s="692"/>
      <c r="I57" s="748"/>
      <c r="J57" s="896"/>
      <c r="K57" s="899"/>
      <c r="L57" s="683"/>
      <c r="M57" s="684"/>
      <c r="N57" s="685"/>
      <c r="O57" s="683"/>
      <c r="P57" s="872"/>
      <c r="Q57" s="683"/>
      <c r="R57" s="505">
        <v>41169</v>
      </c>
      <c r="S57" s="65">
        <v>152499237.5</v>
      </c>
      <c r="T57" s="687">
        <f>T56-S57</f>
        <v>934488075</v>
      </c>
      <c r="U57" s="688" t="s">
        <v>571</v>
      </c>
      <c r="V57" s="689"/>
      <c r="W57" s="690"/>
      <c r="X57" s="83"/>
    </row>
    <row r="58" spans="1:27" s="853" customFormat="1" ht="29.25" customHeight="1">
      <c r="A58" s="911"/>
      <c r="B58" s="910"/>
      <c r="C58" s="1116"/>
      <c r="D58" s="691"/>
      <c r="E58" s="899"/>
      <c r="F58" s="868"/>
      <c r="G58" s="691"/>
      <c r="H58" s="692"/>
      <c r="I58" s="881"/>
      <c r="J58" s="917"/>
      <c r="K58" s="899"/>
      <c r="L58" s="683"/>
      <c r="M58" s="684"/>
      <c r="N58" s="685"/>
      <c r="O58" s="683"/>
      <c r="P58" s="872"/>
      <c r="Q58" s="683"/>
      <c r="R58" s="505">
        <v>41289</v>
      </c>
      <c r="S58" s="65">
        <v>254581112.06</v>
      </c>
      <c r="T58" s="687">
        <f>T57-S58</f>
        <v>679906962.94000006</v>
      </c>
      <c r="U58" s="688" t="s">
        <v>571</v>
      </c>
      <c r="V58" s="689"/>
      <c r="W58" s="690"/>
      <c r="X58" s="83"/>
    </row>
    <row r="59" spans="1:27" s="853" customFormat="1" ht="29.25" customHeight="1">
      <c r="A59" s="911"/>
      <c r="B59" s="910"/>
      <c r="C59" s="1116"/>
      <c r="D59" s="691"/>
      <c r="E59" s="899"/>
      <c r="F59" s="868"/>
      <c r="G59" s="691"/>
      <c r="H59" s="692"/>
      <c r="I59" s="881"/>
      <c r="J59" s="917"/>
      <c r="K59" s="899"/>
      <c r="L59" s="683"/>
      <c r="M59" s="684"/>
      <c r="N59" s="685"/>
      <c r="O59" s="683"/>
      <c r="P59" s="872"/>
      <c r="Q59" s="683"/>
      <c r="R59" s="505">
        <v>41318</v>
      </c>
      <c r="S59" s="65">
        <v>436447817.75</v>
      </c>
      <c r="T59" s="687">
        <f>T58-S59</f>
        <v>243459145.19000006</v>
      </c>
      <c r="U59" s="688" t="s">
        <v>571</v>
      </c>
      <c r="V59" s="689"/>
      <c r="W59" s="690"/>
      <c r="X59" s="83"/>
    </row>
    <row r="60" spans="1:27" s="853" customFormat="1" ht="29.25" customHeight="1">
      <c r="A60" s="911"/>
      <c r="B60" s="910"/>
      <c r="C60" s="1116"/>
      <c r="D60" s="691"/>
      <c r="E60" s="899"/>
      <c r="F60" s="868"/>
      <c r="G60" s="691"/>
      <c r="H60" s="692"/>
      <c r="I60" s="881"/>
      <c r="J60" s="917"/>
      <c r="K60" s="899"/>
      <c r="L60" s="683"/>
      <c r="M60" s="684"/>
      <c r="N60" s="685"/>
      <c r="O60" s="683"/>
      <c r="P60" s="872"/>
      <c r="Q60" s="683"/>
      <c r="R60" s="1792">
        <v>41346</v>
      </c>
      <c r="S60" s="1795">
        <v>243459145.19</v>
      </c>
      <c r="T60" s="1822">
        <f>T59-S60</f>
        <v>0</v>
      </c>
      <c r="U60" s="1810" t="s">
        <v>571</v>
      </c>
      <c r="V60" s="919">
        <v>41346</v>
      </c>
      <c r="W60" s="747" t="s">
        <v>279</v>
      </c>
      <c r="X60" s="83">
        <v>479509239.94999999</v>
      </c>
    </row>
    <row r="61" spans="1:27" s="853" customFormat="1" ht="29.25" customHeight="1">
      <c r="A61" s="911"/>
      <c r="B61" s="910"/>
      <c r="C61" s="1116"/>
      <c r="D61" s="691"/>
      <c r="E61" s="899"/>
      <c r="F61" s="868"/>
      <c r="G61" s="691"/>
      <c r="H61" s="692"/>
      <c r="I61" s="881"/>
      <c r="J61" s="919"/>
      <c r="K61" s="713"/>
      <c r="L61" s="714"/>
      <c r="M61" s="684"/>
      <c r="N61" s="685"/>
      <c r="O61" s="683"/>
      <c r="P61" s="872"/>
      <c r="Q61" s="683"/>
      <c r="R61" s="1804"/>
      <c r="S61" s="1468"/>
      <c r="T61" s="1823"/>
      <c r="U61" s="1812"/>
      <c r="V61" s="919">
        <v>41466</v>
      </c>
      <c r="W61" s="717" t="s">
        <v>587</v>
      </c>
      <c r="X61" s="83">
        <v>2802753.73</v>
      </c>
    </row>
    <row r="62" spans="1:27" s="853" customFormat="1" ht="29.25" customHeight="1">
      <c r="A62" s="905">
        <v>2</v>
      </c>
      <c r="B62" s="887">
        <v>40087</v>
      </c>
      <c r="C62" s="1115" t="s">
        <v>172</v>
      </c>
      <c r="D62" s="746" t="s">
        <v>125</v>
      </c>
      <c r="E62" s="898" t="s">
        <v>126</v>
      </c>
      <c r="F62" s="867" t="s">
        <v>17</v>
      </c>
      <c r="G62" s="746" t="s">
        <v>170</v>
      </c>
      <c r="H62" s="27">
        <v>2222222222.2199998</v>
      </c>
      <c r="I62" s="880" t="s">
        <v>37</v>
      </c>
      <c r="J62" s="916">
        <v>40259</v>
      </c>
      <c r="K62" s="898">
        <v>6</v>
      </c>
      <c r="L62" s="696">
        <v>2524075000</v>
      </c>
      <c r="M62" s="694">
        <v>40375</v>
      </c>
      <c r="N62" s="712"/>
      <c r="O62" s="696">
        <v>2298974000</v>
      </c>
      <c r="P62" s="871"/>
      <c r="Q62" s="696">
        <v>2298974000</v>
      </c>
      <c r="R62" s="46">
        <v>41086</v>
      </c>
      <c r="S62" s="65">
        <v>125000000</v>
      </c>
      <c r="T62" s="687">
        <f>Q62-S62</f>
        <v>2173974000</v>
      </c>
      <c r="U62" s="11" t="s">
        <v>170</v>
      </c>
      <c r="V62" s="689"/>
      <c r="W62" s="690"/>
      <c r="X62" s="83"/>
    </row>
    <row r="63" spans="1:27" s="853" customFormat="1" ht="29.25" customHeight="1">
      <c r="A63" s="906"/>
      <c r="B63" s="910"/>
      <c r="C63" s="1116"/>
      <c r="D63" s="691"/>
      <c r="E63" s="899"/>
      <c r="F63" s="868"/>
      <c r="G63" s="691"/>
      <c r="H63" s="692"/>
      <c r="I63" s="881"/>
      <c r="J63" s="917"/>
      <c r="K63" s="899"/>
      <c r="L63" s="715"/>
      <c r="M63" s="684"/>
      <c r="N63" s="685"/>
      <c r="O63" s="683"/>
      <c r="P63" s="872"/>
      <c r="Q63" s="683"/>
      <c r="R63" s="505">
        <v>41169</v>
      </c>
      <c r="S63" s="65">
        <v>305000000</v>
      </c>
      <c r="T63" s="687">
        <f>T62-S63</f>
        <v>1868974000</v>
      </c>
      <c r="U63" s="11" t="s">
        <v>170</v>
      </c>
      <c r="V63" s="689"/>
      <c r="W63" s="690"/>
      <c r="X63" s="83"/>
    </row>
    <row r="64" spans="1:27" s="853" customFormat="1" ht="29.25" customHeight="1">
      <c r="A64" s="906"/>
      <c r="B64" s="910"/>
      <c r="C64" s="1116"/>
      <c r="D64" s="691"/>
      <c r="E64" s="899"/>
      <c r="F64" s="868"/>
      <c r="G64" s="691"/>
      <c r="H64" s="692"/>
      <c r="I64" s="881"/>
      <c r="J64" s="917"/>
      <c r="K64" s="899"/>
      <c r="L64" s="715"/>
      <c r="M64" s="684"/>
      <c r="N64" s="685"/>
      <c r="O64" s="683"/>
      <c r="P64" s="872"/>
      <c r="Q64" s="683"/>
      <c r="R64" s="505">
        <v>41249</v>
      </c>
      <c r="S64" s="65">
        <v>800000000</v>
      </c>
      <c r="T64" s="687">
        <f>T63-S64</f>
        <v>1068974000</v>
      </c>
      <c r="U64" s="11" t="s">
        <v>170</v>
      </c>
      <c r="V64" s="689"/>
      <c r="W64" s="690"/>
      <c r="X64" s="83"/>
    </row>
    <row r="65" spans="1:24" s="853" customFormat="1" ht="29.25" customHeight="1">
      <c r="A65" s="906"/>
      <c r="B65" s="910"/>
      <c r="C65" s="1116"/>
      <c r="D65" s="691"/>
      <c r="E65" s="899"/>
      <c r="F65" s="868"/>
      <c r="G65" s="691"/>
      <c r="H65" s="692"/>
      <c r="I65" s="881"/>
      <c r="J65" s="917"/>
      <c r="K65" s="899"/>
      <c r="L65" s="715"/>
      <c r="M65" s="684"/>
      <c r="N65" s="685"/>
      <c r="O65" s="683"/>
      <c r="P65" s="872"/>
      <c r="Q65" s="683"/>
      <c r="R65" s="505">
        <v>41264</v>
      </c>
      <c r="S65" s="65">
        <v>630000000</v>
      </c>
      <c r="T65" s="687">
        <f>T64-S65</f>
        <v>438974000</v>
      </c>
      <c r="U65" s="11" t="s">
        <v>170</v>
      </c>
      <c r="V65" s="689"/>
      <c r="W65" s="690"/>
      <c r="X65" s="83"/>
    </row>
    <row r="66" spans="1:24" s="853" customFormat="1" ht="29.25" customHeight="1">
      <c r="A66" s="906"/>
      <c r="B66" s="910"/>
      <c r="C66" s="1116"/>
      <c r="D66" s="691"/>
      <c r="E66" s="899"/>
      <c r="F66" s="868"/>
      <c r="G66" s="691"/>
      <c r="H66" s="692"/>
      <c r="I66" s="881"/>
      <c r="J66" s="917"/>
      <c r="K66" s="899"/>
      <c r="L66" s="715"/>
      <c r="M66" s="684"/>
      <c r="N66" s="685"/>
      <c r="O66" s="683"/>
      <c r="P66" s="872"/>
      <c r="Q66" s="683"/>
      <c r="R66" s="505">
        <v>41289</v>
      </c>
      <c r="S66" s="65">
        <v>97494309.810000002</v>
      </c>
      <c r="T66" s="687">
        <f>T65-S66</f>
        <v>341479690.19</v>
      </c>
      <c r="U66" s="11" t="s">
        <v>170</v>
      </c>
      <c r="V66" s="689"/>
      <c r="W66" s="690"/>
      <c r="X66" s="83"/>
    </row>
    <row r="67" spans="1:24" s="853" customFormat="1" ht="29.25" customHeight="1">
      <c r="A67" s="906"/>
      <c r="B67" s="910"/>
      <c r="C67" s="1116"/>
      <c r="D67" s="691"/>
      <c r="E67" s="899"/>
      <c r="F67" s="868"/>
      <c r="G67" s="691"/>
      <c r="H67" s="692"/>
      <c r="I67" s="881"/>
      <c r="J67" s="917"/>
      <c r="K67" s="899"/>
      <c r="L67" s="715"/>
      <c r="M67" s="684"/>
      <c r="N67" s="685"/>
      <c r="O67" s="683"/>
      <c r="P67" s="872"/>
      <c r="Q67" s="683"/>
      <c r="R67" s="1792">
        <v>41298</v>
      </c>
      <c r="S67" s="1795">
        <v>341479690.19</v>
      </c>
      <c r="T67" s="1798">
        <f>T66-S67</f>
        <v>0</v>
      </c>
      <c r="U67" s="1801" t="s">
        <v>276</v>
      </c>
      <c r="V67" s="1">
        <v>41381</v>
      </c>
      <c r="W67" s="717" t="s">
        <v>587</v>
      </c>
      <c r="X67" s="83">
        <v>16195770.66</v>
      </c>
    </row>
    <row r="68" spans="1:24" s="853" customFormat="1" ht="29.25" customHeight="1">
      <c r="A68" s="906"/>
      <c r="B68" s="910"/>
      <c r="C68" s="1116"/>
      <c r="D68" s="691"/>
      <c r="E68" s="899"/>
      <c r="F68" s="868"/>
      <c r="G68" s="691"/>
      <c r="H68" s="692"/>
      <c r="I68" s="881"/>
      <c r="J68" s="917"/>
      <c r="K68" s="899"/>
      <c r="L68" s="921"/>
      <c r="M68" s="653"/>
      <c r="N68" s="716"/>
      <c r="O68" s="714"/>
      <c r="P68" s="873"/>
      <c r="Q68" s="714"/>
      <c r="R68" s="1804"/>
      <c r="S68" s="1468"/>
      <c r="T68" s="1805"/>
      <c r="U68" s="1806"/>
      <c r="V68" s="1">
        <v>41466</v>
      </c>
      <c r="W68" s="717" t="s">
        <v>587</v>
      </c>
      <c r="X68" s="83">
        <v>69931.81</v>
      </c>
    </row>
    <row r="69" spans="1:24" s="853" customFormat="1" ht="29.25" customHeight="1">
      <c r="A69" s="905">
        <v>1</v>
      </c>
      <c r="B69" s="887">
        <v>40088</v>
      </c>
      <c r="C69" s="1115" t="s">
        <v>173</v>
      </c>
      <c r="D69" s="746" t="s">
        <v>125</v>
      </c>
      <c r="E69" s="898" t="s">
        <v>126</v>
      </c>
      <c r="F69" s="867" t="s">
        <v>17</v>
      </c>
      <c r="G69" s="746" t="s">
        <v>171</v>
      </c>
      <c r="H69" s="27">
        <v>1111111111.1099999</v>
      </c>
      <c r="I69" s="880" t="s">
        <v>37</v>
      </c>
      <c r="J69" s="916">
        <v>40259</v>
      </c>
      <c r="K69" s="898">
        <v>6</v>
      </c>
      <c r="L69" s="683">
        <v>1244437500</v>
      </c>
      <c r="M69" s="684">
        <v>40375</v>
      </c>
      <c r="N69" s="685"/>
      <c r="O69" s="683">
        <v>1150423500</v>
      </c>
      <c r="P69" s="872"/>
      <c r="Q69" s="686">
        <v>1064141737.5</v>
      </c>
      <c r="R69" s="46">
        <v>40193</v>
      </c>
      <c r="S69" s="65">
        <v>44043.199999999997</v>
      </c>
      <c r="T69" s="718">
        <f>Q69-S69</f>
        <v>1064097694.3</v>
      </c>
      <c r="U69" s="688" t="s">
        <v>571</v>
      </c>
      <c r="V69" s="689"/>
      <c r="W69" s="690"/>
      <c r="X69" s="83"/>
    </row>
    <row r="70" spans="1:24" s="853" customFormat="1" ht="29.25" customHeight="1">
      <c r="A70" s="906"/>
      <c r="B70" s="910"/>
      <c r="C70" s="1116"/>
      <c r="D70" s="691"/>
      <c r="E70" s="899"/>
      <c r="F70" s="868"/>
      <c r="G70" s="691"/>
      <c r="H70" s="692"/>
      <c r="I70" s="881"/>
      <c r="J70" s="917"/>
      <c r="K70" s="899"/>
      <c r="L70" s="683"/>
      <c r="M70" s="684"/>
      <c r="N70" s="685"/>
      <c r="O70" s="683"/>
      <c r="P70" s="872"/>
      <c r="Q70" s="686"/>
      <c r="R70" s="46">
        <v>40588</v>
      </c>
      <c r="S70" s="65">
        <v>712284.33</v>
      </c>
      <c r="T70" s="718">
        <f t="shared" ref="T70:T76" si="2">T69-S70</f>
        <v>1063385409.9699999</v>
      </c>
      <c r="U70" s="688" t="s">
        <v>571</v>
      </c>
      <c r="V70" s="689"/>
      <c r="W70" s="690"/>
      <c r="X70" s="83"/>
    </row>
    <row r="71" spans="1:24" s="853" customFormat="1" ht="29.25" customHeight="1">
      <c r="A71" s="906"/>
      <c r="B71" s="910"/>
      <c r="C71" s="1116"/>
      <c r="D71" s="691"/>
      <c r="E71" s="899"/>
      <c r="F71" s="868"/>
      <c r="G71" s="691"/>
      <c r="H71" s="692"/>
      <c r="I71" s="881"/>
      <c r="J71" s="917"/>
      <c r="K71" s="899"/>
      <c r="L71" s="683"/>
      <c r="M71" s="684"/>
      <c r="N71" s="685"/>
      <c r="O71" s="683"/>
      <c r="P71" s="872"/>
      <c r="Q71" s="686"/>
      <c r="R71" s="46">
        <v>40616</v>
      </c>
      <c r="S71" s="65">
        <v>6716327.1399999997</v>
      </c>
      <c r="T71" s="718">
        <f t="shared" si="2"/>
        <v>1056669082.8299999</v>
      </c>
      <c r="U71" s="688" t="s">
        <v>571</v>
      </c>
      <c r="V71" s="689"/>
      <c r="W71" s="690"/>
      <c r="X71" s="83"/>
    </row>
    <row r="72" spans="1:24" s="853" customFormat="1" ht="29.25" customHeight="1">
      <c r="A72" s="906"/>
      <c r="B72" s="910"/>
      <c r="C72" s="1116"/>
      <c r="D72" s="691"/>
      <c r="E72" s="899"/>
      <c r="F72" s="868"/>
      <c r="G72" s="691"/>
      <c r="H72" s="692"/>
      <c r="I72" s="881"/>
      <c r="J72" s="917"/>
      <c r="K72" s="899"/>
      <c r="L72" s="683"/>
      <c r="M72" s="684"/>
      <c r="N72" s="685"/>
      <c r="O72" s="683"/>
      <c r="P72" s="872"/>
      <c r="Q72" s="686"/>
      <c r="R72" s="46">
        <v>40647</v>
      </c>
      <c r="S72" s="65">
        <v>7118388.4299999997</v>
      </c>
      <c r="T72" s="718">
        <f t="shared" si="2"/>
        <v>1049550694.4</v>
      </c>
      <c r="U72" s="688" t="s">
        <v>571</v>
      </c>
      <c r="V72" s="689"/>
      <c r="W72" s="690"/>
      <c r="X72" s="83"/>
    </row>
    <row r="73" spans="1:24" s="853" customFormat="1" ht="29.25" customHeight="1">
      <c r="A73" s="906"/>
      <c r="B73" s="910"/>
      <c r="C73" s="1116"/>
      <c r="D73" s="691"/>
      <c r="E73" s="899"/>
      <c r="F73" s="868"/>
      <c r="G73" s="691"/>
      <c r="H73" s="692"/>
      <c r="I73" s="881"/>
      <c r="J73" s="917"/>
      <c r="K73" s="899"/>
      <c r="L73" s="683"/>
      <c r="M73" s="684"/>
      <c r="N73" s="685"/>
      <c r="O73" s="683"/>
      <c r="P73" s="872"/>
      <c r="Q73" s="686"/>
      <c r="R73" s="46">
        <v>41043</v>
      </c>
      <c r="S73" s="65">
        <v>39999800</v>
      </c>
      <c r="T73" s="718">
        <f t="shared" si="2"/>
        <v>1009550894.4</v>
      </c>
      <c r="U73" s="688" t="s">
        <v>571</v>
      </c>
      <c r="V73" s="689"/>
      <c r="W73" s="690"/>
      <c r="X73" s="83"/>
    </row>
    <row r="74" spans="1:24" s="853" customFormat="1" ht="29.25" customHeight="1">
      <c r="A74" s="906"/>
      <c r="B74" s="910"/>
      <c r="C74" s="1116"/>
      <c r="D74" s="691"/>
      <c r="E74" s="899"/>
      <c r="F74" s="868"/>
      <c r="G74" s="691"/>
      <c r="H74" s="692"/>
      <c r="I74" s="881"/>
      <c r="J74" s="917"/>
      <c r="K74" s="899"/>
      <c r="L74" s="683"/>
      <c r="M74" s="684"/>
      <c r="N74" s="685"/>
      <c r="O74" s="683"/>
      <c r="P74" s="872"/>
      <c r="Q74" s="686"/>
      <c r="R74" s="46">
        <v>41074</v>
      </c>
      <c r="S74" s="65">
        <v>287098564.5</v>
      </c>
      <c r="T74" s="718">
        <f t="shared" si="2"/>
        <v>722452329.89999998</v>
      </c>
      <c r="U74" s="688" t="s">
        <v>571</v>
      </c>
      <c r="V74" s="689"/>
      <c r="W74" s="690"/>
      <c r="X74" s="83"/>
    </row>
    <row r="75" spans="1:24" s="853" customFormat="1" ht="29.25" customHeight="1">
      <c r="A75" s="906"/>
      <c r="B75" s="910"/>
      <c r="C75" s="1116"/>
      <c r="D75" s="691"/>
      <c r="E75" s="899"/>
      <c r="F75" s="868"/>
      <c r="G75" s="691"/>
      <c r="H75" s="692"/>
      <c r="I75" s="881"/>
      <c r="J75" s="917"/>
      <c r="K75" s="899"/>
      <c r="L75" s="683"/>
      <c r="M75" s="684"/>
      <c r="N75" s="685"/>
      <c r="O75" s="683"/>
      <c r="P75" s="872"/>
      <c r="Q75" s="686"/>
      <c r="R75" s="46">
        <v>41106</v>
      </c>
      <c r="S75" s="65">
        <v>68749656.25</v>
      </c>
      <c r="T75" s="718">
        <f t="shared" si="2"/>
        <v>653702673.64999998</v>
      </c>
      <c r="U75" s="688" t="s">
        <v>571</v>
      </c>
      <c r="V75" s="689"/>
      <c r="W75" s="690"/>
      <c r="X75" s="83"/>
    </row>
    <row r="76" spans="1:24" s="853" customFormat="1" ht="29.25" customHeight="1">
      <c r="A76" s="906"/>
      <c r="B76" s="910"/>
      <c r="C76" s="1116"/>
      <c r="D76" s="691"/>
      <c r="E76" s="899"/>
      <c r="F76" s="868"/>
      <c r="G76" s="691"/>
      <c r="H76" s="692"/>
      <c r="I76" s="881"/>
      <c r="J76" s="917"/>
      <c r="K76" s="899"/>
      <c r="L76" s="683"/>
      <c r="M76" s="684"/>
      <c r="N76" s="685"/>
      <c r="O76" s="683"/>
      <c r="P76" s="872"/>
      <c r="Q76" s="686"/>
      <c r="R76" s="46">
        <v>41135</v>
      </c>
      <c r="S76" s="65">
        <v>361248193.75</v>
      </c>
      <c r="T76" s="718">
        <f t="shared" si="2"/>
        <v>292454479.89999998</v>
      </c>
      <c r="U76" s="688" t="s">
        <v>571</v>
      </c>
      <c r="V76" s="689"/>
      <c r="W76" s="690"/>
      <c r="X76" s="83"/>
    </row>
    <row r="77" spans="1:24" s="853" customFormat="1" ht="29.25" customHeight="1">
      <c r="A77" s="906"/>
      <c r="B77" s="910"/>
      <c r="C77" s="1116"/>
      <c r="D77" s="691"/>
      <c r="E77" s="899"/>
      <c r="F77" s="868"/>
      <c r="G77" s="691"/>
      <c r="H77" s="692"/>
      <c r="I77" s="881"/>
      <c r="J77" s="917"/>
      <c r="K77" s="899"/>
      <c r="L77" s="683"/>
      <c r="M77" s="684"/>
      <c r="N77" s="685"/>
      <c r="O77" s="683"/>
      <c r="P77" s="872"/>
      <c r="Q77" s="686"/>
      <c r="R77" s="1792">
        <v>41151</v>
      </c>
      <c r="S77" s="1795">
        <v>292454479.89999998</v>
      </c>
      <c r="T77" s="1807">
        <f>T76-S77</f>
        <v>0</v>
      </c>
      <c r="U77" s="1810" t="s">
        <v>571</v>
      </c>
      <c r="V77" s="1">
        <v>41151</v>
      </c>
      <c r="W77" s="717" t="s">
        <v>587</v>
      </c>
      <c r="X77" s="83">
        <v>75278663.969999999</v>
      </c>
    </row>
    <row r="78" spans="1:24" s="853" customFormat="1" ht="29.25" customHeight="1">
      <c r="A78" s="906"/>
      <c r="B78" s="910"/>
      <c r="C78" s="1116"/>
      <c r="D78" s="691"/>
      <c r="E78" s="899"/>
      <c r="F78" s="868"/>
      <c r="G78" s="691"/>
      <c r="H78" s="692"/>
      <c r="I78" s="881"/>
      <c r="J78" s="917"/>
      <c r="K78" s="899"/>
      <c r="L78" s="683"/>
      <c r="M78" s="684"/>
      <c r="N78" s="685"/>
      <c r="O78" s="683"/>
      <c r="P78" s="872"/>
      <c r="Q78" s="686"/>
      <c r="R78" s="1793"/>
      <c r="S78" s="1796"/>
      <c r="T78" s="1808"/>
      <c r="U78" s="1811"/>
      <c r="V78" s="1">
        <v>41164</v>
      </c>
      <c r="W78" s="717" t="s">
        <v>587</v>
      </c>
      <c r="X78" s="83">
        <v>79071633.069999993</v>
      </c>
    </row>
    <row r="79" spans="1:24" s="853" customFormat="1" ht="29.25" customHeight="1">
      <c r="A79" s="906"/>
      <c r="B79" s="910"/>
      <c r="C79" s="1116"/>
      <c r="D79" s="691"/>
      <c r="E79" s="899"/>
      <c r="F79" s="868"/>
      <c r="G79" s="691"/>
      <c r="H79" s="692"/>
      <c r="I79" s="881"/>
      <c r="J79" s="917"/>
      <c r="K79" s="899"/>
      <c r="L79" s="683"/>
      <c r="M79" s="684"/>
      <c r="N79" s="685"/>
      <c r="O79" s="683"/>
      <c r="P79" s="872"/>
      <c r="Q79" s="686"/>
      <c r="R79" s="1793"/>
      <c r="S79" s="1796"/>
      <c r="T79" s="1808"/>
      <c r="U79" s="1811"/>
      <c r="V79" s="1">
        <v>41171</v>
      </c>
      <c r="W79" s="717" t="s">
        <v>587</v>
      </c>
      <c r="X79" s="83">
        <v>106300357.38</v>
      </c>
    </row>
    <row r="80" spans="1:24" s="853" customFormat="1" ht="29.25" customHeight="1">
      <c r="A80" s="906"/>
      <c r="B80" s="910"/>
      <c r="C80" s="1116"/>
      <c r="D80" s="691"/>
      <c r="E80" s="899"/>
      <c r="F80" s="868"/>
      <c r="G80" s="691"/>
      <c r="H80" s="692"/>
      <c r="I80" s="881"/>
      <c r="J80" s="917"/>
      <c r="K80" s="899"/>
      <c r="L80" s="683"/>
      <c r="M80" s="684"/>
      <c r="N80" s="685"/>
      <c r="O80" s="683"/>
      <c r="P80" s="872"/>
      <c r="Q80" s="686"/>
      <c r="R80" s="1793"/>
      <c r="S80" s="1796"/>
      <c r="T80" s="1808"/>
      <c r="U80" s="1811"/>
      <c r="V80" s="1">
        <v>41183</v>
      </c>
      <c r="W80" s="717" t="s">
        <v>587</v>
      </c>
      <c r="X80" s="83">
        <v>25909972.469999999</v>
      </c>
    </row>
    <row r="81" spans="1:27" s="853" customFormat="1" ht="29.25" customHeight="1">
      <c r="A81" s="906"/>
      <c r="B81" s="910"/>
      <c r="C81" s="1116"/>
      <c r="D81" s="691"/>
      <c r="E81" s="899"/>
      <c r="F81" s="868"/>
      <c r="G81" s="691"/>
      <c r="H81" s="692"/>
      <c r="I81" s="881"/>
      <c r="J81" s="917"/>
      <c r="K81" s="899"/>
      <c r="L81" s="683"/>
      <c r="M81" s="684"/>
      <c r="N81" s="685"/>
      <c r="O81" s="683"/>
      <c r="P81" s="872"/>
      <c r="Q81" s="686"/>
      <c r="R81" s="1793"/>
      <c r="S81" s="1796"/>
      <c r="T81" s="1808"/>
      <c r="U81" s="1811"/>
      <c r="V81" s="1">
        <v>41264</v>
      </c>
      <c r="W81" s="717" t="s">
        <v>587</v>
      </c>
      <c r="X81" s="83">
        <v>678683.16</v>
      </c>
    </row>
    <row r="82" spans="1:27" s="853" customFormat="1" ht="29.25" customHeight="1">
      <c r="A82" s="906"/>
      <c r="B82" s="910"/>
      <c r="C82" s="1116"/>
      <c r="D82" s="691"/>
      <c r="E82" s="899"/>
      <c r="F82" s="868"/>
      <c r="G82" s="691"/>
      <c r="H82" s="692"/>
      <c r="I82" s="881"/>
      <c r="J82" s="917"/>
      <c r="K82" s="899"/>
      <c r="L82" s="683"/>
      <c r="M82" s="684"/>
      <c r="N82" s="685"/>
      <c r="O82" s="683"/>
      <c r="P82" s="872"/>
      <c r="Q82" s="686"/>
      <c r="R82" s="1804"/>
      <c r="S82" s="1468"/>
      <c r="T82" s="1809"/>
      <c r="U82" s="1812"/>
      <c r="V82" s="1">
        <v>41499</v>
      </c>
      <c r="W82" s="717" t="s">
        <v>1972</v>
      </c>
      <c r="X82" s="83">
        <v>-18405.37</v>
      </c>
    </row>
    <row r="83" spans="1:27" s="853" customFormat="1" ht="29.25" customHeight="1">
      <c r="A83" s="905">
        <v>2</v>
      </c>
      <c r="B83" s="887">
        <v>40088</v>
      </c>
      <c r="C83" s="1115" t="s">
        <v>173</v>
      </c>
      <c r="D83" s="746" t="s">
        <v>125</v>
      </c>
      <c r="E83" s="898" t="s">
        <v>126</v>
      </c>
      <c r="F83" s="867" t="s">
        <v>17</v>
      </c>
      <c r="G83" s="746" t="s">
        <v>170</v>
      </c>
      <c r="H83" s="27">
        <v>2222222222.2199998</v>
      </c>
      <c r="I83" s="880" t="s">
        <v>37</v>
      </c>
      <c r="J83" s="916">
        <v>40259</v>
      </c>
      <c r="K83" s="898">
        <v>6</v>
      </c>
      <c r="L83" s="696">
        <v>2488875000</v>
      </c>
      <c r="M83" s="694">
        <v>40375</v>
      </c>
      <c r="N83" s="712"/>
      <c r="O83" s="696">
        <v>2300847000</v>
      </c>
      <c r="P83" s="913">
        <v>12</v>
      </c>
      <c r="Q83" s="719">
        <v>2128000000</v>
      </c>
      <c r="R83" s="46">
        <v>40679</v>
      </c>
      <c r="S83" s="65">
        <v>30244574.539999999</v>
      </c>
      <c r="T83" s="687">
        <f>Q83-S83</f>
        <v>2097755425.46</v>
      </c>
      <c r="U83" s="11" t="s">
        <v>170</v>
      </c>
      <c r="V83" s="689"/>
      <c r="W83" s="690"/>
      <c r="X83" s="83"/>
      <c r="AA83" s="630"/>
    </row>
    <row r="84" spans="1:27" s="853" customFormat="1" ht="29.25" customHeight="1">
      <c r="A84" s="906"/>
      <c r="B84" s="910"/>
      <c r="C84" s="1116"/>
      <c r="D84" s="691"/>
      <c r="E84" s="899"/>
      <c r="F84" s="868"/>
      <c r="G84" s="691"/>
      <c r="H84" s="692"/>
      <c r="I84" s="881"/>
      <c r="J84" s="917"/>
      <c r="K84" s="899"/>
      <c r="L84" s="683"/>
      <c r="M84" s="684"/>
      <c r="N84" s="685"/>
      <c r="O84" s="683"/>
      <c r="P84" s="872"/>
      <c r="Q84" s="163"/>
      <c r="R84" s="46">
        <v>40708</v>
      </c>
      <c r="S84" s="65">
        <v>88086.85</v>
      </c>
      <c r="T84" s="687">
        <f t="shared" ref="T84:T92" si="3">T83-S84</f>
        <v>2097667338.6100001</v>
      </c>
      <c r="U84" s="11" t="s">
        <v>170</v>
      </c>
      <c r="V84" s="689"/>
      <c r="W84" s="690"/>
      <c r="X84" s="83"/>
      <c r="AA84" s="630"/>
    </row>
    <row r="85" spans="1:27" s="853" customFormat="1" ht="29.25" customHeight="1">
      <c r="A85" s="906"/>
      <c r="B85" s="910"/>
      <c r="C85" s="1116"/>
      <c r="D85" s="691"/>
      <c r="E85" s="899"/>
      <c r="F85" s="868"/>
      <c r="G85" s="691"/>
      <c r="H85" s="692"/>
      <c r="I85" s="881"/>
      <c r="J85" s="917"/>
      <c r="K85" s="899"/>
      <c r="L85" s="683"/>
      <c r="M85" s="684"/>
      <c r="N85" s="685"/>
      <c r="O85" s="683"/>
      <c r="P85" s="872"/>
      <c r="Q85" s="163"/>
      <c r="R85" s="46">
        <v>41032</v>
      </c>
      <c r="S85" s="65">
        <v>80000000</v>
      </c>
      <c r="T85" s="687">
        <f t="shared" si="3"/>
        <v>2017667338.6100001</v>
      </c>
      <c r="U85" s="11" t="s">
        <v>170</v>
      </c>
      <c r="V85" s="689"/>
      <c r="W85" s="690"/>
      <c r="X85" s="83"/>
      <c r="AA85" s="630"/>
    </row>
    <row r="86" spans="1:27" s="853" customFormat="1" ht="29.25" customHeight="1">
      <c r="A86" s="906"/>
      <c r="B86" s="910"/>
      <c r="C86" s="1116"/>
      <c r="D86" s="691"/>
      <c r="E86" s="899"/>
      <c r="F86" s="868"/>
      <c r="G86" s="691"/>
      <c r="H86" s="692"/>
      <c r="I86" s="881"/>
      <c r="J86" s="917"/>
      <c r="K86" s="899"/>
      <c r="L86" s="683"/>
      <c r="M86" s="684"/>
      <c r="N86" s="685"/>
      <c r="O86" s="683"/>
      <c r="P86" s="872"/>
      <c r="Q86" s="163"/>
      <c r="R86" s="46">
        <v>41043</v>
      </c>
      <c r="S86" s="65">
        <v>30000000</v>
      </c>
      <c r="T86" s="687">
        <f t="shared" si="3"/>
        <v>1987667338.6100001</v>
      </c>
      <c r="U86" s="11" t="s">
        <v>170</v>
      </c>
      <c r="V86" s="689"/>
      <c r="W86" s="690"/>
      <c r="X86" s="83"/>
      <c r="AA86" s="630"/>
    </row>
    <row r="87" spans="1:27" s="853" customFormat="1" ht="29.25" customHeight="1">
      <c r="A87" s="906"/>
      <c r="B87" s="910"/>
      <c r="C87" s="1116"/>
      <c r="D87" s="691"/>
      <c r="E87" s="899"/>
      <c r="F87" s="868"/>
      <c r="G87" s="691"/>
      <c r="H87" s="692"/>
      <c r="I87" s="881"/>
      <c r="J87" s="917"/>
      <c r="K87" s="899"/>
      <c r="L87" s="683"/>
      <c r="M87" s="684"/>
      <c r="N87" s="685"/>
      <c r="O87" s="683"/>
      <c r="P87" s="872"/>
      <c r="Q87" s="163"/>
      <c r="R87" s="46">
        <v>41052</v>
      </c>
      <c r="S87" s="65">
        <v>500000000</v>
      </c>
      <c r="T87" s="687">
        <f t="shared" si="3"/>
        <v>1487667338.6100001</v>
      </c>
      <c r="U87" s="11" t="s">
        <v>170</v>
      </c>
      <c r="V87" s="689"/>
      <c r="W87" s="690"/>
      <c r="X87" s="83"/>
      <c r="AA87" s="630"/>
    </row>
    <row r="88" spans="1:27" s="853" customFormat="1" ht="29.25" customHeight="1">
      <c r="A88" s="906"/>
      <c r="B88" s="910"/>
      <c r="C88" s="1116"/>
      <c r="D88" s="691"/>
      <c r="E88" s="899"/>
      <c r="F88" s="868"/>
      <c r="G88" s="691"/>
      <c r="H88" s="692"/>
      <c r="I88" s="881"/>
      <c r="J88" s="917"/>
      <c r="K88" s="899"/>
      <c r="L88" s="683"/>
      <c r="M88" s="684"/>
      <c r="N88" s="685"/>
      <c r="O88" s="683"/>
      <c r="P88" s="872"/>
      <c r="Q88" s="163"/>
      <c r="R88" s="46">
        <v>41074</v>
      </c>
      <c r="S88" s="65">
        <v>44200000</v>
      </c>
      <c r="T88" s="687">
        <f t="shared" si="3"/>
        <v>1443467338.6100001</v>
      </c>
      <c r="U88" s="11" t="s">
        <v>170</v>
      </c>
      <c r="V88" s="689"/>
      <c r="W88" s="690"/>
      <c r="X88" s="83"/>
      <c r="AA88" s="630"/>
    </row>
    <row r="89" spans="1:27" s="853" customFormat="1" ht="29.25" customHeight="1">
      <c r="A89" s="906"/>
      <c r="B89" s="910"/>
      <c r="C89" s="1116"/>
      <c r="D89" s="691"/>
      <c r="E89" s="899"/>
      <c r="F89" s="868"/>
      <c r="G89" s="691"/>
      <c r="H89" s="692"/>
      <c r="I89" s="881"/>
      <c r="J89" s="917"/>
      <c r="K89" s="899"/>
      <c r="L89" s="683"/>
      <c r="M89" s="684"/>
      <c r="N89" s="685"/>
      <c r="O89" s="683"/>
      <c r="P89" s="872"/>
      <c r="Q89" s="163"/>
      <c r="R89" s="46">
        <v>41085</v>
      </c>
      <c r="S89" s="65">
        <v>120000000</v>
      </c>
      <c r="T89" s="687">
        <f t="shared" si="3"/>
        <v>1323467338.6100001</v>
      </c>
      <c r="U89" s="11" t="s">
        <v>170</v>
      </c>
      <c r="V89" s="689"/>
      <c r="W89" s="690"/>
      <c r="X89" s="83"/>
      <c r="AA89" s="630"/>
    </row>
    <row r="90" spans="1:27" s="853" customFormat="1" ht="29.25" customHeight="1">
      <c r="A90" s="906"/>
      <c r="B90" s="910"/>
      <c r="C90" s="1116"/>
      <c r="D90" s="691"/>
      <c r="E90" s="899"/>
      <c r="F90" s="868"/>
      <c r="G90" s="691"/>
      <c r="H90" s="692"/>
      <c r="I90" s="881"/>
      <c r="J90" s="917"/>
      <c r="K90" s="899"/>
      <c r="L90" s="683"/>
      <c r="M90" s="684"/>
      <c r="N90" s="685"/>
      <c r="O90" s="683"/>
      <c r="P90" s="872"/>
      <c r="Q90" s="163"/>
      <c r="R90" s="46">
        <v>41106</v>
      </c>
      <c r="S90" s="65">
        <v>17500000</v>
      </c>
      <c r="T90" s="687">
        <f t="shared" si="3"/>
        <v>1305967338.6100001</v>
      </c>
      <c r="U90" s="11" t="s">
        <v>170</v>
      </c>
      <c r="V90" s="689"/>
      <c r="W90" s="690"/>
      <c r="X90" s="83"/>
      <c r="AA90" s="630"/>
    </row>
    <row r="91" spans="1:27" s="853" customFormat="1" ht="29.25" customHeight="1">
      <c r="A91" s="906"/>
      <c r="B91" s="910"/>
      <c r="C91" s="1116"/>
      <c r="D91" s="691"/>
      <c r="E91" s="899"/>
      <c r="F91" s="868"/>
      <c r="G91" s="691"/>
      <c r="H91" s="692"/>
      <c r="I91" s="881"/>
      <c r="J91" s="917"/>
      <c r="K91" s="899"/>
      <c r="L91" s="683"/>
      <c r="M91" s="684"/>
      <c r="N91" s="685"/>
      <c r="O91" s="683"/>
      <c r="P91" s="872"/>
      <c r="Q91" s="163"/>
      <c r="R91" s="46">
        <v>41117</v>
      </c>
      <c r="S91" s="65">
        <v>450000000</v>
      </c>
      <c r="T91" s="687">
        <f t="shared" si="3"/>
        <v>855967338.61000013</v>
      </c>
      <c r="U91" s="11" t="s">
        <v>170</v>
      </c>
      <c r="V91" s="689"/>
      <c r="W91" s="690"/>
      <c r="X91" s="83"/>
      <c r="AA91" s="630"/>
    </row>
    <row r="92" spans="1:27" s="853" customFormat="1" ht="29.25" customHeight="1">
      <c r="A92" s="906"/>
      <c r="B92" s="910"/>
      <c r="C92" s="1116"/>
      <c r="D92" s="691"/>
      <c r="E92" s="899"/>
      <c r="F92" s="868"/>
      <c r="G92" s="691"/>
      <c r="H92" s="692"/>
      <c r="I92" s="881"/>
      <c r="J92" s="917"/>
      <c r="K92" s="899"/>
      <c r="L92" s="683"/>
      <c r="M92" s="684"/>
      <c r="N92" s="685"/>
      <c r="O92" s="683"/>
      <c r="P92" s="872"/>
      <c r="Q92" s="163"/>
      <c r="R92" s="46">
        <v>41135</v>
      </c>
      <c r="S92" s="65">
        <v>272500000</v>
      </c>
      <c r="T92" s="687">
        <f t="shared" si="3"/>
        <v>583467338.61000013</v>
      </c>
      <c r="U92" s="11" t="s">
        <v>170</v>
      </c>
      <c r="V92" s="689"/>
      <c r="W92" s="690"/>
      <c r="X92" s="83"/>
      <c r="AA92" s="630"/>
    </row>
    <row r="93" spans="1:27" s="853" customFormat="1" ht="29.25" customHeight="1">
      <c r="A93" s="906"/>
      <c r="B93" s="910"/>
      <c r="C93" s="1116"/>
      <c r="D93" s="691"/>
      <c r="E93" s="899"/>
      <c r="F93" s="868"/>
      <c r="G93" s="691"/>
      <c r="H93" s="692"/>
      <c r="I93" s="881"/>
      <c r="J93" s="917"/>
      <c r="K93" s="899"/>
      <c r="L93" s="683"/>
      <c r="M93" s="684"/>
      <c r="N93" s="685"/>
      <c r="O93" s="683"/>
      <c r="P93" s="872"/>
      <c r="Q93" s="163"/>
      <c r="R93" s="1792">
        <v>41143</v>
      </c>
      <c r="S93" s="1795">
        <v>583467338.61000001</v>
      </c>
      <c r="T93" s="1798">
        <f>T92-S93</f>
        <v>0</v>
      </c>
      <c r="U93" s="1801" t="s">
        <v>276</v>
      </c>
      <c r="V93" s="1">
        <v>41185</v>
      </c>
      <c r="W93" s="717" t="s">
        <v>587</v>
      </c>
      <c r="X93" s="83">
        <v>12012957.32</v>
      </c>
      <c r="AA93" s="630"/>
    </row>
    <row r="94" spans="1:27" s="853" customFormat="1" ht="29.25" customHeight="1">
      <c r="A94" s="906"/>
      <c r="B94" s="910"/>
      <c r="C94" s="1116"/>
      <c r="D94" s="691"/>
      <c r="E94" s="899"/>
      <c r="F94" s="868"/>
      <c r="G94" s="691"/>
      <c r="H94" s="692"/>
      <c r="I94" s="881"/>
      <c r="J94" s="917"/>
      <c r="K94" s="899"/>
      <c r="L94" s="683"/>
      <c r="M94" s="684"/>
      <c r="N94" s="685"/>
      <c r="O94" s="683"/>
      <c r="P94" s="872"/>
      <c r="Q94" s="163"/>
      <c r="R94" s="1793"/>
      <c r="S94" s="1796"/>
      <c r="T94" s="1799"/>
      <c r="U94" s="1802"/>
      <c r="V94" s="1">
        <v>41264</v>
      </c>
      <c r="W94" s="717" t="s">
        <v>587</v>
      </c>
      <c r="X94" s="83">
        <v>16967.25</v>
      </c>
      <c r="AA94" s="630"/>
    </row>
    <row r="95" spans="1:27" s="853" customFormat="1" ht="29.25" customHeight="1">
      <c r="A95" s="907"/>
      <c r="B95" s="888"/>
      <c r="C95" s="1117"/>
      <c r="D95" s="747"/>
      <c r="E95" s="713"/>
      <c r="F95" s="869"/>
      <c r="G95" s="747"/>
      <c r="H95" s="139"/>
      <c r="I95" s="882"/>
      <c r="J95" s="919"/>
      <c r="K95" s="713"/>
      <c r="L95" s="714"/>
      <c r="M95" s="684"/>
      <c r="N95" s="685"/>
      <c r="O95" s="683"/>
      <c r="P95" s="872"/>
      <c r="Q95" s="163"/>
      <c r="R95" s="1804"/>
      <c r="S95" s="1468"/>
      <c r="T95" s="1805"/>
      <c r="U95" s="1806"/>
      <c r="V95" s="1">
        <v>41499</v>
      </c>
      <c r="W95" s="717" t="s">
        <v>1972</v>
      </c>
      <c r="X95" s="83">
        <v>-460.14</v>
      </c>
      <c r="AA95" s="630"/>
    </row>
    <row r="96" spans="1:27" s="853" customFormat="1" ht="29.25" customHeight="1">
      <c r="A96" s="906">
        <v>1</v>
      </c>
      <c r="B96" s="910">
        <v>40088</v>
      </c>
      <c r="C96" s="1116" t="s">
        <v>175</v>
      </c>
      <c r="D96" s="691" t="s">
        <v>125</v>
      </c>
      <c r="E96" s="899" t="s">
        <v>126</v>
      </c>
      <c r="F96" s="868" t="s">
        <v>17</v>
      </c>
      <c r="G96" s="691" t="s">
        <v>171</v>
      </c>
      <c r="H96" s="692">
        <v>1111111111.1099999</v>
      </c>
      <c r="I96" s="881" t="s">
        <v>37</v>
      </c>
      <c r="J96" s="917">
        <v>40259</v>
      </c>
      <c r="K96" s="899">
        <v>6</v>
      </c>
      <c r="L96" s="683">
        <v>1244437500</v>
      </c>
      <c r="M96" s="694">
        <v>40375</v>
      </c>
      <c r="N96" s="712"/>
      <c r="O96" s="696">
        <v>694980000</v>
      </c>
      <c r="P96" s="871"/>
      <c r="Q96" s="719">
        <v>528184800</v>
      </c>
      <c r="R96" s="46">
        <v>41135</v>
      </c>
      <c r="S96" s="65">
        <v>90269076.359999999</v>
      </c>
      <c r="T96" s="687">
        <f>Q96-S96</f>
        <v>437915723.63999999</v>
      </c>
      <c r="U96" s="688" t="s">
        <v>571</v>
      </c>
      <c r="V96" s="689"/>
      <c r="W96" s="690"/>
      <c r="X96" s="83"/>
    </row>
    <row r="97" spans="1:24" s="853" customFormat="1" ht="29.25" customHeight="1">
      <c r="A97" s="906"/>
      <c r="B97" s="910"/>
      <c r="C97" s="1116"/>
      <c r="D97" s="691"/>
      <c r="E97" s="899"/>
      <c r="F97" s="868"/>
      <c r="G97" s="691"/>
      <c r="H97" s="692"/>
      <c r="I97" s="881"/>
      <c r="J97" s="917"/>
      <c r="K97" s="899"/>
      <c r="L97" s="683"/>
      <c r="M97" s="684"/>
      <c r="N97" s="685"/>
      <c r="O97" s="683"/>
      <c r="P97" s="872"/>
      <c r="Q97" s="683"/>
      <c r="R97" s="46">
        <v>41169</v>
      </c>
      <c r="S97" s="65">
        <v>8833632.0700000003</v>
      </c>
      <c r="T97" s="687">
        <f>T96-S97</f>
        <v>429082091.56999999</v>
      </c>
      <c r="U97" s="688" t="s">
        <v>571</v>
      </c>
      <c r="V97" s="689"/>
      <c r="W97" s="690"/>
      <c r="X97" s="83"/>
    </row>
    <row r="98" spans="1:24" s="853" customFormat="1" ht="29.25" customHeight="1">
      <c r="A98" s="906"/>
      <c r="B98" s="910"/>
      <c r="C98" s="1116"/>
      <c r="D98" s="691"/>
      <c r="E98" s="899"/>
      <c r="F98" s="868"/>
      <c r="G98" s="691"/>
      <c r="H98" s="692"/>
      <c r="I98" s="881"/>
      <c r="J98" s="917"/>
      <c r="K98" s="899"/>
      <c r="L98" s="683"/>
      <c r="M98" s="684"/>
      <c r="N98" s="685"/>
      <c r="O98" s="683"/>
      <c r="P98" s="872"/>
      <c r="Q98" s="683"/>
      <c r="R98" s="46">
        <v>41197</v>
      </c>
      <c r="S98" s="65">
        <v>10055652.789999999</v>
      </c>
      <c r="T98" s="687">
        <f>T97-S98</f>
        <v>419026438.77999997</v>
      </c>
      <c r="U98" s="688" t="s">
        <v>595</v>
      </c>
      <c r="V98" s="689"/>
      <c r="W98" s="690"/>
      <c r="X98" s="83"/>
    </row>
    <row r="99" spans="1:24" s="853" customFormat="1" ht="29.25" customHeight="1">
      <c r="A99" s="906"/>
      <c r="B99" s="910"/>
      <c r="C99" s="1116"/>
      <c r="D99" s="691"/>
      <c r="E99" s="899"/>
      <c r="F99" s="868"/>
      <c r="G99" s="691"/>
      <c r="H99" s="692"/>
      <c r="I99" s="881"/>
      <c r="J99" s="917"/>
      <c r="K99" s="899"/>
      <c r="L99" s="683"/>
      <c r="M99" s="684"/>
      <c r="N99" s="685"/>
      <c r="O99" s="683"/>
      <c r="P99" s="872"/>
      <c r="Q99" s="683"/>
      <c r="R99" s="1792">
        <v>41218</v>
      </c>
      <c r="S99" s="1795">
        <v>419026438.77999997</v>
      </c>
      <c r="T99" s="1798">
        <f>T98-S99</f>
        <v>0</v>
      </c>
      <c r="U99" s="1810" t="s">
        <v>571</v>
      </c>
      <c r="V99" s="1">
        <v>41218</v>
      </c>
      <c r="W99" s="717" t="s">
        <v>587</v>
      </c>
      <c r="X99" s="83">
        <v>297511707.51999998</v>
      </c>
    </row>
    <row r="100" spans="1:24" s="853" customFormat="1" ht="29.25" customHeight="1">
      <c r="A100" s="907"/>
      <c r="B100" s="888"/>
      <c r="C100" s="1117"/>
      <c r="D100" s="747"/>
      <c r="E100" s="713"/>
      <c r="F100" s="869"/>
      <c r="G100" s="747"/>
      <c r="H100" s="139"/>
      <c r="I100" s="882"/>
      <c r="J100" s="919"/>
      <c r="K100" s="713"/>
      <c r="L100" s="714"/>
      <c r="M100" s="653"/>
      <c r="N100" s="716"/>
      <c r="O100" s="714"/>
      <c r="P100" s="873"/>
      <c r="Q100" s="714"/>
      <c r="R100" s="1804"/>
      <c r="S100" s="1468"/>
      <c r="T100" s="1805"/>
      <c r="U100" s="1812"/>
      <c r="V100" s="1">
        <v>41248</v>
      </c>
      <c r="W100" s="717" t="s">
        <v>587</v>
      </c>
      <c r="X100" s="83">
        <v>57378964.100000001</v>
      </c>
    </row>
    <row r="101" spans="1:24" s="853" customFormat="1" ht="29.25" customHeight="1">
      <c r="A101" s="905">
        <v>2</v>
      </c>
      <c r="B101" s="887">
        <v>40088</v>
      </c>
      <c r="C101" s="1115" t="s">
        <v>175</v>
      </c>
      <c r="D101" s="746" t="s">
        <v>125</v>
      </c>
      <c r="E101" s="898" t="s">
        <v>126</v>
      </c>
      <c r="F101" s="867" t="s">
        <v>17</v>
      </c>
      <c r="G101" s="746" t="s">
        <v>170</v>
      </c>
      <c r="H101" s="27">
        <v>2222222222.2199998</v>
      </c>
      <c r="I101" s="880" t="s">
        <v>37</v>
      </c>
      <c r="J101" s="916">
        <v>40259</v>
      </c>
      <c r="K101" s="898">
        <v>6</v>
      </c>
      <c r="L101" s="696">
        <v>2488875000</v>
      </c>
      <c r="M101" s="694">
        <v>40375</v>
      </c>
      <c r="N101" s="712"/>
      <c r="O101" s="696">
        <v>1389960000</v>
      </c>
      <c r="P101" s="871"/>
      <c r="Q101" s="719">
        <v>1053000000</v>
      </c>
      <c r="R101" s="46">
        <v>41121</v>
      </c>
      <c r="S101" s="65">
        <v>175000000</v>
      </c>
      <c r="T101" s="687">
        <f>Q101-S101</f>
        <v>878000000</v>
      </c>
      <c r="U101" s="11" t="s">
        <v>170</v>
      </c>
      <c r="V101" s="689"/>
      <c r="W101" s="690"/>
      <c r="X101" s="83"/>
    </row>
    <row r="102" spans="1:24" s="853" customFormat="1" ht="29.25" customHeight="1">
      <c r="A102" s="906"/>
      <c r="B102" s="910"/>
      <c r="C102" s="1116"/>
      <c r="D102" s="691"/>
      <c r="E102" s="899"/>
      <c r="F102" s="868"/>
      <c r="G102" s="691"/>
      <c r="H102" s="692"/>
      <c r="I102" s="881"/>
      <c r="J102" s="917"/>
      <c r="K102" s="899"/>
      <c r="L102" s="683"/>
      <c r="M102" s="684"/>
      <c r="N102" s="685"/>
      <c r="O102" s="683"/>
      <c r="P102" s="872"/>
      <c r="Q102" s="683"/>
      <c r="R102" s="46">
        <v>41135</v>
      </c>
      <c r="S102" s="65">
        <v>5539055.4100000001</v>
      </c>
      <c r="T102" s="687">
        <f t="shared" ref="T102:T107" si="4">T101-S102</f>
        <v>872460944.59000003</v>
      </c>
      <c r="U102" s="11" t="s">
        <v>170</v>
      </c>
      <c r="V102" s="689"/>
      <c r="W102" s="690"/>
      <c r="X102" s="83"/>
    </row>
    <row r="103" spans="1:24" s="853" customFormat="1" ht="29.25" customHeight="1">
      <c r="A103" s="906"/>
      <c r="B103" s="910"/>
      <c r="C103" s="1116"/>
      <c r="D103" s="691"/>
      <c r="E103" s="899"/>
      <c r="F103" s="868"/>
      <c r="G103" s="691"/>
      <c r="H103" s="692"/>
      <c r="I103" s="881"/>
      <c r="J103" s="917"/>
      <c r="K103" s="899"/>
      <c r="L103" s="683"/>
      <c r="M103" s="684"/>
      <c r="N103" s="685"/>
      <c r="O103" s="683"/>
      <c r="P103" s="872"/>
      <c r="Q103" s="683"/>
      <c r="R103" s="46">
        <v>41152</v>
      </c>
      <c r="S103" s="65">
        <v>16000000</v>
      </c>
      <c r="T103" s="687">
        <f t="shared" si="4"/>
        <v>856460944.59000003</v>
      </c>
      <c r="U103" s="11" t="s">
        <v>170</v>
      </c>
      <c r="V103" s="689"/>
      <c r="W103" s="690"/>
      <c r="X103" s="83"/>
    </row>
    <row r="104" spans="1:24" s="853" customFormat="1" ht="29.25" customHeight="1">
      <c r="A104" s="906"/>
      <c r="B104" s="910"/>
      <c r="C104" s="1116"/>
      <c r="D104" s="691"/>
      <c r="E104" s="899"/>
      <c r="F104" s="868"/>
      <c r="G104" s="691"/>
      <c r="H104" s="692"/>
      <c r="I104" s="881"/>
      <c r="J104" s="917"/>
      <c r="K104" s="899"/>
      <c r="L104" s="683"/>
      <c r="M104" s="684"/>
      <c r="N104" s="685"/>
      <c r="O104" s="683"/>
      <c r="P104" s="872"/>
      <c r="Q104" s="683"/>
      <c r="R104" s="46">
        <v>41169</v>
      </c>
      <c r="S104" s="65">
        <v>1667352.47</v>
      </c>
      <c r="T104" s="687">
        <f t="shared" si="4"/>
        <v>854793592.12</v>
      </c>
      <c r="U104" s="11" t="s">
        <v>170</v>
      </c>
      <c r="V104" s="689"/>
      <c r="W104" s="690"/>
      <c r="X104" s="83"/>
    </row>
    <row r="105" spans="1:24" s="853" customFormat="1" ht="29.25" customHeight="1">
      <c r="A105" s="906"/>
      <c r="B105" s="910"/>
      <c r="C105" s="1116"/>
      <c r="D105" s="691"/>
      <c r="E105" s="899"/>
      <c r="F105" s="868"/>
      <c r="G105" s="691"/>
      <c r="H105" s="692"/>
      <c r="I105" s="881"/>
      <c r="J105" s="917"/>
      <c r="K105" s="899"/>
      <c r="L105" s="683"/>
      <c r="M105" s="684"/>
      <c r="N105" s="685"/>
      <c r="O105" s="683"/>
      <c r="P105" s="872"/>
      <c r="Q105" s="683"/>
      <c r="R105" s="46">
        <v>41180</v>
      </c>
      <c r="S105" s="65">
        <v>35000000</v>
      </c>
      <c r="T105" s="687">
        <f t="shared" si="4"/>
        <v>819793592.12</v>
      </c>
      <c r="U105" s="11" t="s">
        <v>170</v>
      </c>
      <c r="V105" s="689"/>
      <c r="W105" s="690"/>
      <c r="X105" s="83"/>
    </row>
    <row r="106" spans="1:24" s="853" customFormat="1" ht="29.25" customHeight="1">
      <c r="A106" s="906"/>
      <c r="B106" s="910"/>
      <c r="C106" s="1116"/>
      <c r="D106" s="691"/>
      <c r="E106" s="899"/>
      <c r="F106" s="868"/>
      <c r="G106" s="691"/>
      <c r="H106" s="692"/>
      <c r="I106" s="881"/>
      <c r="J106" s="917"/>
      <c r="K106" s="899"/>
      <c r="L106" s="683"/>
      <c r="M106" s="684"/>
      <c r="N106" s="685"/>
      <c r="O106" s="683"/>
      <c r="P106" s="872"/>
      <c r="Q106" s="683"/>
      <c r="R106" s="46">
        <v>41197</v>
      </c>
      <c r="S106" s="65">
        <v>25334218.41</v>
      </c>
      <c r="T106" s="687">
        <f t="shared" si="4"/>
        <v>794459373.71000004</v>
      </c>
      <c r="U106" s="11" t="s">
        <v>170</v>
      </c>
      <c r="V106" s="689"/>
      <c r="W106" s="690"/>
      <c r="X106" s="83"/>
    </row>
    <row r="107" spans="1:24" s="853" customFormat="1" ht="29.25" customHeight="1">
      <c r="A107" s="906"/>
      <c r="B107" s="910"/>
      <c r="C107" s="1116"/>
      <c r="D107" s="691"/>
      <c r="E107" s="899"/>
      <c r="F107" s="868"/>
      <c r="G107" s="691"/>
      <c r="H107" s="692"/>
      <c r="I107" s="881"/>
      <c r="J107" s="917"/>
      <c r="K107" s="899"/>
      <c r="L107" s="683"/>
      <c r="M107" s="684"/>
      <c r="N107" s="685"/>
      <c r="O107" s="683"/>
      <c r="P107" s="872"/>
      <c r="Q107" s="683"/>
      <c r="R107" s="1792">
        <v>41200</v>
      </c>
      <c r="S107" s="1795">
        <v>794459373.71000004</v>
      </c>
      <c r="T107" s="1798">
        <f t="shared" si="4"/>
        <v>0</v>
      </c>
      <c r="U107" s="1801" t="s">
        <v>276</v>
      </c>
      <c r="V107" s="1">
        <v>41218</v>
      </c>
      <c r="W107" s="717" t="s">
        <v>587</v>
      </c>
      <c r="X107" s="83">
        <v>8289430.8300000001</v>
      </c>
    </row>
    <row r="108" spans="1:24" s="853" customFormat="1" ht="29.25" customHeight="1">
      <c r="A108" s="906"/>
      <c r="B108" s="910"/>
      <c r="C108" s="1116"/>
      <c r="D108" s="691"/>
      <c r="E108" s="899"/>
      <c r="F108" s="868"/>
      <c r="G108" s="691"/>
      <c r="H108" s="692"/>
      <c r="I108" s="881"/>
      <c r="J108" s="917"/>
      <c r="K108" s="899"/>
      <c r="L108" s="683"/>
      <c r="M108" s="653"/>
      <c r="N108" s="716"/>
      <c r="O108" s="714"/>
      <c r="P108" s="873"/>
      <c r="Q108" s="720"/>
      <c r="R108" s="1804"/>
      <c r="S108" s="1468"/>
      <c r="T108" s="1805"/>
      <c r="U108" s="1806"/>
      <c r="V108" s="1">
        <v>41248</v>
      </c>
      <c r="W108" s="717" t="s">
        <v>587</v>
      </c>
      <c r="X108" s="83">
        <v>1433088.17</v>
      </c>
    </row>
    <row r="109" spans="1:24" s="853" customFormat="1" ht="29.25" customHeight="1">
      <c r="A109" s="905">
        <v>1</v>
      </c>
      <c r="B109" s="887">
        <v>40116</v>
      </c>
      <c r="C109" s="1118" t="s">
        <v>236</v>
      </c>
      <c r="D109" s="746" t="s">
        <v>125</v>
      </c>
      <c r="E109" s="898" t="s">
        <v>126</v>
      </c>
      <c r="F109" s="867" t="s">
        <v>17</v>
      </c>
      <c r="G109" s="746" t="s">
        <v>171</v>
      </c>
      <c r="H109" s="27">
        <v>1111111111.1099999</v>
      </c>
      <c r="I109" s="880" t="s">
        <v>37</v>
      </c>
      <c r="J109" s="916">
        <v>40259</v>
      </c>
      <c r="K109" s="898">
        <v>6</v>
      </c>
      <c r="L109" s="696">
        <v>1271337500</v>
      </c>
      <c r="M109" s="684">
        <v>40375</v>
      </c>
      <c r="N109" s="685"/>
      <c r="O109" s="683">
        <v>1243275000</v>
      </c>
      <c r="P109" s="872"/>
      <c r="Q109" s="686">
        <v>1117399170</v>
      </c>
      <c r="R109" s="505">
        <v>40953</v>
      </c>
      <c r="S109" s="83">
        <v>87099564.5</v>
      </c>
      <c r="T109" s="721">
        <f>Q109-S109</f>
        <v>1030299605.5</v>
      </c>
      <c r="U109" s="722" t="s">
        <v>571</v>
      </c>
      <c r="V109" s="689"/>
      <c r="W109" s="690"/>
      <c r="X109" s="83"/>
    </row>
    <row r="110" spans="1:24" s="853" customFormat="1" ht="29.25" customHeight="1">
      <c r="A110" s="906"/>
      <c r="B110" s="910"/>
      <c r="C110" s="1119"/>
      <c r="D110" s="691"/>
      <c r="E110" s="899"/>
      <c r="F110" s="868"/>
      <c r="G110" s="691"/>
      <c r="H110" s="692"/>
      <c r="I110" s="881"/>
      <c r="J110" s="917"/>
      <c r="K110" s="899"/>
      <c r="L110" s="683"/>
      <c r="M110" s="684"/>
      <c r="N110" s="685"/>
      <c r="O110" s="683"/>
      <c r="P110" s="872"/>
      <c r="Q110" s="686"/>
      <c r="R110" s="46">
        <v>40982</v>
      </c>
      <c r="S110" s="65">
        <v>99462002.689999998</v>
      </c>
      <c r="T110" s="687">
        <f t="shared" ref="T110:T117" si="5">T109-S110</f>
        <v>930837602.80999994</v>
      </c>
      <c r="U110" s="688" t="s">
        <v>571</v>
      </c>
      <c r="V110" s="689"/>
      <c r="W110" s="690"/>
      <c r="X110" s="83"/>
    </row>
    <row r="111" spans="1:24" s="853" customFormat="1" ht="29.25" customHeight="1">
      <c r="A111" s="906"/>
      <c r="B111" s="910"/>
      <c r="C111" s="1119"/>
      <c r="D111" s="691"/>
      <c r="E111" s="899"/>
      <c r="F111" s="868"/>
      <c r="G111" s="691"/>
      <c r="H111" s="692"/>
      <c r="I111" s="881"/>
      <c r="J111" s="917"/>
      <c r="K111" s="899"/>
      <c r="L111" s="683"/>
      <c r="M111" s="684"/>
      <c r="N111" s="685"/>
      <c r="O111" s="683"/>
      <c r="P111" s="872"/>
      <c r="Q111" s="686"/>
      <c r="R111" s="46">
        <v>41043</v>
      </c>
      <c r="S111" s="65">
        <v>74999625</v>
      </c>
      <c r="T111" s="687">
        <f t="shared" si="5"/>
        <v>855837977.80999994</v>
      </c>
      <c r="U111" s="688" t="s">
        <v>571</v>
      </c>
      <c r="V111" s="689"/>
      <c r="W111" s="690"/>
      <c r="X111" s="83"/>
    </row>
    <row r="112" spans="1:24" s="853" customFormat="1" ht="29.25" customHeight="1">
      <c r="A112" s="906"/>
      <c r="B112" s="910"/>
      <c r="C112" s="1119"/>
      <c r="D112" s="691"/>
      <c r="E112" s="899"/>
      <c r="F112" s="868"/>
      <c r="G112" s="691"/>
      <c r="H112" s="692"/>
      <c r="I112" s="881"/>
      <c r="J112" s="917"/>
      <c r="K112" s="899"/>
      <c r="L112" s="683"/>
      <c r="M112" s="684"/>
      <c r="N112" s="685"/>
      <c r="O112" s="683"/>
      <c r="P112" s="872"/>
      <c r="Q112" s="686"/>
      <c r="R112" s="46">
        <v>41106</v>
      </c>
      <c r="S112" s="65">
        <v>18749906.25</v>
      </c>
      <c r="T112" s="687">
        <f t="shared" si="5"/>
        <v>837088071.55999994</v>
      </c>
      <c r="U112" s="688" t="s">
        <v>571</v>
      </c>
      <c r="V112" s="689"/>
      <c r="W112" s="690"/>
      <c r="X112" s="83"/>
    </row>
    <row r="113" spans="1:24" s="853" customFormat="1" ht="29.25" customHeight="1">
      <c r="A113" s="906"/>
      <c r="B113" s="910"/>
      <c r="C113" s="1119"/>
      <c r="D113" s="691"/>
      <c r="E113" s="899"/>
      <c r="F113" s="868"/>
      <c r="G113" s="691"/>
      <c r="H113" s="692"/>
      <c r="I113" s="881"/>
      <c r="J113" s="917"/>
      <c r="K113" s="899"/>
      <c r="L113" s="683"/>
      <c r="M113" s="684"/>
      <c r="N113" s="685"/>
      <c r="O113" s="683"/>
      <c r="P113" s="872"/>
      <c r="Q113" s="686"/>
      <c r="R113" s="46">
        <v>41135</v>
      </c>
      <c r="S113" s="65">
        <v>68399658</v>
      </c>
      <c r="T113" s="687">
        <f t="shared" si="5"/>
        <v>768688413.55999994</v>
      </c>
      <c r="U113" s="688" t="s">
        <v>571</v>
      </c>
      <c r="V113" s="689"/>
      <c r="W113" s="690"/>
      <c r="X113" s="83"/>
    </row>
    <row r="114" spans="1:24" s="853" customFormat="1" ht="29.25" customHeight="1">
      <c r="A114" s="906"/>
      <c r="B114" s="910"/>
      <c r="C114" s="1119"/>
      <c r="D114" s="691"/>
      <c r="E114" s="899"/>
      <c r="F114" s="868"/>
      <c r="G114" s="691"/>
      <c r="H114" s="692"/>
      <c r="I114" s="881"/>
      <c r="J114" s="917"/>
      <c r="K114" s="899"/>
      <c r="L114" s="683"/>
      <c r="M114" s="684"/>
      <c r="N114" s="685"/>
      <c r="O114" s="683"/>
      <c r="P114" s="872"/>
      <c r="Q114" s="686"/>
      <c r="R114" s="46">
        <v>41169</v>
      </c>
      <c r="S114" s="65">
        <v>124999375</v>
      </c>
      <c r="T114" s="687">
        <f t="shared" si="5"/>
        <v>643689038.55999994</v>
      </c>
      <c r="U114" s="688" t="s">
        <v>571</v>
      </c>
      <c r="V114" s="689"/>
      <c r="W114" s="690"/>
      <c r="X114" s="83"/>
    </row>
    <row r="115" spans="1:24" s="853" customFormat="1" ht="29.25" customHeight="1">
      <c r="A115" s="906"/>
      <c r="B115" s="910"/>
      <c r="C115" s="1119"/>
      <c r="D115" s="691"/>
      <c r="E115" s="899"/>
      <c r="F115" s="868"/>
      <c r="G115" s="691"/>
      <c r="H115" s="692"/>
      <c r="I115" s="881"/>
      <c r="J115" s="917"/>
      <c r="K115" s="899"/>
      <c r="L115" s="683"/>
      <c r="M115" s="684"/>
      <c r="N115" s="685"/>
      <c r="O115" s="683"/>
      <c r="P115" s="872"/>
      <c r="Q115" s="686"/>
      <c r="R115" s="46">
        <v>41197</v>
      </c>
      <c r="S115" s="65">
        <v>240673796.63</v>
      </c>
      <c r="T115" s="687">
        <f t="shared" si="5"/>
        <v>403015241.92999995</v>
      </c>
      <c r="U115" s="688" t="s">
        <v>595</v>
      </c>
      <c r="V115" s="689"/>
      <c r="W115" s="690"/>
      <c r="X115" s="83"/>
    </row>
    <row r="116" spans="1:24" s="853" customFormat="1" ht="29.25" customHeight="1">
      <c r="A116" s="906"/>
      <c r="B116" s="910"/>
      <c r="C116" s="1119"/>
      <c r="D116" s="691"/>
      <c r="E116" s="899"/>
      <c r="F116" s="868"/>
      <c r="G116" s="691"/>
      <c r="H116" s="692"/>
      <c r="I116" s="881"/>
      <c r="J116" s="917"/>
      <c r="K116" s="899"/>
      <c r="L116" s="683"/>
      <c r="M116" s="684"/>
      <c r="N116" s="685"/>
      <c r="O116" s="683"/>
      <c r="P116" s="872"/>
      <c r="Q116" s="686"/>
      <c r="R116" s="46">
        <v>41228</v>
      </c>
      <c r="S116" s="65">
        <v>45764825.109999999</v>
      </c>
      <c r="T116" s="687">
        <f t="shared" si="5"/>
        <v>357250416.81999993</v>
      </c>
      <c r="U116" s="688" t="s">
        <v>595</v>
      </c>
      <c r="V116" s="689"/>
      <c r="W116" s="690"/>
      <c r="X116" s="83"/>
    </row>
    <row r="117" spans="1:24" s="853" customFormat="1" ht="29.25" customHeight="1">
      <c r="A117" s="906"/>
      <c r="B117" s="910"/>
      <c r="C117" s="1119"/>
      <c r="D117" s="691"/>
      <c r="E117" s="899"/>
      <c r="F117" s="868"/>
      <c r="G117" s="691"/>
      <c r="H117" s="692"/>
      <c r="I117" s="881"/>
      <c r="J117" s="917"/>
      <c r="K117" s="899"/>
      <c r="L117" s="683"/>
      <c r="M117" s="684"/>
      <c r="N117" s="685"/>
      <c r="O117" s="683"/>
      <c r="P117" s="872"/>
      <c r="Q117" s="686"/>
      <c r="R117" s="46">
        <v>41257</v>
      </c>
      <c r="S117" s="65">
        <v>24588926.239999998</v>
      </c>
      <c r="T117" s="687">
        <f t="shared" si="5"/>
        <v>332661490.57999992</v>
      </c>
      <c r="U117" s="688" t="s">
        <v>595</v>
      </c>
      <c r="V117" s="689"/>
      <c r="W117" s="690"/>
      <c r="X117" s="83"/>
    </row>
    <row r="118" spans="1:24" s="853" customFormat="1" ht="29.25" customHeight="1">
      <c r="A118" s="906"/>
      <c r="B118" s="910"/>
      <c r="C118" s="1119"/>
      <c r="D118" s="691"/>
      <c r="E118" s="899"/>
      <c r="F118" s="868"/>
      <c r="G118" s="691"/>
      <c r="H118" s="692"/>
      <c r="I118" s="881"/>
      <c r="J118" s="917"/>
      <c r="K118" s="899"/>
      <c r="L118" s="683"/>
      <c r="M118" s="684"/>
      <c r="N118" s="685"/>
      <c r="O118" s="683"/>
      <c r="P118" s="872"/>
      <c r="Q118" s="686"/>
      <c r="R118" s="46">
        <v>41289</v>
      </c>
      <c r="S118" s="65">
        <v>30470429.449999999</v>
      </c>
      <c r="T118" s="687">
        <f>T117-S118</f>
        <v>302191061.12999994</v>
      </c>
      <c r="U118" s="688" t="s">
        <v>571</v>
      </c>
      <c r="V118" s="689"/>
      <c r="W118" s="690"/>
      <c r="X118" s="83"/>
    </row>
    <row r="119" spans="1:24" s="853" customFormat="1" ht="29.25" customHeight="1">
      <c r="A119" s="906"/>
      <c r="B119" s="910"/>
      <c r="C119" s="1119"/>
      <c r="D119" s="691"/>
      <c r="E119" s="899"/>
      <c r="F119" s="868"/>
      <c r="G119" s="691"/>
      <c r="H119" s="692"/>
      <c r="I119" s="881"/>
      <c r="J119" s="917"/>
      <c r="K119" s="899"/>
      <c r="L119" s="683"/>
      <c r="M119" s="684"/>
      <c r="N119" s="685"/>
      <c r="O119" s="683"/>
      <c r="P119" s="872"/>
      <c r="Q119" s="686"/>
      <c r="R119" s="46">
        <v>41319</v>
      </c>
      <c r="S119" s="65">
        <v>295328635.73000002</v>
      </c>
      <c r="T119" s="687">
        <f>T118-S119</f>
        <v>6862425.3999999166</v>
      </c>
      <c r="U119" s="688" t="s">
        <v>571</v>
      </c>
      <c r="V119" s="689"/>
      <c r="W119" s="690"/>
      <c r="X119" s="83"/>
    </row>
    <row r="120" spans="1:24" s="853" customFormat="1" ht="29.25" customHeight="1">
      <c r="A120" s="906"/>
      <c r="B120" s="910"/>
      <c r="C120" s="1119"/>
      <c r="D120" s="691"/>
      <c r="E120" s="899"/>
      <c r="F120" s="868"/>
      <c r="G120" s="691"/>
      <c r="H120" s="692"/>
      <c r="I120" s="881"/>
      <c r="J120" s="917"/>
      <c r="K120" s="899"/>
      <c r="L120" s="683"/>
      <c r="M120" s="684"/>
      <c r="N120" s="685"/>
      <c r="O120" s="683"/>
      <c r="P120" s="872"/>
      <c r="Q120" s="686"/>
      <c r="R120" s="1792">
        <v>41326</v>
      </c>
      <c r="S120" s="1795">
        <v>6862425.4000000004</v>
      </c>
      <c r="T120" s="1798">
        <f>ROUND(T119-S120,0)</f>
        <v>0</v>
      </c>
      <c r="U120" s="1810" t="s">
        <v>571</v>
      </c>
      <c r="V120" s="1">
        <v>41326</v>
      </c>
      <c r="W120" s="717" t="s">
        <v>587</v>
      </c>
      <c r="X120" s="83">
        <v>184431858.11000001</v>
      </c>
    </row>
    <row r="121" spans="1:24" s="853" customFormat="1" ht="29.25" customHeight="1">
      <c r="A121" s="906"/>
      <c r="B121" s="910"/>
      <c r="C121" s="1119"/>
      <c r="D121" s="691"/>
      <c r="E121" s="899"/>
      <c r="F121" s="868"/>
      <c r="G121" s="691"/>
      <c r="H121" s="692"/>
      <c r="I121" s="881"/>
      <c r="J121" s="917"/>
      <c r="K121" s="899"/>
      <c r="L121" s="683"/>
      <c r="M121" s="684"/>
      <c r="N121" s="685"/>
      <c r="O121" s="683"/>
      <c r="P121" s="872"/>
      <c r="Q121" s="686"/>
      <c r="R121" s="1793"/>
      <c r="S121" s="1796"/>
      <c r="T121" s="1799"/>
      <c r="U121" s="1811"/>
      <c r="V121" s="1">
        <v>41332</v>
      </c>
      <c r="W121" s="717" t="s">
        <v>587</v>
      </c>
      <c r="X121" s="83">
        <v>20999895</v>
      </c>
    </row>
    <row r="122" spans="1:24" s="853" customFormat="1" ht="29.25" customHeight="1">
      <c r="A122" s="906"/>
      <c r="B122" s="910"/>
      <c r="C122" s="1119"/>
      <c r="D122" s="691"/>
      <c r="E122" s="899"/>
      <c r="F122" s="868"/>
      <c r="G122" s="691"/>
      <c r="H122" s="692"/>
      <c r="I122" s="881"/>
      <c r="J122" s="917"/>
      <c r="K122" s="899"/>
      <c r="L122" s="683"/>
      <c r="M122" s="684"/>
      <c r="N122" s="685"/>
      <c r="O122" s="683"/>
      <c r="P122" s="872"/>
      <c r="Q122" s="686"/>
      <c r="R122" s="1793"/>
      <c r="S122" s="1796"/>
      <c r="T122" s="1799"/>
      <c r="U122" s="1811"/>
      <c r="V122" s="1">
        <v>41347</v>
      </c>
      <c r="W122" s="717" t="s">
        <v>587</v>
      </c>
      <c r="X122" s="83">
        <v>156174219.13</v>
      </c>
    </row>
    <row r="123" spans="1:24" s="853" customFormat="1" ht="29.25" customHeight="1">
      <c r="A123" s="906"/>
      <c r="B123" s="910"/>
      <c r="C123" s="1119"/>
      <c r="D123" s="691"/>
      <c r="E123" s="899"/>
      <c r="F123" s="868"/>
      <c r="G123" s="691"/>
      <c r="H123" s="692"/>
      <c r="I123" s="881"/>
      <c r="J123" s="917"/>
      <c r="K123" s="899"/>
      <c r="L123" s="683"/>
      <c r="M123" s="684"/>
      <c r="N123" s="685"/>
      <c r="O123" s="683"/>
      <c r="P123" s="872"/>
      <c r="Q123" s="686"/>
      <c r="R123" s="1793"/>
      <c r="S123" s="1796"/>
      <c r="T123" s="1799"/>
      <c r="U123" s="1811"/>
      <c r="V123" s="1">
        <v>41383</v>
      </c>
      <c r="W123" s="717" t="s">
        <v>587</v>
      </c>
      <c r="X123" s="83">
        <v>105620440.95</v>
      </c>
    </row>
    <row r="124" spans="1:24" s="853" customFormat="1" ht="29.25" customHeight="1">
      <c r="A124" s="906"/>
      <c r="B124" s="910"/>
      <c r="C124" s="1119"/>
      <c r="D124" s="691"/>
      <c r="E124" s="899"/>
      <c r="F124" s="868"/>
      <c r="G124" s="691"/>
      <c r="H124" s="692"/>
      <c r="I124" s="881"/>
      <c r="J124" s="917"/>
      <c r="K124" s="899"/>
      <c r="L124" s="683"/>
      <c r="M124" s="684"/>
      <c r="N124" s="685"/>
      <c r="O124" s="683"/>
      <c r="P124" s="872"/>
      <c r="Q124" s="686"/>
      <c r="R124" s="1793"/>
      <c r="S124" s="1796"/>
      <c r="T124" s="1799"/>
      <c r="U124" s="1811"/>
      <c r="V124" s="1">
        <v>41389</v>
      </c>
      <c r="W124" s="717" t="s">
        <v>587</v>
      </c>
      <c r="X124" s="83">
        <v>42099442.159999996</v>
      </c>
    </row>
    <row r="125" spans="1:24" s="853" customFormat="1" ht="29.25" customHeight="1">
      <c r="A125" s="906"/>
      <c r="B125" s="910"/>
      <c r="C125" s="1119"/>
      <c r="D125" s="691"/>
      <c r="E125" s="899"/>
      <c r="F125" s="868"/>
      <c r="G125" s="691"/>
      <c r="H125" s="692"/>
      <c r="I125" s="881"/>
      <c r="J125" s="917"/>
      <c r="K125" s="899"/>
      <c r="L125" s="683"/>
      <c r="M125" s="684"/>
      <c r="N125" s="685"/>
      <c r="O125" s="683"/>
      <c r="P125" s="872"/>
      <c r="Q125" s="686"/>
      <c r="R125" s="1804"/>
      <c r="S125" s="1468"/>
      <c r="T125" s="1805"/>
      <c r="U125" s="1812"/>
      <c r="V125" s="1">
        <v>41423</v>
      </c>
      <c r="W125" s="717" t="s">
        <v>587</v>
      </c>
      <c r="X125" s="83">
        <v>49225243.869999997</v>
      </c>
    </row>
    <row r="126" spans="1:24" s="853" customFormat="1" ht="29.25" customHeight="1">
      <c r="A126" s="905">
        <v>2</v>
      </c>
      <c r="B126" s="887">
        <v>40116</v>
      </c>
      <c r="C126" s="1118" t="s">
        <v>565</v>
      </c>
      <c r="D126" s="746" t="s">
        <v>125</v>
      </c>
      <c r="E126" s="898" t="s">
        <v>126</v>
      </c>
      <c r="F126" s="867" t="s">
        <v>17</v>
      </c>
      <c r="G126" s="746" t="s">
        <v>170</v>
      </c>
      <c r="H126" s="27">
        <v>2222222222.2199998</v>
      </c>
      <c r="I126" s="880" t="s">
        <v>37</v>
      </c>
      <c r="J126" s="916">
        <v>40259</v>
      </c>
      <c r="K126" s="898">
        <v>6</v>
      </c>
      <c r="L126" s="696">
        <v>2542675000</v>
      </c>
      <c r="M126" s="694">
        <v>40375</v>
      </c>
      <c r="N126" s="712"/>
      <c r="O126" s="696">
        <v>2486550000</v>
      </c>
      <c r="P126" s="871"/>
      <c r="Q126" s="719">
        <v>2234798340</v>
      </c>
      <c r="R126" s="1">
        <v>40953</v>
      </c>
      <c r="S126" s="65">
        <v>174200000</v>
      </c>
      <c r="T126" s="687">
        <f>Q126-S126</f>
        <v>2060598340</v>
      </c>
      <c r="U126" s="11" t="s">
        <v>170</v>
      </c>
      <c r="V126" s="689"/>
      <c r="W126" s="690"/>
      <c r="X126" s="83"/>
    </row>
    <row r="127" spans="1:24" s="853" customFormat="1" ht="29.25" customHeight="1">
      <c r="A127" s="906"/>
      <c r="B127" s="910"/>
      <c r="C127" s="1119"/>
      <c r="D127" s="691"/>
      <c r="E127" s="899"/>
      <c r="F127" s="868"/>
      <c r="G127" s="691"/>
      <c r="H127" s="692"/>
      <c r="I127" s="881"/>
      <c r="J127" s="917"/>
      <c r="K127" s="899"/>
      <c r="L127" s="683"/>
      <c r="M127" s="684"/>
      <c r="N127" s="685"/>
      <c r="O127" s="683"/>
      <c r="P127" s="872"/>
      <c r="Q127" s="683"/>
      <c r="R127" s="1">
        <v>40982</v>
      </c>
      <c r="S127" s="65">
        <v>198925000.00000006</v>
      </c>
      <c r="T127" s="687">
        <f t="shared" ref="T127:T132" si="6">T126-S127</f>
        <v>1861673340</v>
      </c>
      <c r="U127" s="11" t="s">
        <v>170</v>
      </c>
      <c r="V127" s="689"/>
      <c r="W127" s="690"/>
      <c r="X127" s="83"/>
    </row>
    <row r="128" spans="1:24" s="853" customFormat="1" ht="29.25" customHeight="1">
      <c r="A128" s="906"/>
      <c r="B128" s="910"/>
      <c r="C128" s="1119"/>
      <c r="D128" s="691"/>
      <c r="E128" s="899"/>
      <c r="F128" s="868"/>
      <c r="G128" s="691"/>
      <c r="H128" s="692"/>
      <c r="I128" s="881"/>
      <c r="J128" s="917"/>
      <c r="K128" s="899"/>
      <c r="L128" s="683"/>
      <c r="M128" s="684"/>
      <c r="N128" s="685"/>
      <c r="O128" s="683"/>
      <c r="P128" s="872"/>
      <c r="Q128" s="163"/>
      <c r="R128" s="46">
        <v>41043</v>
      </c>
      <c r="S128" s="65">
        <v>150000000</v>
      </c>
      <c r="T128" s="687">
        <f t="shared" si="6"/>
        <v>1711673340</v>
      </c>
      <c r="U128" s="11" t="s">
        <v>170</v>
      </c>
      <c r="V128" s="689"/>
      <c r="W128" s="690"/>
      <c r="X128" s="83"/>
    </row>
    <row r="129" spans="1:24" s="853" customFormat="1" ht="29.25" customHeight="1">
      <c r="A129" s="906"/>
      <c r="B129" s="910"/>
      <c r="C129" s="1119"/>
      <c r="D129" s="691"/>
      <c r="E129" s="899"/>
      <c r="F129" s="868"/>
      <c r="G129" s="691"/>
      <c r="H129" s="692"/>
      <c r="I129" s="881"/>
      <c r="J129" s="917"/>
      <c r="K129" s="899"/>
      <c r="L129" s="683"/>
      <c r="M129" s="684"/>
      <c r="N129" s="685"/>
      <c r="O129" s="683"/>
      <c r="P129" s="872"/>
      <c r="Q129" s="163"/>
      <c r="R129" s="46">
        <v>41106</v>
      </c>
      <c r="S129" s="65">
        <v>37500000</v>
      </c>
      <c r="T129" s="687">
        <f t="shared" si="6"/>
        <v>1674173340</v>
      </c>
      <c r="U129" s="11" t="s">
        <v>170</v>
      </c>
      <c r="V129" s="689"/>
      <c r="W129" s="690"/>
      <c r="X129" s="83"/>
    </row>
    <row r="130" spans="1:24" s="853" customFormat="1" ht="29.25" customHeight="1">
      <c r="A130" s="906"/>
      <c r="B130" s="910"/>
      <c r="C130" s="1119"/>
      <c r="D130" s="691"/>
      <c r="E130" s="899"/>
      <c r="F130" s="868"/>
      <c r="G130" s="691"/>
      <c r="H130" s="692"/>
      <c r="I130" s="881"/>
      <c r="J130" s="917"/>
      <c r="K130" s="899"/>
      <c r="L130" s="683"/>
      <c r="M130" s="684"/>
      <c r="N130" s="685"/>
      <c r="O130" s="683"/>
      <c r="P130" s="872"/>
      <c r="Q130" s="163"/>
      <c r="R130" s="46">
        <v>41135</v>
      </c>
      <c r="S130" s="65">
        <v>136800000</v>
      </c>
      <c r="T130" s="687">
        <f t="shared" si="6"/>
        <v>1537373340</v>
      </c>
      <c r="U130" s="11" t="s">
        <v>170</v>
      </c>
      <c r="V130" s="689"/>
      <c r="W130" s="690"/>
      <c r="X130" s="83"/>
    </row>
    <row r="131" spans="1:24" s="853" customFormat="1" ht="29.25" customHeight="1">
      <c r="A131" s="906"/>
      <c r="B131" s="910"/>
      <c r="C131" s="1119"/>
      <c r="D131" s="691"/>
      <c r="E131" s="899"/>
      <c r="F131" s="868"/>
      <c r="G131" s="691"/>
      <c r="H131" s="692"/>
      <c r="I131" s="881"/>
      <c r="J131" s="917"/>
      <c r="K131" s="899"/>
      <c r="L131" s="683"/>
      <c r="M131" s="684"/>
      <c r="N131" s="685"/>
      <c r="O131" s="683"/>
      <c r="P131" s="872"/>
      <c r="Q131" s="163"/>
      <c r="R131" s="46">
        <v>41169</v>
      </c>
      <c r="S131" s="65">
        <v>250000000</v>
      </c>
      <c r="T131" s="687">
        <f t="shared" si="6"/>
        <v>1287373340</v>
      </c>
      <c r="U131" s="11" t="s">
        <v>170</v>
      </c>
      <c r="V131" s="689"/>
      <c r="W131" s="690"/>
      <c r="X131" s="83"/>
    </row>
    <row r="132" spans="1:24" s="853" customFormat="1" ht="29.25" customHeight="1">
      <c r="A132" s="906"/>
      <c r="B132" s="910"/>
      <c r="C132" s="1119"/>
      <c r="D132" s="691"/>
      <c r="E132" s="899"/>
      <c r="F132" s="868"/>
      <c r="G132" s="691"/>
      <c r="H132" s="692"/>
      <c r="I132" s="881"/>
      <c r="J132" s="917"/>
      <c r="K132" s="899"/>
      <c r="L132" s="683"/>
      <c r="M132" s="684"/>
      <c r="N132" s="685"/>
      <c r="O132" s="683"/>
      <c r="P132" s="872"/>
      <c r="Q132" s="163"/>
      <c r="R132" s="46">
        <v>41197</v>
      </c>
      <c r="S132" s="65">
        <v>481350000</v>
      </c>
      <c r="T132" s="687">
        <f t="shared" si="6"/>
        <v>806023340</v>
      </c>
      <c r="U132" s="11" t="s">
        <v>170</v>
      </c>
      <c r="V132" s="689"/>
      <c r="W132" s="690"/>
      <c r="X132" s="83"/>
    </row>
    <row r="133" spans="1:24" s="853" customFormat="1" ht="29.25" customHeight="1">
      <c r="A133" s="906"/>
      <c r="B133" s="910"/>
      <c r="C133" s="1119"/>
      <c r="D133" s="691"/>
      <c r="E133" s="899"/>
      <c r="F133" s="868"/>
      <c r="G133" s="691"/>
      <c r="H133" s="692"/>
      <c r="I133" s="881"/>
      <c r="J133" s="917"/>
      <c r="K133" s="899"/>
      <c r="L133" s="683"/>
      <c r="M133" s="684"/>
      <c r="N133" s="685"/>
      <c r="O133" s="683"/>
      <c r="P133" s="872"/>
      <c r="Q133" s="163"/>
      <c r="R133" s="46">
        <v>41228</v>
      </c>
      <c r="S133" s="65">
        <v>274590323.62</v>
      </c>
      <c r="T133" s="687">
        <f>T132-S133</f>
        <v>531433016.38</v>
      </c>
      <c r="U133" s="11" t="s">
        <v>170</v>
      </c>
      <c r="V133" s="689"/>
      <c r="W133" s="690"/>
      <c r="X133" s="83"/>
    </row>
    <row r="134" spans="1:24" s="853" customFormat="1" ht="29.25" customHeight="1">
      <c r="A134" s="906"/>
      <c r="B134" s="910"/>
      <c r="C134" s="1119"/>
      <c r="D134" s="691"/>
      <c r="E134" s="899"/>
      <c r="F134" s="868"/>
      <c r="G134" s="691"/>
      <c r="H134" s="692"/>
      <c r="I134" s="881"/>
      <c r="J134" s="917"/>
      <c r="K134" s="899"/>
      <c r="L134" s="683"/>
      <c r="M134" s="684"/>
      <c r="N134" s="685"/>
      <c r="O134" s="683"/>
      <c r="P134" s="872"/>
      <c r="Q134" s="163"/>
      <c r="R134" s="46">
        <v>41257</v>
      </c>
      <c r="S134" s="65">
        <v>147534295.13999999</v>
      </c>
      <c r="T134" s="687">
        <f>T133-S134</f>
        <v>383898721.24000001</v>
      </c>
      <c r="U134" s="11" t="s">
        <v>170</v>
      </c>
      <c r="V134" s="689"/>
      <c r="W134" s="690"/>
      <c r="X134" s="83"/>
    </row>
    <row r="135" spans="1:24" s="853" customFormat="1" ht="29.25" customHeight="1">
      <c r="A135" s="906"/>
      <c r="B135" s="910"/>
      <c r="C135" s="1119"/>
      <c r="D135" s="691"/>
      <c r="E135" s="899"/>
      <c r="F135" s="868"/>
      <c r="G135" s="691"/>
      <c r="H135" s="692"/>
      <c r="I135" s="881"/>
      <c r="J135" s="917"/>
      <c r="K135" s="899"/>
      <c r="L135" s="683"/>
      <c r="M135" s="684"/>
      <c r="N135" s="685"/>
      <c r="O135" s="683"/>
      <c r="P135" s="872"/>
      <c r="Q135" s="163"/>
      <c r="R135" s="46">
        <v>41289</v>
      </c>
      <c r="S135" s="65">
        <v>182823490.78999999</v>
      </c>
      <c r="T135" s="687">
        <f>T134-S135</f>
        <v>201075230.45000002</v>
      </c>
      <c r="U135" s="11" t="s">
        <v>170</v>
      </c>
      <c r="V135" s="689"/>
      <c r="W135" s="690"/>
      <c r="X135" s="83"/>
    </row>
    <row r="136" spans="1:24" s="853" customFormat="1" ht="29.25" customHeight="1">
      <c r="A136" s="906"/>
      <c r="B136" s="910"/>
      <c r="C136" s="1119"/>
      <c r="D136" s="691"/>
      <c r="E136" s="899"/>
      <c r="F136" s="868"/>
      <c r="G136" s="691"/>
      <c r="H136" s="692"/>
      <c r="I136" s="881"/>
      <c r="J136" s="917"/>
      <c r="K136" s="899"/>
      <c r="L136" s="683"/>
      <c r="M136" s="684"/>
      <c r="N136" s="685"/>
      <c r="O136" s="683"/>
      <c r="P136" s="872"/>
      <c r="Q136" s="163"/>
      <c r="R136" s="1792">
        <v>41319</v>
      </c>
      <c r="S136" s="1795">
        <v>201075230.44999999</v>
      </c>
      <c r="T136" s="1798">
        <f>T135-S136</f>
        <v>0</v>
      </c>
      <c r="U136" s="1801" t="s">
        <v>276</v>
      </c>
      <c r="V136" s="1">
        <v>41383</v>
      </c>
      <c r="W136" s="717" t="s">
        <v>587</v>
      </c>
      <c r="X136" s="83">
        <v>17118005.079999998</v>
      </c>
    </row>
    <row r="137" spans="1:24" s="853" customFormat="1" ht="29.25" customHeight="1">
      <c r="A137" s="906"/>
      <c r="B137" s="910"/>
      <c r="C137" s="1119"/>
      <c r="D137" s="691"/>
      <c r="E137" s="899"/>
      <c r="F137" s="868"/>
      <c r="G137" s="691"/>
      <c r="H137" s="692"/>
      <c r="I137" s="881"/>
      <c r="J137" s="917"/>
      <c r="K137" s="899"/>
      <c r="L137" s="683"/>
      <c r="M137" s="684"/>
      <c r="N137" s="685"/>
      <c r="O137" s="683"/>
      <c r="P137" s="872"/>
      <c r="Q137" s="163"/>
      <c r="R137" s="1793"/>
      <c r="S137" s="1796"/>
      <c r="T137" s="1799"/>
      <c r="U137" s="1802"/>
      <c r="V137" s="1">
        <v>41389</v>
      </c>
      <c r="W137" s="717" t="s">
        <v>587</v>
      </c>
      <c r="X137" s="83">
        <v>1052496.58</v>
      </c>
    </row>
    <row r="138" spans="1:24" s="853" customFormat="1" ht="29.25" customHeight="1">
      <c r="A138" s="906"/>
      <c r="B138" s="910"/>
      <c r="C138" s="1119"/>
      <c r="D138" s="691"/>
      <c r="E138" s="899"/>
      <c r="F138" s="868"/>
      <c r="G138" s="691"/>
      <c r="H138" s="692"/>
      <c r="I138" s="881"/>
      <c r="J138" s="917"/>
      <c r="K138" s="899"/>
      <c r="L138" s="683"/>
      <c r="M138" s="684"/>
      <c r="N138" s="685"/>
      <c r="O138" s="683"/>
      <c r="P138" s="872"/>
      <c r="Q138" s="163"/>
      <c r="R138" s="1804"/>
      <c r="S138" s="1468"/>
      <c r="T138" s="1805"/>
      <c r="U138" s="1806"/>
      <c r="V138" s="1">
        <v>41423</v>
      </c>
      <c r="W138" s="717" t="s">
        <v>587</v>
      </c>
      <c r="X138" s="83">
        <v>1230643.3999999999</v>
      </c>
    </row>
    <row r="139" spans="1:24" s="853" customFormat="1" ht="29.25" customHeight="1">
      <c r="A139" s="905">
        <v>1</v>
      </c>
      <c r="B139" s="887">
        <v>40121</v>
      </c>
      <c r="C139" s="1120" t="s">
        <v>241</v>
      </c>
      <c r="D139" s="746" t="s">
        <v>125</v>
      </c>
      <c r="E139" s="898" t="s">
        <v>126</v>
      </c>
      <c r="F139" s="867" t="s">
        <v>17</v>
      </c>
      <c r="G139" s="746" t="s">
        <v>171</v>
      </c>
      <c r="H139" s="27">
        <v>1111111111.1099999</v>
      </c>
      <c r="I139" s="880" t="s">
        <v>37</v>
      </c>
      <c r="J139" s="916">
        <v>40259</v>
      </c>
      <c r="K139" s="898">
        <v>6</v>
      </c>
      <c r="L139" s="920">
        <v>1244437500</v>
      </c>
      <c r="M139" s="694">
        <v>40375</v>
      </c>
      <c r="N139" s="712"/>
      <c r="O139" s="696">
        <v>620578257.86000001</v>
      </c>
      <c r="P139" s="871"/>
      <c r="Q139" s="696">
        <v>620578257.86000001</v>
      </c>
      <c r="R139" s="46">
        <v>40616</v>
      </c>
      <c r="S139" s="65">
        <v>1202957.26</v>
      </c>
      <c r="T139" s="718">
        <f>Q139-S139</f>
        <v>619375300.60000002</v>
      </c>
      <c r="U139" s="688" t="s">
        <v>571</v>
      </c>
      <c r="V139" s="689"/>
      <c r="W139" s="690"/>
      <c r="X139" s="83"/>
    </row>
    <row r="140" spans="1:24" s="853" customFormat="1" ht="29.25" customHeight="1">
      <c r="A140" s="906"/>
      <c r="B140" s="910"/>
      <c r="C140" s="1121"/>
      <c r="D140" s="691"/>
      <c r="E140" s="899"/>
      <c r="F140" s="868"/>
      <c r="G140" s="691"/>
      <c r="H140" s="692"/>
      <c r="I140" s="881"/>
      <c r="J140" s="917"/>
      <c r="K140" s="899"/>
      <c r="L140" s="683"/>
      <c r="M140" s="684"/>
      <c r="N140" s="685"/>
      <c r="O140" s="683"/>
      <c r="P140" s="872"/>
      <c r="Q140" s="686"/>
      <c r="R140" s="46">
        <v>40647</v>
      </c>
      <c r="S140" s="65">
        <v>3521835.36</v>
      </c>
      <c r="T140" s="718">
        <f t="shared" ref="T140:T145" si="7">T139-S140</f>
        <v>615853465.24000001</v>
      </c>
      <c r="U140" s="688" t="s">
        <v>571</v>
      </c>
      <c r="V140" s="689"/>
      <c r="W140" s="690"/>
      <c r="X140" s="83"/>
    </row>
    <row r="141" spans="1:24" s="853" customFormat="1" ht="29.25" customHeight="1">
      <c r="A141" s="906"/>
      <c r="B141" s="910"/>
      <c r="C141" s="1121"/>
      <c r="D141" s="691"/>
      <c r="E141" s="899"/>
      <c r="F141" s="868"/>
      <c r="G141" s="691"/>
      <c r="H141" s="692"/>
      <c r="I141" s="881"/>
      <c r="J141" s="917"/>
      <c r="K141" s="899"/>
      <c r="L141" s="683"/>
      <c r="M141" s="684"/>
      <c r="N141" s="685"/>
      <c r="O141" s="683"/>
      <c r="P141" s="872"/>
      <c r="Q141" s="686"/>
      <c r="R141" s="46">
        <v>41135</v>
      </c>
      <c r="S141" s="65">
        <v>104959250.54000001</v>
      </c>
      <c r="T141" s="718">
        <f t="shared" si="7"/>
        <v>510894214.69999999</v>
      </c>
      <c r="U141" s="688" t="s">
        <v>571</v>
      </c>
      <c r="V141" s="689"/>
      <c r="W141" s="690"/>
      <c r="X141" s="83"/>
    </row>
    <row r="142" spans="1:24" s="853" customFormat="1" ht="29.25" customHeight="1">
      <c r="A142" s="906"/>
      <c r="B142" s="910"/>
      <c r="C142" s="1121"/>
      <c r="D142" s="691"/>
      <c r="E142" s="899"/>
      <c r="F142" s="868"/>
      <c r="G142" s="691"/>
      <c r="H142" s="692"/>
      <c r="I142" s="881"/>
      <c r="J142" s="917"/>
      <c r="K142" s="899"/>
      <c r="L142" s="683"/>
      <c r="M142" s="684"/>
      <c r="N142" s="685"/>
      <c r="O142" s="683"/>
      <c r="P142" s="872"/>
      <c r="Q142" s="686"/>
      <c r="R142" s="46">
        <v>41169</v>
      </c>
      <c r="S142" s="65">
        <v>72640244.909999996</v>
      </c>
      <c r="T142" s="718">
        <f t="shared" si="7"/>
        <v>438253969.78999996</v>
      </c>
      <c r="U142" s="688" t="s">
        <v>571</v>
      </c>
      <c r="V142" s="689"/>
      <c r="W142" s="690"/>
      <c r="X142" s="83"/>
    </row>
    <row r="143" spans="1:24" s="853" customFormat="1" ht="29.25" customHeight="1">
      <c r="A143" s="906"/>
      <c r="B143" s="910"/>
      <c r="C143" s="1121"/>
      <c r="D143" s="691"/>
      <c r="E143" s="899"/>
      <c r="F143" s="868"/>
      <c r="G143" s="691"/>
      <c r="H143" s="692"/>
      <c r="I143" s="881"/>
      <c r="J143" s="917"/>
      <c r="K143" s="899"/>
      <c r="L143" s="683"/>
      <c r="M143" s="684"/>
      <c r="N143" s="685"/>
      <c r="O143" s="683"/>
      <c r="P143" s="872"/>
      <c r="Q143" s="686"/>
      <c r="R143" s="46">
        <v>41180</v>
      </c>
      <c r="S143" s="65">
        <v>180999095</v>
      </c>
      <c r="T143" s="718">
        <f t="shared" si="7"/>
        <v>257254874.78999996</v>
      </c>
      <c r="U143" s="688" t="s">
        <v>571</v>
      </c>
      <c r="V143" s="689"/>
      <c r="W143" s="690"/>
      <c r="X143" s="83"/>
    </row>
    <row r="144" spans="1:24" s="853" customFormat="1" ht="29.25" customHeight="1">
      <c r="A144" s="906"/>
      <c r="B144" s="910"/>
      <c r="C144" s="1121"/>
      <c r="D144" s="691"/>
      <c r="E144" s="899"/>
      <c r="F144" s="868"/>
      <c r="G144" s="691"/>
      <c r="H144" s="692"/>
      <c r="I144" s="881"/>
      <c r="J144" s="917"/>
      <c r="K144" s="899"/>
      <c r="L144" s="683"/>
      <c r="M144" s="684"/>
      <c r="N144" s="685"/>
      <c r="O144" s="683"/>
      <c r="P144" s="872"/>
      <c r="Q144" s="686"/>
      <c r="R144" s="46">
        <v>41197</v>
      </c>
      <c r="S144" s="65">
        <v>134999325</v>
      </c>
      <c r="T144" s="718">
        <f t="shared" si="7"/>
        <v>122255549.78999996</v>
      </c>
      <c r="U144" s="688" t="s">
        <v>595</v>
      </c>
      <c r="V144" s="689"/>
      <c r="W144" s="690"/>
      <c r="X144" s="83"/>
    </row>
    <row r="145" spans="1:24" s="853" customFormat="1" ht="29.25" customHeight="1">
      <c r="A145" s="906"/>
      <c r="B145" s="910"/>
      <c r="C145" s="1121"/>
      <c r="D145" s="691"/>
      <c r="E145" s="899"/>
      <c r="F145" s="868"/>
      <c r="G145" s="691"/>
      <c r="H145" s="692"/>
      <c r="I145" s="881"/>
      <c r="J145" s="917"/>
      <c r="K145" s="899"/>
      <c r="L145" s="683"/>
      <c r="M145" s="684"/>
      <c r="N145" s="685"/>
      <c r="O145" s="683"/>
      <c r="P145" s="872"/>
      <c r="Q145" s="686"/>
      <c r="R145" s="1792">
        <v>41201</v>
      </c>
      <c r="S145" s="1795">
        <v>122255549.79000001</v>
      </c>
      <c r="T145" s="1807">
        <f t="shared" si="7"/>
        <v>0</v>
      </c>
      <c r="U145" s="1810" t="s">
        <v>595</v>
      </c>
      <c r="V145" s="1">
        <v>41201</v>
      </c>
      <c r="W145" s="717" t="s">
        <v>587</v>
      </c>
      <c r="X145" s="83">
        <v>147464888.30000001</v>
      </c>
    </row>
    <row r="146" spans="1:24" s="853" customFormat="1" ht="29.25" customHeight="1">
      <c r="A146" s="906"/>
      <c r="B146" s="910"/>
      <c r="C146" s="1121"/>
      <c r="D146" s="691"/>
      <c r="E146" s="899"/>
      <c r="F146" s="868"/>
      <c r="G146" s="691"/>
      <c r="H146" s="692"/>
      <c r="I146" s="881"/>
      <c r="J146" s="917"/>
      <c r="K146" s="899"/>
      <c r="L146" s="683"/>
      <c r="M146" s="684"/>
      <c r="N146" s="685"/>
      <c r="O146" s="683"/>
      <c r="P146" s="872"/>
      <c r="Q146" s="686"/>
      <c r="R146" s="1793"/>
      <c r="S146" s="1796"/>
      <c r="T146" s="1808"/>
      <c r="U146" s="1811"/>
      <c r="V146" s="1">
        <v>41215</v>
      </c>
      <c r="W146" s="717" t="s">
        <v>587</v>
      </c>
      <c r="X146" s="83">
        <v>148749256.25</v>
      </c>
    </row>
    <row r="147" spans="1:24" s="853" customFormat="1" ht="29.25" customHeight="1">
      <c r="A147" s="906"/>
      <c r="B147" s="910"/>
      <c r="C147" s="1121"/>
      <c r="D147" s="691"/>
      <c r="E147" s="899"/>
      <c r="F147" s="868"/>
      <c r="G147" s="691"/>
      <c r="H147" s="692"/>
      <c r="I147" s="881"/>
      <c r="J147" s="917"/>
      <c r="K147" s="899"/>
      <c r="L147" s="683"/>
      <c r="M147" s="684"/>
      <c r="N147" s="685"/>
      <c r="O147" s="683"/>
      <c r="P147" s="872"/>
      <c r="Q147" s="686"/>
      <c r="R147" s="1804"/>
      <c r="S147" s="1468"/>
      <c r="T147" s="1809"/>
      <c r="U147" s="1812"/>
      <c r="V147" s="1">
        <v>41264</v>
      </c>
      <c r="W147" s="717" t="s">
        <v>587</v>
      </c>
      <c r="X147" s="83">
        <v>549997.25</v>
      </c>
    </row>
    <row r="148" spans="1:24" s="853" customFormat="1" ht="29.25" customHeight="1">
      <c r="A148" s="905">
        <v>2</v>
      </c>
      <c r="B148" s="887">
        <v>40121</v>
      </c>
      <c r="C148" s="1120" t="s">
        <v>241</v>
      </c>
      <c r="D148" s="746" t="s">
        <v>125</v>
      </c>
      <c r="E148" s="898" t="s">
        <v>126</v>
      </c>
      <c r="F148" s="867" t="s">
        <v>17</v>
      </c>
      <c r="G148" s="746" t="s">
        <v>170</v>
      </c>
      <c r="H148" s="27">
        <v>2222222222.2199998</v>
      </c>
      <c r="I148" s="880" t="s">
        <v>37</v>
      </c>
      <c r="J148" s="916">
        <v>40259</v>
      </c>
      <c r="K148" s="898">
        <v>6</v>
      </c>
      <c r="L148" s="696">
        <v>2488875000</v>
      </c>
      <c r="M148" s="694">
        <v>40375</v>
      </c>
      <c r="N148" s="712"/>
      <c r="O148" s="696">
        <v>1241156515.72</v>
      </c>
      <c r="P148" s="871"/>
      <c r="Q148" s="719">
        <v>1241000000</v>
      </c>
      <c r="R148" s="46">
        <v>40676</v>
      </c>
      <c r="S148" s="65">
        <v>13531529.58</v>
      </c>
      <c r="T148" s="687">
        <f>Q148-S148</f>
        <v>1227468470.4200001</v>
      </c>
      <c r="U148" s="11" t="s">
        <v>170</v>
      </c>
      <c r="V148" s="689"/>
      <c r="W148" s="690"/>
      <c r="X148" s="83"/>
    </row>
    <row r="149" spans="1:24" s="853" customFormat="1" ht="29.25" customHeight="1">
      <c r="A149" s="906"/>
      <c r="B149" s="910"/>
      <c r="C149" s="1121"/>
      <c r="D149" s="691"/>
      <c r="E149" s="899"/>
      <c r="F149" s="868"/>
      <c r="G149" s="691"/>
      <c r="H149" s="692"/>
      <c r="I149" s="881"/>
      <c r="J149" s="917"/>
      <c r="K149" s="899"/>
      <c r="L149" s="715"/>
      <c r="M149" s="684"/>
      <c r="N149" s="685"/>
      <c r="O149" s="683"/>
      <c r="P149" s="872"/>
      <c r="Q149" s="683"/>
      <c r="R149" s="46">
        <v>41121</v>
      </c>
      <c r="S149" s="65">
        <v>618750000</v>
      </c>
      <c r="T149" s="687">
        <f t="shared" ref="T149:T155" si="8">T148-S149</f>
        <v>608718470.42000008</v>
      </c>
      <c r="U149" s="11" t="s">
        <v>170</v>
      </c>
      <c r="V149" s="689"/>
      <c r="W149" s="690"/>
      <c r="X149" s="83"/>
    </row>
    <row r="150" spans="1:24" s="853" customFormat="1" ht="29.25" customHeight="1">
      <c r="A150" s="906"/>
      <c r="B150" s="910"/>
      <c r="C150" s="1121"/>
      <c r="D150" s="691"/>
      <c r="E150" s="899"/>
      <c r="F150" s="868"/>
      <c r="G150" s="691"/>
      <c r="H150" s="692"/>
      <c r="I150" s="881"/>
      <c r="J150" s="917"/>
      <c r="K150" s="899"/>
      <c r="L150" s="715"/>
      <c r="M150" s="684"/>
      <c r="N150" s="685"/>
      <c r="O150" s="683"/>
      <c r="P150" s="872"/>
      <c r="Q150" s="683"/>
      <c r="R150" s="46">
        <v>41130</v>
      </c>
      <c r="S150" s="65">
        <v>151006173</v>
      </c>
      <c r="T150" s="687">
        <f t="shared" si="8"/>
        <v>457712297.42000008</v>
      </c>
      <c r="U150" s="11" t="s">
        <v>170</v>
      </c>
      <c r="V150" s="689"/>
      <c r="W150" s="690"/>
      <c r="X150" s="83"/>
    </row>
    <row r="151" spans="1:24" s="853" customFormat="1" ht="29.25" customHeight="1">
      <c r="A151" s="906"/>
      <c r="B151" s="910"/>
      <c r="C151" s="1121"/>
      <c r="D151" s="691"/>
      <c r="E151" s="899"/>
      <c r="F151" s="868"/>
      <c r="G151" s="691"/>
      <c r="H151" s="692"/>
      <c r="I151" s="881"/>
      <c r="J151" s="917"/>
      <c r="K151" s="899"/>
      <c r="L151" s="715"/>
      <c r="M151" s="684"/>
      <c r="N151" s="685"/>
      <c r="O151" s="683"/>
      <c r="P151" s="872"/>
      <c r="Q151" s="683"/>
      <c r="R151" s="46">
        <v>41135</v>
      </c>
      <c r="S151" s="65">
        <v>11008652</v>
      </c>
      <c r="T151" s="687">
        <f t="shared" si="8"/>
        <v>446703645.42000008</v>
      </c>
      <c r="U151" s="11" t="s">
        <v>170</v>
      </c>
      <c r="V151" s="689"/>
      <c r="W151" s="690"/>
      <c r="X151" s="83"/>
    </row>
    <row r="152" spans="1:24" s="853" customFormat="1" ht="29.25" customHeight="1">
      <c r="A152" s="906"/>
      <c r="B152" s="910"/>
      <c r="C152" s="1121"/>
      <c r="D152" s="691"/>
      <c r="E152" s="899"/>
      <c r="F152" s="868"/>
      <c r="G152" s="691"/>
      <c r="H152" s="692"/>
      <c r="I152" s="881"/>
      <c r="J152" s="917"/>
      <c r="K152" s="899"/>
      <c r="L152" s="683"/>
      <c r="M152" s="684"/>
      <c r="N152" s="685"/>
      <c r="O152" s="683"/>
      <c r="P152" s="872"/>
      <c r="Q152" s="683"/>
      <c r="R152" s="46">
        <v>41144</v>
      </c>
      <c r="S152" s="65">
        <v>160493230</v>
      </c>
      <c r="T152" s="687">
        <f t="shared" si="8"/>
        <v>286210415.42000008</v>
      </c>
      <c r="U152" s="11" t="s">
        <v>170</v>
      </c>
      <c r="V152" s="689"/>
      <c r="W152" s="690"/>
      <c r="X152" s="83"/>
    </row>
    <row r="153" spans="1:24" s="853" customFormat="1" ht="29.25" customHeight="1">
      <c r="A153" s="906"/>
      <c r="B153" s="910"/>
      <c r="C153" s="1121"/>
      <c r="D153" s="691"/>
      <c r="E153" s="899"/>
      <c r="F153" s="868"/>
      <c r="G153" s="691"/>
      <c r="H153" s="692"/>
      <c r="I153" s="881"/>
      <c r="J153" s="917"/>
      <c r="K153" s="899"/>
      <c r="L153" s="715"/>
      <c r="M153" s="684"/>
      <c r="N153" s="685"/>
      <c r="O153" s="683"/>
      <c r="P153" s="872"/>
      <c r="Q153" s="683"/>
      <c r="R153" s="46">
        <v>41150</v>
      </c>
      <c r="S153" s="65">
        <v>103706836</v>
      </c>
      <c r="T153" s="687">
        <f t="shared" si="8"/>
        <v>182503579.42000008</v>
      </c>
      <c r="U153" s="11" t="s">
        <v>170</v>
      </c>
      <c r="V153" s="689"/>
      <c r="W153" s="690"/>
      <c r="X153" s="83"/>
    </row>
    <row r="154" spans="1:24" s="853" customFormat="1" ht="29.25" customHeight="1">
      <c r="A154" s="906"/>
      <c r="B154" s="910"/>
      <c r="C154" s="1121"/>
      <c r="D154" s="691"/>
      <c r="E154" s="899"/>
      <c r="F154" s="868"/>
      <c r="G154" s="691"/>
      <c r="H154" s="692"/>
      <c r="I154" s="881"/>
      <c r="J154" s="917"/>
      <c r="K154" s="899"/>
      <c r="L154" s="715"/>
      <c r="M154" s="684"/>
      <c r="N154" s="685"/>
      <c r="O154" s="683"/>
      <c r="P154" s="872"/>
      <c r="Q154" s="683"/>
      <c r="R154" s="46">
        <v>41169</v>
      </c>
      <c r="S154" s="65">
        <v>20637409.699999999</v>
      </c>
      <c r="T154" s="687">
        <f t="shared" si="8"/>
        <v>161866169.72000009</v>
      </c>
      <c r="U154" s="11" t="s">
        <v>170</v>
      </c>
      <c r="V154" s="689"/>
      <c r="W154" s="690"/>
      <c r="X154" s="83"/>
    </row>
    <row r="155" spans="1:24" s="853" customFormat="1" ht="29.25" customHeight="1">
      <c r="A155" s="906"/>
      <c r="B155" s="910"/>
      <c r="C155" s="1121"/>
      <c r="D155" s="691"/>
      <c r="E155" s="899"/>
      <c r="F155" s="868"/>
      <c r="G155" s="691"/>
      <c r="H155" s="692"/>
      <c r="I155" s="881"/>
      <c r="J155" s="917"/>
      <c r="K155" s="899"/>
      <c r="L155" s="683"/>
      <c r="M155" s="684"/>
      <c r="N155" s="685"/>
      <c r="O155" s="683"/>
      <c r="P155" s="872"/>
      <c r="Q155" s="683"/>
      <c r="R155" s="1792">
        <v>41173</v>
      </c>
      <c r="S155" s="1795">
        <v>161866169.72</v>
      </c>
      <c r="T155" s="1798">
        <f t="shared" si="8"/>
        <v>0</v>
      </c>
      <c r="U155" s="1801" t="s">
        <v>276</v>
      </c>
      <c r="V155" s="1">
        <v>41201</v>
      </c>
      <c r="W155" s="717" t="s">
        <v>587</v>
      </c>
      <c r="X155" s="83">
        <v>6789287.0700000003</v>
      </c>
    </row>
    <row r="156" spans="1:24" s="853" customFormat="1" ht="29.25" customHeight="1">
      <c r="A156" s="906"/>
      <c r="B156" s="910"/>
      <c r="C156" s="1121"/>
      <c r="D156" s="691"/>
      <c r="E156" s="899"/>
      <c r="F156" s="868"/>
      <c r="G156" s="691"/>
      <c r="H156" s="692"/>
      <c r="I156" s="881"/>
      <c r="J156" s="917"/>
      <c r="K156" s="899"/>
      <c r="L156" s="683"/>
      <c r="M156" s="684"/>
      <c r="N156" s="685"/>
      <c r="O156" s="683"/>
      <c r="P156" s="872"/>
      <c r="Q156" s="683"/>
      <c r="R156" s="1793"/>
      <c r="S156" s="1796"/>
      <c r="T156" s="1799"/>
      <c r="U156" s="1802"/>
      <c r="V156" s="1">
        <v>41215</v>
      </c>
      <c r="W156" s="717" t="s">
        <v>587</v>
      </c>
      <c r="X156" s="83">
        <v>3718768.59</v>
      </c>
    </row>
    <row r="157" spans="1:24" s="853" customFormat="1" ht="29.25" customHeight="1">
      <c r="A157" s="907"/>
      <c r="B157" s="888"/>
      <c r="C157" s="1122"/>
      <c r="D157" s="747"/>
      <c r="E157" s="713"/>
      <c r="F157" s="869"/>
      <c r="G157" s="747"/>
      <c r="H157" s="139"/>
      <c r="I157" s="882"/>
      <c r="J157" s="919"/>
      <c r="K157" s="713"/>
      <c r="L157" s="683"/>
      <c r="M157" s="684"/>
      <c r="N157" s="685"/>
      <c r="O157" s="683"/>
      <c r="P157" s="872"/>
      <c r="Q157" s="683"/>
      <c r="R157" s="1804"/>
      <c r="S157" s="1468"/>
      <c r="T157" s="1805"/>
      <c r="U157" s="1806"/>
      <c r="V157" s="1">
        <v>41264</v>
      </c>
      <c r="W157" s="717" t="s">
        <v>587</v>
      </c>
      <c r="X157" s="83">
        <v>13750.07</v>
      </c>
    </row>
    <row r="158" spans="1:24" s="853" customFormat="1" ht="29.25" customHeight="1">
      <c r="A158" s="906">
        <v>1</v>
      </c>
      <c r="B158" s="910">
        <v>40142</v>
      </c>
      <c r="C158" s="1121" t="s">
        <v>243</v>
      </c>
      <c r="D158" s="691" t="s">
        <v>125</v>
      </c>
      <c r="E158" s="899" t="s">
        <v>126</v>
      </c>
      <c r="F158" s="868" t="s">
        <v>17</v>
      </c>
      <c r="G158" s="691" t="s">
        <v>171</v>
      </c>
      <c r="H158" s="692">
        <v>1111111111.1099999</v>
      </c>
      <c r="I158" s="881" t="s">
        <v>37</v>
      </c>
      <c r="J158" s="917">
        <v>40259</v>
      </c>
      <c r="K158" s="899">
        <v>6</v>
      </c>
      <c r="L158" s="920">
        <v>1244437500</v>
      </c>
      <c r="M158" s="694">
        <v>40375</v>
      </c>
      <c r="N158" s="712"/>
      <c r="O158" s="696">
        <v>474550000</v>
      </c>
      <c r="P158" s="871"/>
      <c r="Q158" s="696">
        <v>474550000</v>
      </c>
      <c r="R158" s="46">
        <v>41169</v>
      </c>
      <c r="S158" s="65">
        <v>74499627.5</v>
      </c>
      <c r="T158" s="687">
        <f>Q158-S158</f>
        <v>400050372.5</v>
      </c>
      <c r="U158" s="688" t="s">
        <v>571</v>
      </c>
      <c r="V158" s="689"/>
      <c r="W158" s="690"/>
      <c r="X158" s="83"/>
    </row>
    <row r="159" spans="1:24" s="853" customFormat="1" ht="29.25" customHeight="1">
      <c r="A159" s="906"/>
      <c r="B159" s="910"/>
      <c r="C159" s="1121"/>
      <c r="D159" s="691"/>
      <c r="E159" s="899"/>
      <c r="F159" s="868"/>
      <c r="G159" s="691"/>
      <c r="H159" s="692"/>
      <c r="I159" s="881"/>
      <c r="J159" s="917"/>
      <c r="K159" s="899"/>
      <c r="L159" s="715"/>
      <c r="M159" s="684"/>
      <c r="N159" s="685"/>
      <c r="O159" s="683"/>
      <c r="P159" s="872"/>
      <c r="Q159" s="683"/>
      <c r="R159" s="46">
        <v>41228</v>
      </c>
      <c r="S159" s="65">
        <v>59787458.82</v>
      </c>
      <c r="T159" s="687">
        <f t="shared" ref="T159:T164" si="9">T158-S159</f>
        <v>340262913.68000001</v>
      </c>
      <c r="U159" s="688" t="s">
        <v>571</v>
      </c>
      <c r="V159" s="689"/>
      <c r="W159" s="690"/>
      <c r="X159" s="83"/>
    </row>
    <row r="160" spans="1:24" s="853" customFormat="1" ht="29.25" customHeight="1">
      <c r="A160" s="906"/>
      <c r="B160" s="910"/>
      <c r="C160" s="1121"/>
      <c r="D160" s="691"/>
      <c r="E160" s="899"/>
      <c r="F160" s="868"/>
      <c r="G160" s="691"/>
      <c r="H160" s="692"/>
      <c r="I160" s="881"/>
      <c r="J160" s="917"/>
      <c r="K160" s="899"/>
      <c r="L160" s="715"/>
      <c r="M160" s="684"/>
      <c r="N160" s="685"/>
      <c r="O160" s="683"/>
      <c r="P160" s="872"/>
      <c r="Q160" s="683"/>
      <c r="R160" s="46">
        <v>41257</v>
      </c>
      <c r="S160" s="65">
        <v>40459092.240000002</v>
      </c>
      <c r="T160" s="687">
        <f t="shared" si="9"/>
        <v>299803821.44</v>
      </c>
      <c r="U160" s="688" t="s">
        <v>571</v>
      </c>
      <c r="V160" s="689"/>
      <c r="W160" s="690"/>
      <c r="X160" s="83"/>
    </row>
    <row r="161" spans="1:24" s="853" customFormat="1" ht="29.25" customHeight="1">
      <c r="A161" s="906"/>
      <c r="B161" s="910"/>
      <c r="C161" s="1121"/>
      <c r="D161" s="691"/>
      <c r="E161" s="899"/>
      <c r="F161" s="868"/>
      <c r="G161" s="691"/>
      <c r="H161" s="692"/>
      <c r="I161" s="881"/>
      <c r="J161" s="917"/>
      <c r="K161" s="899"/>
      <c r="L161" s="715"/>
      <c r="M161" s="684"/>
      <c r="N161" s="685"/>
      <c r="O161" s="683"/>
      <c r="P161" s="872"/>
      <c r="Q161" s="683"/>
      <c r="R161" s="46">
        <v>41289</v>
      </c>
      <c r="S161" s="65">
        <v>10409316.960000001</v>
      </c>
      <c r="T161" s="687">
        <f t="shared" si="9"/>
        <v>289394504.48000002</v>
      </c>
      <c r="U161" s="688" t="s">
        <v>571</v>
      </c>
      <c r="V161" s="689"/>
      <c r="W161" s="690"/>
      <c r="X161" s="83"/>
    </row>
    <row r="162" spans="1:24" s="853" customFormat="1" ht="29.25" customHeight="1">
      <c r="A162" s="906"/>
      <c r="B162" s="910"/>
      <c r="C162" s="1121"/>
      <c r="D162" s="691"/>
      <c r="E162" s="899"/>
      <c r="F162" s="868"/>
      <c r="G162" s="691"/>
      <c r="H162" s="692"/>
      <c r="I162" s="881"/>
      <c r="J162" s="917"/>
      <c r="K162" s="899"/>
      <c r="L162" s="715"/>
      <c r="M162" s="684"/>
      <c r="N162" s="685"/>
      <c r="O162" s="683"/>
      <c r="P162" s="872"/>
      <c r="Q162" s="683"/>
      <c r="R162" s="46">
        <v>41304</v>
      </c>
      <c r="S162" s="65">
        <v>219998900.00999999</v>
      </c>
      <c r="T162" s="687">
        <f t="shared" si="9"/>
        <v>69395604.470000029</v>
      </c>
      <c r="U162" s="688" t="s">
        <v>571</v>
      </c>
      <c r="V162" s="689"/>
      <c r="W162" s="690"/>
      <c r="X162" s="83"/>
    </row>
    <row r="163" spans="1:24" s="853" customFormat="1" ht="29.25" customHeight="1">
      <c r="A163" s="906"/>
      <c r="B163" s="910"/>
      <c r="C163" s="1121"/>
      <c r="D163" s="691"/>
      <c r="E163" s="899"/>
      <c r="F163" s="868"/>
      <c r="G163" s="691"/>
      <c r="H163" s="692"/>
      <c r="I163" s="881"/>
      <c r="J163" s="917"/>
      <c r="K163" s="899"/>
      <c r="L163" s="715"/>
      <c r="M163" s="684"/>
      <c r="N163" s="685"/>
      <c r="O163" s="683"/>
      <c r="P163" s="872"/>
      <c r="Q163" s="683"/>
      <c r="R163" s="46">
        <v>41330</v>
      </c>
      <c r="S163" s="65">
        <v>39026406.060000002</v>
      </c>
      <c r="T163" s="687">
        <f t="shared" si="9"/>
        <v>30369198.410000026</v>
      </c>
      <c r="U163" s="688" t="s">
        <v>571</v>
      </c>
      <c r="V163" s="689"/>
      <c r="W163" s="690"/>
      <c r="X163" s="83"/>
    </row>
    <row r="164" spans="1:24" s="853" customFormat="1" ht="29.25" customHeight="1">
      <c r="A164" s="906"/>
      <c r="B164" s="910"/>
      <c r="C164" s="1121"/>
      <c r="D164" s="691"/>
      <c r="E164" s="899"/>
      <c r="F164" s="868"/>
      <c r="G164" s="691"/>
      <c r="H164" s="692"/>
      <c r="I164" s="881"/>
      <c r="J164" s="917"/>
      <c r="K164" s="899"/>
      <c r="L164" s="715"/>
      <c r="M164" s="684"/>
      <c r="N164" s="685"/>
      <c r="O164" s="683"/>
      <c r="P164" s="872"/>
      <c r="Q164" s="683"/>
      <c r="R164" s="1792">
        <v>41358</v>
      </c>
      <c r="S164" s="1795">
        <v>30369198.41</v>
      </c>
      <c r="T164" s="1798">
        <f t="shared" si="9"/>
        <v>0</v>
      </c>
      <c r="U164" s="1810" t="s">
        <v>571</v>
      </c>
      <c r="V164" s="1">
        <v>41358</v>
      </c>
      <c r="W164" s="717" t="s">
        <v>587</v>
      </c>
      <c r="X164" s="83">
        <v>164629826.59</v>
      </c>
    </row>
    <row r="165" spans="1:24" s="853" customFormat="1" ht="29.25" customHeight="1">
      <c r="A165" s="906"/>
      <c r="B165" s="910"/>
      <c r="C165" s="1121"/>
      <c r="D165" s="691"/>
      <c r="E165" s="899"/>
      <c r="F165" s="868"/>
      <c r="G165" s="691"/>
      <c r="H165" s="692"/>
      <c r="I165" s="881"/>
      <c r="J165" s="917"/>
      <c r="K165" s="899"/>
      <c r="L165" s="715"/>
      <c r="M165" s="684"/>
      <c r="N165" s="685"/>
      <c r="O165" s="683"/>
      <c r="P165" s="872"/>
      <c r="Q165" s="683"/>
      <c r="R165" s="1793"/>
      <c r="S165" s="1796"/>
      <c r="T165" s="1799"/>
      <c r="U165" s="1811"/>
      <c r="V165" s="1">
        <v>41380</v>
      </c>
      <c r="W165" s="717" t="s">
        <v>587</v>
      </c>
      <c r="X165" s="83">
        <v>71462103.760000005</v>
      </c>
    </row>
    <row r="166" spans="1:24" s="853" customFormat="1" ht="29.25" customHeight="1">
      <c r="A166" s="906"/>
      <c r="B166" s="910"/>
      <c r="C166" s="1121"/>
      <c r="D166" s="691"/>
      <c r="E166" s="899"/>
      <c r="F166" s="868"/>
      <c r="G166" s="691"/>
      <c r="H166" s="692"/>
      <c r="I166" s="881"/>
      <c r="J166" s="917"/>
      <c r="K166" s="899"/>
      <c r="L166" s="715"/>
      <c r="M166" s="684"/>
      <c r="N166" s="685"/>
      <c r="O166" s="683"/>
      <c r="P166" s="872"/>
      <c r="Q166" s="683"/>
      <c r="R166" s="1793"/>
      <c r="S166" s="1796"/>
      <c r="T166" s="1799"/>
      <c r="U166" s="1811"/>
      <c r="V166" s="1">
        <v>41410</v>
      </c>
      <c r="W166" s="717" t="s">
        <v>587</v>
      </c>
      <c r="X166" s="83">
        <v>38536072.318826348</v>
      </c>
    </row>
    <row r="167" spans="1:24" s="853" customFormat="1" ht="29.25" customHeight="1">
      <c r="A167" s="906"/>
      <c r="B167" s="910"/>
      <c r="C167" s="1121"/>
      <c r="D167" s="691"/>
      <c r="E167" s="899"/>
      <c r="F167" s="868"/>
      <c r="G167" s="691"/>
      <c r="H167" s="692"/>
      <c r="I167" s="881"/>
      <c r="J167" s="917"/>
      <c r="K167" s="899"/>
      <c r="L167" s="715"/>
      <c r="M167" s="684"/>
      <c r="N167" s="685"/>
      <c r="O167" s="683"/>
      <c r="P167" s="872"/>
      <c r="Q167" s="683"/>
      <c r="R167" s="1793"/>
      <c r="S167" s="1796"/>
      <c r="T167" s="1799"/>
      <c r="U167" s="1811"/>
      <c r="V167" s="1">
        <v>41466</v>
      </c>
      <c r="W167" s="717" t="s">
        <v>587</v>
      </c>
      <c r="X167" s="83">
        <v>29999850</v>
      </c>
    </row>
    <row r="168" spans="1:24" s="853" customFormat="1" ht="29.25" customHeight="1">
      <c r="A168" s="906"/>
      <c r="B168" s="910"/>
      <c r="C168" s="1121"/>
      <c r="D168" s="691"/>
      <c r="E168" s="899"/>
      <c r="F168" s="868"/>
      <c r="G168" s="691"/>
      <c r="H168" s="692"/>
      <c r="I168" s="881"/>
      <c r="J168" s="917"/>
      <c r="K168" s="899"/>
      <c r="L168" s="921"/>
      <c r="M168" s="653"/>
      <c r="N168" s="716"/>
      <c r="O168" s="714"/>
      <c r="P168" s="873"/>
      <c r="Q168" s="714"/>
      <c r="R168" s="1804"/>
      <c r="S168" s="1468"/>
      <c r="T168" s="1805"/>
      <c r="U168" s="1812"/>
      <c r="V168" s="1">
        <v>41522</v>
      </c>
      <c r="W168" s="717" t="s">
        <v>587</v>
      </c>
      <c r="X168" s="83">
        <v>3999980</v>
      </c>
    </row>
    <row r="169" spans="1:24" s="853" customFormat="1" ht="29.25" customHeight="1">
      <c r="A169" s="905">
        <v>2</v>
      </c>
      <c r="B169" s="887">
        <v>40142</v>
      </c>
      <c r="C169" s="1120" t="s">
        <v>243</v>
      </c>
      <c r="D169" s="746" t="s">
        <v>125</v>
      </c>
      <c r="E169" s="898" t="s">
        <v>126</v>
      </c>
      <c r="F169" s="867" t="s">
        <v>17</v>
      </c>
      <c r="G169" s="746" t="s">
        <v>170</v>
      </c>
      <c r="H169" s="27">
        <v>2222222222.2199998</v>
      </c>
      <c r="I169" s="880" t="s">
        <v>37</v>
      </c>
      <c r="J169" s="916">
        <v>40259</v>
      </c>
      <c r="K169" s="898">
        <v>6</v>
      </c>
      <c r="L169" s="696">
        <v>2488875000</v>
      </c>
      <c r="M169" s="694">
        <v>40375</v>
      </c>
      <c r="N169" s="712"/>
      <c r="O169" s="696">
        <v>949100000</v>
      </c>
      <c r="P169" s="871"/>
      <c r="Q169" s="719">
        <v>949000000</v>
      </c>
      <c r="R169" s="46">
        <v>41169</v>
      </c>
      <c r="S169" s="65">
        <v>149000000</v>
      </c>
      <c r="T169" s="687">
        <f>Q169-S169</f>
        <v>800000000</v>
      </c>
      <c r="U169" s="11" t="s">
        <v>170</v>
      </c>
      <c r="V169" s="689"/>
      <c r="W169" s="690"/>
      <c r="X169" s="83"/>
    </row>
    <row r="170" spans="1:24" s="853" customFormat="1" ht="29.25" customHeight="1">
      <c r="A170" s="906"/>
      <c r="B170" s="910"/>
      <c r="C170" s="1121"/>
      <c r="D170" s="691"/>
      <c r="E170" s="899"/>
      <c r="F170" s="868"/>
      <c r="G170" s="691"/>
      <c r="H170" s="692"/>
      <c r="I170" s="881"/>
      <c r="J170" s="917"/>
      <c r="K170" s="899"/>
      <c r="L170" s="683"/>
      <c r="M170" s="684"/>
      <c r="N170" s="685"/>
      <c r="O170" s="683"/>
      <c r="P170" s="872"/>
      <c r="Q170" s="683"/>
      <c r="R170" s="505">
        <v>41228</v>
      </c>
      <c r="S170" s="65">
        <v>119575515.52</v>
      </c>
      <c r="T170" s="687">
        <f>T169-S170</f>
        <v>680424484.48000002</v>
      </c>
      <c r="U170" s="11" t="s">
        <v>170</v>
      </c>
      <c r="V170" s="689"/>
      <c r="W170" s="690"/>
      <c r="X170" s="83"/>
    </row>
    <row r="171" spans="1:24" s="853" customFormat="1" ht="29.25" customHeight="1">
      <c r="A171" s="906"/>
      <c r="B171" s="910"/>
      <c r="C171" s="1121"/>
      <c r="D171" s="691"/>
      <c r="E171" s="899"/>
      <c r="F171" s="868"/>
      <c r="G171" s="691"/>
      <c r="H171" s="692"/>
      <c r="I171" s="881"/>
      <c r="J171" s="917"/>
      <c r="K171" s="899"/>
      <c r="L171" s="683"/>
      <c r="M171" s="684"/>
      <c r="N171" s="685"/>
      <c r="O171" s="683"/>
      <c r="P171" s="872"/>
      <c r="Q171" s="683"/>
      <c r="R171" s="505">
        <v>41233</v>
      </c>
      <c r="S171" s="65">
        <v>195000000</v>
      </c>
      <c r="T171" s="687">
        <f>T170-S171</f>
        <v>485424484.48000002</v>
      </c>
      <c r="U171" s="11" t="s">
        <v>170</v>
      </c>
      <c r="V171" s="689"/>
      <c r="W171" s="690"/>
      <c r="X171" s="83"/>
    </row>
    <row r="172" spans="1:24" s="853" customFormat="1" ht="29.25" customHeight="1">
      <c r="A172" s="906"/>
      <c r="B172" s="910"/>
      <c r="C172" s="1121"/>
      <c r="D172" s="691"/>
      <c r="E172" s="899"/>
      <c r="F172" s="868"/>
      <c r="G172" s="691"/>
      <c r="H172" s="692"/>
      <c r="I172" s="881"/>
      <c r="J172" s="917"/>
      <c r="K172" s="899"/>
      <c r="L172" s="683"/>
      <c r="M172" s="684"/>
      <c r="N172" s="685"/>
      <c r="O172" s="683"/>
      <c r="P172" s="872"/>
      <c r="Q172" s="683"/>
      <c r="R172" s="505">
        <v>41257</v>
      </c>
      <c r="S172" s="65">
        <v>47755767.210000001</v>
      </c>
      <c r="T172" s="687">
        <f>T171-S172</f>
        <v>437668717.27000004</v>
      </c>
      <c r="U172" s="11" t="s">
        <v>170</v>
      </c>
      <c r="V172" s="689"/>
      <c r="W172" s="690"/>
      <c r="X172" s="83"/>
    </row>
    <row r="173" spans="1:24" s="853" customFormat="1" ht="29.25" customHeight="1">
      <c r="A173" s="906"/>
      <c r="B173" s="910"/>
      <c r="C173" s="1121"/>
      <c r="D173" s="691"/>
      <c r="E173" s="899"/>
      <c r="F173" s="868"/>
      <c r="G173" s="691"/>
      <c r="H173" s="692"/>
      <c r="I173" s="881"/>
      <c r="J173" s="917"/>
      <c r="K173" s="899"/>
      <c r="L173" s="683"/>
      <c r="M173" s="684"/>
      <c r="N173" s="685"/>
      <c r="O173" s="683"/>
      <c r="P173" s="872"/>
      <c r="Q173" s="683"/>
      <c r="R173" s="505">
        <v>41289</v>
      </c>
      <c r="S173" s="65">
        <v>62456214.060000002</v>
      </c>
      <c r="T173" s="687">
        <f>T172-S173</f>
        <v>375212503.21000004</v>
      </c>
      <c r="U173" s="11" t="s">
        <v>170</v>
      </c>
      <c r="V173" s="689"/>
      <c r="W173" s="690"/>
      <c r="X173" s="83"/>
    </row>
    <row r="174" spans="1:24" s="853" customFormat="1" ht="29.25" customHeight="1">
      <c r="A174" s="906"/>
      <c r="B174" s="910"/>
      <c r="C174" s="1121"/>
      <c r="D174" s="691"/>
      <c r="E174" s="899"/>
      <c r="F174" s="868"/>
      <c r="G174" s="691"/>
      <c r="H174" s="692"/>
      <c r="I174" s="881"/>
      <c r="J174" s="917"/>
      <c r="K174" s="899"/>
      <c r="L174" s="683"/>
      <c r="M174" s="684"/>
      <c r="N174" s="685"/>
      <c r="O174" s="683"/>
      <c r="P174" s="872"/>
      <c r="Q174" s="683"/>
      <c r="R174" s="1792">
        <v>41298</v>
      </c>
      <c r="S174" s="1795">
        <v>375212503.20999998</v>
      </c>
      <c r="T174" s="1798">
        <f>T173-S174</f>
        <v>0</v>
      </c>
      <c r="U174" s="1801" t="s">
        <v>276</v>
      </c>
      <c r="V174" s="1">
        <v>41380</v>
      </c>
      <c r="W174" s="717" t="s">
        <v>587</v>
      </c>
      <c r="X174" s="83">
        <v>7143339.7199999997</v>
      </c>
    </row>
    <row r="175" spans="1:24" s="853" customFormat="1" ht="29.25" customHeight="1">
      <c r="A175" s="906"/>
      <c r="B175" s="910"/>
      <c r="C175" s="1121"/>
      <c r="D175" s="691"/>
      <c r="E175" s="899"/>
      <c r="F175" s="868"/>
      <c r="G175" s="691"/>
      <c r="H175" s="692"/>
      <c r="I175" s="881"/>
      <c r="J175" s="917"/>
      <c r="K175" s="899"/>
      <c r="L175" s="683"/>
      <c r="M175" s="684"/>
      <c r="N175" s="685"/>
      <c r="O175" s="683"/>
      <c r="P175" s="872"/>
      <c r="Q175" s="683"/>
      <c r="R175" s="1793"/>
      <c r="S175" s="1796"/>
      <c r="T175" s="1799"/>
      <c r="U175" s="1802"/>
      <c r="V175" s="1">
        <v>41410</v>
      </c>
      <c r="W175" s="717" t="s">
        <v>587</v>
      </c>
      <c r="X175" s="83">
        <v>963411.44202934124</v>
      </c>
    </row>
    <row r="176" spans="1:24" s="853" customFormat="1" ht="29.25" customHeight="1">
      <c r="A176" s="906"/>
      <c r="B176" s="910"/>
      <c r="C176" s="1121"/>
      <c r="D176" s="691"/>
      <c r="E176" s="899"/>
      <c r="F176" s="868"/>
      <c r="G176" s="691"/>
      <c r="H176" s="692"/>
      <c r="I176" s="881"/>
      <c r="J176" s="917"/>
      <c r="K176" s="899"/>
      <c r="L176" s="683"/>
      <c r="M176" s="684"/>
      <c r="N176" s="685"/>
      <c r="O176" s="683"/>
      <c r="P176" s="872"/>
      <c r="Q176" s="683"/>
      <c r="R176" s="1793"/>
      <c r="S176" s="1796"/>
      <c r="T176" s="1799"/>
      <c r="U176" s="1802"/>
      <c r="V176" s="1">
        <v>41466</v>
      </c>
      <c r="W176" s="717" t="s">
        <v>587</v>
      </c>
      <c r="X176" s="83">
        <v>750003.75</v>
      </c>
    </row>
    <row r="177" spans="1:24" s="853" customFormat="1" ht="29.25" customHeight="1">
      <c r="A177" s="907"/>
      <c r="B177" s="888"/>
      <c r="C177" s="1122"/>
      <c r="D177" s="747"/>
      <c r="E177" s="713"/>
      <c r="F177" s="869"/>
      <c r="G177" s="747"/>
      <c r="H177" s="139"/>
      <c r="I177" s="882"/>
      <c r="J177" s="919"/>
      <c r="K177" s="713"/>
      <c r="L177" s="714"/>
      <c r="M177" s="653"/>
      <c r="N177" s="716"/>
      <c r="O177" s="714"/>
      <c r="P177" s="873"/>
      <c r="Q177" s="714"/>
      <c r="R177" s="1804"/>
      <c r="S177" s="1468"/>
      <c r="T177" s="1805"/>
      <c r="U177" s="1806"/>
      <c r="V177" s="1">
        <v>41522</v>
      </c>
      <c r="W177" s="717" t="s">
        <v>587</v>
      </c>
      <c r="X177" s="83">
        <v>100000.5</v>
      </c>
    </row>
    <row r="178" spans="1:24" s="853" customFormat="1" ht="29.25" customHeight="1">
      <c r="A178" s="906">
        <v>1</v>
      </c>
      <c r="B178" s="910">
        <v>40165</v>
      </c>
      <c r="C178" s="1121" t="s">
        <v>249</v>
      </c>
      <c r="D178" s="691" t="s">
        <v>125</v>
      </c>
      <c r="E178" s="899" t="s">
        <v>126</v>
      </c>
      <c r="F178" s="868" t="s">
        <v>17</v>
      </c>
      <c r="G178" s="691" t="s">
        <v>171</v>
      </c>
      <c r="H178" s="692">
        <v>1111111111.1099999</v>
      </c>
      <c r="I178" s="881" t="s">
        <v>37</v>
      </c>
      <c r="J178" s="917">
        <v>40259</v>
      </c>
      <c r="K178" s="899">
        <v>6</v>
      </c>
      <c r="L178" s="683">
        <v>1244437500</v>
      </c>
      <c r="M178" s="684">
        <v>40375</v>
      </c>
      <c r="N178" s="685"/>
      <c r="O178" s="683">
        <v>1160784100</v>
      </c>
      <c r="P178" s="872"/>
      <c r="Q178" s="686">
        <v>555904632.70000005</v>
      </c>
      <c r="R178" s="505">
        <v>40739</v>
      </c>
      <c r="S178" s="65">
        <v>39499802.5</v>
      </c>
      <c r="T178" s="718">
        <f>Q178-S178</f>
        <v>516404830.20000005</v>
      </c>
      <c r="U178" s="688" t="s">
        <v>571</v>
      </c>
      <c r="V178" s="689"/>
      <c r="W178" s="690"/>
      <c r="X178" s="83"/>
    </row>
    <row r="179" spans="1:24" s="853" customFormat="1" ht="29.25" customHeight="1">
      <c r="A179" s="906"/>
      <c r="B179" s="910"/>
      <c r="C179" s="1121"/>
      <c r="D179" s="691"/>
      <c r="E179" s="899"/>
      <c r="F179" s="868"/>
      <c r="G179" s="691"/>
      <c r="H179" s="692"/>
      <c r="I179" s="881"/>
      <c r="J179" s="917"/>
      <c r="K179" s="899"/>
      <c r="L179" s="683"/>
      <c r="M179" s="684"/>
      <c r="N179" s="685"/>
      <c r="O179" s="683"/>
      <c r="P179" s="872"/>
      <c r="Q179" s="686"/>
      <c r="R179" s="505">
        <v>40982</v>
      </c>
      <c r="S179" s="65">
        <v>39387753.479999997</v>
      </c>
      <c r="T179" s="718">
        <f t="shared" ref="T179:T185" si="10">T178-S179</f>
        <v>477017076.72000003</v>
      </c>
      <c r="U179" s="688" t="s">
        <v>571</v>
      </c>
      <c r="V179" s="689"/>
      <c r="W179" s="690"/>
      <c r="X179" s="83"/>
    </row>
    <row r="180" spans="1:24" s="853" customFormat="1" ht="29.25" customHeight="1">
      <c r="A180" s="906"/>
      <c r="B180" s="910"/>
      <c r="C180" s="1121"/>
      <c r="D180" s="691"/>
      <c r="E180" s="899"/>
      <c r="F180" s="868"/>
      <c r="G180" s="691"/>
      <c r="H180" s="692"/>
      <c r="I180" s="881"/>
      <c r="J180" s="917"/>
      <c r="K180" s="899"/>
      <c r="L180" s="683"/>
      <c r="M180" s="684"/>
      <c r="N180" s="685"/>
      <c r="O180" s="683"/>
      <c r="P180" s="872"/>
      <c r="Q180" s="686"/>
      <c r="R180" s="46">
        <v>41169</v>
      </c>
      <c r="S180" s="65">
        <v>22111961.190000001</v>
      </c>
      <c r="T180" s="718">
        <f t="shared" si="10"/>
        <v>454905115.53000003</v>
      </c>
      <c r="U180" s="688" t="s">
        <v>571</v>
      </c>
      <c r="V180" s="689"/>
      <c r="W180" s="690"/>
      <c r="X180" s="83"/>
    </row>
    <row r="181" spans="1:24" s="853" customFormat="1" ht="29.25" customHeight="1">
      <c r="A181" s="906"/>
      <c r="B181" s="910"/>
      <c r="C181" s="1121"/>
      <c r="D181" s="691"/>
      <c r="E181" s="899"/>
      <c r="F181" s="868"/>
      <c r="G181" s="691"/>
      <c r="H181" s="692"/>
      <c r="I181" s="881"/>
      <c r="J181" s="917"/>
      <c r="K181" s="899"/>
      <c r="L181" s="683"/>
      <c r="M181" s="684"/>
      <c r="N181" s="685"/>
      <c r="O181" s="683"/>
      <c r="P181" s="872"/>
      <c r="Q181" s="686"/>
      <c r="R181" s="46">
        <v>41197</v>
      </c>
      <c r="S181" s="65">
        <v>32496971.82</v>
      </c>
      <c r="T181" s="718">
        <f t="shared" si="10"/>
        <v>422408143.71000004</v>
      </c>
      <c r="U181" s="688" t="s">
        <v>595</v>
      </c>
      <c r="V181" s="689"/>
      <c r="W181" s="690"/>
      <c r="X181" s="83"/>
    </row>
    <row r="182" spans="1:24" s="853" customFormat="1" ht="29.25" customHeight="1">
      <c r="A182" s="906"/>
      <c r="B182" s="910"/>
      <c r="C182" s="1121"/>
      <c r="D182" s="691"/>
      <c r="E182" s="899"/>
      <c r="F182" s="868"/>
      <c r="G182" s="691"/>
      <c r="H182" s="692"/>
      <c r="I182" s="881"/>
      <c r="J182" s="917"/>
      <c r="K182" s="899"/>
      <c r="L182" s="683"/>
      <c r="M182" s="684"/>
      <c r="N182" s="685"/>
      <c r="O182" s="683"/>
      <c r="P182" s="872"/>
      <c r="Q182" s="686"/>
      <c r="R182" s="46">
        <v>41228</v>
      </c>
      <c r="S182" s="65">
        <v>111539535.92</v>
      </c>
      <c r="T182" s="718">
        <f t="shared" si="10"/>
        <v>310868607.79000002</v>
      </c>
      <c r="U182" s="688" t="s">
        <v>595</v>
      </c>
      <c r="V182" s="689"/>
      <c r="W182" s="690"/>
      <c r="X182" s="83"/>
    </row>
    <row r="183" spans="1:24" s="853" customFormat="1" ht="29.25" customHeight="1">
      <c r="A183" s="906"/>
      <c r="B183" s="910"/>
      <c r="C183" s="1121"/>
      <c r="D183" s="691"/>
      <c r="E183" s="899"/>
      <c r="F183" s="868"/>
      <c r="G183" s="691"/>
      <c r="H183" s="692"/>
      <c r="I183" s="881"/>
      <c r="J183" s="917"/>
      <c r="K183" s="899"/>
      <c r="L183" s="683"/>
      <c r="M183" s="684"/>
      <c r="N183" s="685"/>
      <c r="O183" s="683"/>
      <c r="P183" s="872"/>
      <c r="Q183" s="686"/>
      <c r="R183" s="46">
        <v>41257</v>
      </c>
      <c r="S183" s="65">
        <v>55540026.450000003</v>
      </c>
      <c r="T183" s="718">
        <f t="shared" si="10"/>
        <v>255328581.34000003</v>
      </c>
      <c r="U183" s="688" t="s">
        <v>571</v>
      </c>
      <c r="V183" s="689"/>
      <c r="W183" s="690"/>
      <c r="X183" s="83"/>
    </row>
    <row r="184" spans="1:24" s="853" customFormat="1" ht="29.25" customHeight="1">
      <c r="A184" s="906"/>
      <c r="B184" s="910"/>
      <c r="C184" s="1121"/>
      <c r="D184" s="691"/>
      <c r="E184" s="899"/>
      <c r="F184" s="868"/>
      <c r="G184" s="691"/>
      <c r="H184" s="692"/>
      <c r="I184" s="881"/>
      <c r="J184" s="917"/>
      <c r="K184" s="899"/>
      <c r="L184" s="683"/>
      <c r="M184" s="684"/>
      <c r="N184" s="685"/>
      <c r="O184" s="683"/>
      <c r="P184" s="872"/>
      <c r="Q184" s="686"/>
      <c r="R184" s="46">
        <v>41289</v>
      </c>
      <c r="S184" s="65">
        <v>14849910.119999999</v>
      </c>
      <c r="T184" s="718">
        <f t="shared" si="10"/>
        <v>240478671.22000003</v>
      </c>
      <c r="U184" s="688" t="s">
        <v>571</v>
      </c>
      <c r="V184" s="689"/>
      <c r="W184" s="690"/>
      <c r="X184" s="83"/>
    </row>
    <row r="185" spans="1:24" s="853" customFormat="1" ht="29.25" customHeight="1">
      <c r="A185" s="906"/>
      <c r="B185" s="910"/>
      <c r="C185" s="1121"/>
      <c r="D185" s="691"/>
      <c r="E185" s="899"/>
      <c r="F185" s="868"/>
      <c r="G185" s="691"/>
      <c r="H185" s="692"/>
      <c r="I185" s="881"/>
      <c r="J185" s="917"/>
      <c r="K185" s="899"/>
      <c r="L185" s="683"/>
      <c r="M185" s="684"/>
      <c r="N185" s="685"/>
      <c r="O185" s="683"/>
      <c r="P185" s="872"/>
      <c r="Q185" s="686"/>
      <c r="R185" s="46">
        <v>41376</v>
      </c>
      <c r="S185" s="65">
        <v>18268328.07</v>
      </c>
      <c r="T185" s="718">
        <f t="shared" si="10"/>
        <v>222210343.15000004</v>
      </c>
      <c r="U185" s="688" t="s">
        <v>571</v>
      </c>
      <c r="V185" s="689"/>
      <c r="W185" s="690"/>
      <c r="X185" s="83"/>
    </row>
    <row r="186" spans="1:24" s="853" customFormat="1" ht="29.25" customHeight="1">
      <c r="A186" s="906"/>
      <c r="B186" s="910"/>
      <c r="C186" s="1121"/>
      <c r="D186" s="691"/>
      <c r="E186" s="899"/>
      <c r="F186" s="868"/>
      <c r="G186" s="691"/>
      <c r="H186" s="692"/>
      <c r="I186" s="881"/>
      <c r="J186" s="917"/>
      <c r="K186" s="899"/>
      <c r="L186" s="683"/>
      <c r="M186" s="684"/>
      <c r="N186" s="685"/>
      <c r="O186" s="683"/>
      <c r="P186" s="872"/>
      <c r="Q186" s="686"/>
      <c r="R186" s="46">
        <v>41408</v>
      </c>
      <c r="S186" s="65">
        <v>70605972.790000007</v>
      </c>
      <c r="T186" s="718">
        <f>T185-S186</f>
        <v>151604370.36000001</v>
      </c>
      <c r="U186" s="688" t="s">
        <v>571</v>
      </c>
      <c r="V186" s="689"/>
      <c r="W186" s="690"/>
      <c r="X186" s="83"/>
    </row>
    <row r="187" spans="1:24" s="853" customFormat="1" ht="29.25" customHeight="1">
      <c r="A187" s="906"/>
      <c r="B187" s="910"/>
      <c r="C187" s="1121"/>
      <c r="D187" s="691"/>
      <c r="E187" s="899"/>
      <c r="F187" s="868"/>
      <c r="G187" s="691"/>
      <c r="H187" s="692"/>
      <c r="I187" s="881"/>
      <c r="J187" s="917"/>
      <c r="K187" s="899"/>
      <c r="L187" s="683"/>
      <c r="M187" s="684"/>
      <c r="N187" s="685"/>
      <c r="O187" s="683"/>
      <c r="P187" s="872"/>
      <c r="Q187" s="686"/>
      <c r="R187" s="46">
        <v>41422</v>
      </c>
      <c r="S187" s="65">
        <v>119769362.41</v>
      </c>
      <c r="T187" s="718">
        <f>T186-S187</f>
        <v>31835007.950000018</v>
      </c>
      <c r="U187" s="688" t="s">
        <v>571</v>
      </c>
      <c r="V187" s="689"/>
      <c r="W187" s="690"/>
      <c r="X187" s="83"/>
    </row>
    <row r="188" spans="1:24" s="853" customFormat="1" ht="29.25" customHeight="1">
      <c r="A188" s="906"/>
      <c r="B188" s="910"/>
      <c r="C188" s="1121"/>
      <c r="D188" s="691"/>
      <c r="E188" s="899"/>
      <c r="F188" s="868"/>
      <c r="G188" s="691"/>
      <c r="H188" s="692"/>
      <c r="I188" s="881"/>
      <c r="J188" s="917"/>
      <c r="K188" s="899"/>
      <c r="L188" s="683"/>
      <c r="M188" s="684"/>
      <c r="N188" s="685"/>
      <c r="O188" s="683"/>
      <c r="P188" s="872"/>
      <c r="Q188" s="686"/>
      <c r="R188" s="1792">
        <v>41428</v>
      </c>
      <c r="S188" s="1795">
        <v>31835007.949999999</v>
      </c>
      <c r="T188" s="1807">
        <f>T187-S188</f>
        <v>0</v>
      </c>
      <c r="U188" s="1810" t="s">
        <v>571</v>
      </c>
      <c r="V188" s="1">
        <v>41428</v>
      </c>
      <c r="W188" s="717" t="s">
        <v>587</v>
      </c>
      <c r="X188" s="83">
        <v>46575749.990000002</v>
      </c>
    </row>
    <row r="189" spans="1:24" s="853" customFormat="1" ht="29.25" customHeight="1">
      <c r="A189" s="906"/>
      <c r="B189" s="910"/>
      <c r="C189" s="1121"/>
      <c r="D189" s="691"/>
      <c r="E189" s="899"/>
      <c r="F189" s="868"/>
      <c r="G189" s="691"/>
      <c r="H189" s="692"/>
      <c r="I189" s="881"/>
      <c r="J189" s="917"/>
      <c r="K189" s="899"/>
      <c r="L189" s="683"/>
      <c r="M189" s="684"/>
      <c r="N189" s="685"/>
      <c r="O189" s="683"/>
      <c r="P189" s="872"/>
      <c r="Q189" s="686"/>
      <c r="R189" s="1793"/>
      <c r="S189" s="1796"/>
      <c r="T189" s="1808"/>
      <c r="U189" s="1811"/>
      <c r="V189" s="1">
        <v>41439</v>
      </c>
      <c r="W189" s="717" t="s">
        <v>587</v>
      </c>
      <c r="X189" s="83">
        <v>54999725</v>
      </c>
    </row>
    <row r="190" spans="1:24" s="853" customFormat="1" ht="29.25" customHeight="1">
      <c r="A190" s="906"/>
      <c r="B190" s="910"/>
      <c r="C190" s="1121"/>
      <c r="D190" s="691"/>
      <c r="E190" s="899"/>
      <c r="F190" s="868"/>
      <c r="G190" s="691"/>
      <c r="H190" s="692"/>
      <c r="I190" s="881"/>
      <c r="J190" s="917"/>
      <c r="K190" s="899"/>
      <c r="L190" s="683"/>
      <c r="M190" s="684"/>
      <c r="N190" s="685"/>
      <c r="O190" s="683"/>
      <c r="P190" s="872"/>
      <c r="Q190" s="686"/>
      <c r="R190" s="1793"/>
      <c r="S190" s="1796"/>
      <c r="T190" s="1808"/>
      <c r="U190" s="1811"/>
      <c r="V190" s="1">
        <v>41449</v>
      </c>
      <c r="W190" s="717" t="s">
        <v>587</v>
      </c>
      <c r="X190" s="83">
        <v>27999859.99783726</v>
      </c>
    </row>
    <row r="191" spans="1:24" s="853" customFormat="1" ht="29.25" customHeight="1">
      <c r="A191" s="906"/>
      <c r="B191" s="910"/>
      <c r="C191" s="1121"/>
      <c r="D191" s="691"/>
      <c r="E191" s="899"/>
      <c r="F191" s="868"/>
      <c r="G191" s="691"/>
      <c r="H191" s="692"/>
      <c r="I191" s="881"/>
      <c r="J191" s="917"/>
      <c r="K191" s="899"/>
      <c r="L191" s="683"/>
      <c r="M191" s="684"/>
      <c r="N191" s="685"/>
      <c r="O191" s="683"/>
      <c r="P191" s="872"/>
      <c r="Q191" s="686"/>
      <c r="R191" s="1793"/>
      <c r="S191" s="1796"/>
      <c r="T191" s="1808"/>
      <c r="U191" s="1811"/>
      <c r="V191" s="1">
        <v>41451</v>
      </c>
      <c r="W191" s="717" t="s">
        <v>587</v>
      </c>
      <c r="X191" s="83">
        <v>11749941.25</v>
      </c>
    </row>
    <row r="192" spans="1:24" s="853" customFormat="1" ht="29.25" customHeight="1">
      <c r="A192" s="906"/>
      <c r="B192" s="910"/>
      <c r="C192" s="1121"/>
      <c r="D192" s="691"/>
      <c r="E192" s="899"/>
      <c r="F192" s="868"/>
      <c r="G192" s="691"/>
      <c r="H192" s="692"/>
      <c r="I192" s="881"/>
      <c r="J192" s="917"/>
      <c r="K192" s="899"/>
      <c r="L192" s="683"/>
      <c r="M192" s="684"/>
      <c r="N192" s="685"/>
      <c r="O192" s="683"/>
      <c r="P192" s="872"/>
      <c r="Q192" s="686"/>
      <c r="R192" s="1804"/>
      <c r="S192" s="1468"/>
      <c r="T192" s="1809"/>
      <c r="U192" s="1812"/>
      <c r="V192" s="1">
        <v>41464</v>
      </c>
      <c r="W192" s="717" t="s">
        <v>587</v>
      </c>
      <c r="X192" s="83">
        <v>40974795.119999997</v>
      </c>
    </row>
    <row r="193" spans="1:24" s="853" customFormat="1" ht="29.25" customHeight="1">
      <c r="A193" s="905">
        <v>2</v>
      </c>
      <c r="B193" s="887">
        <v>40165</v>
      </c>
      <c r="C193" s="1120" t="s">
        <v>249</v>
      </c>
      <c r="D193" s="746" t="s">
        <v>125</v>
      </c>
      <c r="E193" s="898" t="s">
        <v>126</v>
      </c>
      <c r="F193" s="867" t="s">
        <v>17</v>
      </c>
      <c r="G193" s="746" t="s">
        <v>170</v>
      </c>
      <c r="H193" s="27">
        <v>2222222222.2199998</v>
      </c>
      <c r="I193" s="880" t="s">
        <v>37</v>
      </c>
      <c r="J193" s="916">
        <v>40259</v>
      </c>
      <c r="K193" s="898">
        <v>6</v>
      </c>
      <c r="L193" s="920">
        <v>2488875000</v>
      </c>
      <c r="M193" s="694">
        <v>40375</v>
      </c>
      <c r="N193" s="712"/>
      <c r="O193" s="696">
        <v>2321568200</v>
      </c>
      <c r="P193" s="871"/>
      <c r="Q193" s="719">
        <v>1111000000</v>
      </c>
      <c r="R193" s="46">
        <v>40739</v>
      </c>
      <c r="S193" s="65">
        <v>79000000</v>
      </c>
      <c r="T193" s="687">
        <f>Q193-S193</f>
        <v>1032000000</v>
      </c>
      <c r="U193" s="11" t="s">
        <v>170</v>
      </c>
      <c r="V193" s="689"/>
      <c r="W193" s="690"/>
      <c r="X193" s="83"/>
    </row>
    <row r="194" spans="1:24" s="853" customFormat="1" ht="29.25" customHeight="1">
      <c r="A194" s="906"/>
      <c r="B194" s="910"/>
      <c r="C194" s="1121"/>
      <c r="D194" s="691"/>
      <c r="E194" s="899"/>
      <c r="F194" s="868"/>
      <c r="G194" s="691"/>
      <c r="H194" s="692"/>
      <c r="I194" s="881"/>
      <c r="J194" s="917"/>
      <c r="K194" s="899"/>
      <c r="L194" s="715"/>
      <c r="M194" s="684"/>
      <c r="N194" s="685"/>
      <c r="O194" s="683"/>
      <c r="P194" s="872"/>
      <c r="Q194" s="683"/>
      <c r="R194" s="46">
        <v>40982</v>
      </c>
      <c r="S194" s="65">
        <v>78775900.840000004</v>
      </c>
      <c r="T194" s="687">
        <f t="shared" ref="T194:T199" si="11">T193-S194</f>
        <v>953224099.15999997</v>
      </c>
      <c r="U194" s="11" t="s">
        <v>170</v>
      </c>
      <c r="V194" s="689"/>
      <c r="W194" s="690"/>
      <c r="X194" s="83"/>
    </row>
    <row r="195" spans="1:24" s="853" customFormat="1" ht="31.5" customHeight="1">
      <c r="A195" s="906"/>
      <c r="B195" s="910"/>
      <c r="C195" s="1121"/>
      <c r="D195" s="691"/>
      <c r="E195" s="899"/>
      <c r="F195" s="868"/>
      <c r="G195" s="691"/>
      <c r="H195" s="692"/>
      <c r="I195" s="881"/>
      <c r="J195" s="917"/>
      <c r="K195" s="899"/>
      <c r="L195" s="715"/>
      <c r="M195" s="684"/>
      <c r="N195" s="685"/>
      <c r="O195" s="683"/>
      <c r="P195" s="872"/>
      <c r="Q195" s="683"/>
      <c r="R195" s="505">
        <v>41169</v>
      </c>
      <c r="S195" s="83">
        <v>44224143.5</v>
      </c>
      <c r="T195" s="721">
        <f t="shared" si="11"/>
        <v>908999955.65999997</v>
      </c>
      <c r="U195" s="723" t="s">
        <v>170</v>
      </c>
      <c r="V195" s="724"/>
      <c r="W195" s="886"/>
      <c r="X195" s="83"/>
    </row>
    <row r="196" spans="1:24" s="853" customFormat="1" ht="31.5" customHeight="1">
      <c r="A196" s="906"/>
      <c r="B196" s="910"/>
      <c r="C196" s="1121"/>
      <c r="D196" s="691"/>
      <c r="E196" s="899"/>
      <c r="F196" s="868"/>
      <c r="G196" s="691"/>
      <c r="H196" s="692"/>
      <c r="I196" s="881"/>
      <c r="J196" s="917"/>
      <c r="K196" s="899"/>
      <c r="L196" s="715"/>
      <c r="M196" s="684"/>
      <c r="N196" s="685"/>
      <c r="O196" s="683"/>
      <c r="P196" s="872"/>
      <c r="Q196" s="163"/>
      <c r="R196" s="725">
        <v>41197</v>
      </c>
      <c r="S196" s="726">
        <v>64994268.609999999</v>
      </c>
      <c r="T196" s="727">
        <f t="shared" si="11"/>
        <v>844005687.04999995</v>
      </c>
      <c r="U196" s="728" t="s">
        <v>170</v>
      </c>
      <c r="V196" s="708"/>
      <c r="W196" s="729"/>
      <c r="X196" s="83"/>
    </row>
    <row r="197" spans="1:24" s="853" customFormat="1" ht="31.5" customHeight="1">
      <c r="A197" s="906"/>
      <c r="B197" s="910"/>
      <c r="C197" s="1121"/>
      <c r="D197" s="691"/>
      <c r="E197" s="899"/>
      <c r="F197" s="868"/>
      <c r="G197" s="691"/>
      <c r="H197" s="692"/>
      <c r="I197" s="881"/>
      <c r="J197" s="917"/>
      <c r="K197" s="899"/>
      <c r="L197" s="715"/>
      <c r="M197" s="684"/>
      <c r="N197" s="685"/>
      <c r="O197" s="683"/>
      <c r="P197" s="872"/>
      <c r="Q197" s="683"/>
      <c r="R197" s="542">
        <v>41228</v>
      </c>
      <c r="S197" s="730">
        <v>223080187.22999999</v>
      </c>
      <c r="T197" s="727">
        <f t="shared" si="11"/>
        <v>620925499.81999993</v>
      </c>
      <c r="U197" s="728" t="s">
        <v>170</v>
      </c>
      <c r="V197" s="655"/>
      <c r="W197" s="885"/>
      <c r="X197" s="83"/>
    </row>
    <row r="198" spans="1:24" s="853" customFormat="1" ht="31.5" customHeight="1">
      <c r="A198" s="899"/>
      <c r="B198" s="910"/>
      <c r="C198" s="1121"/>
      <c r="D198" s="691"/>
      <c r="E198" s="899"/>
      <c r="F198" s="868"/>
      <c r="G198" s="691"/>
      <c r="H198" s="872"/>
      <c r="I198" s="748"/>
      <c r="J198" s="917"/>
      <c r="K198" s="899"/>
      <c r="L198" s="715"/>
      <c r="M198" s="684"/>
      <c r="N198" s="872"/>
      <c r="O198" s="715"/>
      <c r="P198" s="731"/>
      <c r="Q198" s="715"/>
      <c r="R198" s="661">
        <v>41257</v>
      </c>
      <c r="S198" s="730">
        <v>111080608.3</v>
      </c>
      <c r="T198" s="727">
        <f t="shared" si="11"/>
        <v>509844891.51999992</v>
      </c>
      <c r="U198" s="728" t="s">
        <v>170</v>
      </c>
      <c r="V198" s="655"/>
      <c r="W198" s="885"/>
      <c r="X198" s="83"/>
    </row>
    <row r="199" spans="1:24" s="853" customFormat="1" ht="31.5" customHeight="1">
      <c r="A199" s="906"/>
      <c r="B199" s="910"/>
      <c r="C199" s="1121"/>
      <c r="D199" s="691"/>
      <c r="E199" s="899"/>
      <c r="F199" s="868"/>
      <c r="G199" s="691"/>
      <c r="H199" s="872"/>
      <c r="I199" s="881"/>
      <c r="J199" s="917"/>
      <c r="K199" s="899"/>
      <c r="L199" s="715"/>
      <c r="M199" s="684"/>
      <c r="N199" s="872"/>
      <c r="O199" s="715"/>
      <c r="P199" s="685"/>
      <c r="Q199" s="715"/>
      <c r="R199" s="732">
        <v>41289</v>
      </c>
      <c r="S199" s="733">
        <v>89099906.219999999</v>
      </c>
      <c r="T199" s="727">
        <f t="shared" si="11"/>
        <v>420744985.29999995</v>
      </c>
      <c r="U199" s="728" t="s">
        <v>170</v>
      </c>
      <c r="V199" s="734"/>
      <c r="W199" s="885"/>
      <c r="X199" s="83"/>
    </row>
    <row r="200" spans="1:24" s="853" customFormat="1" ht="31.5" customHeight="1">
      <c r="A200" s="906"/>
      <c r="B200" s="910"/>
      <c r="C200" s="1121"/>
      <c r="D200" s="691"/>
      <c r="E200" s="899"/>
      <c r="F200" s="868"/>
      <c r="G200" s="691"/>
      <c r="H200" s="872"/>
      <c r="I200" s="748"/>
      <c r="J200" s="896"/>
      <c r="K200" s="899"/>
      <c r="L200" s="715"/>
      <c r="M200" s="735"/>
      <c r="N200" s="872"/>
      <c r="O200" s="715"/>
      <c r="P200" s="685"/>
      <c r="Q200" s="715"/>
      <c r="R200" s="732">
        <v>41376</v>
      </c>
      <c r="S200" s="733">
        <v>109610516.45</v>
      </c>
      <c r="T200" s="727">
        <f>T199-S200</f>
        <v>311134468.84999996</v>
      </c>
      <c r="U200" s="728" t="s">
        <v>170</v>
      </c>
      <c r="V200" s="734"/>
      <c r="W200" s="885"/>
      <c r="X200" s="369"/>
    </row>
    <row r="201" spans="1:24" s="853" customFormat="1" ht="31.5" customHeight="1">
      <c r="A201" s="899"/>
      <c r="B201" s="910"/>
      <c r="C201" s="1121"/>
      <c r="D201" s="691"/>
      <c r="E201" s="899"/>
      <c r="F201" s="868"/>
      <c r="G201" s="691"/>
      <c r="H201" s="872"/>
      <c r="I201" s="748"/>
      <c r="J201" s="896"/>
      <c r="K201" s="899"/>
      <c r="L201" s="715"/>
      <c r="M201" s="735"/>
      <c r="N201" s="872"/>
      <c r="O201" s="715"/>
      <c r="P201" s="685"/>
      <c r="Q201" s="715"/>
      <c r="R201" s="1792">
        <v>41408</v>
      </c>
      <c r="S201" s="1795">
        <v>311134468.85000002</v>
      </c>
      <c r="T201" s="1798">
        <f>T200-S201</f>
        <v>0</v>
      </c>
      <c r="U201" s="1801" t="s">
        <v>276</v>
      </c>
      <c r="V201" s="736">
        <v>41422</v>
      </c>
      <c r="W201" s="135" t="s">
        <v>587</v>
      </c>
      <c r="X201" s="822">
        <v>444393.06</v>
      </c>
    </row>
    <row r="202" spans="1:24" s="853" customFormat="1" ht="31.5" customHeight="1">
      <c r="A202" s="899"/>
      <c r="B202" s="910"/>
      <c r="C202" s="1121"/>
      <c r="D202" s="691"/>
      <c r="E202" s="899"/>
      <c r="F202" s="868"/>
      <c r="G202" s="691"/>
      <c r="H202" s="872"/>
      <c r="I202" s="748"/>
      <c r="J202" s="896"/>
      <c r="K202" s="899"/>
      <c r="L202" s="715"/>
      <c r="M202" s="735"/>
      <c r="N202" s="872"/>
      <c r="O202" s="715"/>
      <c r="P202" s="685"/>
      <c r="Q202" s="715"/>
      <c r="R202" s="1793"/>
      <c r="S202" s="1796"/>
      <c r="T202" s="1799"/>
      <c r="U202" s="1802"/>
      <c r="V202" s="732">
        <v>41428</v>
      </c>
      <c r="W202" s="737" t="s">
        <v>587</v>
      </c>
      <c r="X202" s="822">
        <v>1960288.55</v>
      </c>
    </row>
    <row r="203" spans="1:24" s="853" customFormat="1" ht="31.5" customHeight="1">
      <c r="A203" s="899"/>
      <c r="B203" s="910"/>
      <c r="C203" s="1121"/>
      <c r="D203" s="691"/>
      <c r="E203" s="899"/>
      <c r="F203" s="868"/>
      <c r="G203" s="691"/>
      <c r="H203" s="872"/>
      <c r="I203" s="748"/>
      <c r="J203" s="896"/>
      <c r="K203" s="899"/>
      <c r="L203" s="715"/>
      <c r="M203" s="735"/>
      <c r="N203" s="872"/>
      <c r="O203" s="715"/>
      <c r="P203" s="685"/>
      <c r="Q203" s="715"/>
      <c r="R203" s="1793"/>
      <c r="S203" s="1796"/>
      <c r="T203" s="1799"/>
      <c r="U203" s="1802"/>
      <c r="V203" s="1">
        <v>41439</v>
      </c>
      <c r="W203" s="135" t="s">
        <v>587</v>
      </c>
      <c r="X203" s="822">
        <v>1375006.88</v>
      </c>
    </row>
    <row r="204" spans="1:24" s="853" customFormat="1" ht="31.5" customHeight="1">
      <c r="A204" s="899"/>
      <c r="B204" s="910"/>
      <c r="C204" s="1121"/>
      <c r="D204" s="691"/>
      <c r="E204" s="899"/>
      <c r="F204" s="868"/>
      <c r="G204" s="691"/>
      <c r="H204" s="872"/>
      <c r="I204" s="748"/>
      <c r="J204" s="896"/>
      <c r="K204" s="899"/>
      <c r="L204" s="715"/>
      <c r="M204" s="735"/>
      <c r="N204" s="872"/>
      <c r="O204" s="715"/>
      <c r="P204" s="685"/>
      <c r="Q204" s="715"/>
      <c r="R204" s="1793"/>
      <c r="S204" s="1796"/>
      <c r="T204" s="1799"/>
      <c r="U204" s="1802"/>
      <c r="V204" s="1">
        <v>41449</v>
      </c>
      <c r="W204" s="135" t="s">
        <v>587</v>
      </c>
      <c r="X204" s="822">
        <v>700003.5000540684</v>
      </c>
    </row>
    <row r="205" spans="1:24" s="853" customFormat="1" ht="31.5" customHeight="1">
      <c r="A205" s="899"/>
      <c r="B205" s="910"/>
      <c r="C205" s="1121"/>
      <c r="D205" s="691"/>
      <c r="E205" s="899"/>
      <c r="F205" s="868"/>
      <c r="G205" s="691"/>
      <c r="H205" s="872"/>
      <c r="I205" s="748"/>
      <c r="J205" s="896"/>
      <c r="K205" s="899"/>
      <c r="L205" s="715"/>
      <c r="M205" s="735"/>
      <c r="N205" s="872"/>
      <c r="O205" s="715"/>
      <c r="P205" s="685"/>
      <c r="Q205" s="715"/>
      <c r="R205" s="1793"/>
      <c r="S205" s="1796"/>
      <c r="T205" s="1799"/>
      <c r="U205" s="1802"/>
      <c r="V205" s="1">
        <v>41451</v>
      </c>
      <c r="W205" s="135" t="s">
        <v>587</v>
      </c>
      <c r="X205" s="822">
        <v>293751.46999999997</v>
      </c>
    </row>
    <row r="206" spans="1:24" s="853" customFormat="1" ht="31.5" customHeight="1" thickBot="1">
      <c r="A206" s="900"/>
      <c r="B206" s="914"/>
      <c r="C206" s="1123"/>
      <c r="D206" s="738"/>
      <c r="E206" s="900"/>
      <c r="F206" s="915"/>
      <c r="G206" s="738"/>
      <c r="H206" s="94"/>
      <c r="I206" s="904"/>
      <c r="J206" s="897"/>
      <c r="K206" s="900"/>
      <c r="L206" s="739"/>
      <c r="M206" s="740"/>
      <c r="N206" s="94"/>
      <c r="O206" s="739"/>
      <c r="P206" s="741"/>
      <c r="Q206" s="739"/>
      <c r="R206" s="1794"/>
      <c r="S206" s="1797"/>
      <c r="T206" s="1800"/>
      <c r="U206" s="1803"/>
      <c r="V206" s="744">
        <v>41464</v>
      </c>
      <c r="W206" s="745" t="s">
        <v>587</v>
      </c>
      <c r="X206" s="823">
        <v>1024380.12</v>
      </c>
    </row>
    <row r="207" spans="1:24" s="853" customFormat="1" ht="14.25">
      <c r="F207" s="894"/>
      <c r="H207" s="630"/>
      <c r="I207" s="5"/>
      <c r="J207" s="5"/>
      <c r="K207" s="5"/>
      <c r="L207" s="630"/>
      <c r="M207" s="630"/>
      <c r="N207" s="630"/>
      <c r="O207" s="630"/>
      <c r="P207" s="630"/>
      <c r="Q207" s="630"/>
      <c r="S207" s="630"/>
    </row>
    <row r="208" spans="1:24" s="853" customFormat="1" ht="14.25">
      <c r="F208" s="894"/>
      <c r="H208" s="630"/>
      <c r="I208" s="5"/>
      <c r="J208" s="5"/>
      <c r="K208" s="5"/>
      <c r="L208" s="630"/>
      <c r="M208" s="630"/>
      <c r="N208" s="630"/>
      <c r="O208" s="630"/>
      <c r="P208" s="630"/>
      <c r="Q208" s="630"/>
      <c r="S208" s="630"/>
    </row>
    <row r="209" spans="1:25" s="853" customFormat="1" ht="14.25">
      <c r="F209" s="894"/>
      <c r="H209" s="630"/>
      <c r="I209" s="5"/>
      <c r="J209" s="5"/>
      <c r="K209" s="5"/>
      <c r="L209" s="630"/>
      <c r="M209" s="630"/>
      <c r="N209" s="630"/>
      <c r="O209" s="630"/>
      <c r="P209" s="630"/>
      <c r="Q209" s="630"/>
      <c r="S209" s="630"/>
    </row>
    <row r="210" spans="1:25" s="853" customFormat="1" ht="18" thickBot="1">
      <c r="F210" s="1237" t="s">
        <v>572</v>
      </c>
      <c r="G210" s="1237"/>
      <c r="H210" s="742">
        <f>SUM(H6:H200)</f>
        <v>29999999999.640007</v>
      </c>
      <c r="I210" s="5"/>
      <c r="J210" s="1237" t="s">
        <v>573</v>
      </c>
      <c r="K210" s="1237"/>
      <c r="L210" s="1237"/>
      <c r="M210" s="1237"/>
      <c r="N210" s="1237"/>
      <c r="O210" s="742">
        <f>SUM(O6:O202)</f>
        <v>21856403573.580002</v>
      </c>
      <c r="P210" s="81"/>
      <c r="Q210" s="81"/>
      <c r="V210" s="1237" t="s">
        <v>574</v>
      </c>
      <c r="W210" s="1237"/>
      <c r="X210" s="742">
        <f>SUM(X6:X206)</f>
        <v>2635084657.2691345</v>
      </c>
    </row>
    <row r="211" spans="1:25" s="853" customFormat="1" ht="15.75" thickTop="1">
      <c r="F211" s="894"/>
      <c r="H211" s="629"/>
      <c r="I211" s="5"/>
      <c r="J211" s="5"/>
      <c r="K211" s="5"/>
      <c r="M211" s="743"/>
      <c r="N211" s="743"/>
      <c r="O211" s="743"/>
      <c r="P211" s="743"/>
    </row>
    <row r="212" spans="1:25" s="853" customFormat="1" ht="15.75" thickBot="1">
      <c r="F212" s="894"/>
      <c r="H212" s="629"/>
      <c r="I212" s="5"/>
      <c r="J212" s="5"/>
      <c r="K212" s="5"/>
      <c r="M212" s="743"/>
      <c r="N212" s="743"/>
      <c r="O212" s="743"/>
      <c r="P212" s="509"/>
      <c r="Q212" s="509"/>
      <c r="R212" s="509" t="s">
        <v>265</v>
      </c>
      <c r="S212" s="742">
        <f>SUM(S6:S202)</f>
        <v>18625147938.060001</v>
      </c>
      <c r="T212" s="81"/>
    </row>
    <row r="213" spans="1:25" s="853" customFormat="1" ht="15.75" thickTop="1">
      <c r="F213" s="894"/>
      <c r="H213" s="629"/>
      <c r="I213" s="5"/>
      <c r="J213" s="5"/>
      <c r="K213" s="5"/>
      <c r="M213" s="743"/>
      <c r="N213" s="743"/>
      <c r="O213" s="743"/>
      <c r="P213" s="743"/>
      <c r="Q213" s="743"/>
      <c r="R213" s="743"/>
      <c r="S213" s="743"/>
    </row>
    <row r="214" spans="1:25" ht="14.25">
      <c r="A214" s="1790" t="s">
        <v>575</v>
      </c>
      <c r="B214" s="1790"/>
      <c r="C214" s="1790"/>
      <c r="D214" s="1790"/>
      <c r="E214" s="1790"/>
      <c r="F214" s="1790"/>
      <c r="G214" s="1790"/>
      <c r="H214" s="1790"/>
      <c r="I214" s="1790"/>
      <c r="J214" s="1790"/>
      <c r="K214" s="1790"/>
      <c r="L214" s="1790"/>
      <c r="M214" s="1790"/>
      <c r="N214" s="1790"/>
      <c r="O214" s="1790"/>
      <c r="P214" s="1790"/>
      <c r="Q214" s="1790"/>
      <c r="R214" s="1790"/>
      <c r="S214" s="1790"/>
      <c r="T214" s="1790"/>
      <c r="U214" s="1790"/>
      <c r="V214" s="1124"/>
      <c r="W214" s="1124"/>
      <c r="X214" s="1124"/>
      <c r="Y214" s="1124"/>
    </row>
    <row r="215" spans="1:25" ht="14.25" customHeight="1">
      <c r="A215" s="1789" t="s">
        <v>576</v>
      </c>
      <c r="B215" s="1789"/>
      <c r="C215" s="1789"/>
      <c r="D215" s="1789"/>
      <c r="E215" s="1789"/>
      <c r="F215" s="1789"/>
      <c r="G215" s="1789"/>
      <c r="H215" s="1789"/>
      <c r="I215" s="1789"/>
      <c r="J215" s="1789"/>
      <c r="K215" s="1789"/>
      <c r="L215" s="1789"/>
      <c r="M215" s="1789"/>
      <c r="N215" s="1789"/>
      <c r="O215" s="1789"/>
      <c r="P215" s="1789"/>
      <c r="Q215" s="1789"/>
      <c r="R215" s="1789"/>
      <c r="S215" s="1789"/>
      <c r="T215" s="1789"/>
      <c r="U215" s="1789"/>
      <c r="V215" s="1125"/>
      <c r="W215" s="1125"/>
    </row>
    <row r="216" spans="1:25" ht="14.25">
      <c r="A216" s="1791" t="s">
        <v>296</v>
      </c>
      <c r="B216" s="1791"/>
      <c r="C216" s="1791"/>
      <c r="D216" s="1791"/>
      <c r="E216" s="1791"/>
      <c r="F216" s="1791"/>
      <c r="G216" s="1791"/>
      <c r="H216" s="1791"/>
      <c r="I216" s="1791"/>
      <c r="J216" s="1791"/>
      <c r="K216" s="1791"/>
      <c r="L216" s="1791"/>
      <c r="M216" s="1791"/>
      <c r="N216" s="1791"/>
      <c r="O216" s="1791"/>
      <c r="P216" s="1791"/>
      <c r="Q216" s="1791"/>
      <c r="R216" s="1791"/>
      <c r="S216" s="1791"/>
      <c r="T216" s="1791"/>
      <c r="U216" s="1791"/>
    </row>
    <row r="217" spans="1:25" ht="14.25">
      <c r="A217" s="1791" t="s">
        <v>344</v>
      </c>
      <c r="B217" s="1791"/>
      <c r="C217" s="1791"/>
      <c r="D217" s="1791"/>
      <c r="E217" s="1791"/>
      <c r="F217" s="1791"/>
      <c r="G217" s="1791"/>
      <c r="H217" s="1791"/>
      <c r="I217" s="1791"/>
      <c r="J217" s="1791"/>
      <c r="K217" s="1791"/>
      <c r="L217" s="1791"/>
      <c r="M217" s="1791"/>
      <c r="N217" s="1791"/>
      <c r="O217" s="1791"/>
      <c r="P217" s="1791"/>
      <c r="Q217" s="1791"/>
      <c r="R217" s="1791"/>
      <c r="S217" s="1791"/>
      <c r="T217" s="1791"/>
      <c r="U217" s="1791"/>
    </row>
    <row r="218" spans="1:25" ht="30.75" customHeight="1">
      <c r="A218" s="1757" t="s">
        <v>579</v>
      </c>
      <c r="B218" s="1757"/>
      <c r="C218" s="1757"/>
      <c r="D218" s="1757"/>
      <c r="E218" s="1757"/>
      <c r="F218" s="1757"/>
      <c r="G218" s="1757"/>
      <c r="H218" s="1757"/>
      <c r="I218" s="1757"/>
      <c r="J218" s="1757"/>
      <c r="K218" s="1757"/>
      <c r="L218" s="1757"/>
      <c r="M218" s="1757"/>
      <c r="N218" s="1757"/>
      <c r="O218" s="1757"/>
      <c r="P218" s="1757"/>
      <c r="Q218" s="1757"/>
      <c r="R218" s="1757"/>
      <c r="S218" s="1757"/>
      <c r="T218" s="1757"/>
      <c r="U218" s="1757"/>
      <c r="V218" s="1757"/>
      <c r="W218" s="1757"/>
      <c r="X218" s="1757"/>
    </row>
    <row r="219" spans="1:25" ht="12.75" customHeight="1">
      <c r="A219" s="1789" t="s">
        <v>295</v>
      </c>
      <c r="B219" s="1789"/>
      <c r="C219" s="1789"/>
      <c r="D219" s="1789"/>
      <c r="E219" s="1789"/>
      <c r="F219" s="1789"/>
      <c r="G219" s="1789"/>
      <c r="H219" s="1789"/>
      <c r="I219" s="1789"/>
      <c r="J219" s="1789"/>
      <c r="K219" s="1789"/>
      <c r="L219" s="1789"/>
      <c r="M219" s="1789"/>
      <c r="N219" s="1789"/>
      <c r="O219" s="1789"/>
      <c r="P219" s="1789"/>
      <c r="Q219" s="1789"/>
      <c r="R219" s="1789"/>
      <c r="S219" s="1789"/>
      <c r="T219" s="1789"/>
      <c r="U219" s="1789"/>
      <c r="V219" s="1789"/>
      <c r="W219" s="1789"/>
      <c r="X219" s="1789"/>
    </row>
    <row r="220" spans="1:25" ht="12.75" customHeight="1">
      <c r="A220" s="1789"/>
      <c r="B220" s="1789"/>
      <c r="C220" s="1789"/>
      <c r="D220" s="1789"/>
      <c r="E220" s="1789"/>
      <c r="F220" s="1789"/>
      <c r="G220" s="1789"/>
      <c r="H220" s="1789"/>
      <c r="I220" s="1789"/>
      <c r="J220" s="1789"/>
      <c r="K220" s="1789"/>
      <c r="L220" s="1789"/>
      <c r="M220" s="1789"/>
      <c r="N220" s="1789"/>
      <c r="O220" s="1789"/>
      <c r="P220" s="1789"/>
      <c r="Q220" s="1789"/>
      <c r="R220" s="1789"/>
      <c r="S220" s="1789"/>
      <c r="T220" s="1789"/>
      <c r="U220" s="1789"/>
      <c r="V220" s="1789"/>
      <c r="W220" s="1789"/>
      <c r="X220" s="1789"/>
    </row>
    <row r="221" spans="1:25" ht="14.25" customHeight="1">
      <c r="A221" s="1789" t="s">
        <v>577</v>
      </c>
      <c r="B221" s="1789"/>
      <c r="C221" s="1789"/>
      <c r="D221" s="1789"/>
      <c r="E221" s="1789"/>
      <c r="F221" s="1789"/>
      <c r="G221" s="1789"/>
      <c r="H221" s="1789"/>
      <c r="I221" s="1789"/>
      <c r="J221" s="1789"/>
      <c r="K221" s="1789"/>
      <c r="L221" s="1789"/>
      <c r="M221" s="1789"/>
      <c r="N221" s="1789"/>
      <c r="O221" s="1789"/>
      <c r="P221" s="1789"/>
      <c r="Q221" s="1789"/>
      <c r="R221" s="1789"/>
      <c r="S221" s="1789"/>
      <c r="T221" s="1789"/>
      <c r="U221" s="1789"/>
      <c r="V221" s="1789"/>
      <c r="W221" s="1789"/>
      <c r="X221" s="1789"/>
    </row>
    <row r="222" spans="1:25" ht="14.25" customHeight="1">
      <c r="A222" s="1789" t="s">
        <v>558</v>
      </c>
      <c r="B222" s="1789"/>
      <c r="C222" s="1789"/>
      <c r="D222" s="1789"/>
      <c r="E222" s="1789"/>
      <c r="F222" s="1789"/>
      <c r="G222" s="1789"/>
      <c r="H222" s="1789"/>
      <c r="I222" s="1789"/>
      <c r="J222" s="1789"/>
      <c r="K222" s="1789"/>
      <c r="L222" s="1789"/>
      <c r="M222" s="1789"/>
      <c r="N222" s="1789"/>
      <c r="O222" s="1789"/>
      <c r="P222" s="1789"/>
      <c r="Q222" s="1789"/>
      <c r="R222" s="1789"/>
      <c r="S222" s="1789"/>
      <c r="T222" s="1789"/>
      <c r="U222" s="1789"/>
      <c r="V222" s="1789"/>
      <c r="W222" s="1789"/>
      <c r="X222" s="1789"/>
    </row>
    <row r="223" spans="1:25" ht="14.25" customHeight="1">
      <c r="A223" s="1789" t="s">
        <v>578</v>
      </c>
      <c r="B223" s="1789"/>
      <c r="C223" s="1789"/>
      <c r="D223" s="1789"/>
      <c r="E223" s="1789"/>
      <c r="F223" s="1789"/>
      <c r="G223" s="1789"/>
      <c r="H223" s="1789"/>
      <c r="I223" s="1789"/>
      <c r="J223" s="1789"/>
      <c r="K223" s="1789"/>
      <c r="L223" s="1789"/>
      <c r="M223" s="1789"/>
      <c r="N223" s="1789"/>
      <c r="O223" s="1789"/>
      <c r="P223" s="1789"/>
      <c r="Q223" s="1789"/>
      <c r="R223" s="1789"/>
      <c r="S223" s="1789"/>
      <c r="T223" s="1789"/>
      <c r="U223" s="1789"/>
      <c r="V223" s="1789"/>
      <c r="W223" s="1789"/>
      <c r="X223" s="1789"/>
    </row>
    <row r="224" spans="1:25" ht="14.25" customHeight="1">
      <c r="A224" s="1789" t="s">
        <v>580</v>
      </c>
      <c r="B224" s="1789"/>
      <c r="C224" s="1789"/>
      <c r="D224" s="1789"/>
      <c r="E224" s="1789"/>
      <c r="F224" s="1789"/>
      <c r="G224" s="1789"/>
      <c r="H224" s="1789"/>
      <c r="I224" s="1789"/>
      <c r="J224" s="1789"/>
      <c r="K224" s="1789"/>
      <c r="L224" s="1789"/>
      <c r="M224" s="1789"/>
      <c r="N224" s="1789"/>
      <c r="O224" s="1789"/>
      <c r="P224" s="1789"/>
      <c r="Q224" s="1789"/>
      <c r="R224" s="1789"/>
      <c r="S224" s="1789"/>
      <c r="T224" s="1789"/>
      <c r="U224" s="1789"/>
      <c r="V224" s="1789"/>
      <c r="W224" s="1789"/>
      <c r="X224" s="1789"/>
    </row>
    <row r="225" spans="1:24" ht="14.25">
      <c r="A225" s="1789" t="s">
        <v>588</v>
      </c>
      <c r="B225" s="1789"/>
      <c r="C225" s="1789"/>
      <c r="D225" s="1789"/>
      <c r="E225" s="1789"/>
      <c r="F225" s="1789"/>
      <c r="G225" s="1789"/>
      <c r="H225" s="1789"/>
      <c r="I225" s="1789"/>
      <c r="J225" s="1789"/>
      <c r="K225" s="1789"/>
      <c r="L225" s="1789"/>
      <c r="M225" s="1789"/>
      <c r="N225" s="1789"/>
      <c r="O225" s="1789"/>
      <c r="P225" s="1789"/>
      <c r="Q225" s="1789"/>
      <c r="R225" s="1789"/>
      <c r="S225" s="1789"/>
      <c r="T225" s="1789"/>
      <c r="U225" s="1789"/>
      <c r="V225" s="1789"/>
      <c r="W225" s="1789"/>
      <c r="X225" s="1789"/>
    </row>
    <row r="226" spans="1:24" ht="14.25">
      <c r="A226" s="1789" t="s">
        <v>589</v>
      </c>
      <c r="B226" s="1789"/>
      <c r="C226" s="1789"/>
      <c r="D226" s="1789"/>
      <c r="E226" s="1789"/>
      <c r="F226" s="1789"/>
      <c r="G226" s="1789"/>
      <c r="H226" s="1789"/>
      <c r="I226" s="1789"/>
      <c r="J226" s="1789"/>
      <c r="K226" s="1789"/>
      <c r="L226" s="1789"/>
      <c r="M226" s="1789"/>
      <c r="N226" s="1789"/>
      <c r="O226" s="1789"/>
      <c r="P226" s="1789"/>
      <c r="Q226" s="1789"/>
      <c r="R226" s="1789"/>
      <c r="S226" s="1789"/>
      <c r="T226" s="1789"/>
      <c r="U226" s="1789"/>
      <c r="V226" s="1789"/>
      <c r="W226" s="1789"/>
      <c r="X226" s="1789"/>
    </row>
    <row r="227" spans="1:24" ht="14.25">
      <c r="A227" s="1789" t="s">
        <v>633</v>
      </c>
      <c r="B227" s="1789"/>
      <c r="C227" s="1789"/>
      <c r="D227" s="1789"/>
      <c r="E227" s="1789"/>
      <c r="F227" s="1789"/>
      <c r="G227" s="1789"/>
      <c r="H227" s="1789"/>
      <c r="I227" s="1789"/>
      <c r="J227" s="1789"/>
      <c r="K227" s="1789"/>
      <c r="L227" s="1789"/>
      <c r="M227" s="1789"/>
      <c r="N227" s="1789"/>
      <c r="O227" s="1789"/>
      <c r="P227" s="1789"/>
      <c r="Q227" s="1789"/>
      <c r="R227" s="1789"/>
      <c r="S227" s="1789"/>
      <c r="T227" s="1789"/>
      <c r="U227" s="1789"/>
      <c r="V227" s="1789"/>
      <c r="W227" s="1789"/>
      <c r="X227" s="1789"/>
    </row>
    <row r="228" spans="1:24" ht="14.25">
      <c r="A228" s="1789" t="s">
        <v>637</v>
      </c>
      <c r="B228" s="1789"/>
      <c r="C228" s="1789"/>
      <c r="D228" s="1789"/>
      <c r="E228" s="1789"/>
      <c r="F228" s="1789"/>
      <c r="G228" s="1789"/>
      <c r="H228" s="1789"/>
      <c r="I228" s="1789"/>
      <c r="J228" s="1789"/>
      <c r="K228" s="1789"/>
      <c r="L228" s="1789"/>
      <c r="M228" s="1789"/>
      <c r="N228" s="1789"/>
      <c r="O228" s="1789"/>
      <c r="P228" s="1789"/>
      <c r="Q228" s="1789"/>
      <c r="R228" s="1789"/>
      <c r="S228" s="1789"/>
      <c r="T228" s="1789"/>
      <c r="U228" s="1789"/>
      <c r="V228" s="1789"/>
      <c r="W228" s="1789"/>
      <c r="X228" s="1789"/>
    </row>
    <row r="229" spans="1:24" ht="14.25">
      <c r="A229" s="1789"/>
      <c r="B229" s="1789"/>
      <c r="C229" s="1789"/>
      <c r="D229" s="1789"/>
      <c r="E229" s="1789"/>
      <c r="F229" s="1789"/>
      <c r="G229" s="1789"/>
      <c r="H229" s="1789"/>
      <c r="I229" s="1789"/>
      <c r="J229" s="1789"/>
      <c r="K229" s="1789"/>
      <c r="L229" s="1789"/>
      <c r="M229" s="1789"/>
      <c r="N229" s="1789"/>
      <c r="O229" s="1789"/>
      <c r="P229" s="1789"/>
      <c r="Q229" s="1789"/>
      <c r="R229" s="1789"/>
      <c r="S229" s="1789"/>
      <c r="T229" s="1789"/>
      <c r="U229" s="1789"/>
      <c r="V229" s="1789"/>
      <c r="W229" s="1789"/>
      <c r="X229" s="1789"/>
    </row>
  </sheetData>
  <protectedRanges>
    <protectedRange sqref="T6:T10" name="Range1_2_1"/>
  </protectedRanges>
  <mergeCells count="105">
    <mergeCell ref="A1:X1"/>
    <mergeCell ref="A2:X2"/>
    <mergeCell ref="A4:A5"/>
    <mergeCell ref="B4:B5"/>
    <mergeCell ref="C4:E4"/>
    <mergeCell ref="F4:F5"/>
    <mergeCell ref="G4:G5"/>
    <mergeCell ref="H4:H5"/>
    <mergeCell ref="I4:I5"/>
    <mergeCell ref="J4:L4"/>
    <mergeCell ref="M4:O4"/>
    <mergeCell ref="P4:Q4"/>
    <mergeCell ref="R4:S4"/>
    <mergeCell ref="T4:U4"/>
    <mergeCell ref="V4:X4"/>
    <mergeCell ref="R6:R7"/>
    <mergeCell ref="S6:S7"/>
    <mergeCell ref="T6:T7"/>
    <mergeCell ref="U6:U7"/>
    <mergeCell ref="R51:R55"/>
    <mergeCell ref="S51:S55"/>
    <mergeCell ref="T51:T55"/>
    <mergeCell ref="U51:U55"/>
    <mergeCell ref="R60:R61"/>
    <mergeCell ref="S60:S61"/>
    <mergeCell ref="T60:T61"/>
    <mergeCell ref="U60:U61"/>
    <mergeCell ref="R9:R10"/>
    <mergeCell ref="S9:S10"/>
    <mergeCell ref="T9:T10"/>
    <mergeCell ref="U9:U10"/>
    <mergeCell ref="R29:R33"/>
    <mergeCell ref="S29:S33"/>
    <mergeCell ref="T29:T33"/>
    <mergeCell ref="U29:U33"/>
    <mergeCell ref="R93:R95"/>
    <mergeCell ref="S93:S95"/>
    <mergeCell ref="T93:T95"/>
    <mergeCell ref="U93:U95"/>
    <mergeCell ref="R99:R100"/>
    <mergeCell ref="S99:S100"/>
    <mergeCell ref="T99:T100"/>
    <mergeCell ref="U99:U100"/>
    <mergeCell ref="R67:R68"/>
    <mergeCell ref="S67:S68"/>
    <mergeCell ref="T67:T68"/>
    <mergeCell ref="U67:U68"/>
    <mergeCell ref="R77:R82"/>
    <mergeCell ref="S77:S82"/>
    <mergeCell ref="T77:T82"/>
    <mergeCell ref="U77:U82"/>
    <mergeCell ref="R136:R138"/>
    <mergeCell ref="S136:S138"/>
    <mergeCell ref="T136:T138"/>
    <mergeCell ref="U136:U138"/>
    <mergeCell ref="R145:R147"/>
    <mergeCell ref="S145:S147"/>
    <mergeCell ref="T145:T147"/>
    <mergeCell ref="U145:U147"/>
    <mergeCell ref="R107:R108"/>
    <mergeCell ref="S107:S108"/>
    <mergeCell ref="T107:T108"/>
    <mergeCell ref="U107:U108"/>
    <mergeCell ref="R120:R125"/>
    <mergeCell ref="S120:S125"/>
    <mergeCell ref="T120:T125"/>
    <mergeCell ref="U120:U125"/>
    <mergeCell ref="R174:R177"/>
    <mergeCell ref="S174:S177"/>
    <mergeCell ref="T174:T177"/>
    <mergeCell ref="U174:U177"/>
    <mergeCell ref="R188:R192"/>
    <mergeCell ref="S188:S192"/>
    <mergeCell ref="T188:T192"/>
    <mergeCell ref="U188:U192"/>
    <mergeCell ref="R155:R157"/>
    <mergeCell ref="S155:S157"/>
    <mergeCell ref="T155:T157"/>
    <mergeCell ref="U155:U157"/>
    <mergeCell ref="R164:R168"/>
    <mergeCell ref="S164:S168"/>
    <mergeCell ref="T164:T168"/>
    <mergeCell ref="U164:U168"/>
    <mergeCell ref="V210:W210"/>
    <mergeCell ref="A214:U214"/>
    <mergeCell ref="A215:U215"/>
    <mergeCell ref="A216:U216"/>
    <mergeCell ref="A217:U217"/>
    <mergeCell ref="A218:X218"/>
    <mergeCell ref="R201:R206"/>
    <mergeCell ref="S201:S206"/>
    <mergeCell ref="T201:T206"/>
    <mergeCell ref="U201:U206"/>
    <mergeCell ref="F210:G210"/>
    <mergeCell ref="J210:N210"/>
    <mergeCell ref="A226:X226"/>
    <mergeCell ref="A227:X227"/>
    <mergeCell ref="A228:X228"/>
    <mergeCell ref="A229:X229"/>
    <mergeCell ref="A219:X220"/>
    <mergeCell ref="A221:X221"/>
    <mergeCell ref="A222:X222"/>
    <mergeCell ref="A223:X223"/>
    <mergeCell ref="A224:X224"/>
    <mergeCell ref="A225:X225"/>
  </mergeCells>
  <pageMargins left="0.7" right="0.7" top="0.75" bottom="0.75" header="0.3" footer="0.3"/>
  <pageSetup paperSize="5" scale="37" fitToHeight="20" orientation="landscape" r:id="rId1"/>
  <headerFooter>
    <oddFooter>&amp;RPage &amp;P of &amp;N</oddFooter>
  </headerFooter>
  <rowBreaks count="1" manualBreakCount="1">
    <brk id="192"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9"/>
  <sheetViews>
    <sheetView view="pageBreakPreview" zoomScale="90" zoomScaleNormal="90" zoomScaleSheetLayoutView="90" workbookViewId="0">
      <selection activeCell="B95" sqref="B95"/>
    </sheetView>
  </sheetViews>
  <sheetFormatPr defaultRowHeight="12.75"/>
  <cols>
    <col min="1" max="1" width="9" style="789" bestFit="1" customWidth="1"/>
    <col min="2" max="2" width="148" style="750" customWidth="1"/>
    <col min="3" max="16384" width="9.140625" style="749"/>
  </cols>
  <sheetData>
    <row r="1" spans="1:2">
      <c r="A1" s="785" t="s">
        <v>78</v>
      </c>
      <c r="B1" s="786" t="s">
        <v>1970</v>
      </c>
    </row>
    <row r="2" spans="1:2">
      <c r="A2" s="787">
        <v>1</v>
      </c>
      <c r="B2" s="788" t="s">
        <v>1882</v>
      </c>
    </row>
    <row r="3" spans="1:2">
      <c r="A3" s="787">
        <v>2</v>
      </c>
      <c r="B3" s="788" t="s">
        <v>1988</v>
      </c>
    </row>
    <row r="4" spans="1:2">
      <c r="A4" s="787">
        <v>3</v>
      </c>
      <c r="B4" s="788" t="s">
        <v>1989</v>
      </c>
    </row>
    <row r="5" spans="1:2" ht="38.25">
      <c r="A5" s="787">
        <v>4</v>
      </c>
      <c r="B5" s="788" t="s">
        <v>1986</v>
      </c>
    </row>
    <row r="6" spans="1:2" ht="25.5">
      <c r="A6" s="787">
        <v>5</v>
      </c>
      <c r="B6" s="788" t="s">
        <v>1987</v>
      </c>
    </row>
    <row r="7" spans="1:2" ht="38.25">
      <c r="A7" s="787">
        <v>6</v>
      </c>
      <c r="B7" s="788" t="s">
        <v>1966</v>
      </c>
    </row>
    <row r="8" spans="1:2" ht="38.25">
      <c r="A8" s="787">
        <v>7</v>
      </c>
      <c r="B8" s="788" t="s">
        <v>1967</v>
      </c>
    </row>
    <row r="9" spans="1:2" ht="25.5">
      <c r="A9" s="787">
        <v>8</v>
      </c>
      <c r="B9" s="788" t="s">
        <v>1883</v>
      </c>
    </row>
    <row r="10" spans="1:2" ht="25.5">
      <c r="A10" s="787">
        <v>9</v>
      </c>
      <c r="B10" s="788" t="s">
        <v>1884</v>
      </c>
    </row>
    <row r="11" spans="1:2">
      <c r="A11" s="787">
        <v>10</v>
      </c>
      <c r="B11" s="788" t="s">
        <v>1885</v>
      </c>
    </row>
    <row r="12" spans="1:2">
      <c r="A12" s="787">
        <v>11</v>
      </c>
      <c r="B12" s="788" t="s">
        <v>1886</v>
      </c>
    </row>
    <row r="13" spans="1:2">
      <c r="A13" s="787">
        <v>12</v>
      </c>
      <c r="B13" s="788" t="s">
        <v>1887</v>
      </c>
    </row>
    <row r="14" spans="1:2">
      <c r="A14" s="787">
        <v>13</v>
      </c>
      <c r="B14" s="788" t="s">
        <v>1888</v>
      </c>
    </row>
    <row r="15" spans="1:2">
      <c r="A15" s="787">
        <v>14</v>
      </c>
      <c r="B15" s="788" t="s">
        <v>1889</v>
      </c>
    </row>
    <row r="16" spans="1:2">
      <c r="A16" s="787">
        <v>15</v>
      </c>
      <c r="B16" s="788" t="s">
        <v>1890</v>
      </c>
    </row>
    <row r="17" spans="1:2" ht="25.5">
      <c r="A17" s="787">
        <v>16</v>
      </c>
      <c r="B17" s="788" t="s">
        <v>1891</v>
      </c>
    </row>
    <row r="18" spans="1:2">
      <c r="A18" s="787">
        <v>17</v>
      </c>
      <c r="B18" s="788" t="s">
        <v>1892</v>
      </c>
    </row>
    <row r="19" spans="1:2">
      <c r="A19" s="787">
        <v>18</v>
      </c>
      <c r="B19" s="788" t="s">
        <v>1893</v>
      </c>
    </row>
    <row r="20" spans="1:2" ht="63.75">
      <c r="A20" s="787">
        <v>19</v>
      </c>
      <c r="B20" s="788" t="s">
        <v>1894</v>
      </c>
    </row>
    <row r="21" spans="1:2" ht="25.5">
      <c r="A21" s="787">
        <v>20</v>
      </c>
      <c r="B21" s="788" t="s">
        <v>1895</v>
      </c>
    </row>
    <row r="22" spans="1:2" ht="25.5">
      <c r="A22" s="787">
        <v>21</v>
      </c>
      <c r="B22" s="788" t="s">
        <v>1896</v>
      </c>
    </row>
    <row r="23" spans="1:2">
      <c r="A23" s="787">
        <v>22</v>
      </c>
      <c r="B23" s="788" t="s">
        <v>1897</v>
      </c>
    </row>
    <row r="24" spans="1:2" ht="38.25">
      <c r="A24" s="787">
        <v>23</v>
      </c>
      <c r="B24" s="788" t="s">
        <v>1898</v>
      </c>
    </row>
    <row r="25" spans="1:2" ht="25.5">
      <c r="A25" s="787">
        <v>24</v>
      </c>
      <c r="B25" s="788" t="s">
        <v>1899</v>
      </c>
    </row>
    <row r="26" spans="1:2" ht="38.25">
      <c r="A26" s="787">
        <v>25</v>
      </c>
      <c r="B26" s="788" t="s">
        <v>1900</v>
      </c>
    </row>
    <row r="27" spans="1:2" ht="25.5">
      <c r="A27" s="787">
        <v>26</v>
      </c>
      <c r="B27" s="788" t="s">
        <v>1901</v>
      </c>
    </row>
    <row r="28" spans="1:2" ht="38.25">
      <c r="A28" s="787">
        <v>27</v>
      </c>
      <c r="B28" s="788" t="s">
        <v>1902</v>
      </c>
    </row>
    <row r="29" spans="1:2" ht="25.5">
      <c r="A29" s="787">
        <v>28</v>
      </c>
      <c r="B29" s="788" t="s">
        <v>1903</v>
      </c>
    </row>
    <row r="30" spans="1:2" ht="63.75">
      <c r="A30" s="787">
        <v>29</v>
      </c>
      <c r="B30" s="788" t="s">
        <v>1977</v>
      </c>
    </row>
    <row r="31" spans="1:2" ht="178.5">
      <c r="A31" s="787">
        <v>30</v>
      </c>
      <c r="B31" s="788" t="s">
        <v>1904</v>
      </c>
    </row>
    <row r="32" spans="1:2" ht="51">
      <c r="A32" s="787">
        <v>31</v>
      </c>
      <c r="B32" s="788" t="s">
        <v>1905</v>
      </c>
    </row>
    <row r="33" spans="1:2" ht="25.5">
      <c r="A33" s="787">
        <v>32</v>
      </c>
      <c r="B33" s="788" t="s">
        <v>1906</v>
      </c>
    </row>
    <row r="34" spans="1:2" ht="25.5">
      <c r="A34" s="787">
        <v>33</v>
      </c>
      <c r="B34" s="788" t="s">
        <v>1907</v>
      </c>
    </row>
    <row r="35" spans="1:2" ht="63.75">
      <c r="A35" s="787">
        <v>34</v>
      </c>
      <c r="B35" s="788" t="s">
        <v>1908</v>
      </c>
    </row>
    <row r="36" spans="1:2" ht="89.25">
      <c r="A36" s="787">
        <v>35</v>
      </c>
      <c r="B36" s="788" t="s">
        <v>1909</v>
      </c>
    </row>
    <row r="37" spans="1:2" ht="25.5">
      <c r="A37" s="787">
        <v>36</v>
      </c>
      <c r="B37" s="788" t="s">
        <v>1910</v>
      </c>
    </row>
    <row r="38" spans="1:2" ht="25.5">
      <c r="A38" s="787">
        <v>37</v>
      </c>
      <c r="B38" s="788" t="s">
        <v>1911</v>
      </c>
    </row>
    <row r="39" spans="1:2" ht="51">
      <c r="A39" s="787">
        <v>38</v>
      </c>
      <c r="B39" s="788" t="s">
        <v>1912</v>
      </c>
    </row>
    <row r="40" spans="1:2" ht="38.25">
      <c r="A40" s="787">
        <v>39</v>
      </c>
      <c r="B40" s="788" t="s">
        <v>1913</v>
      </c>
    </row>
    <row r="41" spans="1:2" ht="25.5">
      <c r="A41" s="787">
        <v>40</v>
      </c>
      <c r="B41" s="788" t="s">
        <v>1914</v>
      </c>
    </row>
    <row r="42" spans="1:2" ht="38.25">
      <c r="A42" s="787">
        <v>41</v>
      </c>
      <c r="B42" s="788" t="s">
        <v>1915</v>
      </c>
    </row>
    <row r="43" spans="1:2" ht="63.75">
      <c r="A43" s="787">
        <v>42</v>
      </c>
      <c r="B43" s="788" t="s">
        <v>1916</v>
      </c>
    </row>
    <row r="44" spans="1:2" ht="38.25">
      <c r="A44" s="787">
        <v>43</v>
      </c>
      <c r="B44" s="788" t="s">
        <v>1917</v>
      </c>
    </row>
    <row r="45" spans="1:2" ht="25.5">
      <c r="A45" s="787">
        <v>44</v>
      </c>
      <c r="B45" s="788" t="s">
        <v>1918</v>
      </c>
    </row>
    <row r="46" spans="1:2" ht="25.5">
      <c r="A46" s="787">
        <v>45</v>
      </c>
      <c r="B46" s="788" t="s">
        <v>1919</v>
      </c>
    </row>
    <row r="47" spans="1:2" ht="25.5">
      <c r="A47" s="787">
        <v>46</v>
      </c>
      <c r="B47" s="788" t="s">
        <v>1920</v>
      </c>
    </row>
    <row r="48" spans="1:2" ht="25.5">
      <c r="A48" s="787">
        <v>47</v>
      </c>
      <c r="B48" s="788" t="s">
        <v>1921</v>
      </c>
    </row>
    <row r="49" spans="1:2" ht="25.5">
      <c r="A49" s="787">
        <v>48</v>
      </c>
      <c r="B49" s="788" t="s">
        <v>1922</v>
      </c>
    </row>
    <row r="50" spans="1:2" ht="25.5">
      <c r="A50" s="787">
        <v>49</v>
      </c>
      <c r="B50" s="788" t="s">
        <v>1923</v>
      </c>
    </row>
    <row r="51" spans="1:2" ht="25.5">
      <c r="A51" s="787">
        <v>50</v>
      </c>
      <c r="B51" s="788" t="s">
        <v>1924</v>
      </c>
    </row>
    <row r="52" spans="1:2" ht="25.5">
      <c r="A52" s="787">
        <v>51</v>
      </c>
      <c r="B52" s="788" t="s">
        <v>1925</v>
      </c>
    </row>
    <row r="53" spans="1:2" ht="25.5">
      <c r="A53" s="787">
        <v>52</v>
      </c>
      <c r="B53" s="788" t="s">
        <v>1926</v>
      </c>
    </row>
    <row r="54" spans="1:2" ht="25.5">
      <c r="A54" s="787">
        <v>53</v>
      </c>
      <c r="B54" s="788" t="s">
        <v>1927</v>
      </c>
    </row>
    <row r="55" spans="1:2" ht="38.25">
      <c r="A55" s="787">
        <v>54</v>
      </c>
      <c r="B55" s="788" t="s">
        <v>1928</v>
      </c>
    </row>
    <row r="56" spans="1:2" ht="25.5">
      <c r="A56" s="787">
        <v>55</v>
      </c>
      <c r="B56" s="788" t="s">
        <v>1929</v>
      </c>
    </row>
    <row r="57" spans="1:2" ht="25.5">
      <c r="A57" s="787">
        <v>56</v>
      </c>
      <c r="B57" s="788" t="s">
        <v>1930</v>
      </c>
    </row>
    <row r="58" spans="1:2" ht="25.5">
      <c r="A58" s="787">
        <v>57</v>
      </c>
      <c r="B58" s="788" t="s">
        <v>1931</v>
      </c>
    </row>
    <row r="59" spans="1:2" ht="38.25">
      <c r="A59" s="787">
        <v>58</v>
      </c>
      <c r="B59" s="788" t="s">
        <v>1932</v>
      </c>
    </row>
    <row r="60" spans="1:2" ht="38.25">
      <c r="A60" s="787">
        <v>59</v>
      </c>
      <c r="B60" s="788" t="s">
        <v>1933</v>
      </c>
    </row>
    <row r="61" spans="1:2" ht="38.25">
      <c r="A61" s="787">
        <v>60</v>
      </c>
      <c r="B61" s="788" t="s">
        <v>1934</v>
      </c>
    </row>
    <row r="62" spans="1:2" ht="38.25">
      <c r="A62" s="787">
        <v>61</v>
      </c>
      <c r="B62" s="788" t="s">
        <v>1935</v>
      </c>
    </row>
    <row r="63" spans="1:2" ht="38.25">
      <c r="A63" s="787">
        <v>62</v>
      </c>
      <c r="B63" s="788" t="s">
        <v>1936</v>
      </c>
    </row>
    <row r="64" spans="1:2" ht="25.5">
      <c r="A64" s="787">
        <v>63</v>
      </c>
      <c r="B64" s="788" t="s">
        <v>1937</v>
      </c>
    </row>
    <row r="65" spans="1:2" ht="25.5">
      <c r="A65" s="787">
        <v>64</v>
      </c>
      <c r="B65" s="788" t="s">
        <v>1938</v>
      </c>
    </row>
    <row r="66" spans="1:2" ht="25.5">
      <c r="A66" s="787">
        <v>65</v>
      </c>
      <c r="B66" s="788" t="s">
        <v>1939</v>
      </c>
    </row>
    <row r="67" spans="1:2" ht="25.5">
      <c r="A67" s="787">
        <v>66</v>
      </c>
      <c r="B67" s="788" t="s">
        <v>1940</v>
      </c>
    </row>
    <row r="68" spans="1:2" ht="38.25">
      <c r="A68" s="787">
        <v>67</v>
      </c>
      <c r="B68" s="788" t="s">
        <v>1941</v>
      </c>
    </row>
    <row r="69" spans="1:2" ht="25.5">
      <c r="A69" s="787">
        <v>68</v>
      </c>
      <c r="B69" s="788" t="s">
        <v>1942</v>
      </c>
    </row>
    <row r="70" spans="1:2" ht="25.5">
      <c r="A70" s="787">
        <v>69</v>
      </c>
      <c r="B70" s="788" t="s">
        <v>1943</v>
      </c>
    </row>
    <row r="71" spans="1:2" ht="25.5">
      <c r="A71" s="787">
        <v>70</v>
      </c>
      <c r="B71" s="788" t="s">
        <v>1944</v>
      </c>
    </row>
    <row r="72" spans="1:2" ht="25.5">
      <c r="A72" s="787">
        <v>71</v>
      </c>
      <c r="B72" s="788" t="s">
        <v>1945</v>
      </c>
    </row>
    <row r="73" spans="1:2" ht="38.25">
      <c r="A73" s="787">
        <v>72</v>
      </c>
      <c r="B73" s="788" t="s">
        <v>1946</v>
      </c>
    </row>
    <row r="74" spans="1:2">
      <c r="A74" s="787">
        <v>73</v>
      </c>
      <c r="B74" s="788" t="s">
        <v>1947</v>
      </c>
    </row>
    <row r="75" spans="1:2" ht="51">
      <c r="A75" s="787">
        <v>74</v>
      </c>
      <c r="B75" s="788" t="s">
        <v>1948</v>
      </c>
    </row>
    <row r="76" spans="1:2" ht="25.5">
      <c r="A76" s="787">
        <v>75</v>
      </c>
      <c r="B76" s="788" t="s">
        <v>1949</v>
      </c>
    </row>
    <row r="77" spans="1:2" ht="25.5">
      <c r="A77" s="787">
        <v>76</v>
      </c>
      <c r="B77" s="788" t="s">
        <v>1950</v>
      </c>
    </row>
    <row r="78" spans="1:2" ht="38.25">
      <c r="A78" s="787">
        <v>77</v>
      </c>
      <c r="B78" s="788" t="s">
        <v>1951</v>
      </c>
    </row>
    <row r="79" spans="1:2" ht="25.5">
      <c r="A79" s="787">
        <v>78</v>
      </c>
      <c r="B79" s="788" t="s">
        <v>1952</v>
      </c>
    </row>
    <row r="80" spans="1:2" ht="25.5">
      <c r="A80" s="787">
        <v>79</v>
      </c>
      <c r="B80" s="788" t="s">
        <v>1953</v>
      </c>
    </row>
    <row r="81" spans="1:2" ht="25.5">
      <c r="A81" s="787">
        <v>80</v>
      </c>
      <c r="B81" s="788" t="s">
        <v>1954</v>
      </c>
    </row>
    <row r="82" spans="1:2" ht="51">
      <c r="A82" s="787">
        <v>81</v>
      </c>
      <c r="B82" s="788" t="s">
        <v>1955</v>
      </c>
    </row>
    <row r="83" spans="1:2" ht="51">
      <c r="A83" s="787">
        <v>82</v>
      </c>
      <c r="B83" s="788" t="s">
        <v>1956</v>
      </c>
    </row>
    <row r="84" spans="1:2" ht="25.5">
      <c r="A84" s="787">
        <v>83</v>
      </c>
      <c r="B84" s="788" t="s">
        <v>1957</v>
      </c>
    </row>
    <row r="85" spans="1:2" ht="25.5">
      <c r="A85" s="787">
        <v>84</v>
      </c>
      <c r="B85" s="788" t="s">
        <v>1973</v>
      </c>
    </row>
    <row r="86" spans="1:2" ht="38.25">
      <c r="A86" s="787">
        <v>85</v>
      </c>
      <c r="B86" s="788" t="s">
        <v>1958</v>
      </c>
    </row>
    <row r="87" spans="1:2" ht="38.25">
      <c r="A87" s="787">
        <v>86</v>
      </c>
      <c r="B87" s="788" t="s">
        <v>1959</v>
      </c>
    </row>
    <row r="88" spans="1:2" ht="38.25">
      <c r="A88" s="787">
        <v>87</v>
      </c>
      <c r="B88" s="788" t="s">
        <v>1960</v>
      </c>
    </row>
    <row r="89" spans="1:2" ht="25.5">
      <c r="A89" s="787">
        <v>88</v>
      </c>
      <c r="B89" s="788" t="s">
        <v>1961</v>
      </c>
    </row>
    <row r="90" spans="1:2" ht="38.25">
      <c r="A90" s="787">
        <v>89</v>
      </c>
      <c r="B90" s="788" t="s">
        <v>1962</v>
      </c>
    </row>
    <row r="91" spans="1:2" ht="25.5">
      <c r="A91" s="787">
        <v>90</v>
      </c>
      <c r="B91" s="788" t="s">
        <v>1963</v>
      </c>
    </row>
    <row r="92" spans="1:2" ht="25.5">
      <c r="A92" s="787">
        <v>91</v>
      </c>
      <c r="B92" s="788" t="s">
        <v>1964</v>
      </c>
    </row>
    <row r="93" spans="1:2">
      <c r="A93" s="787">
        <v>92</v>
      </c>
      <c r="B93" s="788" t="s">
        <v>1965</v>
      </c>
    </row>
    <row r="94" spans="1:2" ht="38.25">
      <c r="A94" s="787">
        <v>93</v>
      </c>
      <c r="B94" s="1171" t="s">
        <v>2100</v>
      </c>
    </row>
    <row r="95" spans="1:2" ht="61.5" customHeight="1">
      <c r="A95" s="787">
        <v>94</v>
      </c>
      <c r="B95" s="788" t="s">
        <v>2096</v>
      </c>
    </row>
    <row r="96" spans="1:2">
      <c r="A96" s="787">
        <v>95</v>
      </c>
      <c r="B96" s="788" t="s">
        <v>1971</v>
      </c>
    </row>
    <row r="97" spans="1:2" ht="38.25">
      <c r="A97" s="787">
        <v>96</v>
      </c>
      <c r="B97" s="791" t="s">
        <v>1975</v>
      </c>
    </row>
    <row r="98" spans="1:2" ht="38.25">
      <c r="A98" s="787">
        <v>97</v>
      </c>
      <c r="B98" s="791" t="s">
        <v>2091</v>
      </c>
    </row>
    <row r="99" spans="1:2" ht="25.5">
      <c r="A99" s="1172">
        <v>98</v>
      </c>
      <c r="B99" s="791" t="s">
        <v>2098</v>
      </c>
    </row>
  </sheetData>
  <pageMargins left="0.25" right="0.25" top="0.75" bottom="0.75" header="0.3" footer="0.3"/>
  <pageSetup paperSize="5"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L30"/>
  <sheetViews>
    <sheetView view="pageBreakPreview" zoomScale="75" zoomScaleNormal="100" zoomScaleSheetLayoutView="75" zoomScalePageLayoutView="40" workbookViewId="0">
      <selection activeCell="H5" sqref="H5:H9"/>
    </sheetView>
  </sheetViews>
  <sheetFormatPr defaultColWidth="9.140625" defaultRowHeight="14.25"/>
  <cols>
    <col min="1" max="1" width="2.7109375" style="312" customWidth="1"/>
    <col min="2" max="2" width="12.7109375" style="308" customWidth="1"/>
    <col min="3" max="3" width="2.7109375" style="308" customWidth="1"/>
    <col min="4" max="4" width="26.7109375" style="77" customWidth="1"/>
    <col min="5" max="5" width="30.85546875" style="312" customWidth="1"/>
    <col min="6" max="6" width="28.7109375" style="78" customWidth="1"/>
    <col min="7" max="7" width="30.42578125" style="309" customWidth="1"/>
    <col min="8" max="8" width="24.42578125" style="309" customWidth="1"/>
    <col min="9" max="9" width="28.28515625" style="312" customWidth="1"/>
    <col min="10" max="16384" width="9.140625" style="312"/>
  </cols>
  <sheetData>
    <row r="1" spans="2:12" ht="15">
      <c r="B1" s="1206" t="s">
        <v>332</v>
      </c>
      <c r="C1" s="1206"/>
      <c r="D1" s="1206"/>
      <c r="E1" s="1206"/>
      <c r="F1" s="1206"/>
      <c r="G1" s="287"/>
      <c r="H1" s="287"/>
      <c r="I1" s="287"/>
    </row>
    <row r="2" spans="2:12" ht="15">
      <c r="B2" s="1206" t="s">
        <v>331</v>
      </c>
      <c r="C2" s="1206"/>
      <c r="D2" s="1206"/>
      <c r="E2" s="1206"/>
      <c r="F2" s="1206"/>
      <c r="G2" s="287"/>
      <c r="H2" s="287"/>
      <c r="I2" s="287"/>
    </row>
    <row r="3" spans="2:12" ht="15.75" thickBot="1">
      <c r="B3" s="287"/>
      <c r="C3" s="288"/>
      <c r="D3" s="287"/>
      <c r="E3" s="287"/>
      <c r="F3" s="287"/>
      <c r="G3" s="287"/>
      <c r="H3" s="287"/>
    </row>
    <row r="4" spans="2:12" s="31" customFormat="1" ht="39.75" customHeight="1">
      <c r="B4" s="1207" t="s">
        <v>0</v>
      </c>
      <c r="C4" s="1208"/>
      <c r="D4" s="289" t="s">
        <v>483</v>
      </c>
      <c r="E4" s="196" t="s">
        <v>330</v>
      </c>
      <c r="F4" s="290" t="s">
        <v>484</v>
      </c>
    </row>
    <row r="5" spans="2:12" s="311" customFormat="1" ht="30" customHeight="1">
      <c r="B5" s="291" t="s">
        <v>333</v>
      </c>
      <c r="C5" s="292">
        <v>1</v>
      </c>
      <c r="D5" s="293">
        <v>4.1216621052775331</v>
      </c>
      <c r="E5" s="294">
        <v>1500000000</v>
      </c>
      <c r="F5" s="295">
        <f>D5*E5</f>
        <v>6182493157.9162998</v>
      </c>
      <c r="G5" s="207"/>
      <c r="H5" s="296"/>
      <c r="I5" s="271"/>
    </row>
    <row r="6" spans="2:12" s="311" customFormat="1" ht="30" customHeight="1">
      <c r="B6" s="297" t="s">
        <v>338</v>
      </c>
      <c r="C6" s="292">
        <v>2</v>
      </c>
      <c r="D6" s="298">
        <v>3.8980000000000001</v>
      </c>
      <c r="E6" s="299">
        <v>1108971857</v>
      </c>
      <c r="F6" s="300">
        <v>4322726824.6037006</v>
      </c>
      <c r="H6" s="296"/>
      <c r="I6" s="31"/>
    </row>
    <row r="7" spans="2:12" s="311" customFormat="1" ht="30" customHeight="1">
      <c r="B7" s="297" t="s">
        <v>348</v>
      </c>
      <c r="C7" s="292">
        <v>3</v>
      </c>
      <c r="D7" s="298">
        <v>3.9089999999999998</v>
      </c>
      <c r="E7" s="299">
        <v>1500000000</v>
      </c>
      <c r="F7" s="300">
        <v>5863489586.79</v>
      </c>
      <c r="H7" s="600"/>
      <c r="I7" s="301"/>
    </row>
    <row r="8" spans="2:12" s="311" customFormat="1" ht="30" customHeight="1">
      <c r="B8" s="313" t="s">
        <v>480</v>
      </c>
      <c r="C8" s="314">
        <v>4</v>
      </c>
      <c r="D8" s="315">
        <v>4.2609000000000004</v>
      </c>
      <c r="E8" s="316">
        <v>1165928228</v>
      </c>
      <c r="F8" s="317">
        <v>4967921811.1899996</v>
      </c>
      <c r="H8" s="600"/>
      <c r="I8" s="31"/>
    </row>
    <row r="9" spans="2:12" s="311" customFormat="1" ht="30" customHeight="1" thickBot="1">
      <c r="B9" s="318">
        <v>40518</v>
      </c>
      <c r="C9" s="319">
        <v>5</v>
      </c>
      <c r="D9" s="320">
        <v>4.3499999999999996</v>
      </c>
      <c r="E9" s="321">
        <v>2417407607</v>
      </c>
      <c r="F9" s="322">
        <f>D9*E9</f>
        <v>10515723090.449999</v>
      </c>
      <c r="H9" s="272"/>
      <c r="I9" s="31"/>
    </row>
    <row r="10" spans="2:12" s="311" customFormat="1" ht="30" customHeight="1" thickBot="1">
      <c r="B10" s="195"/>
      <c r="C10" s="195"/>
      <c r="E10" s="302" t="s">
        <v>329</v>
      </c>
      <c r="F10" s="303">
        <f>SUM(F5:F9)</f>
        <v>31852354470.949997</v>
      </c>
      <c r="G10" s="307"/>
      <c r="H10" s="304"/>
      <c r="K10" s="31"/>
      <c r="L10" s="31"/>
    </row>
    <row r="11" spans="2:12" s="311" customFormat="1" ht="15" thickTop="1">
      <c r="C11" s="310"/>
      <c r="E11" s="194"/>
      <c r="F11" s="31"/>
    </row>
    <row r="12" spans="2:12" s="311" customFormat="1">
      <c r="C12" s="310"/>
      <c r="E12" s="194"/>
      <c r="F12" s="31"/>
    </row>
    <row r="13" spans="2:12" s="311" customFormat="1">
      <c r="B13" s="1202" t="s">
        <v>339</v>
      </c>
      <c r="C13" s="1202"/>
      <c r="D13" s="1202"/>
      <c r="E13" s="1202"/>
      <c r="F13" s="1202"/>
      <c r="G13" s="1202"/>
      <c r="H13" s="1202"/>
      <c r="I13" s="1202"/>
    </row>
    <row r="14" spans="2:12" s="311" customFormat="1">
      <c r="B14" s="1202"/>
      <c r="C14" s="1202"/>
      <c r="D14" s="1202"/>
      <c r="E14" s="1202"/>
      <c r="F14" s="1202"/>
      <c r="G14" s="1202"/>
      <c r="H14" s="1202"/>
      <c r="I14" s="1202"/>
    </row>
    <row r="15" spans="2:12" s="311" customFormat="1">
      <c r="B15" s="1202" t="s">
        <v>340</v>
      </c>
      <c r="C15" s="1202"/>
      <c r="D15" s="1202"/>
      <c r="E15" s="1202"/>
      <c r="F15" s="1202"/>
      <c r="G15" s="1202"/>
      <c r="H15" s="1202"/>
      <c r="I15" s="1202"/>
    </row>
    <row r="16" spans="2:12" s="311" customFormat="1">
      <c r="B16" s="1202"/>
      <c r="C16" s="1202"/>
      <c r="D16" s="1202"/>
      <c r="E16" s="1202"/>
      <c r="F16" s="1202"/>
      <c r="G16" s="1202"/>
      <c r="H16" s="1202"/>
      <c r="I16" s="1202"/>
    </row>
    <row r="17" spans="2:9" s="311" customFormat="1" ht="14.25" customHeight="1">
      <c r="B17" s="1202" t="s">
        <v>471</v>
      </c>
      <c r="C17" s="1202"/>
      <c r="D17" s="1202"/>
      <c r="E17" s="1202"/>
      <c r="F17" s="1202"/>
      <c r="G17" s="1202"/>
      <c r="H17" s="1202"/>
      <c r="I17" s="1202"/>
    </row>
    <row r="18" spans="2:9" s="311" customFormat="1">
      <c r="B18" s="1202"/>
      <c r="C18" s="1202"/>
      <c r="D18" s="1202"/>
      <c r="E18" s="1202"/>
      <c r="F18" s="1202"/>
      <c r="G18" s="1202"/>
      <c r="H18" s="1202"/>
      <c r="I18" s="1202"/>
    </row>
    <row r="19" spans="2:9" s="311" customFormat="1">
      <c r="B19" s="1202" t="s">
        <v>485</v>
      </c>
      <c r="C19" s="1202"/>
      <c r="D19" s="1202"/>
      <c r="E19" s="1202"/>
      <c r="F19" s="1202"/>
      <c r="G19" s="1202"/>
      <c r="H19" s="1202"/>
      <c r="I19" s="1202"/>
    </row>
    <row r="20" spans="2:9" s="311" customFormat="1">
      <c r="B20" s="1202"/>
      <c r="C20" s="1202"/>
      <c r="D20" s="1202"/>
      <c r="E20" s="1202"/>
      <c r="F20" s="1202"/>
      <c r="G20" s="1202"/>
      <c r="H20" s="1202"/>
      <c r="I20" s="1202"/>
    </row>
    <row r="21" spans="2:9" s="311" customFormat="1">
      <c r="B21" s="1203" t="s">
        <v>486</v>
      </c>
      <c r="C21" s="1203"/>
      <c r="D21" s="1203"/>
      <c r="E21" s="1203"/>
      <c r="F21" s="1203"/>
      <c r="G21" s="1203"/>
      <c r="H21" s="1203"/>
      <c r="I21" s="1203"/>
    </row>
    <row r="22" spans="2:9" ht="14.25" customHeight="1">
      <c r="B22" s="1204" t="s">
        <v>481</v>
      </c>
      <c r="C22" s="1204"/>
      <c r="D22" s="1204"/>
      <c r="E22" s="1204"/>
      <c r="F22" s="1204"/>
      <c r="G22" s="1204"/>
      <c r="H22" s="1204"/>
      <c r="I22" s="1204"/>
    </row>
    <row r="23" spans="2:9">
      <c r="B23" s="1205" t="s">
        <v>482</v>
      </c>
      <c r="C23" s="1205"/>
      <c r="D23" s="1205"/>
      <c r="E23" s="1205"/>
      <c r="F23" s="1205"/>
      <c r="G23" s="1205"/>
      <c r="H23" s="1205"/>
      <c r="I23" s="1205"/>
    </row>
    <row r="27" spans="2:9" ht="15">
      <c r="E27" s="305"/>
    </row>
    <row r="28" spans="2:9">
      <c r="E28" s="198"/>
      <c r="F28" s="199"/>
      <c r="G28" s="201"/>
    </row>
    <row r="29" spans="2:9">
      <c r="G29" s="200"/>
    </row>
    <row r="30" spans="2:9" ht="15">
      <c r="E30" s="306"/>
      <c r="F30" s="199"/>
    </row>
  </sheetData>
  <protectedRanges>
    <protectedRange sqref="H10" name="Range1"/>
  </protectedRanges>
  <mergeCells count="10">
    <mergeCell ref="B19:I20"/>
    <mergeCell ref="B21:I21"/>
    <mergeCell ref="B22:I22"/>
    <mergeCell ref="B23:I23"/>
    <mergeCell ref="B1:F1"/>
    <mergeCell ref="B2:F2"/>
    <mergeCell ref="B4:C4"/>
    <mergeCell ref="B13:I14"/>
    <mergeCell ref="B15:I16"/>
    <mergeCell ref="B17:I18"/>
  </mergeCells>
  <printOptions horizontalCentered="1"/>
  <pageMargins left="0.2" right="0.2" top="0.35" bottom="0.5" header="0.3" footer="0.3"/>
  <pageSetup paperSize="5" scale="80" fitToHeight="0" orientation="landscape" horizontalDpi="300" verticalDpi="300" r:id="rId1"/>
  <headerFooter>
    <oddFooter>&amp;RPage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X135"/>
  <sheetViews>
    <sheetView view="pageBreakPreview" zoomScale="80" zoomScaleNormal="85" zoomScaleSheetLayoutView="80" zoomScalePageLayoutView="40" workbookViewId="0">
      <selection activeCell="B8" sqref="B8"/>
    </sheetView>
  </sheetViews>
  <sheetFormatPr defaultColWidth="9.140625" defaultRowHeight="16.5"/>
  <cols>
    <col min="1" max="1" width="11.5703125" style="470" bestFit="1" customWidth="1"/>
    <col min="2" max="2" width="14.85546875" style="77" customWidth="1"/>
    <col min="3" max="3" width="70.28515625" style="852" bestFit="1" customWidth="1"/>
    <col min="4" max="4" width="19.85546875" style="824" bestFit="1" customWidth="1"/>
    <col min="5" max="5" width="6.85546875" style="828" bestFit="1" customWidth="1"/>
    <col min="6" max="6" width="32.7109375" style="852" bestFit="1" customWidth="1"/>
    <col min="7" max="7" width="22.7109375" style="852" customWidth="1"/>
    <col min="8" max="8" width="25" style="852" bestFit="1" customWidth="1"/>
    <col min="9" max="9" width="26.42578125" style="78" bestFit="1" customWidth="1"/>
    <col min="10" max="10" width="13.7109375" style="828" customWidth="1"/>
    <col min="11" max="11" width="14.140625" style="828" customWidth="1"/>
    <col min="12" max="12" width="2.42578125" style="79" customWidth="1"/>
    <col min="13" max="13" width="20.140625" style="80" customWidth="1"/>
    <col min="14" max="14" width="25.5703125" style="80" customWidth="1"/>
    <col min="15" max="16384" width="9.140625" style="852"/>
  </cols>
  <sheetData>
    <row r="1" spans="1:14" ht="15">
      <c r="A1" s="1220" t="s">
        <v>351</v>
      </c>
      <c r="B1" s="1220"/>
      <c r="C1" s="1220"/>
      <c r="D1" s="1220"/>
      <c r="E1" s="1220"/>
      <c r="F1" s="1220"/>
      <c r="G1" s="1220"/>
      <c r="H1" s="1220"/>
      <c r="I1" s="1220"/>
      <c r="J1" s="1220"/>
      <c r="K1" s="1220"/>
      <c r="L1" s="1220"/>
      <c r="M1" s="1220"/>
      <c r="N1" s="1220"/>
    </row>
    <row r="2" spans="1:14" ht="15.75" thickBot="1">
      <c r="A2" s="1220"/>
      <c r="B2" s="1220"/>
      <c r="C2" s="1220"/>
      <c r="D2" s="1220"/>
      <c r="E2" s="1220"/>
      <c r="F2" s="1220"/>
      <c r="G2" s="1220"/>
      <c r="H2" s="1220"/>
      <c r="I2" s="1220"/>
      <c r="J2" s="1220"/>
      <c r="K2" s="1220"/>
      <c r="L2" s="1220"/>
      <c r="M2" s="1220"/>
      <c r="N2" s="1220"/>
    </row>
    <row r="3" spans="1:14" s="824" customFormat="1" ht="30.75" customHeight="1">
      <c r="A3" s="1221" t="s">
        <v>78</v>
      </c>
      <c r="B3" s="1223" t="s">
        <v>136</v>
      </c>
      <c r="C3" s="1225" t="s">
        <v>2</v>
      </c>
      <c r="D3" s="1225"/>
      <c r="E3" s="1226"/>
      <c r="F3" s="1227" t="s">
        <v>137</v>
      </c>
      <c r="G3" s="1228"/>
      <c r="H3" s="1228"/>
      <c r="I3" s="1229"/>
      <c r="J3" s="1230"/>
      <c r="K3" s="1231" t="s">
        <v>352</v>
      </c>
      <c r="L3" s="1232"/>
      <c r="M3" s="1232"/>
      <c r="N3" s="1233"/>
    </row>
    <row r="4" spans="1:14" s="31" customFormat="1" ht="48.75" customHeight="1" thickBot="1">
      <c r="A4" s="1222"/>
      <c r="B4" s="1224"/>
      <c r="C4" s="928" t="s">
        <v>4</v>
      </c>
      <c r="D4" s="928" t="s">
        <v>5</v>
      </c>
      <c r="E4" s="929" t="s">
        <v>6</v>
      </c>
      <c r="F4" s="930" t="s">
        <v>138</v>
      </c>
      <c r="G4" s="931" t="s">
        <v>353</v>
      </c>
      <c r="H4" s="931" t="s">
        <v>354</v>
      </c>
      <c r="I4" s="204" t="s">
        <v>141</v>
      </c>
      <c r="J4" s="929" t="s">
        <v>139</v>
      </c>
      <c r="K4" s="1234" t="s">
        <v>0</v>
      </c>
      <c r="L4" s="1235"/>
      <c r="M4" s="932" t="s">
        <v>229</v>
      </c>
      <c r="N4" s="933" t="s">
        <v>355</v>
      </c>
    </row>
    <row r="5" spans="1:14">
      <c r="A5" s="34">
        <v>1</v>
      </c>
      <c r="B5" s="535">
        <v>40389</v>
      </c>
      <c r="C5" s="40" t="s">
        <v>166</v>
      </c>
      <c r="D5" s="41" t="s">
        <v>165</v>
      </c>
      <c r="E5" s="934" t="s">
        <v>89</v>
      </c>
      <c r="F5" s="208" t="s">
        <v>159</v>
      </c>
      <c r="G5" s="209">
        <v>14000000</v>
      </c>
      <c r="H5" s="210">
        <v>0</v>
      </c>
      <c r="I5" s="211">
        <f t="shared" ref="I5:I12" si="0">G5+H5</f>
        <v>14000000</v>
      </c>
      <c r="J5" s="42" t="s">
        <v>9</v>
      </c>
      <c r="K5" s="53"/>
      <c r="L5" s="43"/>
      <c r="M5" s="54"/>
      <c r="N5" s="52"/>
    </row>
    <row r="6" spans="1:14">
      <c r="A6" s="36" t="s">
        <v>356</v>
      </c>
      <c r="B6" s="51">
        <v>40389</v>
      </c>
      <c r="C6" s="212" t="s">
        <v>357</v>
      </c>
      <c r="D6" s="213" t="s">
        <v>35</v>
      </c>
      <c r="E6" s="935" t="s">
        <v>107</v>
      </c>
      <c r="F6" s="541" t="s">
        <v>159</v>
      </c>
      <c r="G6" s="214">
        <v>11926000</v>
      </c>
      <c r="H6" s="215">
        <v>10189000</v>
      </c>
      <c r="I6" s="38">
        <f t="shared" si="0"/>
        <v>22115000</v>
      </c>
      <c r="J6" s="49" t="s">
        <v>9</v>
      </c>
      <c r="K6" s="542">
        <v>41241</v>
      </c>
      <c r="L6" s="50">
        <v>6</v>
      </c>
      <c r="M6" s="62">
        <v>22115000</v>
      </c>
      <c r="N6" s="61">
        <f>I6-M6</f>
        <v>0</v>
      </c>
    </row>
    <row r="7" spans="1:14">
      <c r="A7" s="34" t="s">
        <v>356</v>
      </c>
      <c r="B7" s="535">
        <v>40396</v>
      </c>
      <c r="C7" s="936" t="s">
        <v>58</v>
      </c>
      <c r="D7" s="37" t="s">
        <v>61</v>
      </c>
      <c r="E7" s="44" t="s">
        <v>84</v>
      </c>
      <c r="F7" s="937" t="s">
        <v>53</v>
      </c>
      <c r="G7" s="210">
        <v>11000000</v>
      </c>
      <c r="H7" s="210">
        <v>22800000</v>
      </c>
      <c r="I7" s="38">
        <f t="shared" si="0"/>
        <v>33800000</v>
      </c>
      <c r="J7" s="63" t="s">
        <v>9</v>
      </c>
      <c r="K7" s="53"/>
      <c r="L7" s="43"/>
      <c r="M7" s="216"/>
      <c r="N7" s="64"/>
    </row>
    <row r="8" spans="1:14">
      <c r="A8" s="34" t="s">
        <v>566</v>
      </c>
      <c r="B8" s="535">
        <v>40403</v>
      </c>
      <c r="C8" s="936" t="s">
        <v>156</v>
      </c>
      <c r="D8" s="37" t="s">
        <v>158</v>
      </c>
      <c r="E8" s="44" t="s">
        <v>80</v>
      </c>
      <c r="F8" s="937" t="s">
        <v>159</v>
      </c>
      <c r="G8" s="210">
        <v>6784000</v>
      </c>
      <c r="H8" s="210">
        <v>0</v>
      </c>
      <c r="I8" s="38">
        <f t="shared" si="0"/>
        <v>6784000</v>
      </c>
      <c r="J8" s="63" t="s">
        <v>9</v>
      </c>
      <c r="K8" s="46">
        <v>41303</v>
      </c>
      <c r="L8" s="43">
        <v>4</v>
      </c>
      <c r="M8" s="216">
        <v>79900</v>
      </c>
      <c r="N8" s="64">
        <v>0</v>
      </c>
    </row>
    <row r="9" spans="1:14">
      <c r="A9" s="34">
        <v>1</v>
      </c>
      <c r="B9" s="535">
        <v>40403</v>
      </c>
      <c r="C9" s="1212" t="s">
        <v>127</v>
      </c>
      <c r="D9" s="1214" t="s">
        <v>77</v>
      </c>
      <c r="E9" s="1216" t="s">
        <v>105</v>
      </c>
      <c r="F9" s="938" t="s">
        <v>53</v>
      </c>
      <c r="G9" s="210">
        <v>7462000</v>
      </c>
      <c r="H9" s="215">
        <v>0</v>
      </c>
      <c r="I9" s="231"/>
      <c r="J9" s="228" t="s">
        <v>9</v>
      </c>
      <c r="K9" s="60"/>
      <c r="L9" s="50"/>
      <c r="M9" s="229"/>
      <c r="N9" s="230"/>
    </row>
    <row r="10" spans="1:14">
      <c r="A10" s="48" t="s">
        <v>373</v>
      </c>
      <c r="B10" s="86">
        <v>40438</v>
      </c>
      <c r="C10" s="1213"/>
      <c r="D10" s="1215"/>
      <c r="E10" s="1217"/>
      <c r="F10" s="939" t="s">
        <v>53</v>
      </c>
      <c r="G10" s="225">
        <v>0</v>
      </c>
      <c r="H10" s="225">
        <v>4379000</v>
      </c>
      <c r="I10" s="66">
        <f>G9+H10</f>
        <v>11841000</v>
      </c>
      <c r="J10" s="228" t="s">
        <v>9</v>
      </c>
      <c r="K10" s="55"/>
      <c r="L10" s="59"/>
      <c r="M10" s="223"/>
      <c r="N10" s="68"/>
    </row>
    <row r="11" spans="1:14">
      <c r="A11" s="34">
        <v>1</v>
      </c>
      <c r="B11" s="535">
        <v>40403</v>
      </c>
      <c r="C11" s="936" t="s">
        <v>71</v>
      </c>
      <c r="D11" s="37" t="s">
        <v>75</v>
      </c>
      <c r="E11" s="44" t="s">
        <v>12</v>
      </c>
      <c r="F11" s="937" t="s">
        <v>53</v>
      </c>
      <c r="G11" s="210">
        <v>3000000</v>
      </c>
      <c r="H11" s="210">
        <v>0</v>
      </c>
      <c r="I11" s="38">
        <f>G11+H11</f>
        <v>3000000</v>
      </c>
      <c r="J11" s="63" t="s">
        <v>9</v>
      </c>
      <c r="K11" s="53"/>
      <c r="L11" s="43"/>
      <c r="M11" s="216"/>
      <c r="N11" s="64"/>
    </row>
    <row r="12" spans="1:14">
      <c r="A12" s="34">
        <v>1</v>
      </c>
      <c r="B12" s="535">
        <v>40403</v>
      </c>
      <c r="C12" s="936" t="s">
        <v>129</v>
      </c>
      <c r="D12" s="37" t="s">
        <v>130</v>
      </c>
      <c r="E12" s="44" t="s">
        <v>16</v>
      </c>
      <c r="F12" s="937" t="s">
        <v>53</v>
      </c>
      <c r="G12" s="210">
        <v>17000000</v>
      </c>
      <c r="H12" s="210">
        <v>0</v>
      </c>
      <c r="I12" s="38">
        <f t="shared" si="0"/>
        <v>17000000</v>
      </c>
      <c r="J12" s="63" t="s">
        <v>9</v>
      </c>
      <c r="K12" s="53"/>
      <c r="L12" s="43"/>
      <c r="M12" s="216"/>
      <c r="N12" s="64"/>
    </row>
    <row r="13" spans="1:14">
      <c r="A13" s="34">
        <v>1</v>
      </c>
      <c r="B13" s="535">
        <v>40403</v>
      </c>
      <c r="C13" s="936" t="s">
        <v>148</v>
      </c>
      <c r="D13" s="37" t="s">
        <v>149</v>
      </c>
      <c r="E13" s="44" t="s">
        <v>97</v>
      </c>
      <c r="F13" s="937" t="s">
        <v>53</v>
      </c>
      <c r="G13" s="210">
        <v>2795000</v>
      </c>
      <c r="H13" s="210">
        <v>0</v>
      </c>
      <c r="I13" s="38">
        <f>G13+H13</f>
        <v>2795000</v>
      </c>
      <c r="J13" s="63" t="s">
        <v>9</v>
      </c>
      <c r="K13" s="53"/>
      <c r="L13" s="43"/>
      <c r="M13" s="216"/>
      <c r="N13" s="64"/>
    </row>
    <row r="14" spans="1:14">
      <c r="A14" s="34">
        <v>1</v>
      </c>
      <c r="B14" s="535">
        <v>40410</v>
      </c>
      <c r="C14" s="1212" t="s">
        <v>364</v>
      </c>
      <c r="D14" s="1214" t="s">
        <v>365</v>
      </c>
      <c r="E14" s="1216" t="s">
        <v>81</v>
      </c>
      <c r="F14" s="937" t="s">
        <v>53</v>
      </c>
      <c r="G14" s="210">
        <v>5500000</v>
      </c>
      <c r="H14" s="215">
        <v>0</v>
      </c>
      <c r="I14" s="234"/>
      <c r="J14" s="63" t="s">
        <v>9</v>
      </c>
      <c r="K14" s="60"/>
      <c r="L14" s="50"/>
      <c r="M14" s="229"/>
      <c r="N14" s="230"/>
    </row>
    <row r="15" spans="1:14">
      <c r="A15" s="34" t="s">
        <v>373</v>
      </c>
      <c r="B15" s="535">
        <v>40445</v>
      </c>
      <c r="C15" s="1213"/>
      <c r="D15" s="1215"/>
      <c r="E15" s="1217"/>
      <c r="F15" s="937" t="s">
        <v>53</v>
      </c>
      <c r="G15" s="210">
        <v>0</v>
      </c>
      <c r="H15" s="225">
        <v>4836000</v>
      </c>
      <c r="I15" s="66">
        <f>G14+H15</f>
        <v>10336000</v>
      </c>
      <c r="J15" s="63" t="s">
        <v>9</v>
      </c>
      <c r="K15" s="55"/>
      <c r="L15" s="59"/>
      <c r="M15" s="223"/>
      <c r="N15" s="68"/>
    </row>
    <row r="16" spans="1:14">
      <c r="A16" s="34">
        <v>1</v>
      </c>
      <c r="B16" s="535">
        <v>40410</v>
      </c>
      <c r="C16" s="936" t="s">
        <v>19</v>
      </c>
      <c r="D16" s="37" t="s">
        <v>21</v>
      </c>
      <c r="E16" s="44" t="s">
        <v>55</v>
      </c>
      <c r="F16" s="937" t="s">
        <v>53</v>
      </c>
      <c r="G16" s="210">
        <v>11735000</v>
      </c>
      <c r="H16" s="210">
        <v>0</v>
      </c>
      <c r="I16" s="38">
        <f>G16+H16</f>
        <v>11735000</v>
      </c>
      <c r="J16" s="63" t="s">
        <v>9</v>
      </c>
      <c r="K16" s="53"/>
      <c r="L16" s="43"/>
      <c r="M16" s="216"/>
      <c r="N16" s="64"/>
    </row>
    <row r="17" spans="1:14">
      <c r="A17" s="473" t="s">
        <v>560</v>
      </c>
      <c r="B17" s="535">
        <v>40417</v>
      </c>
      <c r="C17" s="936" t="s">
        <v>56</v>
      </c>
      <c r="D17" s="37" t="s">
        <v>15</v>
      </c>
      <c r="E17" s="44" t="s">
        <v>11</v>
      </c>
      <c r="F17" s="937" t="s">
        <v>217</v>
      </c>
      <c r="G17" s="210">
        <v>18980000</v>
      </c>
      <c r="H17" s="210">
        <v>0</v>
      </c>
      <c r="I17" s="38">
        <f>G17+H17</f>
        <v>18980000</v>
      </c>
      <c r="J17" s="63" t="s">
        <v>9</v>
      </c>
      <c r="K17" s="53"/>
      <c r="L17" s="43"/>
      <c r="M17" s="216"/>
      <c r="N17" s="64"/>
    </row>
    <row r="18" spans="1:14">
      <c r="A18" s="48"/>
      <c r="B18" s="86">
        <v>40424</v>
      </c>
      <c r="C18" s="940" t="s">
        <v>367</v>
      </c>
      <c r="D18" s="224" t="s">
        <v>368</v>
      </c>
      <c r="E18" s="273" t="s">
        <v>89</v>
      </c>
      <c r="F18" s="939" t="s">
        <v>159</v>
      </c>
      <c r="G18" s="225">
        <v>0</v>
      </c>
      <c r="H18" s="225">
        <v>0</v>
      </c>
      <c r="I18" s="66">
        <v>3154000</v>
      </c>
      <c r="J18" s="67" t="s">
        <v>9</v>
      </c>
      <c r="K18" s="55"/>
      <c r="L18" s="59"/>
      <c r="M18" s="223"/>
      <c r="N18" s="68"/>
    </row>
    <row r="19" spans="1:14">
      <c r="A19" s="34">
        <v>1</v>
      </c>
      <c r="B19" s="535">
        <v>40424</v>
      </c>
      <c r="C19" s="936" t="s">
        <v>369</v>
      </c>
      <c r="D19" s="37" t="s">
        <v>370</v>
      </c>
      <c r="E19" s="44" t="s">
        <v>108</v>
      </c>
      <c r="F19" s="937" t="s">
        <v>53</v>
      </c>
      <c r="G19" s="210">
        <v>10300000</v>
      </c>
      <c r="H19" s="210">
        <v>0</v>
      </c>
      <c r="I19" s="38">
        <f>G19+H19</f>
        <v>10300000</v>
      </c>
      <c r="J19" s="63" t="s">
        <v>9</v>
      </c>
      <c r="K19" s="53"/>
      <c r="L19" s="43"/>
      <c r="M19" s="216"/>
      <c r="N19" s="64"/>
    </row>
    <row r="20" spans="1:14">
      <c r="A20" s="34">
        <v>1</v>
      </c>
      <c r="B20" s="535">
        <v>40424</v>
      </c>
      <c r="C20" s="936" t="s">
        <v>371</v>
      </c>
      <c r="D20" s="37" t="s">
        <v>132</v>
      </c>
      <c r="E20" s="44" t="s">
        <v>133</v>
      </c>
      <c r="F20" s="937" t="s">
        <v>53</v>
      </c>
      <c r="G20" s="210">
        <v>6000000</v>
      </c>
      <c r="H20" s="210">
        <v>0</v>
      </c>
      <c r="I20" s="38">
        <f>G20+H20</f>
        <v>6000000</v>
      </c>
      <c r="J20" s="63" t="s">
        <v>9</v>
      </c>
      <c r="K20" s="53"/>
      <c r="L20" s="43"/>
      <c r="M20" s="216"/>
      <c r="N20" s="64"/>
    </row>
    <row r="21" spans="1:14">
      <c r="A21" s="34" t="s">
        <v>356</v>
      </c>
      <c r="B21" s="535">
        <v>40431</v>
      </c>
      <c r="C21" s="936" t="s">
        <v>372</v>
      </c>
      <c r="D21" s="37" t="s">
        <v>75</v>
      </c>
      <c r="E21" s="44" t="s">
        <v>80</v>
      </c>
      <c r="F21" s="937" t="s">
        <v>159</v>
      </c>
      <c r="G21" s="210">
        <v>4205000</v>
      </c>
      <c r="H21" s="210">
        <v>3881000</v>
      </c>
      <c r="I21" s="38">
        <f>G21+H21</f>
        <v>8086000</v>
      </c>
      <c r="J21" s="63" t="s">
        <v>9</v>
      </c>
      <c r="K21" s="53"/>
      <c r="L21" s="43"/>
      <c r="M21" s="216"/>
      <c r="N21" s="64"/>
    </row>
    <row r="22" spans="1:14">
      <c r="A22" s="48"/>
      <c r="B22" s="86">
        <v>40438</v>
      </c>
      <c r="C22" s="940" t="s">
        <v>375</v>
      </c>
      <c r="D22" s="224" t="s">
        <v>132</v>
      </c>
      <c r="E22" s="273" t="s">
        <v>133</v>
      </c>
      <c r="F22" s="939" t="s">
        <v>53</v>
      </c>
      <c r="G22" s="225">
        <v>0</v>
      </c>
      <c r="H22" s="225">
        <v>0</v>
      </c>
      <c r="I22" s="66">
        <v>5781000</v>
      </c>
      <c r="J22" s="67" t="s">
        <v>9</v>
      </c>
      <c r="K22" s="55"/>
      <c r="L22" s="59"/>
      <c r="M22" s="223"/>
      <c r="N22" s="68"/>
    </row>
    <row r="23" spans="1:14">
      <c r="A23" s="34"/>
      <c r="B23" s="535">
        <v>40438</v>
      </c>
      <c r="C23" s="936" t="s">
        <v>380</v>
      </c>
      <c r="D23" s="37" t="s">
        <v>27</v>
      </c>
      <c r="E23" s="44" t="s">
        <v>80</v>
      </c>
      <c r="F23" s="937" t="s">
        <v>159</v>
      </c>
      <c r="G23" s="210">
        <v>0</v>
      </c>
      <c r="H23" s="210">
        <v>0</v>
      </c>
      <c r="I23" s="38">
        <v>5457000</v>
      </c>
      <c r="J23" s="63" t="s">
        <v>9</v>
      </c>
      <c r="K23" s="53"/>
      <c r="L23" s="43"/>
      <c r="M23" s="216"/>
      <c r="N23" s="64"/>
    </row>
    <row r="24" spans="1:14">
      <c r="A24" s="34"/>
      <c r="B24" s="535">
        <v>40438</v>
      </c>
      <c r="C24" s="936" t="s">
        <v>376</v>
      </c>
      <c r="D24" s="37" t="s">
        <v>377</v>
      </c>
      <c r="E24" s="44" t="s">
        <v>89</v>
      </c>
      <c r="F24" s="937" t="s">
        <v>159</v>
      </c>
      <c r="G24" s="210">
        <v>0</v>
      </c>
      <c r="H24" s="210">
        <v>0</v>
      </c>
      <c r="I24" s="38">
        <v>4520000</v>
      </c>
      <c r="J24" s="63" t="s">
        <v>9</v>
      </c>
      <c r="K24" s="53"/>
      <c r="L24" s="43"/>
      <c r="M24" s="216"/>
      <c r="N24" s="64"/>
    </row>
    <row r="25" spans="1:14">
      <c r="A25" s="34"/>
      <c r="B25" s="535">
        <v>40438</v>
      </c>
      <c r="C25" s="936" t="s">
        <v>378</v>
      </c>
      <c r="D25" s="37" t="s">
        <v>379</v>
      </c>
      <c r="E25" s="44" t="s">
        <v>16</v>
      </c>
      <c r="F25" s="937" t="s">
        <v>159</v>
      </c>
      <c r="G25" s="210">
        <v>0</v>
      </c>
      <c r="H25" s="210">
        <v>0</v>
      </c>
      <c r="I25" s="38">
        <v>300000</v>
      </c>
      <c r="J25" s="63" t="s">
        <v>9</v>
      </c>
      <c r="K25" s="53"/>
      <c r="L25" s="43"/>
      <c r="M25" s="216"/>
      <c r="N25" s="64"/>
    </row>
    <row r="26" spans="1:14">
      <c r="A26" s="34">
        <v>1</v>
      </c>
      <c r="B26" s="535">
        <v>40438</v>
      </c>
      <c r="C26" s="936" t="s">
        <v>162</v>
      </c>
      <c r="D26" s="37" t="s">
        <v>164</v>
      </c>
      <c r="E26" s="44" t="s">
        <v>80</v>
      </c>
      <c r="F26" s="937" t="s">
        <v>159</v>
      </c>
      <c r="G26" s="210">
        <v>7875000</v>
      </c>
      <c r="H26" s="210">
        <v>0</v>
      </c>
      <c r="I26" s="38">
        <f>G26+H26</f>
        <v>7875000</v>
      </c>
      <c r="J26" s="63" t="s">
        <v>9</v>
      </c>
      <c r="K26" s="53"/>
      <c r="L26" s="43"/>
      <c r="M26" s="216"/>
      <c r="N26" s="64"/>
    </row>
    <row r="27" spans="1:14">
      <c r="A27" s="48" t="s">
        <v>356</v>
      </c>
      <c r="B27" s="86">
        <v>40445</v>
      </c>
      <c r="C27" s="235" t="s">
        <v>72</v>
      </c>
      <c r="D27" s="236" t="s">
        <v>76</v>
      </c>
      <c r="E27" s="941" t="s">
        <v>123</v>
      </c>
      <c r="F27" s="237" t="s">
        <v>53</v>
      </c>
      <c r="G27" s="238">
        <v>5645000</v>
      </c>
      <c r="H27" s="225">
        <v>5689000</v>
      </c>
      <c r="I27" s="239">
        <f>G27+H27</f>
        <v>11334000</v>
      </c>
      <c r="J27" s="47" t="s">
        <v>9</v>
      </c>
      <c r="K27" s="55"/>
      <c r="L27" s="59"/>
      <c r="M27" s="57"/>
      <c r="N27" s="56"/>
    </row>
    <row r="28" spans="1:14">
      <c r="A28" s="36" t="s">
        <v>627</v>
      </c>
      <c r="B28" s="51">
        <v>40445</v>
      </c>
      <c r="C28" s="212" t="s">
        <v>79</v>
      </c>
      <c r="D28" s="213" t="s">
        <v>95</v>
      </c>
      <c r="E28" s="935" t="s">
        <v>81</v>
      </c>
      <c r="F28" s="208" t="s">
        <v>53</v>
      </c>
      <c r="G28" s="214">
        <v>5146000</v>
      </c>
      <c r="H28" s="225">
        <v>0</v>
      </c>
      <c r="I28" s="38">
        <f>G28+H28</f>
        <v>5146000</v>
      </c>
      <c r="J28" s="49" t="s">
        <v>9</v>
      </c>
      <c r="K28" s="542">
        <v>41395</v>
      </c>
      <c r="L28" s="50">
        <v>7</v>
      </c>
      <c r="M28" s="62">
        <v>5146000</v>
      </c>
      <c r="N28" s="61">
        <v>0</v>
      </c>
    </row>
    <row r="29" spans="1:14">
      <c r="A29" s="34"/>
      <c r="B29" s="535">
        <v>40445</v>
      </c>
      <c r="C29" s="936" t="s">
        <v>381</v>
      </c>
      <c r="D29" s="37" t="s">
        <v>382</v>
      </c>
      <c r="E29" s="44" t="s">
        <v>105</v>
      </c>
      <c r="F29" s="208" t="s">
        <v>53</v>
      </c>
      <c r="G29" s="210">
        <v>0</v>
      </c>
      <c r="H29" s="225">
        <v>0</v>
      </c>
      <c r="I29" s="210">
        <v>3372000</v>
      </c>
      <c r="J29" s="63" t="s">
        <v>9</v>
      </c>
      <c r="K29" s="53"/>
      <c r="L29" s="43"/>
      <c r="M29" s="216"/>
      <c r="N29" s="64"/>
    </row>
    <row r="30" spans="1:14">
      <c r="A30" s="34"/>
      <c r="B30" s="51">
        <v>40445</v>
      </c>
      <c r="C30" s="936" t="s">
        <v>383</v>
      </c>
      <c r="D30" s="37" t="s">
        <v>384</v>
      </c>
      <c r="E30" s="44" t="s">
        <v>131</v>
      </c>
      <c r="F30" s="208" t="s">
        <v>159</v>
      </c>
      <c r="G30" s="210">
        <v>0</v>
      </c>
      <c r="H30" s="225">
        <v>0</v>
      </c>
      <c r="I30" s="210">
        <v>1915000</v>
      </c>
      <c r="J30" s="63" t="s">
        <v>9</v>
      </c>
      <c r="K30" s="53"/>
      <c r="L30" s="43"/>
      <c r="M30" s="216"/>
      <c r="N30" s="64"/>
    </row>
    <row r="31" spans="1:14">
      <c r="A31" s="34"/>
      <c r="B31" s="535">
        <v>40445</v>
      </c>
      <c r="C31" s="936" t="s">
        <v>385</v>
      </c>
      <c r="D31" s="37" t="s">
        <v>10</v>
      </c>
      <c r="E31" s="44" t="s">
        <v>16</v>
      </c>
      <c r="F31" s="208" t="s">
        <v>159</v>
      </c>
      <c r="G31" s="210">
        <v>0</v>
      </c>
      <c r="H31" s="225">
        <v>0</v>
      </c>
      <c r="I31" s="210">
        <v>898000</v>
      </c>
      <c r="J31" s="63" t="s">
        <v>9</v>
      </c>
      <c r="K31" s="53"/>
      <c r="L31" s="43"/>
      <c r="M31" s="216"/>
      <c r="N31" s="64"/>
    </row>
    <row r="32" spans="1:14">
      <c r="A32" s="48">
        <v>6</v>
      </c>
      <c r="B32" s="240">
        <v>40445</v>
      </c>
      <c r="C32" s="940" t="s">
        <v>386</v>
      </c>
      <c r="D32" s="224" t="s">
        <v>387</v>
      </c>
      <c r="E32" s="273" t="s">
        <v>93</v>
      </c>
      <c r="F32" s="208" t="s">
        <v>159</v>
      </c>
      <c r="G32" s="210">
        <v>0</v>
      </c>
      <c r="H32" s="225">
        <v>0</v>
      </c>
      <c r="I32" s="225">
        <v>2500000</v>
      </c>
      <c r="J32" s="241" t="s">
        <v>9</v>
      </c>
      <c r="K32" s="505">
        <v>41178</v>
      </c>
      <c r="L32" s="59">
        <v>6</v>
      </c>
      <c r="M32" s="223">
        <v>2500000</v>
      </c>
      <c r="N32" s="68">
        <f>I32-M32</f>
        <v>0</v>
      </c>
    </row>
    <row r="33" spans="1:14">
      <c r="A33" s="34"/>
      <c r="B33" s="535">
        <v>40445</v>
      </c>
      <c r="C33" s="936" t="s">
        <v>388</v>
      </c>
      <c r="D33" s="37" t="s">
        <v>15</v>
      </c>
      <c r="E33" s="44" t="s">
        <v>16</v>
      </c>
      <c r="F33" s="208" t="s">
        <v>159</v>
      </c>
      <c r="G33" s="210">
        <v>0</v>
      </c>
      <c r="H33" s="225">
        <v>0</v>
      </c>
      <c r="I33" s="210">
        <v>283000</v>
      </c>
      <c r="J33" s="63" t="s">
        <v>9</v>
      </c>
      <c r="K33" s="53"/>
      <c r="L33" s="43"/>
      <c r="M33" s="216"/>
      <c r="N33" s="64"/>
    </row>
    <row r="34" spans="1:14">
      <c r="A34" s="34">
        <v>6</v>
      </c>
      <c r="B34" s="51">
        <v>40445</v>
      </c>
      <c r="C34" s="936" t="s">
        <v>389</v>
      </c>
      <c r="D34" s="37" t="s">
        <v>390</v>
      </c>
      <c r="E34" s="44" t="s">
        <v>391</v>
      </c>
      <c r="F34" s="208" t="s">
        <v>159</v>
      </c>
      <c r="G34" s="210">
        <v>0</v>
      </c>
      <c r="H34" s="225">
        <v>0</v>
      </c>
      <c r="I34" s="210">
        <v>1657000</v>
      </c>
      <c r="J34" s="63" t="s">
        <v>9</v>
      </c>
      <c r="K34" s="46">
        <v>41199</v>
      </c>
      <c r="L34" s="43">
        <v>6</v>
      </c>
      <c r="M34" s="216">
        <v>1657000</v>
      </c>
      <c r="N34" s="64">
        <f>I34-M34</f>
        <v>0</v>
      </c>
    </row>
    <row r="35" spans="1:14">
      <c r="A35" s="34"/>
      <c r="B35" s="535">
        <v>40445</v>
      </c>
      <c r="C35" s="936" t="s">
        <v>392</v>
      </c>
      <c r="D35" s="37" t="s">
        <v>393</v>
      </c>
      <c r="E35" s="44" t="s">
        <v>101</v>
      </c>
      <c r="F35" s="208" t="s">
        <v>159</v>
      </c>
      <c r="G35" s="210">
        <v>0</v>
      </c>
      <c r="H35" s="225">
        <v>0</v>
      </c>
      <c r="I35" s="210">
        <v>10000</v>
      </c>
      <c r="J35" s="63" t="s">
        <v>9</v>
      </c>
      <c r="M35" s="216"/>
      <c r="N35" s="64"/>
    </row>
    <row r="36" spans="1:14">
      <c r="A36" s="34"/>
      <c r="B36" s="51">
        <v>40445</v>
      </c>
      <c r="C36" s="936" t="s">
        <v>394</v>
      </c>
      <c r="D36" s="37" t="s">
        <v>106</v>
      </c>
      <c r="E36" s="44" t="s">
        <v>16</v>
      </c>
      <c r="F36" s="208" t="s">
        <v>159</v>
      </c>
      <c r="G36" s="210">
        <v>0</v>
      </c>
      <c r="H36" s="225">
        <v>0</v>
      </c>
      <c r="I36" s="210">
        <v>145000</v>
      </c>
      <c r="J36" s="63" t="s">
        <v>9</v>
      </c>
      <c r="K36" s="53"/>
      <c r="L36" s="43"/>
      <c r="M36" s="216"/>
      <c r="N36" s="64"/>
    </row>
    <row r="37" spans="1:14">
      <c r="A37" s="34"/>
      <c r="B37" s="535">
        <v>40445</v>
      </c>
      <c r="C37" s="936" t="s">
        <v>423</v>
      </c>
      <c r="D37" s="37" t="s">
        <v>76</v>
      </c>
      <c r="E37" s="44" t="s">
        <v>123</v>
      </c>
      <c r="F37" s="208" t="s">
        <v>159</v>
      </c>
      <c r="G37" s="210">
        <v>0</v>
      </c>
      <c r="H37" s="225">
        <v>0</v>
      </c>
      <c r="I37" s="210">
        <v>424000</v>
      </c>
      <c r="J37" s="63" t="s">
        <v>9</v>
      </c>
      <c r="K37" s="53"/>
      <c r="L37" s="43"/>
      <c r="M37" s="216"/>
      <c r="N37" s="64"/>
    </row>
    <row r="38" spans="1:14">
      <c r="A38" s="34"/>
      <c r="B38" s="51">
        <v>40445</v>
      </c>
      <c r="C38" s="936" t="s">
        <v>395</v>
      </c>
      <c r="D38" s="37" t="s">
        <v>396</v>
      </c>
      <c r="E38" s="44" t="s">
        <v>16</v>
      </c>
      <c r="F38" s="208" t="s">
        <v>159</v>
      </c>
      <c r="G38" s="210">
        <v>0</v>
      </c>
      <c r="H38" s="225">
        <v>0</v>
      </c>
      <c r="I38" s="210">
        <v>2234000</v>
      </c>
      <c r="J38" s="63" t="s">
        <v>9</v>
      </c>
      <c r="K38" s="53"/>
      <c r="L38" s="43"/>
      <c r="M38" s="216"/>
      <c r="N38" s="64"/>
    </row>
    <row r="39" spans="1:14">
      <c r="A39" s="48"/>
      <c r="B39" s="535">
        <v>40445</v>
      </c>
      <c r="C39" s="940" t="s">
        <v>397</v>
      </c>
      <c r="D39" s="224" t="s">
        <v>398</v>
      </c>
      <c r="E39" s="273" t="s">
        <v>111</v>
      </c>
      <c r="F39" s="208" t="s">
        <v>159</v>
      </c>
      <c r="G39" s="210">
        <v>0</v>
      </c>
      <c r="H39" s="225">
        <v>0</v>
      </c>
      <c r="I39" s="225">
        <v>435000</v>
      </c>
      <c r="J39" s="67" t="s">
        <v>9</v>
      </c>
      <c r="K39" s="55"/>
      <c r="L39" s="59"/>
      <c r="M39" s="223"/>
      <c r="N39" s="68"/>
    </row>
    <row r="40" spans="1:14">
      <c r="A40" s="34">
        <v>6</v>
      </c>
      <c r="B40" s="51">
        <v>40445</v>
      </c>
      <c r="C40" s="936" t="s">
        <v>399</v>
      </c>
      <c r="D40" s="37" t="s">
        <v>76</v>
      </c>
      <c r="E40" s="44" t="s">
        <v>123</v>
      </c>
      <c r="F40" s="208" t="s">
        <v>159</v>
      </c>
      <c r="G40" s="210">
        <v>0</v>
      </c>
      <c r="H40" s="225">
        <v>0</v>
      </c>
      <c r="I40" s="210">
        <v>743000</v>
      </c>
      <c r="J40" s="63" t="s">
        <v>9</v>
      </c>
      <c r="K40" s="46">
        <v>41521</v>
      </c>
      <c r="L40" s="43">
        <v>6</v>
      </c>
      <c r="M40" s="216">
        <v>743000</v>
      </c>
      <c r="N40" s="64">
        <f>I40-M40</f>
        <v>0</v>
      </c>
    </row>
    <row r="41" spans="1:14">
      <c r="A41" s="34"/>
      <c r="B41" s="535">
        <v>40445</v>
      </c>
      <c r="C41" s="936" t="s">
        <v>400</v>
      </c>
      <c r="D41" s="37" t="s">
        <v>401</v>
      </c>
      <c r="E41" s="44" t="s">
        <v>81</v>
      </c>
      <c r="F41" s="208" t="s">
        <v>159</v>
      </c>
      <c r="G41" s="210">
        <v>0</v>
      </c>
      <c r="H41" s="225">
        <v>0</v>
      </c>
      <c r="I41" s="210">
        <v>1000000</v>
      </c>
      <c r="J41" s="63" t="s">
        <v>9</v>
      </c>
      <c r="K41" s="53"/>
      <c r="L41" s="43"/>
      <c r="M41" s="216"/>
      <c r="N41" s="64"/>
    </row>
    <row r="42" spans="1:14">
      <c r="A42" s="34"/>
      <c r="B42" s="51">
        <v>40445</v>
      </c>
      <c r="C42" s="936" t="s">
        <v>402</v>
      </c>
      <c r="D42" s="37" t="s">
        <v>403</v>
      </c>
      <c r="E42" s="44" t="s">
        <v>87</v>
      </c>
      <c r="F42" s="208" t="s">
        <v>159</v>
      </c>
      <c r="G42" s="210">
        <v>0</v>
      </c>
      <c r="H42" s="225">
        <v>0</v>
      </c>
      <c r="I42" s="210">
        <v>75000</v>
      </c>
      <c r="J42" s="63" t="s">
        <v>9</v>
      </c>
      <c r="K42" s="53"/>
      <c r="L42" s="43"/>
      <c r="M42" s="216"/>
      <c r="N42" s="64"/>
    </row>
    <row r="43" spans="1:14">
      <c r="A43" s="48"/>
      <c r="B43" s="535">
        <v>40445</v>
      </c>
      <c r="C43" s="940" t="s">
        <v>404</v>
      </c>
      <c r="D43" s="224" t="s">
        <v>405</v>
      </c>
      <c r="E43" s="273" t="s">
        <v>108</v>
      </c>
      <c r="F43" s="208" t="s">
        <v>159</v>
      </c>
      <c r="G43" s="210">
        <v>0</v>
      </c>
      <c r="H43" s="225">
        <v>0</v>
      </c>
      <c r="I43" s="225">
        <v>153000</v>
      </c>
      <c r="J43" s="67" t="s">
        <v>9</v>
      </c>
      <c r="K43" s="55"/>
      <c r="L43" s="59"/>
      <c r="M43" s="223"/>
      <c r="N43" s="68"/>
    </row>
    <row r="44" spans="1:14">
      <c r="A44" s="34"/>
      <c r="B44" s="51">
        <v>40445</v>
      </c>
      <c r="C44" s="936" t="s">
        <v>406</v>
      </c>
      <c r="D44" s="37" t="s">
        <v>407</v>
      </c>
      <c r="E44" s="44" t="s">
        <v>69</v>
      </c>
      <c r="F44" s="208" t="s">
        <v>159</v>
      </c>
      <c r="G44" s="210">
        <v>0</v>
      </c>
      <c r="H44" s="225">
        <v>0</v>
      </c>
      <c r="I44" s="210">
        <v>2500000</v>
      </c>
      <c r="J44" s="63" t="s">
        <v>9</v>
      </c>
      <c r="K44" s="53"/>
      <c r="L44" s="43"/>
      <c r="M44" s="216"/>
      <c r="N44" s="64"/>
    </row>
    <row r="45" spans="1:14">
      <c r="A45" s="34"/>
      <c r="B45" s="535">
        <v>40445</v>
      </c>
      <c r="C45" s="936" t="s">
        <v>408</v>
      </c>
      <c r="D45" s="37" t="s">
        <v>409</v>
      </c>
      <c r="E45" s="44" t="s">
        <v>81</v>
      </c>
      <c r="F45" s="208" t="s">
        <v>159</v>
      </c>
      <c r="G45" s="210">
        <v>0</v>
      </c>
      <c r="H45" s="225">
        <v>0</v>
      </c>
      <c r="I45" s="210">
        <v>2799000</v>
      </c>
      <c r="J45" s="63" t="s">
        <v>9</v>
      </c>
      <c r="K45" s="53"/>
      <c r="L45" s="43"/>
      <c r="M45" s="216"/>
      <c r="N45" s="64"/>
    </row>
    <row r="46" spans="1:14">
      <c r="A46" s="34"/>
      <c r="B46" s="535">
        <v>40445</v>
      </c>
      <c r="C46" s="936" t="s">
        <v>410</v>
      </c>
      <c r="D46" s="37" t="s">
        <v>51</v>
      </c>
      <c r="E46" s="44" t="s">
        <v>52</v>
      </c>
      <c r="F46" s="208" t="s">
        <v>159</v>
      </c>
      <c r="G46" s="210">
        <v>0</v>
      </c>
      <c r="H46" s="225">
        <v>0</v>
      </c>
      <c r="I46" s="210">
        <v>273000</v>
      </c>
      <c r="J46" s="63" t="s">
        <v>9</v>
      </c>
      <c r="K46" s="53"/>
      <c r="L46" s="43"/>
      <c r="M46" s="216"/>
      <c r="N46" s="64"/>
    </row>
    <row r="47" spans="1:14">
      <c r="A47" s="34"/>
      <c r="B47" s="535">
        <v>40445</v>
      </c>
      <c r="C47" s="936" t="s">
        <v>411</v>
      </c>
      <c r="D47" s="37" t="s">
        <v>412</v>
      </c>
      <c r="E47" s="44" t="s">
        <v>413</v>
      </c>
      <c r="F47" s="208" t="s">
        <v>159</v>
      </c>
      <c r="G47" s="210">
        <v>0</v>
      </c>
      <c r="H47" s="225">
        <v>0</v>
      </c>
      <c r="I47" s="210">
        <v>2650000</v>
      </c>
      <c r="J47" s="63" t="s">
        <v>9</v>
      </c>
      <c r="K47" s="53"/>
      <c r="L47" s="43"/>
      <c r="M47" s="216"/>
      <c r="N47" s="64"/>
    </row>
    <row r="48" spans="1:14">
      <c r="A48" s="48">
        <v>6</v>
      </c>
      <c r="B48" s="240">
        <v>40445</v>
      </c>
      <c r="C48" s="940" t="s">
        <v>422</v>
      </c>
      <c r="D48" s="224" t="s">
        <v>68</v>
      </c>
      <c r="E48" s="273" t="s">
        <v>88</v>
      </c>
      <c r="F48" s="208" t="s">
        <v>159</v>
      </c>
      <c r="G48" s="210">
        <v>0</v>
      </c>
      <c r="H48" s="225">
        <v>0</v>
      </c>
      <c r="I48" s="225">
        <v>1096000</v>
      </c>
      <c r="J48" s="67" t="s">
        <v>9</v>
      </c>
      <c r="K48" s="505">
        <v>41185</v>
      </c>
      <c r="L48" s="59">
        <v>6</v>
      </c>
      <c r="M48" s="223">
        <v>1096000</v>
      </c>
      <c r="N48" s="68">
        <f>I48-M48</f>
        <v>0</v>
      </c>
    </row>
    <row r="49" spans="1:14">
      <c r="A49" s="48"/>
      <c r="B49" s="535">
        <v>40445</v>
      </c>
      <c r="C49" s="940" t="s">
        <v>414</v>
      </c>
      <c r="D49" s="224" t="s">
        <v>415</v>
      </c>
      <c r="E49" s="273" t="s">
        <v>74</v>
      </c>
      <c r="F49" s="208" t="s">
        <v>159</v>
      </c>
      <c r="G49" s="210">
        <v>0</v>
      </c>
      <c r="H49" s="225">
        <v>0</v>
      </c>
      <c r="I49" s="225">
        <v>1600000</v>
      </c>
      <c r="J49" s="67" t="s">
        <v>9</v>
      </c>
      <c r="K49" s="55"/>
      <c r="L49" s="59"/>
      <c r="M49" s="223"/>
      <c r="N49" s="68"/>
    </row>
    <row r="50" spans="1:14">
      <c r="A50" s="34"/>
      <c r="B50" s="51">
        <v>40445</v>
      </c>
      <c r="C50" s="936" t="s">
        <v>416</v>
      </c>
      <c r="D50" s="37" t="s">
        <v>417</v>
      </c>
      <c r="E50" s="44" t="s">
        <v>81</v>
      </c>
      <c r="F50" s="208" t="s">
        <v>159</v>
      </c>
      <c r="G50" s="210">
        <v>0</v>
      </c>
      <c r="H50" s="225">
        <v>0</v>
      </c>
      <c r="I50" s="210">
        <v>2828000</v>
      </c>
      <c r="J50" s="63" t="s">
        <v>9</v>
      </c>
      <c r="K50" s="53"/>
      <c r="L50" s="43"/>
      <c r="M50" s="216"/>
      <c r="N50" s="64"/>
    </row>
    <row r="51" spans="1:14">
      <c r="A51" s="34"/>
      <c r="B51" s="535">
        <v>40445</v>
      </c>
      <c r="C51" s="936" t="s">
        <v>418</v>
      </c>
      <c r="D51" s="37" t="s">
        <v>419</v>
      </c>
      <c r="E51" s="44" t="s">
        <v>81</v>
      </c>
      <c r="F51" s="208" t="s">
        <v>159</v>
      </c>
      <c r="G51" s="210">
        <v>0</v>
      </c>
      <c r="H51" s="225">
        <v>0</v>
      </c>
      <c r="I51" s="210">
        <v>350000</v>
      </c>
      <c r="J51" s="63" t="s">
        <v>9</v>
      </c>
      <c r="K51" s="53"/>
      <c r="L51" s="43"/>
      <c r="M51" s="216"/>
      <c r="N51" s="64"/>
    </row>
    <row r="52" spans="1:14">
      <c r="A52" s="34"/>
      <c r="B52" s="535">
        <v>40445</v>
      </c>
      <c r="C52" s="936" t="s">
        <v>420</v>
      </c>
      <c r="D52" s="37" t="s">
        <v>421</v>
      </c>
      <c r="E52" s="44" t="s">
        <v>131</v>
      </c>
      <c r="F52" s="208" t="s">
        <v>159</v>
      </c>
      <c r="G52" s="210">
        <v>0</v>
      </c>
      <c r="H52" s="210">
        <v>0</v>
      </c>
      <c r="I52" s="210">
        <v>8044000</v>
      </c>
      <c r="J52" s="63" t="s">
        <v>9</v>
      </c>
      <c r="K52" s="53"/>
      <c r="L52" s="43"/>
      <c r="M52" s="216"/>
      <c r="N52" s="64"/>
    </row>
    <row r="53" spans="1:14">
      <c r="A53" s="48" t="s">
        <v>356</v>
      </c>
      <c r="B53" s="86">
        <v>40450</v>
      </c>
      <c r="C53" s="940" t="s">
        <v>424</v>
      </c>
      <c r="D53" s="224" t="s">
        <v>425</v>
      </c>
      <c r="E53" s="273" t="s">
        <v>92</v>
      </c>
      <c r="F53" s="939" t="s">
        <v>53</v>
      </c>
      <c r="G53" s="225">
        <v>18000000</v>
      </c>
      <c r="H53" s="225">
        <v>4000000</v>
      </c>
      <c r="I53" s="66">
        <f>G53+H53</f>
        <v>22000000</v>
      </c>
      <c r="J53" s="67" t="s">
        <v>9</v>
      </c>
      <c r="K53" s="55"/>
      <c r="L53" s="59"/>
      <c r="M53" s="223"/>
      <c r="N53" s="68"/>
    </row>
    <row r="54" spans="1:14">
      <c r="A54" s="34" t="s">
        <v>356</v>
      </c>
      <c r="B54" s="535">
        <v>40450</v>
      </c>
      <c r="C54" s="936" t="s">
        <v>57</v>
      </c>
      <c r="D54" s="37" t="s">
        <v>59</v>
      </c>
      <c r="E54" s="44" t="s">
        <v>81</v>
      </c>
      <c r="F54" s="937" t="s">
        <v>53</v>
      </c>
      <c r="G54" s="210">
        <v>1747000</v>
      </c>
      <c r="H54" s="210">
        <v>2313000</v>
      </c>
      <c r="I54" s="38">
        <f>G54+H54</f>
        <v>4060000</v>
      </c>
      <c r="J54" s="63" t="s">
        <v>9</v>
      </c>
      <c r="K54" s="53"/>
      <c r="L54" s="43"/>
      <c r="M54" s="216"/>
      <c r="N54" s="64"/>
    </row>
    <row r="55" spans="1:14">
      <c r="A55" s="34" t="s">
        <v>356</v>
      </c>
      <c r="B55" s="86">
        <v>40450</v>
      </c>
      <c r="C55" s="940" t="s">
        <v>70</v>
      </c>
      <c r="D55" s="224" t="s">
        <v>73</v>
      </c>
      <c r="E55" s="273" t="s">
        <v>89</v>
      </c>
      <c r="F55" s="939" t="s">
        <v>53</v>
      </c>
      <c r="G55" s="210">
        <v>5000000</v>
      </c>
      <c r="H55" s="210">
        <v>12123000</v>
      </c>
      <c r="I55" s="38">
        <f t="shared" ref="I55:I63" si="1">G55+H55</f>
        <v>17123000</v>
      </c>
      <c r="J55" s="67" t="s">
        <v>9</v>
      </c>
      <c r="K55" s="55"/>
      <c r="L55" s="59"/>
      <c r="M55" s="223"/>
      <c r="N55" s="68"/>
    </row>
    <row r="56" spans="1:14">
      <c r="A56" s="34" t="s">
        <v>356</v>
      </c>
      <c r="B56" s="535">
        <v>40450</v>
      </c>
      <c r="C56" s="936" t="s">
        <v>109</v>
      </c>
      <c r="D56" s="37" t="s">
        <v>110</v>
      </c>
      <c r="E56" s="44" t="s">
        <v>89</v>
      </c>
      <c r="F56" s="937" t="s">
        <v>53</v>
      </c>
      <c r="G56" s="210">
        <v>50400000</v>
      </c>
      <c r="H56" s="210">
        <v>30514000</v>
      </c>
      <c r="I56" s="38">
        <f t="shared" si="1"/>
        <v>80914000</v>
      </c>
      <c r="J56" s="63" t="s">
        <v>9</v>
      </c>
      <c r="K56" s="53"/>
      <c r="L56" s="43"/>
      <c r="M56" s="216"/>
      <c r="N56" s="64"/>
    </row>
    <row r="57" spans="1:14">
      <c r="A57" s="34">
        <v>1</v>
      </c>
      <c r="B57" s="86">
        <v>40450</v>
      </c>
      <c r="C57" s="936" t="s">
        <v>113</v>
      </c>
      <c r="D57" s="37" t="s">
        <v>114</v>
      </c>
      <c r="E57" s="44" t="s">
        <v>89</v>
      </c>
      <c r="F57" s="937" t="s">
        <v>53</v>
      </c>
      <c r="G57" s="210">
        <v>30000000</v>
      </c>
      <c r="H57" s="210">
        <v>0</v>
      </c>
      <c r="I57" s="38">
        <f t="shared" si="1"/>
        <v>30000000</v>
      </c>
      <c r="J57" s="63" t="s">
        <v>9</v>
      </c>
      <c r="K57" s="46">
        <v>41516</v>
      </c>
      <c r="L57" s="43">
        <v>7</v>
      </c>
      <c r="M57" s="216">
        <v>30000000</v>
      </c>
      <c r="N57" s="64">
        <f>I57-M57</f>
        <v>0</v>
      </c>
    </row>
    <row r="58" spans="1:14">
      <c r="A58" s="34">
        <v>1</v>
      </c>
      <c r="B58" s="535">
        <v>40450</v>
      </c>
      <c r="C58" s="936" t="s">
        <v>100</v>
      </c>
      <c r="D58" s="37" t="s">
        <v>91</v>
      </c>
      <c r="E58" s="44" t="s">
        <v>89</v>
      </c>
      <c r="F58" s="937" t="s">
        <v>53</v>
      </c>
      <c r="G58" s="210">
        <v>15750000</v>
      </c>
      <c r="H58" s="210">
        <v>0</v>
      </c>
      <c r="I58" s="38">
        <f t="shared" si="1"/>
        <v>15750000</v>
      </c>
      <c r="J58" s="63" t="s">
        <v>9</v>
      </c>
      <c r="K58" s="53"/>
      <c r="L58" s="43"/>
      <c r="M58" s="216"/>
      <c r="N58" s="64"/>
    </row>
    <row r="59" spans="1:14">
      <c r="A59" s="48">
        <v>1</v>
      </c>
      <c r="B59" s="86">
        <v>40450</v>
      </c>
      <c r="C59" s="940" t="s">
        <v>103</v>
      </c>
      <c r="D59" s="224" t="s">
        <v>104</v>
      </c>
      <c r="E59" s="273" t="s">
        <v>89</v>
      </c>
      <c r="F59" s="939" t="s">
        <v>53</v>
      </c>
      <c r="G59" s="210">
        <v>4551000</v>
      </c>
      <c r="H59" s="210">
        <v>0</v>
      </c>
      <c r="I59" s="38">
        <f t="shared" si="1"/>
        <v>4551000</v>
      </c>
      <c r="J59" s="67" t="s">
        <v>9</v>
      </c>
      <c r="K59" s="55"/>
      <c r="L59" s="59"/>
      <c r="M59" s="223"/>
      <c r="N59" s="68"/>
    </row>
    <row r="60" spans="1:14">
      <c r="A60" s="34" t="s">
        <v>627</v>
      </c>
      <c r="B60" s="535">
        <v>40450</v>
      </c>
      <c r="C60" s="936" t="s">
        <v>115</v>
      </c>
      <c r="D60" s="37" t="s">
        <v>122</v>
      </c>
      <c r="E60" s="44" t="s">
        <v>123</v>
      </c>
      <c r="F60" s="937" t="s">
        <v>53</v>
      </c>
      <c r="G60" s="210">
        <v>9734000</v>
      </c>
      <c r="H60" s="210">
        <v>0</v>
      </c>
      <c r="I60" s="38">
        <f t="shared" si="1"/>
        <v>9734000</v>
      </c>
      <c r="J60" s="63" t="s">
        <v>9</v>
      </c>
      <c r="K60" s="46">
        <v>41271</v>
      </c>
      <c r="L60" s="43">
        <v>7</v>
      </c>
      <c r="M60" s="216">
        <v>9734000</v>
      </c>
      <c r="N60" s="64">
        <v>0</v>
      </c>
    </row>
    <row r="61" spans="1:14">
      <c r="A61" s="34">
        <v>1</v>
      </c>
      <c r="B61" s="86">
        <v>40450</v>
      </c>
      <c r="C61" s="936" t="s">
        <v>163</v>
      </c>
      <c r="D61" s="37" t="s">
        <v>426</v>
      </c>
      <c r="E61" s="44" t="s">
        <v>89</v>
      </c>
      <c r="F61" s="937" t="s">
        <v>53</v>
      </c>
      <c r="G61" s="210">
        <v>54600000</v>
      </c>
      <c r="H61" s="210">
        <v>0</v>
      </c>
      <c r="I61" s="38">
        <f t="shared" si="1"/>
        <v>54600000</v>
      </c>
      <c r="J61" s="63" t="s">
        <v>9</v>
      </c>
      <c r="K61" s="53"/>
      <c r="L61" s="43"/>
      <c r="M61" s="216"/>
      <c r="N61" s="64"/>
    </row>
    <row r="62" spans="1:14">
      <c r="A62" s="34">
        <v>1</v>
      </c>
      <c r="B62" s="535">
        <v>40450</v>
      </c>
      <c r="C62" s="936" t="s">
        <v>31</v>
      </c>
      <c r="D62" s="37" t="s">
        <v>157</v>
      </c>
      <c r="E62" s="44" t="s">
        <v>108</v>
      </c>
      <c r="F62" s="937" t="s">
        <v>53</v>
      </c>
      <c r="G62" s="210">
        <v>6245000</v>
      </c>
      <c r="H62" s="210">
        <v>0</v>
      </c>
      <c r="I62" s="38">
        <f t="shared" si="1"/>
        <v>6245000</v>
      </c>
      <c r="J62" s="63" t="s">
        <v>9</v>
      </c>
      <c r="K62" s="53"/>
      <c r="L62" s="43"/>
      <c r="M62" s="216"/>
      <c r="N62" s="64"/>
    </row>
    <row r="63" spans="1:14">
      <c r="A63" s="34">
        <v>1</v>
      </c>
      <c r="B63" s="86">
        <v>40450</v>
      </c>
      <c r="C63" s="936" t="s">
        <v>18</v>
      </c>
      <c r="D63" s="37" t="s">
        <v>20</v>
      </c>
      <c r="E63" s="44" t="s">
        <v>89</v>
      </c>
      <c r="F63" s="937" t="s">
        <v>53</v>
      </c>
      <c r="G63" s="210">
        <v>17910000</v>
      </c>
      <c r="H63" s="210">
        <v>0</v>
      </c>
      <c r="I63" s="38">
        <f t="shared" si="1"/>
        <v>17910000</v>
      </c>
      <c r="J63" s="63" t="s">
        <v>9</v>
      </c>
      <c r="K63" s="53"/>
      <c r="L63" s="43"/>
      <c r="M63" s="216"/>
      <c r="N63" s="64"/>
    </row>
    <row r="64" spans="1:14" s="1129" customFormat="1">
      <c r="A64" s="48"/>
      <c r="B64" s="535">
        <v>40450</v>
      </c>
      <c r="C64" s="235" t="s">
        <v>427</v>
      </c>
      <c r="D64" s="236" t="s">
        <v>428</v>
      </c>
      <c r="E64" s="941" t="s">
        <v>151</v>
      </c>
      <c r="F64" s="237" t="s">
        <v>53</v>
      </c>
      <c r="G64" s="210">
        <v>0</v>
      </c>
      <c r="H64" s="210">
        <v>0</v>
      </c>
      <c r="I64" s="38">
        <v>5250000</v>
      </c>
      <c r="J64" s="47" t="s">
        <v>9</v>
      </c>
      <c r="K64" s="505">
        <v>41548</v>
      </c>
      <c r="L64" s="59">
        <v>6</v>
      </c>
      <c r="M64" s="57">
        <v>5250000</v>
      </c>
      <c r="N64" s="56">
        <f>I64-M64</f>
        <v>0</v>
      </c>
    </row>
    <row r="65" spans="1:14">
      <c r="A65" s="36"/>
      <c r="B65" s="86">
        <v>40450</v>
      </c>
      <c r="C65" s="212" t="s">
        <v>429</v>
      </c>
      <c r="D65" s="213" t="s">
        <v>430</v>
      </c>
      <c r="E65" s="935" t="s">
        <v>89</v>
      </c>
      <c r="F65" s="208" t="s">
        <v>159</v>
      </c>
      <c r="G65" s="210">
        <v>0</v>
      </c>
      <c r="H65" s="210">
        <v>0</v>
      </c>
      <c r="I65" s="38">
        <v>7922000</v>
      </c>
      <c r="J65" s="49" t="s">
        <v>9</v>
      </c>
      <c r="K65" s="60"/>
      <c r="L65" s="50"/>
      <c r="M65" s="62"/>
      <c r="N65" s="61"/>
    </row>
    <row r="66" spans="1:14">
      <c r="A66" s="34">
        <v>8</v>
      </c>
      <c r="B66" s="535">
        <v>40450</v>
      </c>
      <c r="C66" s="936" t="s">
        <v>431</v>
      </c>
      <c r="D66" s="37" t="s">
        <v>432</v>
      </c>
      <c r="E66" s="44" t="s">
        <v>89</v>
      </c>
      <c r="F66" s="208" t="s">
        <v>159</v>
      </c>
      <c r="G66" s="210">
        <v>0</v>
      </c>
      <c r="H66" s="210">
        <v>0</v>
      </c>
      <c r="I66" s="38">
        <v>3297000</v>
      </c>
      <c r="J66" s="63" t="s">
        <v>9</v>
      </c>
      <c r="K66" s="46">
        <v>41346</v>
      </c>
      <c r="L66" s="43">
        <v>6</v>
      </c>
      <c r="M66" s="216">
        <v>3297000</v>
      </c>
      <c r="N66" s="64">
        <v>0</v>
      </c>
    </row>
    <row r="67" spans="1:14">
      <c r="A67" s="34"/>
      <c r="B67" s="535">
        <v>40450</v>
      </c>
      <c r="C67" s="936" t="s">
        <v>433</v>
      </c>
      <c r="D67" s="37" t="s">
        <v>99</v>
      </c>
      <c r="E67" s="44" t="s">
        <v>16</v>
      </c>
      <c r="F67" s="208" t="s">
        <v>159</v>
      </c>
      <c r="G67" s="210">
        <v>0</v>
      </c>
      <c r="H67" s="210">
        <v>0</v>
      </c>
      <c r="I67" s="38">
        <v>1709000</v>
      </c>
      <c r="J67" s="63" t="s">
        <v>9</v>
      </c>
      <c r="K67" s="53"/>
      <c r="L67" s="43"/>
      <c r="M67" s="216"/>
      <c r="N67" s="64"/>
    </row>
    <row r="68" spans="1:14">
      <c r="A68" s="48"/>
      <c r="B68" s="86">
        <v>40450</v>
      </c>
      <c r="C68" s="940" t="s">
        <v>434</v>
      </c>
      <c r="D68" s="224" t="s">
        <v>10</v>
      </c>
      <c r="E68" s="273" t="s">
        <v>16</v>
      </c>
      <c r="F68" s="208" t="s">
        <v>159</v>
      </c>
      <c r="G68" s="210">
        <v>0</v>
      </c>
      <c r="H68" s="210">
        <v>0</v>
      </c>
      <c r="I68" s="38">
        <v>14000</v>
      </c>
      <c r="J68" s="241" t="s">
        <v>9</v>
      </c>
      <c r="K68" s="55"/>
      <c r="L68" s="59"/>
      <c r="M68" s="223"/>
      <c r="N68" s="68"/>
    </row>
    <row r="69" spans="1:14">
      <c r="A69" s="34"/>
      <c r="B69" s="535">
        <v>40450</v>
      </c>
      <c r="C69" s="936" t="s">
        <v>435</v>
      </c>
      <c r="D69" s="37" t="s">
        <v>436</v>
      </c>
      <c r="E69" s="44" t="s">
        <v>16</v>
      </c>
      <c r="F69" s="208" t="s">
        <v>159</v>
      </c>
      <c r="G69" s="210">
        <v>0</v>
      </c>
      <c r="H69" s="210">
        <v>0</v>
      </c>
      <c r="I69" s="38">
        <v>502000</v>
      </c>
      <c r="J69" s="63" t="s">
        <v>9</v>
      </c>
      <c r="K69" s="53"/>
      <c r="L69" s="43"/>
      <c r="M69" s="216"/>
      <c r="N69" s="64"/>
    </row>
    <row r="70" spans="1:14">
      <c r="A70" s="34"/>
      <c r="B70" s="86">
        <v>40450</v>
      </c>
      <c r="C70" s="936" t="s">
        <v>437</v>
      </c>
      <c r="D70" s="37" t="s">
        <v>438</v>
      </c>
      <c r="E70" s="44" t="s">
        <v>123</v>
      </c>
      <c r="F70" s="208" t="s">
        <v>159</v>
      </c>
      <c r="G70" s="210">
        <v>0</v>
      </c>
      <c r="H70" s="210">
        <v>0</v>
      </c>
      <c r="I70" s="38">
        <v>2646000</v>
      </c>
      <c r="J70" s="63" t="s">
        <v>9</v>
      </c>
      <c r="K70" s="53"/>
      <c r="L70" s="43"/>
      <c r="M70" s="216"/>
      <c r="N70" s="64"/>
    </row>
    <row r="71" spans="1:14">
      <c r="A71" s="34">
        <v>6</v>
      </c>
      <c r="B71" s="535">
        <v>40450</v>
      </c>
      <c r="C71" s="936" t="s">
        <v>439</v>
      </c>
      <c r="D71" s="37" t="s">
        <v>440</v>
      </c>
      <c r="E71" s="44" t="s">
        <v>123</v>
      </c>
      <c r="F71" s="208" t="s">
        <v>159</v>
      </c>
      <c r="G71" s="210">
        <v>0</v>
      </c>
      <c r="H71" s="210">
        <v>0</v>
      </c>
      <c r="I71" s="38">
        <v>6300000</v>
      </c>
      <c r="J71" s="63" t="s">
        <v>9</v>
      </c>
      <c r="K71" s="46">
        <v>41311</v>
      </c>
      <c r="L71" s="43">
        <v>6</v>
      </c>
      <c r="M71" s="216">
        <v>2500000</v>
      </c>
      <c r="N71" s="64">
        <f>I71-M71</f>
        <v>3800000</v>
      </c>
    </row>
    <row r="72" spans="1:14" s="45" customFormat="1" ht="28.5">
      <c r="A72" s="622">
        <v>6</v>
      </c>
      <c r="B72" s="888">
        <v>40450</v>
      </c>
      <c r="C72" s="942" t="s">
        <v>581</v>
      </c>
      <c r="D72" s="843" t="s">
        <v>15</v>
      </c>
      <c r="E72" s="908" t="s">
        <v>16</v>
      </c>
      <c r="F72" s="277" t="s">
        <v>159</v>
      </c>
      <c r="G72" s="278">
        <v>0</v>
      </c>
      <c r="H72" s="278">
        <v>0</v>
      </c>
      <c r="I72" s="39">
        <v>57000</v>
      </c>
      <c r="J72" s="69" t="s">
        <v>9</v>
      </c>
      <c r="K72" s="46">
        <v>41353</v>
      </c>
      <c r="L72" s="43">
        <v>6</v>
      </c>
      <c r="M72" s="216">
        <v>57000</v>
      </c>
      <c r="N72" s="64">
        <f>I72-M72</f>
        <v>0</v>
      </c>
    </row>
    <row r="73" spans="1:14">
      <c r="A73" s="34"/>
      <c r="B73" s="535">
        <v>40450</v>
      </c>
      <c r="C73" s="936" t="s">
        <v>441</v>
      </c>
      <c r="D73" s="37" t="s">
        <v>75</v>
      </c>
      <c r="E73" s="44" t="s">
        <v>80</v>
      </c>
      <c r="F73" s="208" t="s">
        <v>159</v>
      </c>
      <c r="G73" s="210">
        <v>0</v>
      </c>
      <c r="H73" s="210">
        <v>0</v>
      </c>
      <c r="I73" s="38">
        <v>325000</v>
      </c>
      <c r="J73" s="63" t="s">
        <v>9</v>
      </c>
      <c r="K73" s="53"/>
      <c r="L73" s="43"/>
      <c r="M73" s="216"/>
      <c r="N73" s="64"/>
    </row>
    <row r="74" spans="1:14">
      <c r="A74" s="34"/>
      <c r="B74" s="86">
        <v>40450</v>
      </c>
      <c r="C74" s="936" t="s">
        <v>442</v>
      </c>
      <c r="D74" s="37" t="s">
        <v>443</v>
      </c>
      <c r="E74" s="44" t="s">
        <v>116</v>
      </c>
      <c r="F74" s="208" t="s">
        <v>159</v>
      </c>
      <c r="G74" s="210">
        <v>0</v>
      </c>
      <c r="H74" s="210">
        <v>0</v>
      </c>
      <c r="I74" s="38">
        <v>7000</v>
      </c>
      <c r="J74" s="63" t="s">
        <v>9</v>
      </c>
      <c r="K74" s="53"/>
      <c r="L74" s="43"/>
      <c r="M74" s="216"/>
      <c r="N74" s="64"/>
    </row>
    <row r="75" spans="1:14">
      <c r="A75" s="48"/>
      <c r="B75" s="535">
        <v>40450</v>
      </c>
      <c r="C75" s="940" t="s">
        <v>444</v>
      </c>
      <c r="D75" s="224" t="s">
        <v>445</v>
      </c>
      <c r="E75" s="273" t="s">
        <v>80</v>
      </c>
      <c r="F75" s="208" t="s">
        <v>159</v>
      </c>
      <c r="G75" s="210">
        <v>0</v>
      </c>
      <c r="H75" s="210">
        <v>0</v>
      </c>
      <c r="I75" s="38">
        <v>450000</v>
      </c>
      <c r="J75" s="67" t="s">
        <v>9</v>
      </c>
      <c r="K75" s="55"/>
      <c r="L75" s="59"/>
      <c r="M75" s="223"/>
      <c r="N75" s="68"/>
    </row>
    <row r="76" spans="1:14">
      <c r="A76" s="34"/>
      <c r="B76" s="86">
        <v>40450</v>
      </c>
      <c r="C76" s="936" t="s">
        <v>446</v>
      </c>
      <c r="D76" s="37" t="s">
        <v>447</v>
      </c>
      <c r="E76" s="44" t="s">
        <v>111</v>
      </c>
      <c r="F76" s="208" t="s">
        <v>159</v>
      </c>
      <c r="G76" s="210">
        <v>0</v>
      </c>
      <c r="H76" s="210">
        <v>0</v>
      </c>
      <c r="I76" s="38">
        <v>3260000</v>
      </c>
      <c r="J76" s="63" t="s">
        <v>9</v>
      </c>
      <c r="K76" s="53"/>
      <c r="L76" s="43"/>
      <c r="M76" s="216"/>
      <c r="N76" s="64"/>
    </row>
    <row r="77" spans="1:14">
      <c r="A77" s="34"/>
      <c r="B77" s="86">
        <v>40450</v>
      </c>
      <c r="C77" s="936" t="s">
        <v>448</v>
      </c>
      <c r="D77" s="37" t="s">
        <v>66</v>
      </c>
      <c r="E77" s="44" t="s">
        <v>449</v>
      </c>
      <c r="F77" s="208" t="s">
        <v>159</v>
      </c>
      <c r="G77" s="210">
        <v>0</v>
      </c>
      <c r="H77" s="210">
        <v>0</v>
      </c>
      <c r="I77" s="38">
        <v>1091000</v>
      </c>
      <c r="J77" s="63" t="s">
        <v>9</v>
      </c>
      <c r="K77" s="53"/>
      <c r="L77" s="43"/>
      <c r="M77" s="216"/>
      <c r="N77" s="64"/>
    </row>
    <row r="78" spans="1:14">
      <c r="A78" s="48"/>
      <c r="B78" s="535">
        <v>40450</v>
      </c>
      <c r="C78" s="940" t="s">
        <v>450</v>
      </c>
      <c r="D78" s="224" t="s">
        <v>54</v>
      </c>
      <c r="E78" s="273" t="s">
        <v>55</v>
      </c>
      <c r="F78" s="208" t="s">
        <v>159</v>
      </c>
      <c r="G78" s="210">
        <v>0</v>
      </c>
      <c r="H78" s="210">
        <v>0</v>
      </c>
      <c r="I78" s="38">
        <v>1000000</v>
      </c>
      <c r="J78" s="67" t="s">
        <v>9</v>
      </c>
      <c r="K78" s="55"/>
      <c r="L78" s="59"/>
      <c r="M78" s="223"/>
      <c r="N78" s="68"/>
    </row>
    <row r="79" spans="1:14">
      <c r="A79" s="34"/>
      <c r="B79" s="86">
        <v>40450</v>
      </c>
      <c r="C79" s="936" t="s">
        <v>451</v>
      </c>
      <c r="D79" s="37" t="s">
        <v>15</v>
      </c>
      <c r="E79" s="44" t="s">
        <v>16</v>
      </c>
      <c r="F79" s="208" t="s">
        <v>159</v>
      </c>
      <c r="G79" s="210">
        <v>0</v>
      </c>
      <c r="H79" s="210">
        <v>0</v>
      </c>
      <c r="I79" s="38">
        <v>295000</v>
      </c>
      <c r="J79" s="63" t="s">
        <v>9</v>
      </c>
      <c r="K79" s="53"/>
      <c r="L79" s="43"/>
      <c r="M79" s="216"/>
      <c r="N79" s="64"/>
    </row>
    <row r="80" spans="1:14" s="1152" customFormat="1">
      <c r="A80" s="34"/>
      <c r="B80" s="535">
        <v>40450</v>
      </c>
      <c r="C80" s="936" t="s">
        <v>452</v>
      </c>
      <c r="D80" s="37" t="s">
        <v>453</v>
      </c>
      <c r="E80" s="44" t="s">
        <v>111</v>
      </c>
      <c r="F80" s="208" t="s">
        <v>159</v>
      </c>
      <c r="G80" s="210">
        <v>0</v>
      </c>
      <c r="H80" s="210">
        <v>0</v>
      </c>
      <c r="I80" s="38">
        <v>1100000</v>
      </c>
      <c r="J80" s="63" t="s">
        <v>9</v>
      </c>
      <c r="K80" s="46">
        <v>41577</v>
      </c>
      <c r="L80" s="43">
        <v>6</v>
      </c>
      <c r="M80" s="216">
        <v>1100000</v>
      </c>
      <c r="N80" s="64">
        <f>I80-M80</f>
        <v>0</v>
      </c>
    </row>
    <row r="81" spans="1:14">
      <c r="A81" s="34"/>
      <c r="B81" s="86">
        <v>40450</v>
      </c>
      <c r="C81" s="936" t="s">
        <v>454</v>
      </c>
      <c r="D81" s="37" t="s">
        <v>132</v>
      </c>
      <c r="E81" s="44" t="s">
        <v>133</v>
      </c>
      <c r="F81" s="208" t="s">
        <v>159</v>
      </c>
      <c r="G81" s="210">
        <v>0</v>
      </c>
      <c r="H81" s="210">
        <v>0</v>
      </c>
      <c r="I81" s="38">
        <v>1522000</v>
      </c>
      <c r="J81" s="63" t="s">
        <v>9</v>
      </c>
      <c r="K81" s="53"/>
      <c r="L81" s="43"/>
      <c r="M81" s="216"/>
      <c r="N81" s="64"/>
    </row>
    <row r="82" spans="1:14">
      <c r="A82" s="34"/>
      <c r="B82" s="535">
        <v>40450</v>
      </c>
      <c r="C82" s="936" t="s">
        <v>455</v>
      </c>
      <c r="D82" s="37" t="s">
        <v>456</v>
      </c>
      <c r="E82" s="44" t="s">
        <v>81</v>
      </c>
      <c r="F82" s="208" t="s">
        <v>159</v>
      </c>
      <c r="G82" s="210">
        <v>0</v>
      </c>
      <c r="H82" s="210">
        <v>0</v>
      </c>
      <c r="I82" s="38">
        <v>30000</v>
      </c>
      <c r="J82" s="63" t="s">
        <v>9</v>
      </c>
      <c r="K82" s="53"/>
      <c r="L82" s="43"/>
      <c r="M82" s="216"/>
      <c r="N82" s="64"/>
    </row>
    <row r="83" spans="1:14">
      <c r="A83" s="48">
        <v>6</v>
      </c>
      <c r="B83" s="86">
        <v>40450</v>
      </c>
      <c r="C83" s="940" t="s">
        <v>457</v>
      </c>
      <c r="D83" s="224" t="s">
        <v>458</v>
      </c>
      <c r="E83" s="273" t="s">
        <v>55</v>
      </c>
      <c r="F83" s="208" t="s">
        <v>159</v>
      </c>
      <c r="G83" s="210">
        <v>0</v>
      </c>
      <c r="H83" s="210">
        <v>0</v>
      </c>
      <c r="I83" s="38">
        <v>350000</v>
      </c>
      <c r="J83" s="67" t="s">
        <v>9</v>
      </c>
      <c r="K83" s="505">
        <v>41009</v>
      </c>
      <c r="L83" s="59">
        <v>6</v>
      </c>
      <c r="M83" s="223">
        <v>350000</v>
      </c>
      <c r="N83" s="68">
        <f>I83-M83</f>
        <v>0</v>
      </c>
    </row>
    <row r="84" spans="1:14">
      <c r="A84" s="48"/>
      <c r="B84" s="535">
        <v>40450</v>
      </c>
      <c r="C84" s="940" t="s">
        <v>459</v>
      </c>
      <c r="D84" s="224" t="s">
        <v>119</v>
      </c>
      <c r="E84" s="273" t="s">
        <v>98</v>
      </c>
      <c r="F84" s="208" t="s">
        <v>159</v>
      </c>
      <c r="G84" s="210">
        <v>0</v>
      </c>
      <c r="H84" s="210">
        <v>0</v>
      </c>
      <c r="I84" s="38">
        <v>100000</v>
      </c>
      <c r="J84" s="67" t="s">
        <v>9</v>
      </c>
      <c r="K84" s="55"/>
      <c r="L84" s="59"/>
      <c r="M84" s="223"/>
      <c r="N84" s="68"/>
    </row>
    <row r="85" spans="1:14">
      <c r="A85" s="34">
        <v>6</v>
      </c>
      <c r="B85" s="86">
        <v>40450</v>
      </c>
      <c r="C85" s="936" t="s">
        <v>474</v>
      </c>
      <c r="D85" s="37" t="s">
        <v>460</v>
      </c>
      <c r="E85" s="44" t="s">
        <v>131</v>
      </c>
      <c r="F85" s="208" t="s">
        <v>159</v>
      </c>
      <c r="G85" s="210">
        <v>0</v>
      </c>
      <c r="H85" s="210">
        <v>0</v>
      </c>
      <c r="I85" s="38">
        <v>9278000</v>
      </c>
      <c r="J85" s="63" t="s">
        <v>9</v>
      </c>
      <c r="K85" s="46">
        <v>41437</v>
      </c>
      <c r="L85" s="43">
        <v>6</v>
      </c>
      <c r="M85" s="216">
        <v>9278000</v>
      </c>
      <c r="N85" s="64">
        <f>I85-M85</f>
        <v>0</v>
      </c>
    </row>
    <row r="86" spans="1:14">
      <c r="A86" s="34"/>
      <c r="B86" s="535">
        <v>40450</v>
      </c>
      <c r="C86" s="936" t="s">
        <v>461</v>
      </c>
      <c r="D86" s="37" t="s">
        <v>83</v>
      </c>
      <c r="E86" s="44" t="s">
        <v>81</v>
      </c>
      <c r="F86" s="208" t="s">
        <v>159</v>
      </c>
      <c r="G86" s="210">
        <v>0</v>
      </c>
      <c r="H86" s="210">
        <v>0</v>
      </c>
      <c r="I86" s="38">
        <v>100000</v>
      </c>
      <c r="J86" s="63" t="s">
        <v>9</v>
      </c>
      <c r="K86" s="53"/>
      <c r="L86" s="43"/>
      <c r="M86" s="216"/>
      <c r="N86" s="64"/>
    </row>
    <row r="87" spans="1:14">
      <c r="A87" s="34"/>
      <c r="B87" s="86">
        <v>40450</v>
      </c>
      <c r="C87" s="936" t="s">
        <v>462</v>
      </c>
      <c r="D87" s="37" t="s">
        <v>366</v>
      </c>
      <c r="E87" s="44" t="s">
        <v>101</v>
      </c>
      <c r="F87" s="208" t="s">
        <v>159</v>
      </c>
      <c r="G87" s="210">
        <v>0</v>
      </c>
      <c r="H87" s="210">
        <v>0</v>
      </c>
      <c r="I87" s="38">
        <v>1229000</v>
      </c>
      <c r="J87" s="63" t="s">
        <v>9</v>
      </c>
      <c r="K87" s="53"/>
      <c r="L87" s="43"/>
      <c r="M87" s="216"/>
      <c r="N87" s="64"/>
    </row>
    <row r="88" spans="1:14">
      <c r="A88" s="34"/>
      <c r="B88" s="535">
        <v>40450</v>
      </c>
      <c r="C88" s="936" t="s">
        <v>463</v>
      </c>
      <c r="D88" s="37" t="s">
        <v>464</v>
      </c>
      <c r="E88" s="44" t="s">
        <v>151</v>
      </c>
      <c r="F88" s="208" t="s">
        <v>159</v>
      </c>
      <c r="G88" s="210">
        <v>0</v>
      </c>
      <c r="H88" s="210">
        <v>0</v>
      </c>
      <c r="I88" s="38">
        <v>31000</v>
      </c>
      <c r="J88" s="63" t="s">
        <v>9</v>
      </c>
      <c r="K88" s="53"/>
      <c r="L88" s="43"/>
      <c r="M88" s="216"/>
      <c r="N88" s="64"/>
    </row>
    <row r="89" spans="1:14">
      <c r="A89" s="34"/>
      <c r="B89" s="535">
        <v>40450</v>
      </c>
      <c r="C89" s="936" t="s">
        <v>465</v>
      </c>
      <c r="D89" s="37" t="s">
        <v>466</v>
      </c>
      <c r="E89" s="44" t="s">
        <v>52</v>
      </c>
      <c r="F89" s="208" t="s">
        <v>159</v>
      </c>
      <c r="G89" s="210">
        <v>0</v>
      </c>
      <c r="H89" s="210">
        <v>0</v>
      </c>
      <c r="I89" s="38">
        <v>698000</v>
      </c>
      <c r="J89" s="63" t="s">
        <v>9</v>
      </c>
      <c r="K89" s="53"/>
      <c r="L89" s="43"/>
      <c r="M89" s="216"/>
      <c r="N89" s="64"/>
    </row>
    <row r="90" spans="1:14" ht="17.25" thickBot="1">
      <c r="A90" s="3"/>
      <c r="B90" s="545">
        <v>40451</v>
      </c>
      <c r="C90" s="943" t="s">
        <v>468</v>
      </c>
      <c r="D90" s="70" t="s">
        <v>130</v>
      </c>
      <c r="E90" s="71" t="s">
        <v>16</v>
      </c>
      <c r="F90" s="275" t="s">
        <v>159</v>
      </c>
      <c r="G90" s="276">
        <v>0</v>
      </c>
      <c r="H90" s="276">
        <v>0</v>
      </c>
      <c r="I90" s="72">
        <v>300000</v>
      </c>
      <c r="J90" s="73" t="s">
        <v>9</v>
      </c>
      <c r="K90" s="242"/>
      <c r="L90" s="76"/>
      <c r="M90" s="243"/>
      <c r="N90" s="244"/>
    </row>
    <row r="91" spans="1:14">
      <c r="C91" s="944"/>
    </row>
    <row r="92" spans="1:14" ht="18" customHeight="1" thickBot="1">
      <c r="G92" s="829"/>
      <c r="H92" s="829" t="s">
        <v>358</v>
      </c>
      <c r="I92" s="202">
        <f>SUM(I5:I90)</f>
        <v>570073000</v>
      </c>
      <c r="J92" s="82"/>
      <c r="K92" s="205" t="s">
        <v>359</v>
      </c>
      <c r="L92" s="205"/>
      <c r="M92" s="205"/>
      <c r="N92" s="1132">
        <f>SUM(M5:M90)</f>
        <v>94902900</v>
      </c>
    </row>
    <row r="93" spans="1:14" ht="16.5" customHeight="1" thickTop="1">
      <c r="K93" s="1218"/>
      <c r="L93" s="1218"/>
      <c r="M93" s="1218"/>
      <c r="N93" s="1218"/>
    </row>
    <row r="94" spans="1:14" ht="16.5" customHeight="1" thickBot="1">
      <c r="F94" s="1219" t="s">
        <v>360</v>
      </c>
      <c r="G94" s="1219"/>
      <c r="H94" s="1219"/>
      <c r="I94" s="1219"/>
      <c r="J94" s="1219"/>
      <c r="K94" s="1219"/>
      <c r="L94" s="203"/>
      <c r="M94" s="1155">
        <f>I92-N92-(I8-M8)</f>
        <v>468466000</v>
      </c>
      <c r="N94" s="206"/>
    </row>
    <row r="95" spans="1:14" ht="16.5" customHeight="1" thickTop="1">
      <c r="F95" s="829"/>
      <c r="G95" s="829"/>
      <c r="H95" s="829"/>
      <c r="I95" s="829"/>
      <c r="J95" s="829"/>
      <c r="K95" s="829"/>
      <c r="L95" s="127"/>
      <c r="M95" s="197"/>
    </row>
    <row r="96" spans="1:14" ht="16.5" customHeight="1">
      <c r="A96" s="1210" t="s">
        <v>362</v>
      </c>
      <c r="B96" s="1210"/>
      <c r="C96" s="1210"/>
      <c r="D96" s="1210"/>
      <c r="E96" s="1210"/>
      <c r="F96" s="1210"/>
      <c r="G96" s="1210"/>
      <c r="H96" s="1210"/>
      <c r="I96" s="1210"/>
      <c r="J96" s="1210"/>
      <c r="K96" s="1210"/>
      <c r="L96" s="1210"/>
      <c r="M96" s="1210"/>
      <c r="N96" s="1210"/>
    </row>
    <row r="97" spans="1:14" ht="16.5" customHeight="1">
      <c r="A97" s="1210" t="s">
        <v>361</v>
      </c>
      <c r="B97" s="1210"/>
      <c r="C97" s="1210"/>
      <c r="D97" s="1210"/>
      <c r="E97" s="1210"/>
      <c r="F97" s="1210"/>
      <c r="G97" s="1210"/>
      <c r="H97" s="1210"/>
      <c r="I97" s="1210"/>
      <c r="J97" s="1210"/>
      <c r="K97" s="1210"/>
      <c r="L97" s="1210"/>
      <c r="M97" s="1210"/>
      <c r="N97" s="1210"/>
    </row>
    <row r="98" spans="1:14" ht="16.5" customHeight="1">
      <c r="A98" s="1210" t="s">
        <v>374</v>
      </c>
      <c r="B98" s="1210"/>
      <c r="C98" s="1210"/>
      <c r="D98" s="1210"/>
      <c r="E98" s="1210"/>
      <c r="F98" s="1210"/>
      <c r="G98" s="1210"/>
      <c r="H98" s="1210"/>
      <c r="I98" s="1210"/>
      <c r="J98" s="1210"/>
      <c r="K98" s="1210"/>
      <c r="L98" s="1210"/>
      <c r="M98" s="1210"/>
      <c r="N98" s="1210"/>
    </row>
    <row r="99" spans="1:14" ht="29.25" customHeight="1">
      <c r="A99" s="1209" t="s">
        <v>561</v>
      </c>
      <c r="B99" s="1209"/>
      <c r="C99" s="1209"/>
      <c r="D99" s="1209"/>
      <c r="E99" s="1209"/>
      <c r="F99" s="1209"/>
      <c r="G99" s="1209"/>
      <c r="H99" s="1209"/>
      <c r="I99" s="1209"/>
      <c r="J99" s="1209"/>
      <c r="K99" s="1209"/>
      <c r="L99" s="1209"/>
      <c r="M99" s="1209"/>
      <c r="N99" s="1209"/>
    </row>
    <row r="100" spans="1:14" ht="30.75" customHeight="1">
      <c r="A100" s="1209" t="s">
        <v>617</v>
      </c>
      <c r="B100" s="1209"/>
      <c r="C100" s="1209"/>
      <c r="D100" s="1209"/>
      <c r="E100" s="1209"/>
      <c r="F100" s="1209"/>
      <c r="G100" s="1209"/>
      <c r="H100" s="1209"/>
      <c r="I100" s="1209"/>
      <c r="J100" s="1209"/>
      <c r="K100" s="1209"/>
      <c r="L100" s="1209"/>
      <c r="M100" s="1209"/>
      <c r="N100" s="1209"/>
    </row>
    <row r="101" spans="1:14" ht="14.25">
      <c r="A101" s="1210" t="s">
        <v>630</v>
      </c>
      <c r="B101" s="1210"/>
      <c r="C101" s="1210"/>
      <c r="D101" s="1210"/>
      <c r="E101" s="1210"/>
      <c r="F101" s="1210"/>
      <c r="G101" s="1210"/>
      <c r="H101" s="1210"/>
      <c r="I101" s="1210"/>
      <c r="J101" s="1210"/>
      <c r="K101" s="1210"/>
      <c r="L101" s="1210"/>
      <c r="M101" s="1210"/>
      <c r="N101" s="1210"/>
    </row>
    <row r="102" spans="1:14" ht="16.5" customHeight="1">
      <c r="A102" s="1211" t="s">
        <v>596</v>
      </c>
      <c r="B102" s="1211"/>
      <c r="C102" s="1211"/>
      <c r="D102" s="1211"/>
      <c r="E102" s="1211"/>
      <c r="F102" s="1211"/>
      <c r="G102" s="1211"/>
      <c r="H102" s="1211"/>
      <c r="I102" s="1211"/>
      <c r="J102" s="1211"/>
      <c r="K102" s="1211"/>
      <c r="L102" s="1211"/>
      <c r="M102" s="1211"/>
      <c r="N102" s="1211"/>
    </row>
    <row r="103" spans="1:14" ht="14.25">
      <c r="A103" s="1211" t="s">
        <v>628</v>
      </c>
      <c r="B103" s="1211"/>
      <c r="C103" s="1211"/>
      <c r="D103" s="1211"/>
      <c r="E103" s="1211"/>
      <c r="F103" s="1211"/>
      <c r="G103" s="1211"/>
      <c r="H103" s="1211"/>
      <c r="I103" s="1211"/>
      <c r="J103" s="1211"/>
      <c r="K103" s="1211"/>
      <c r="L103" s="1211"/>
      <c r="M103" s="1211"/>
      <c r="N103" s="1211"/>
    </row>
    <row r="104" spans="1:14" ht="14.25">
      <c r="A104" s="1211" t="s">
        <v>629</v>
      </c>
      <c r="B104" s="1211"/>
      <c r="C104" s="1211"/>
      <c r="D104" s="1211"/>
      <c r="E104" s="1211"/>
      <c r="F104" s="1211"/>
      <c r="G104" s="1211"/>
      <c r="H104" s="1211"/>
      <c r="I104" s="1211"/>
      <c r="J104" s="1211"/>
      <c r="K104" s="1211"/>
      <c r="L104" s="1211"/>
      <c r="M104" s="1211"/>
      <c r="N104" s="1211"/>
    </row>
    <row r="105" spans="1:14">
      <c r="A105" s="827" t="s">
        <v>631</v>
      </c>
    </row>
    <row r="135" spans="2:258" s="470" customFormat="1" ht="14.25" customHeight="1">
      <c r="B135" s="77"/>
      <c r="C135" s="852"/>
      <c r="D135" s="824"/>
      <c r="E135" s="828"/>
      <c r="F135" s="852"/>
      <c r="G135" s="852"/>
      <c r="H135" s="852"/>
      <c r="I135" s="78"/>
      <c r="J135" s="828"/>
      <c r="K135" s="828"/>
      <c r="L135" s="79"/>
      <c r="M135" s="80"/>
      <c r="N135" s="80"/>
      <c r="O135" s="852"/>
      <c r="P135" s="852"/>
      <c r="Q135" s="852"/>
      <c r="R135" s="852"/>
      <c r="S135" s="852"/>
      <c r="T135" s="852"/>
      <c r="U135" s="852"/>
      <c r="V135" s="852"/>
      <c r="W135" s="852"/>
      <c r="X135" s="852"/>
      <c r="Y135" s="852"/>
      <c r="Z135" s="852"/>
      <c r="AA135" s="852"/>
      <c r="AB135" s="852"/>
      <c r="AC135" s="852"/>
      <c r="AD135" s="852"/>
      <c r="AE135" s="852"/>
      <c r="AF135" s="852"/>
      <c r="AG135" s="852"/>
      <c r="AH135" s="852"/>
      <c r="AI135" s="852"/>
      <c r="AJ135" s="852"/>
      <c r="AK135" s="852"/>
      <c r="AL135" s="852"/>
      <c r="AM135" s="852"/>
      <c r="AN135" s="852"/>
      <c r="AO135" s="852"/>
      <c r="AP135" s="852"/>
      <c r="AQ135" s="852"/>
      <c r="AR135" s="852"/>
      <c r="AS135" s="852"/>
      <c r="AT135" s="852"/>
      <c r="AU135" s="852"/>
      <c r="AV135" s="852"/>
      <c r="AW135" s="852"/>
      <c r="AX135" s="852"/>
      <c r="AY135" s="852"/>
      <c r="AZ135" s="852"/>
      <c r="BA135" s="852"/>
      <c r="BB135" s="852"/>
      <c r="BC135" s="852"/>
      <c r="BD135" s="852"/>
      <c r="BE135" s="852"/>
      <c r="BF135" s="852"/>
      <c r="BG135" s="852"/>
      <c r="BH135" s="852"/>
      <c r="BI135" s="852"/>
      <c r="BJ135" s="852"/>
      <c r="BK135" s="852"/>
      <c r="BL135" s="852"/>
      <c r="BM135" s="852"/>
      <c r="BN135" s="852"/>
      <c r="BO135" s="852"/>
      <c r="BP135" s="852"/>
      <c r="BQ135" s="852"/>
      <c r="BR135" s="852"/>
      <c r="BS135" s="852"/>
      <c r="BT135" s="852"/>
      <c r="BU135" s="852"/>
      <c r="BV135" s="852"/>
      <c r="BW135" s="852"/>
      <c r="BX135" s="852"/>
      <c r="BY135" s="852"/>
      <c r="BZ135" s="852"/>
      <c r="CA135" s="852"/>
      <c r="CB135" s="852"/>
      <c r="CC135" s="852"/>
      <c r="CD135" s="852"/>
      <c r="CE135" s="852"/>
      <c r="CF135" s="852"/>
      <c r="CG135" s="852"/>
      <c r="CH135" s="852"/>
      <c r="CI135" s="852"/>
      <c r="CJ135" s="852"/>
      <c r="CK135" s="852"/>
      <c r="CL135" s="852"/>
      <c r="CM135" s="852"/>
      <c r="CN135" s="852"/>
      <c r="CO135" s="852"/>
      <c r="CP135" s="852"/>
      <c r="CQ135" s="852"/>
      <c r="CR135" s="852"/>
      <c r="CS135" s="852"/>
      <c r="CT135" s="852"/>
      <c r="CU135" s="852"/>
      <c r="CV135" s="852"/>
      <c r="CW135" s="852"/>
      <c r="CX135" s="852"/>
      <c r="CY135" s="852"/>
      <c r="CZ135" s="852"/>
      <c r="DA135" s="852"/>
      <c r="DB135" s="852"/>
      <c r="DC135" s="852"/>
      <c r="DD135" s="852"/>
      <c r="DE135" s="852"/>
      <c r="DF135" s="852"/>
      <c r="DG135" s="852"/>
      <c r="DH135" s="852"/>
      <c r="DI135" s="852"/>
      <c r="DJ135" s="852"/>
      <c r="DK135" s="852"/>
      <c r="DL135" s="852"/>
      <c r="DM135" s="852"/>
      <c r="DN135" s="852"/>
      <c r="DO135" s="852"/>
      <c r="DP135" s="852"/>
      <c r="DQ135" s="852"/>
      <c r="DR135" s="852"/>
      <c r="DS135" s="852"/>
      <c r="DT135" s="852"/>
      <c r="DU135" s="852"/>
      <c r="DV135" s="852"/>
      <c r="DW135" s="852"/>
      <c r="DX135" s="852"/>
      <c r="DY135" s="852"/>
      <c r="DZ135" s="852"/>
      <c r="EA135" s="852"/>
      <c r="EB135" s="852"/>
      <c r="EC135" s="852"/>
      <c r="ED135" s="852"/>
      <c r="EE135" s="852"/>
      <c r="EF135" s="852"/>
      <c r="EG135" s="852"/>
      <c r="EH135" s="852"/>
      <c r="EI135" s="852"/>
      <c r="EJ135" s="852"/>
      <c r="EK135" s="852"/>
      <c r="EL135" s="852"/>
      <c r="EM135" s="852"/>
      <c r="EN135" s="852"/>
      <c r="EO135" s="852"/>
      <c r="EP135" s="852"/>
      <c r="EQ135" s="852"/>
      <c r="ER135" s="852"/>
      <c r="ES135" s="852"/>
      <c r="ET135" s="852"/>
      <c r="EU135" s="852"/>
      <c r="EV135" s="852"/>
      <c r="EW135" s="852"/>
      <c r="EX135" s="852"/>
      <c r="EY135" s="852"/>
      <c r="EZ135" s="852"/>
      <c r="FA135" s="852"/>
      <c r="FB135" s="852"/>
      <c r="FC135" s="852"/>
      <c r="FD135" s="852"/>
      <c r="FE135" s="852"/>
      <c r="FF135" s="852"/>
      <c r="FG135" s="852"/>
      <c r="FH135" s="852"/>
      <c r="FI135" s="852"/>
      <c r="FJ135" s="852"/>
      <c r="FK135" s="852"/>
      <c r="FL135" s="852"/>
      <c r="FM135" s="852"/>
      <c r="FN135" s="852"/>
      <c r="FO135" s="852"/>
      <c r="FP135" s="852"/>
      <c r="FQ135" s="852"/>
      <c r="FR135" s="852"/>
      <c r="FS135" s="852"/>
      <c r="FT135" s="852"/>
      <c r="FU135" s="852"/>
      <c r="FV135" s="852"/>
      <c r="FW135" s="852"/>
      <c r="FX135" s="852"/>
      <c r="FY135" s="852"/>
      <c r="FZ135" s="852"/>
      <c r="GA135" s="852"/>
      <c r="GB135" s="852"/>
      <c r="GC135" s="852"/>
      <c r="GD135" s="852"/>
      <c r="GE135" s="852"/>
      <c r="GF135" s="852"/>
      <c r="GG135" s="852"/>
      <c r="GH135" s="852"/>
      <c r="GI135" s="852"/>
      <c r="GJ135" s="852"/>
      <c r="GK135" s="852"/>
      <c r="GL135" s="852"/>
      <c r="GM135" s="852"/>
      <c r="GN135" s="852"/>
      <c r="GO135" s="852"/>
      <c r="GP135" s="852"/>
      <c r="GQ135" s="852"/>
      <c r="GR135" s="852"/>
      <c r="GS135" s="852"/>
      <c r="GT135" s="852"/>
      <c r="GU135" s="852"/>
      <c r="GV135" s="852"/>
      <c r="GW135" s="852"/>
      <c r="GX135" s="852"/>
      <c r="GY135" s="852"/>
      <c r="GZ135" s="852"/>
      <c r="HA135" s="852"/>
      <c r="HB135" s="852"/>
      <c r="HC135" s="852"/>
      <c r="HD135" s="852"/>
      <c r="HE135" s="852"/>
      <c r="HF135" s="852"/>
      <c r="HG135" s="852"/>
      <c r="HH135" s="852"/>
      <c r="HI135" s="852"/>
      <c r="HJ135" s="852"/>
      <c r="HK135" s="852"/>
      <c r="HL135" s="852"/>
      <c r="HM135" s="852"/>
      <c r="HN135" s="852"/>
      <c r="HO135" s="852"/>
      <c r="HP135" s="852"/>
      <c r="HQ135" s="852"/>
      <c r="HR135" s="852"/>
      <c r="HS135" s="852"/>
      <c r="HT135" s="852"/>
      <c r="HU135" s="852"/>
      <c r="HV135" s="852"/>
      <c r="HW135" s="852"/>
      <c r="HX135" s="852"/>
      <c r="HY135" s="852"/>
      <c r="HZ135" s="852"/>
      <c r="IA135" s="852"/>
      <c r="IB135" s="852"/>
      <c r="IC135" s="852"/>
      <c r="ID135" s="852"/>
      <c r="IE135" s="852"/>
      <c r="IF135" s="852"/>
      <c r="IG135" s="852"/>
      <c r="IH135" s="852"/>
      <c r="II135" s="852"/>
      <c r="IJ135" s="852"/>
      <c r="IK135" s="852"/>
      <c r="IL135" s="852"/>
      <c r="IM135" s="852"/>
      <c r="IN135" s="852"/>
      <c r="IO135" s="852"/>
      <c r="IP135" s="852"/>
      <c r="IQ135" s="852"/>
      <c r="IR135" s="852"/>
      <c r="IS135" s="852"/>
      <c r="IT135" s="852"/>
      <c r="IU135" s="852"/>
      <c r="IV135" s="852"/>
      <c r="IW135" s="852"/>
      <c r="IX135" s="852"/>
    </row>
  </sheetData>
  <protectedRanges>
    <protectedRange sqref="A91 F94:H96 J93:N97 F93:I93 M92:N92 A97:H97 C91:N91 A92:E96 G92:K92 C7:E26 G7:H26 I29:I52 G29:G52 C29:E63 G53:H90 C66:E90 M5:N90 K5:L34 K36:L90" name="Range1"/>
    <protectedRange sqref="A5:A16 B7:B16 A17:B26 J7:J26 A47:B47 A27:A46 A48:A52 J29:J63 B91 J66:J90 A53:B90" name="Range1_4"/>
  </protectedRanges>
  <mergeCells count="25">
    <mergeCell ref="A1:N1"/>
    <mergeCell ref="A2:N2"/>
    <mergeCell ref="A3:A4"/>
    <mergeCell ref="B3:B4"/>
    <mergeCell ref="C3:E3"/>
    <mergeCell ref="F3:J3"/>
    <mergeCell ref="K3:N3"/>
    <mergeCell ref="K4:L4"/>
    <mergeCell ref="A99:N99"/>
    <mergeCell ref="C9:C10"/>
    <mergeCell ref="D9:D10"/>
    <mergeCell ref="E9:E10"/>
    <mergeCell ref="C14:C15"/>
    <mergeCell ref="D14:D15"/>
    <mergeCell ref="E14:E15"/>
    <mergeCell ref="K93:N93"/>
    <mergeCell ref="F94:K94"/>
    <mergeCell ref="A96:N96"/>
    <mergeCell ref="A97:N97"/>
    <mergeCell ref="A98:N98"/>
    <mergeCell ref="A100:N100"/>
    <mergeCell ref="A101:N101"/>
    <mergeCell ref="A102:N102"/>
    <mergeCell ref="A103:N103"/>
    <mergeCell ref="A104:N104"/>
  </mergeCells>
  <printOptions horizontalCentered="1"/>
  <pageMargins left="0.2" right="0.2" top="0.35" bottom="0.5" header="0.3" footer="0.3"/>
  <pageSetup paperSize="5" scale="51" fitToHeight="0" orientation="landscape" horizontalDpi="300" verticalDpi="300" r:id="rId1"/>
  <headerFooter>
    <oddFooter>&amp;RPage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98"/>
  <sheetViews>
    <sheetView view="pageBreakPreview" topLeftCell="A10" zoomScale="75" zoomScaleNormal="70" zoomScaleSheetLayoutView="75" workbookViewId="0">
      <selection activeCell="O30" sqref="O30"/>
    </sheetView>
  </sheetViews>
  <sheetFormatPr defaultColWidth="9.140625" defaultRowHeight="14.25"/>
  <cols>
    <col min="1" max="1" width="10.85546875" style="853" customWidth="1"/>
    <col min="2" max="2" width="12.140625" style="853" customWidth="1"/>
    <col min="3" max="3" width="12.85546875" style="853" customWidth="1"/>
    <col min="4" max="4" width="18.7109375" style="894" bestFit="1" customWidth="1"/>
    <col min="5" max="5" width="18.42578125" style="894" customWidth="1"/>
    <col min="6" max="6" width="26.42578125" style="853" customWidth="1"/>
    <col min="7" max="7" width="21.85546875" style="853" customWidth="1"/>
    <col min="8" max="8" width="12.5703125" style="5" customWidth="1"/>
    <col min="9" max="9" width="5" style="5" customWidth="1"/>
    <col min="10" max="10" width="16.7109375" style="853" customWidth="1"/>
    <col min="11" max="11" width="28.28515625" style="853" customWidth="1"/>
    <col min="12" max="12" width="19" style="853" customWidth="1"/>
    <col min="13" max="13" width="9" style="853" customWidth="1"/>
    <col min="14" max="14" width="4.28515625" style="853" customWidth="1"/>
    <col min="15" max="15" width="17.42578125" style="853" customWidth="1"/>
    <col min="16" max="16" width="6.85546875" style="853" customWidth="1"/>
    <col min="17" max="17" width="17.5703125" style="853" customWidth="1"/>
    <col min="18" max="18" width="18.42578125" style="853" customWidth="1"/>
    <col min="19" max="19" width="12.5703125" style="853" customWidth="1"/>
    <col min="20" max="20" width="32.42578125" style="853" customWidth="1"/>
    <col min="21" max="21" width="25.140625" style="853" customWidth="1"/>
    <col min="22" max="22" width="19" style="853" customWidth="1"/>
    <col min="23" max="23" width="19.28515625" style="853" customWidth="1"/>
    <col min="24" max="24" width="17.28515625" style="853" bestFit="1" customWidth="1"/>
    <col min="25" max="16384" width="9.140625" style="853"/>
  </cols>
  <sheetData>
    <row r="1" spans="1:23" ht="15">
      <c r="A1" s="1470" t="s">
        <v>39</v>
      </c>
      <c r="B1" s="1470"/>
      <c r="C1" s="1470"/>
      <c r="D1" s="1470"/>
      <c r="E1" s="1470"/>
      <c r="F1" s="1470"/>
      <c r="G1" s="1470"/>
      <c r="H1" s="1470"/>
      <c r="I1" s="1470"/>
      <c r="J1" s="1470"/>
      <c r="K1" s="1470"/>
      <c r="L1" s="1470"/>
      <c r="M1" s="1470"/>
      <c r="N1" s="1470"/>
      <c r="O1" s="1470"/>
      <c r="P1" s="1470"/>
      <c r="Q1" s="1470"/>
      <c r="R1" s="1470"/>
      <c r="S1" s="1470"/>
      <c r="T1" s="1470"/>
      <c r="U1" s="1470"/>
      <c r="V1" s="1470"/>
    </row>
    <row r="2" spans="1:23" ht="15">
      <c r="A2" s="1470"/>
      <c r="B2" s="1470"/>
      <c r="C2" s="1470"/>
      <c r="D2" s="1470"/>
      <c r="E2" s="1470"/>
      <c r="F2" s="1470"/>
      <c r="G2" s="1470"/>
      <c r="H2" s="1470"/>
      <c r="I2" s="1470"/>
      <c r="J2" s="1470"/>
      <c r="K2" s="1470"/>
      <c r="L2" s="1470"/>
      <c r="M2" s="1470"/>
      <c r="N2" s="1470"/>
      <c r="O2" s="1470"/>
      <c r="P2" s="1470"/>
      <c r="Q2" s="1470"/>
      <c r="R2" s="1470"/>
      <c r="S2" s="1470"/>
      <c r="T2" s="1470"/>
      <c r="U2" s="1470"/>
      <c r="V2" s="1470"/>
    </row>
    <row r="3" spans="1:23" s="945" customFormat="1" ht="15.75" thickBot="1"/>
    <row r="4" spans="1:23" ht="15" customHeight="1">
      <c r="A4" s="1471"/>
      <c r="B4" s="1474" t="s">
        <v>235</v>
      </c>
      <c r="C4" s="1475"/>
      <c r="D4" s="1475"/>
      <c r="E4" s="1475"/>
      <c r="F4" s="1475"/>
      <c r="G4" s="1475"/>
      <c r="H4" s="1475"/>
      <c r="I4" s="1476"/>
      <c r="J4" s="1480" t="s">
        <v>234</v>
      </c>
      <c r="K4" s="1481"/>
      <c r="L4" s="1481"/>
      <c r="M4" s="1481"/>
      <c r="N4" s="1482"/>
      <c r="O4" s="1486" t="s">
        <v>233</v>
      </c>
      <c r="P4" s="1487"/>
      <c r="Q4" s="1487"/>
      <c r="R4" s="1488"/>
      <c r="S4" s="1486" t="s">
        <v>232</v>
      </c>
      <c r="T4" s="1487"/>
      <c r="U4" s="1487"/>
      <c r="V4" s="1487"/>
      <c r="W4" s="1488"/>
    </row>
    <row r="5" spans="1:23" ht="14.25" customHeight="1">
      <c r="A5" s="1472"/>
      <c r="B5" s="1477"/>
      <c r="C5" s="1478"/>
      <c r="D5" s="1478"/>
      <c r="E5" s="1478"/>
      <c r="F5" s="1478"/>
      <c r="G5" s="1478"/>
      <c r="H5" s="1478"/>
      <c r="I5" s="1479"/>
      <c r="J5" s="1483"/>
      <c r="K5" s="1484"/>
      <c r="L5" s="1484"/>
      <c r="M5" s="1484"/>
      <c r="N5" s="1485"/>
      <c r="O5" s="1489"/>
      <c r="P5" s="1490"/>
      <c r="Q5" s="1490"/>
      <c r="R5" s="1491"/>
      <c r="S5" s="1489"/>
      <c r="T5" s="1490"/>
      <c r="U5" s="1490"/>
      <c r="V5" s="1490"/>
      <c r="W5" s="1491"/>
    </row>
    <row r="6" spans="1:23" ht="15" customHeight="1">
      <c r="A6" s="1472"/>
      <c r="B6" s="1492" t="s">
        <v>231</v>
      </c>
      <c r="C6" s="1492" t="s">
        <v>0</v>
      </c>
      <c r="D6" s="1495" t="s">
        <v>42</v>
      </c>
      <c r="E6" s="1515" t="s">
        <v>41</v>
      </c>
      <c r="F6" s="1517" t="s">
        <v>230</v>
      </c>
      <c r="G6" s="1515" t="s">
        <v>229</v>
      </c>
      <c r="H6" s="1450" t="s">
        <v>8</v>
      </c>
      <c r="I6" s="1451"/>
      <c r="J6" s="1455" t="s">
        <v>155</v>
      </c>
      <c r="K6" s="1458" t="s">
        <v>225</v>
      </c>
      <c r="L6" s="1458" t="s">
        <v>229</v>
      </c>
      <c r="M6" s="1450" t="s">
        <v>8</v>
      </c>
      <c r="N6" s="1451"/>
      <c r="O6" s="1501" t="s">
        <v>228</v>
      </c>
      <c r="P6" s="1510"/>
      <c r="Q6" s="1512" t="s">
        <v>227</v>
      </c>
      <c r="R6" s="1501" t="s">
        <v>226</v>
      </c>
      <c r="S6" s="1501" t="s">
        <v>0</v>
      </c>
      <c r="T6" s="1450" t="s">
        <v>225</v>
      </c>
      <c r="U6" s="1504" t="s">
        <v>224</v>
      </c>
      <c r="V6" s="1507" t="s">
        <v>140</v>
      </c>
      <c r="W6" s="1498" t="s">
        <v>223</v>
      </c>
    </row>
    <row r="7" spans="1:23" ht="15" customHeight="1">
      <c r="A7" s="1472"/>
      <c r="B7" s="1493"/>
      <c r="C7" s="1493"/>
      <c r="D7" s="1496"/>
      <c r="E7" s="1516"/>
      <c r="F7" s="1518"/>
      <c r="G7" s="1516"/>
      <c r="H7" s="1452"/>
      <c r="I7" s="1453"/>
      <c r="J7" s="1456"/>
      <c r="K7" s="1459"/>
      <c r="L7" s="1459"/>
      <c r="M7" s="1452"/>
      <c r="N7" s="1453"/>
      <c r="O7" s="1502"/>
      <c r="P7" s="1511"/>
      <c r="Q7" s="1513"/>
      <c r="R7" s="1502"/>
      <c r="S7" s="1502"/>
      <c r="T7" s="1452"/>
      <c r="U7" s="1505"/>
      <c r="V7" s="1508"/>
      <c r="W7" s="1499"/>
    </row>
    <row r="8" spans="1:23" ht="15" customHeight="1" thickBot="1">
      <c r="A8" s="1473"/>
      <c r="B8" s="1494"/>
      <c r="C8" s="1494"/>
      <c r="D8" s="1497"/>
      <c r="E8" s="1306"/>
      <c r="F8" s="1519"/>
      <c r="G8" s="1306"/>
      <c r="H8" s="1308"/>
      <c r="I8" s="1454"/>
      <c r="J8" s="1457"/>
      <c r="K8" s="1460"/>
      <c r="L8" s="1460"/>
      <c r="M8" s="1308"/>
      <c r="N8" s="1454"/>
      <c r="O8" s="1503"/>
      <c r="P8" s="1309"/>
      <c r="Q8" s="1514"/>
      <c r="R8" s="1503"/>
      <c r="S8" s="1503"/>
      <c r="T8" s="1308"/>
      <c r="U8" s="1506"/>
      <c r="V8" s="1509"/>
      <c r="W8" s="1500"/>
    </row>
    <row r="9" spans="1:23" ht="28.5">
      <c r="A9" s="1442" t="s">
        <v>490</v>
      </c>
      <c r="B9" s="1344" t="s">
        <v>219</v>
      </c>
      <c r="C9" s="333">
        <v>39811</v>
      </c>
      <c r="D9" s="893" t="s">
        <v>17</v>
      </c>
      <c r="E9" s="892" t="s">
        <v>221</v>
      </c>
      <c r="F9" s="334" t="s">
        <v>49</v>
      </c>
      <c r="G9" s="29">
        <v>5000000000</v>
      </c>
      <c r="H9" s="946" t="s">
        <v>37</v>
      </c>
      <c r="I9" s="947"/>
      <c r="J9" s="948">
        <v>40177</v>
      </c>
      <c r="K9" s="949" t="s">
        <v>270</v>
      </c>
      <c r="L9" s="29">
        <v>5000000000</v>
      </c>
      <c r="M9" s="950" t="s">
        <v>48</v>
      </c>
      <c r="N9" s="951"/>
      <c r="O9" s="1445" t="s">
        <v>490</v>
      </c>
      <c r="P9" s="1447" t="s">
        <v>269</v>
      </c>
      <c r="Q9" s="1449" t="s">
        <v>268</v>
      </c>
      <c r="R9" s="1467">
        <v>5937500000</v>
      </c>
      <c r="S9" s="1469"/>
      <c r="T9" s="1414"/>
      <c r="U9" s="1416"/>
      <c r="V9" s="1418"/>
      <c r="W9" s="371"/>
    </row>
    <row r="10" spans="1:23" ht="14.25" customHeight="1">
      <c r="A10" s="1443"/>
      <c r="B10" s="1323"/>
      <c r="C10" s="1258">
        <v>39954</v>
      </c>
      <c r="D10" s="1266" t="s">
        <v>17</v>
      </c>
      <c r="E10" s="1420" t="s">
        <v>221</v>
      </c>
      <c r="F10" s="1421" t="s">
        <v>222</v>
      </c>
      <c r="G10" s="1254">
        <v>7500000000</v>
      </c>
      <c r="H10" s="1426" t="s">
        <v>37</v>
      </c>
      <c r="I10" s="1347">
        <v>22</v>
      </c>
      <c r="J10" s="1350">
        <v>40177</v>
      </c>
      <c r="K10" s="1353" t="s">
        <v>491</v>
      </c>
      <c r="L10" s="1376">
        <v>3000000000</v>
      </c>
      <c r="M10" s="1359" t="s">
        <v>48</v>
      </c>
      <c r="N10" s="1422"/>
      <c r="O10" s="1446"/>
      <c r="P10" s="1448"/>
      <c r="Q10" s="1369"/>
      <c r="R10" s="1468"/>
      <c r="S10" s="1466"/>
      <c r="T10" s="1415"/>
      <c r="U10" s="1417"/>
      <c r="V10" s="1419"/>
      <c r="W10" s="370"/>
    </row>
    <row r="11" spans="1:23" ht="28.5" customHeight="1">
      <c r="A11" s="1443"/>
      <c r="B11" s="1323"/>
      <c r="C11" s="1258"/>
      <c r="D11" s="1266"/>
      <c r="E11" s="1420"/>
      <c r="F11" s="1421"/>
      <c r="G11" s="1254"/>
      <c r="H11" s="1426"/>
      <c r="I11" s="1349"/>
      <c r="J11" s="1352"/>
      <c r="K11" s="1355"/>
      <c r="L11" s="1378"/>
      <c r="M11" s="1361"/>
      <c r="N11" s="1423"/>
      <c r="O11" s="1424" t="s">
        <v>490</v>
      </c>
      <c r="P11" s="1334" t="s">
        <v>562</v>
      </c>
      <c r="Q11" s="1367" t="s">
        <v>217</v>
      </c>
      <c r="R11" s="1463">
        <v>0.73799999999999999</v>
      </c>
      <c r="S11" s="1465"/>
      <c r="T11" s="1440"/>
      <c r="U11" s="1441"/>
      <c r="V11" s="1440"/>
      <c r="W11" s="369"/>
    </row>
    <row r="12" spans="1:23" ht="44.25" customHeight="1" thickBot="1">
      <c r="A12" s="1443"/>
      <c r="B12" s="1323"/>
      <c r="C12" s="841">
        <v>40177</v>
      </c>
      <c r="D12" s="274" t="s">
        <v>17</v>
      </c>
      <c r="E12" s="890" t="s">
        <v>221</v>
      </c>
      <c r="F12" s="891" t="s">
        <v>222</v>
      </c>
      <c r="G12" s="19">
        <v>1250000000</v>
      </c>
      <c r="H12" s="889" t="s">
        <v>37</v>
      </c>
      <c r="I12" s="150" t="s">
        <v>492</v>
      </c>
      <c r="J12" s="952">
        <v>40542</v>
      </c>
      <c r="K12" s="953" t="s">
        <v>491</v>
      </c>
      <c r="L12" s="139">
        <v>5500000000</v>
      </c>
      <c r="M12" s="954" t="s">
        <v>48</v>
      </c>
      <c r="N12" s="955">
        <v>26</v>
      </c>
      <c r="O12" s="1425"/>
      <c r="P12" s="1461"/>
      <c r="Q12" s="1462"/>
      <c r="R12" s="1464"/>
      <c r="S12" s="1466"/>
      <c r="T12" s="1415"/>
      <c r="U12" s="1417"/>
      <c r="V12" s="1415"/>
      <c r="W12" s="370"/>
    </row>
    <row r="13" spans="1:23" ht="44.25" customHeight="1" thickTop="1" thickBot="1">
      <c r="A13" s="1444"/>
      <c r="B13" s="1324"/>
      <c r="C13" s="842">
        <v>40177</v>
      </c>
      <c r="D13" s="847" t="s">
        <v>17</v>
      </c>
      <c r="E13" s="28" t="s">
        <v>221</v>
      </c>
      <c r="F13" s="93" t="s">
        <v>271</v>
      </c>
      <c r="G13" s="620">
        <v>2540000000</v>
      </c>
      <c r="H13" s="151" t="s">
        <v>37</v>
      </c>
      <c r="I13" s="363"/>
      <c r="J13" s="956">
        <v>40603</v>
      </c>
      <c r="K13" s="957" t="s">
        <v>519</v>
      </c>
      <c r="L13" s="620">
        <v>2670000000</v>
      </c>
      <c r="M13" s="958" t="s">
        <v>48</v>
      </c>
      <c r="N13" s="364">
        <v>27</v>
      </c>
      <c r="O13" s="365" t="s">
        <v>490</v>
      </c>
      <c r="P13" s="366">
        <v>27</v>
      </c>
      <c r="Q13" s="325" t="s">
        <v>518</v>
      </c>
      <c r="R13" s="620">
        <v>2670000000</v>
      </c>
      <c r="S13" s="367">
        <v>40604</v>
      </c>
      <c r="T13" s="460" t="s">
        <v>555</v>
      </c>
      <c r="U13" s="903">
        <v>2667000000</v>
      </c>
      <c r="V13" s="395" t="s">
        <v>48</v>
      </c>
      <c r="W13" s="17">
        <v>0</v>
      </c>
    </row>
    <row r="14" spans="1:23" ht="28.5" customHeight="1" thickBot="1">
      <c r="A14" s="1321" t="s">
        <v>220</v>
      </c>
      <c r="B14" s="1323" t="s">
        <v>219</v>
      </c>
      <c r="C14" s="959">
        <v>39811</v>
      </c>
      <c r="D14" s="87" t="s">
        <v>17</v>
      </c>
      <c r="E14" s="870" t="s">
        <v>46</v>
      </c>
      <c r="F14" s="870" t="s">
        <v>47</v>
      </c>
      <c r="G14" s="139">
        <v>884024131</v>
      </c>
      <c r="H14" s="882" t="s">
        <v>37</v>
      </c>
      <c r="I14" s="884">
        <v>2</v>
      </c>
      <c r="J14" s="335">
        <v>39962</v>
      </c>
      <c r="K14" s="336" t="s">
        <v>218</v>
      </c>
      <c r="L14" s="337">
        <v>884024131</v>
      </c>
      <c r="M14" s="338" t="s">
        <v>48</v>
      </c>
      <c r="N14" s="339">
        <v>3</v>
      </c>
      <c r="O14" s="360"/>
      <c r="P14" s="361"/>
      <c r="Q14" s="627"/>
      <c r="R14" s="866"/>
      <c r="S14" s="362"/>
      <c r="T14" s="462"/>
      <c r="U14" s="878"/>
      <c r="V14" s="383"/>
      <c r="W14" s="626"/>
    </row>
    <row r="15" spans="1:23" ht="1.5" customHeight="1" thickTop="1" thickBot="1">
      <c r="A15" s="1321"/>
      <c r="B15" s="1323"/>
      <c r="C15" s="1365">
        <v>39813</v>
      </c>
      <c r="D15" s="1367" t="s">
        <v>17</v>
      </c>
      <c r="E15" s="1337" t="s">
        <v>46</v>
      </c>
      <c r="F15" s="1337" t="s">
        <v>50</v>
      </c>
      <c r="G15" s="1370">
        <v>13400000000</v>
      </c>
      <c r="H15" s="1382" t="s">
        <v>37</v>
      </c>
      <c r="I15" s="1384"/>
      <c r="J15" s="279"/>
      <c r="K15" s="280"/>
      <c r="L15" s="281"/>
      <c r="M15" s="282"/>
      <c r="N15" s="283"/>
      <c r="O15" s="1386"/>
      <c r="P15" s="1388"/>
      <c r="Q15" s="1375"/>
      <c r="R15" s="1391"/>
      <c r="S15" s="1427"/>
      <c r="T15" s="1429"/>
      <c r="U15" s="1431"/>
      <c r="V15" s="1433"/>
      <c r="W15" s="625"/>
    </row>
    <row r="16" spans="1:23" ht="27.75" customHeight="1" thickTop="1" thickBot="1">
      <c r="A16" s="1321"/>
      <c r="B16" s="1323"/>
      <c r="C16" s="1366"/>
      <c r="D16" s="1368"/>
      <c r="E16" s="1369"/>
      <c r="F16" s="1369"/>
      <c r="G16" s="1371"/>
      <c r="H16" s="1383"/>
      <c r="I16" s="1385"/>
      <c r="J16" s="952">
        <v>40004</v>
      </c>
      <c r="K16" s="960" t="s">
        <v>214</v>
      </c>
      <c r="L16" s="863">
        <v>13400000000</v>
      </c>
      <c r="M16" s="954" t="s">
        <v>48</v>
      </c>
      <c r="N16" s="961">
        <v>7</v>
      </c>
      <c r="O16" s="1387"/>
      <c r="P16" s="1389"/>
      <c r="Q16" s="1390"/>
      <c r="R16" s="1392"/>
      <c r="S16" s="1428"/>
      <c r="T16" s="1430"/>
      <c r="U16" s="1432"/>
      <c r="V16" s="1434"/>
      <c r="W16" s="626"/>
    </row>
    <row r="17" spans="1:24" ht="28.5" customHeight="1" thickTop="1">
      <c r="A17" s="1321"/>
      <c r="B17" s="1323"/>
      <c r="C17" s="962">
        <v>39925</v>
      </c>
      <c r="D17" s="846" t="s">
        <v>17</v>
      </c>
      <c r="E17" s="890" t="s">
        <v>46</v>
      </c>
      <c r="F17" s="890" t="s">
        <v>50</v>
      </c>
      <c r="G17" s="27">
        <v>2000000000</v>
      </c>
      <c r="H17" s="880" t="s">
        <v>37</v>
      </c>
      <c r="I17" s="883">
        <v>4</v>
      </c>
      <c r="J17" s="963">
        <v>40004</v>
      </c>
      <c r="K17" s="964" t="s">
        <v>214</v>
      </c>
      <c r="L17" s="88">
        <v>2000000000</v>
      </c>
      <c r="M17" s="965" t="s">
        <v>48</v>
      </c>
      <c r="N17" s="966">
        <v>7</v>
      </c>
      <c r="O17" s="967" t="s">
        <v>28</v>
      </c>
      <c r="P17" s="968" t="s">
        <v>476</v>
      </c>
      <c r="Q17" s="870" t="s">
        <v>53</v>
      </c>
      <c r="R17" s="91">
        <v>2100000000</v>
      </c>
      <c r="S17" s="909">
        <v>40527</v>
      </c>
      <c r="T17" s="463" t="s">
        <v>203</v>
      </c>
      <c r="U17" s="372">
        <v>2139406777.5</v>
      </c>
      <c r="V17" s="624" t="s">
        <v>48</v>
      </c>
      <c r="W17" s="18">
        <v>0</v>
      </c>
    </row>
    <row r="18" spans="1:24" ht="28.5" customHeight="1">
      <c r="A18" s="1321"/>
      <c r="B18" s="1323"/>
      <c r="C18" s="1435">
        <v>39953</v>
      </c>
      <c r="D18" s="1367" t="s">
        <v>17</v>
      </c>
      <c r="E18" s="1367" t="s">
        <v>46</v>
      </c>
      <c r="F18" s="1367" t="s">
        <v>50</v>
      </c>
      <c r="G18" s="1370">
        <v>4000000000</v>
      </c>
      <c r="H18" s="1382" t="s">
        <v>37</v>
      </c>
      <c r="I18" s="1402">
        <v>5</v>
      </c>
      <c r="J18" s="1350">
        <v>40004</v>
      </c>
      <c r="K18" s="1405" t="s">
        <v>214</v>
      </c>
      <c r="L18" s="1356">
        <v>4000000000</v>
      </c>
      <c r="M18" s="1359" t="s">
        <v>48</v>
      </c>
      <c r="N18" s="1408">
        <v>7</v>
      </c>
      <c r="O18" s="1393" t="s">
        <v>28</v>
      </c>
      <c r="P18" s="1334" t="s">
        <v>477</v>
      </c>
      <c r="Q18" s="1397" t="s">
        <v>217</v>
      </c>
      <c r="R18" s="1400">
        <v>0.60799999999999998</v>
      </c>
      <c r="S18" s="285">
        <v>40500</v>
      </c>
      <c r="T18" s="461" t="s">
        <v>556</v>
      </c>
      <c r="U18" s="373">
        <v>11743303903</v>
      </c>
      <c r="V18" s="323" t="s">
        <v>217</v>
      </c>
      <c r="W18" s="324">
        <v>0.36899999999999999</v>
      </c>
    </row>
    <row r="19" spans="1:24" ht="28.5" customHeight="1">
      <c r="A19" s="1321"/>
      <c r="B19" s="1323"/>
      <c r="C19" s="1436"/>
      <c r="D19" s="1375"/>
      <c r="E19" s="1375"/>
      <c r="F19" s="1375"/>
      <c r="G19" s="1438"/>
      <c r="H19" s="1439"/>
      <c r="I19" s="1403"/>
      <c r="J19" s="1351"/>
      <c r="K19" s="1406"/>
      <c r="L19" s="1357"/>
      <c r="M19" s="1360"/>
      <c r="N19" s="1409"/>
      <c r="O19" s="1394"/>
      <c r="P19" s="1335"/>
      <c r="Q19" s="1398"/>
      <c r="R19" s="1391"/>
      <c r="S19" s="286">
        <v>40508</v>
      </c>
      <c r="T19" s="461" t="s">
        <v>556</v>
      </c>
      <c r="U19" s="373">
        <v>1761495577.3</v>
      </c>
      <c r="V19" s="323" t="s">
        <v>217</v>
      </c>
      <c r="W19" s="432">
        <v>0.32040000000000002</v>
      </c>
    </row>
    <row r="20" spans="1:24" ht="28.5" customHeight="1">
      <c r="A20" s="1321"/>
      <c r="B20" s="1323"/>
      <c r="C20" s="1436"/>
      <c r="D20" s="1375"/>
      <c r="E20" s="1375"/>
      <c r="F20" s="1375"/>
      <c r="G20" s="1438"/>
      <c r="H20" s="1439"/>
      <c r="I20" s="1403"/>
      <c r="J20" s="1351"/>
      <c r="K20" s="1406"/>
      <c r="L20" s="1357"/>
      <c r="M20" s="1360"/>
      <c r="N20" s="1409"/>
      <c r="O20" s="1394"/>
      <c r="P20" s="1335"/>
      <c r="Q20" s="1398"/>
      <c r="R20" s="1391"/>
      <c r="S20" s="286">
        <v>41264</v>
      </c>
      <c r="T20" s="464" t="s">
        <v>598</v>
      </c>
      <c r="U20" s="373">
        <v>5500000000</v>
      </c>
      <c r="V20" s="323" t="s">
        <v>217</v>
      </c>
      <c r="W20" s="432">
        <v>0.21970000000000001</v>
      </c>
    </row>
    <row r="21" spans="1:24" ht="28.5" customHeight="1">
      <c r="A21" s="1321"/>
      <c r="B21" s="1323"/>
      <c r="C21" s="1436"/>
      <c r="D21" s="1375"/>
      <c r="E21" s="1375"/>
      <c r="F21" s="1375"/>
      <c r="G21" s="1438"/>
      <c r="H21" s="1439"/>
      <c r="I21" s="1403"/>
      <c r="J21" s="1351"/>
      <c r="K21" s="1406"/>
      <c r="L21" s="1357"/>
      <c r="M21" s="1360"/>
      <c r="N21" s="1409"/>
      <c r="O21" s="1394"/>
      <c r="P21" s="1335"/>
      <c r="Q21" s="1398"/>
      <c r="R21" s="1391"/>
      <c r="S21" s="286">
        <v>41375</v>
      </c>
      <c r="T21" s="464" t="s">
        <v>618</v>
      </c>
      <c r="U21" s="373">
        <v>1637839843.6800001</v>
      </c>
      <c r="V21" s="323" t="s">
        <v>217</v>
      </c>
      <c r="W21" s="432">
        <v>0.1769</v>
      </c>
    </row>
    <row r="22" spans="1:24" ht="28.5" customHeight="1">
      <c r="A22" s="1321"/>
      <c r="B22" s="1323"/>
      <c r="C22" s="1436"/>
      <c r="D22" s="1375"/>
      <c r="E22" s="1375"/>
      <c r="F22" s="1375"/>
      <c r="G22" s="1438"/>
      <c r="H22" s="1439"/>
      <c r="I22" s="1403"/>
      <c r="J22" s="1351"/>
      <c r="K22" s="1406"/>
      <c r="L22" s="1357"/>
      <c r="M22" s="1360"/>
      <c r="N22" s="1409"/>
      <c r="O22" s="1394"/>
      <c r="P22" s="1335"/>
      <c r="Q22" s="1398"/>
      <c r="R22" s="1391"/>
      <c r="S22" s="286">
        <v>41437</v>
      </c>
      <c r="T22" s="464" t="s">
        <v>634</v>
      </c>
      <c r="U22" s="373">
        <v>1031700000</v>
      </c>
      <c r="V22" s="323" t="s">
        <v>217</v>
      </c>
      <c r="W22" s="432">
        <v>0.13800000000000001</v>
      </c>
    </row>
    <row r="23" spans="1:24" ht="28.5" customHeight="1">
      <c r="A23" s="1321"/>
      <c r="B23" s="1323"/>
      <c r="C23" s="1437"/>
      <c r="D23" s="1368"/>
      <c r="E23" s="1368"/>
      <c r="F23" s="1368"/>
      <c r="G23" s="1371"/>
      <c r="H23" s="1383"/>
      <c r="I23" s="1404"/>
      <c r="J23" s="1352"/>
      <c r="K23" s="1407"/>
      <c r="L23" s="1358"/>
      <c r="M23" s="1361"/>
      <c r="N23" s="1410"/>
      <c r="O23" s="1395"/>
      <c r="P23" s="1396"/>
      <c r="Q23" s="1399"/>
      <c r="R23" s="1401"/>
      <c r="S23" s="286">
        <v>41530</v>
      </c>
      <c r="T23" s="464" t="s">
        <v>2092</v>
      </c>
      <c r="U23" s="373">
        <v>3822724831.6700001</v>
      </c>
      <c r="V23" s="323" t="s">
        <v>217</v>
      </c>
      <c r="W23" s="432">
        <v>7.3209999999999997E-2</v>
      </c>
    </row>
    <row r="24" spans="1:24" ht="28.5" customHeight="1">
      <c r="A24" s="1321"/>
      <c r="B24" s="1323"/>
      <c r="C24" s="1372">
        <v>39960</v>
      </c>
      <c r="D24" s="1367" t="s">
        <v>17</v>
      </c>
      <c r="E24" s="1337" t="s">
        <v>46</v>
      </c>
      <c r="F24" s="1337" t="s">
        <v>50</v>
      </c>
      <c r="G24" s="1376">
        <v>360624198</v>
      </c>
      <c r="H24" s="1379" t="s">
        <v>37</v>
      </c>
      <c r="I24" s="1347">
        <v>6</v>
      </c>
      <c r="J24" s="1350">
        <v>40004</v>
      </c>
      <c r="K24" s="1353" t="s">
        <v>214</v>
      </c>
      <c r="L24" s="1356">
        <v>360624198</v>
      </c>
      <c r="M24" s="1359" t="s">
        <v>48</v>
      </c>
      <c r="N24" s="1362">
        <v>7</v>
      </c>
      <c r="O24" s="1411" t="s">
        <v>216</v>
      </c>
      <c r="P24" s="1334" t="s">
        <v>215</v>
      </c>
      <c r="Q24" s="1337" t="s">
        <v>47</v>
      </c>
      <c r="R24" s="1340">
        <v>7072488605</v>
      </c>
      <c r="S24" s="89">
        <v>40004</v>
      </c>
      <c r="T24" s="464" t="s">
        <v>487</v>
      </c>
      <c r="U24" s="374">
        <v>360624198</v>
      </c>
      <c r="V24" s="323" t="s">
        <v>47</v>
      </c>
      <c r="W24" s="20">
        <v>6711864407</v>
      </c>
      <c r="X24" s="382"/>
    </row>
    <row r="25" spans="1:24" ht="28.5" customHeight="1">
      <c r="A25" s="1321"/>
      <c r="B25" s="1323"/>
      <c r="C25" s="1373"/>
      <c r="D25" s="1375"/>
      <c r="E25" s="1338"/>
      <c r="F25" s="1338"/>
      <c r="G25" s="1377"/>
      <c r="H25" s="1380"/>
      <c r="I25" s="1348"/>
      <c r="J25" s="1351"/>
      <c r="K25" s="1354"/>
      <c r="L25" s="1357"/>
      <c r="M25" s="1360"/>
      <c r="N25" s="1363"/>
      <c r="O25" s="1412"/>
      <c r="P25" s="1335"/>
      <c r="Q25" s="1338"/>
      <c r="R25" s="1341"/>
      <c r="S25" s="30">
        <v>40165</v>
      </c>
      <c r="T25" s="464" t="s">
        <v>487</v>
      </c>
      <c r="U25" s="878">
        <v>1000000000</v>
      </c>
      <c r="V25" s="323" t="s">
        <v>47</v>
      </c>
      <c r="W25" s="20">
        <v>5711864407</v>
      </c>
      <c r="X25" s="382"/>
    </row>
    <row r="26" spans="1:24" ht="28.5" customHeight="1">
      <c r="A26" s="1321"/>
      <c r="B26" s="1323"/>
      <c r="C26" s="1373"/>
      <c r="D26" s="1375"/>
      <c r="E26" s="1338"/>
      <c r="F26" s="1338"/>
      <c r="G26" s="1377"/>
      <c r="H26" s="1380"/>
      <c r="I26" s="1348"/>
      <c r="J26" s="1351"/>
      <c r="K26" s="1354"/>
      <c r="L26" s="1357"/>
      <c r="M26" s="1360"/>
      <c r="N26" s="1363"/>
      <c r="O26" s="1412"/>
      <c r="P26" s="1335"/>
      <c r="Q26" s="1338"/>
      <c r="R26" s="1341"/>
      <c r="S26" s="30">
        <v>40199</v>
      </c>
      <c r="T26" s="464" t="s">
        <v>487</v>
      </c>
      <c r="U26" s="878">
        <v>35084421.25</v>
      </c>
      <c r="V26" s="323" t="s">
        <v>47</v>
      </c>
      <c r="W26" s="18">
        <v>5676779985.75</v>
      </c>
      <c r="X26" s="382"/>
    </row>
    <row r="27" spans="1:24" ht="28.5" customHeight="1">
      <c r="A27" s="1321"/>
      <c r="B27" s="1323"/>
      <c r="C27" s="1373"/>
      <c r="D27" s="1375"/>
      <c r="E27" s="1338"/>
      <c r="F27" s="1338"/>
      <c r="G27" s="1377"/>
      <c r="H27" s="1380"/>
      <c r="I27" s="1348"/>
      <c r="J27" s="1351"/>
      <c r="K27" s="1354"/>
      <c r="L27" s="1357"/>
      <c r="M27" s="1360"/>
      <c r="N27" s="1363"/>
      <c r="O27" s="1412"/>
      <c r="P27" s="1335"/>
      <c r="Q27" s="1338"/>
      <c r="R27" s="1341"/>
      <c r="S27" s="30">
        <v>40268</v>
      </c>
      <c r="T27" s="464" t="s">
        <v>487</v>
      </c>
      <c r="U27" s="878">
        <v>1000000000</v>
      </c>
      <c r="V27" s="323" t="s">
        <v>47</v>
      </c>
      <c r="W27" s="18">
        <v>4676779986</v>
      </c>
      <c r="X27" s="382"/>
    </row>
    <row r="28" spans="1:24" ht="28.5" customHeight="1" thickBot="1">
      <c r="A28" s="1321"/>
      <c r="B28" s="1323"/>
      <c r="C28" s="1374"/>
      <c r="D28" s="1368"/>
      <c r="E28" s="1369"/>
      <c r="F28" s="1369"/>
      <c r="G28" s="1378"/>
      <c r="H28" s="1381"/>
      <c r="I28" s="1349"/>
      <c r="J28" s="1352"/>
      <c r="K28" s="1355"/>
      <c r="L28" s="1358"/>
      <c r="M28" s="1361"/>
      <c r="N28" s="1364"/>
      <c r="O28" s="1413"/>
      <c r="P28" s="1336"/>
      <c r="Q28" s="1339"/>
      <c r="R28" s="1342"/>
      <c r="S28" s="89">
        <v>40288</v>
      </c>
      <c r="T28" s="464" t="s">
        <v>203</v>
      </c>
      <c r="U28" s="373">
        <v>4676779986</v>
      </c>
      <c r="V28" s="394" t="s">
        <v>48</v>
      </c>
      <c r="W28" s="20">
        <v>0</v>
      </c>
    </row>
    <row r="29" spans="1:24" ht="28.5" customHeight="1" thickTop="1">
      <c r="A29" s="1321"/>
      <c r="B29" s="1323"/>
      <c r="C29" s="959">
        <v>39967</v>
      </c>
      <c r="D29" s="888" t="s">
        <v>17</v>
      </c>
      <c r="E29" s="870" t="s">
        <v>46</v>
      </c>
      <c r="F29" s="459" t="s">
        <v>50</v>
      </c>
      <c r="G29" s="873">
        <f>23027511395+7072488605</f>
        <v>30100000000</v>
      </c>
      <c r="H29" s="876" t="s">
        <v>37</v>
      </c>
      <c r="I29" s="141">
        <v>8</v>
      </c>
      <c r="J29" s="952">
        <v>40004</v>
      </c>
      <c r="K29" s="964" t="s">
        <v>214</v>
      </c>
      <c r="L29" s="90">
        <v>22041706310</v>
      </c>
      <c r="M29" s="954" t="s">
        <v>48</v>
      </c>
      <c r="N29" s="969">
        <v>9</v>
      </c>
      <c r="O29" s="970"/>
      <c r="P29" s="971"/>
      <c r="Q29" s="508"/>
      <c r="R29" s="91"/>
      <c r="S29" s="92"/>
      <c r="T29" s="465"/>
      <c r="U29" s="878"/>
      <c r="V29" s="384"/>
      <c r="W29" s="626"/>
    </row>
    <row r="30" spans="1:24" ht="28.5" customHeight="1" thickBot="1">
      <c r="A30" s="1321"/>
      <c r="B30" s="1323"/>
      <c r="C30" s="962"/>
      <c r="D30" s="841"/>
      <c r="E30" s="843"/>
      <c r="F30" s="891"/>
      <c r="G30" s="840"/>
      <c r="H30" s="153"/>
      <c r="I30" s="154"/>
      <c r="J30" s="972">
        <v>40004</v>
      </c>
      <c r="K30" s="973" t="s">
        <v>213</v>
      </c>
      <c r="L30" s="284">
        <v>7072488605</v>
      </c>
      <c r="M30" s="974" t="s">
        <v>48</v>
      </c>
      <c r="N30" s="975">
        <v>9</v>
      </c>
      <c r="O30" s="976"/>
      <c r="P30" s="977"/>
      <c r="Q30" s="508"/>
      <c r="R30" s="91"/>
      <c r="S30" s="92"/>
      <c r="T30" s="466"/>
      <c r="U30" s="878"/>
      <c r="V30" s="384"/>
      <c r="W30" s="626"/>
    </row>
    <row r="31" spans="1:24" ht="28.5" customHeight="1" thickTop="1">
      <c r="A31" s="1321"/>
      <c r="B31" s="1323"/>
      <c r="C31" s="962"/>
      <c r="D31" s="841"/>
      <c r="E31" s="843"/>
      <c r="F31" s="891"/>
      <c r="G31" s="840"/>
      <c r="H31" s="889"/>
      <c r="I31" s="150"/>
      <c r="J31" s="952">
        <v>40004</v>
      </c>
      <c r="K31" s="960" t="s">
        <v>212</v>
      </c>
      <c r="L31" s="873">
        <v>985805085</v>
      </c>
      <c r="M31" s="954" t="s">
        <v>48</v>
      </c>
      <c r="N31" s="978">
        <v>9</v>
      </c>
      <c r="O31" s="970" t="s">
        <v>211</v>
      </c>
      <c r="P31" s="968">
        <v>29</v>
      </c>
      <c r="Q31" s="508" t="s">
        <v>47</v>
      </c>
      <c r="R31" s="91">
        <v>985805085</v>
      </c>
      <c r="S31" s="30">
        <v>40633</v>
      </c>
      <c r="T31" s="388" t="s">
        <v>487</v>
      </c>
      <c r="U31" s="878">
        <v>50000000</v>
      </c>
      <c r="V31" s="384" t="s">
        <v>47</v>
      </c>
      <c r="W31" s="18">
        <f>R31-U31</f>
        <v>935805085</v>
      </c>
    </row>
    <row r="32" spans="1:24" ht="28.5" customHeight="1">
      <c r="A32" s="856"/>
      <c r="B32" s="857"/>
      <c r="C32" s="962"/>
      <c r="D32" s="841"/>
      <c r="E32" s="843"/>
      <c r="F32" s="891"/>
      <c r="G32" s="840"/>
      <c r="H32" s="889"/>
      <c r="I32" s="150"/>
      <c r="J32" s="963"/>
      <c r="K32" s="964"/>
      <c r="L32" s="840"/>
      <c r="M32" s="965"/>
      <c r="N32" s="979"/>
      <c r="O32" s="976"/>
      <c r="P32" s="980"/>
      <c r="Q32" s="368"/>
      <c r="R32" s="101"/>
      <c r="S32" s="286">
        <v>40638</v>
      </c>
      <c r="T32" s="467" t="s">
        <v>487</v>
      </c>
      <c r="U32" s="374">
        <v>45000000</v>
      </c>
      <c r="V32" s="385" t="s">
        <v>47</v>
      </c>
      <c r="W32" s="18">
        <f t="shared" ref="W32:W36" si="0">W31-U32</f>
        <v>890805085</v>
      </c>
    </row>
    <row r="33" spans="1:23" ht="28.5" customHeight="1">
      <c r="A33" s="856"/>
      <c r="B33" s="857"/>
      <c r="C33" s="962"/>
      <c r="D33" s="841"/>
      <c r="E33" s="843"/>
      <c r="F33" s="891"/>
      <c r="G33" s="840"/>
      <c r="H33" s="889"/>
      <c r="I33" s="150"/>
      <c r="J33" s="963"/>
      <c r="K33" s="964"/>
      <c r="L33" s="840"/>
      <c r="M33" s="965"/>
      <c r="N33" s="979"/>
      <c r="O33" s="976"/>
      <c r="P33" s="980"/>
      <c r="Q33" s="368"/>
      <c r="R33" s="101"/>
      <c r="S33" s="286">
        <v>40666</v>
      </c>
      <c r="T33" s="467" t="s">
        <v>487</v>
      </c>
      <c r="U33" s="374">
        <v>15887795</v>
      </c>
      <c r="V33" s="475" t="s">
        <v>47</v>
      </c>
      <c r="W33" s="20">
        <f t="shared" si="0"/>
        <v>874917290</v>
      </c>
    </row>
    <row r="34" spans="1:23" ht="28.5" customHeight="1">
      <c r="A34" s="856"/>
      <c r="B34" s="857"/>
      <c r="C34" s="962"/>
      <c r="D34" s="841"/>
      <c r="E34" s="843"/>
      <c r="F34" s="891"/>
      <c r="G34" s="840"/>
      <c r="H34" s="889"/>
      <c r="I34" s="150"/>
      <c r="J34" s="963"/>
      <c r="K34" s="964"/>
      <c r="L34" s="840"/>
      <c r="M34" s="965"/>
      <c r="N34" s="979"/>
      <c r="O34" s="976"/>
      <c r="P34" s="980"/>
      <c r="Q34" s="368"/>
      <c r="R34" s="101"/>
      <c r="S34" s="286">
        <v>40893</v>
      </c>
      <c r="T34" s="467" t="s">
        <v>487</v>
      </c>
      <c r="U34" s="374">
        <v>144444.04</v>
      </c>
      <c r="V34" s="323" t="s">
        <v>47</v>
      </c>
      <c r="W34" s="480">
        <f t="shared" si="0"/>
        <v>874772845.96000004</v>
      </c>
    </row>
    <row r="35" spans="1:23" ht="28.5" customHeight="1">
      <c r="A35" s="856"/>
      <c r="B35" s="857"/>
      <c r="C35" s="981"/>
      <c r="D35" s="910"/>
      <c r="E35" s="103"/>
      <c r="F35" s="476"/>
      <c r="G35" s="872"/>
      <c r="H35" s="875"/>
      <c r="I35" s="862"/>
      <c r="J35" s="982"/>
      <c r="K35" s="983"/>
      <c r="L35" s="872"/>
      <c r="M35" s="984"/>
      <c r="N35" s="985"/>
      <c r="O35" s="986"/>
      <c r="P35" s="987"/>
      <c r="Q35" s="477"/>
      <c r="R35" s="860"/>
      <c r="S35" s="478">
        <v>40900</v>
      </c>
      <c r="T35" s="389" t="s">
        <v>487</v>
      </c>
      <c r="U35" s="397">
        <v>18890294</v>
      </c>
      <c r="V35" s="479" t="s">
        <v>47</v>
      </c>
      <c r="W35" s="480">
        <f t="shared" si="0"/>
        <v>855882551.96000004</v>
      </c>
    </row>
    <row r="36" spans="1:23" ht="28.5" customHeight="1">
      <c r="A36" s="856"/>
      <c r="B36" s="857"/>
      <c r="C36" s="988"/>
      <c r="D36" s="887"/>
      <c r="E36" s="830"/>
      <c r="F36" s="537"/>
      <c r="G36" s="871"/>
      <c r="H36" s="874"/>
      <c r="I36" s="861"/>
      <c r="J36" s="989"/>
      <c r="K36" s="990"/>
      <c r="L36" s="871"/>
      <c r="M36" s="991"/>
      <c r="N36" s="992"/>
      <c r="O36" s="993"/>
      <c r="P36" s="994"/>
      <c r="Q36" s="536"/>
      <c r="R36" s="859"/>
      <c r="S36" s="538">
        <v>40919</v>
      </c>
      <c r="T36" s="539" t="s">
        <v>487</v>
      </c>
      <c r="U36" s="877">
        <v>6713489</v>
      </c>
      <c r="V36" s="540" t="s">
        <v>47</v>
      </c>
      <c r="W36" s="480">
        <f t="shared" si="0"/>
        <v>849169062.96000004</v>
      </c>
    </row>
    <row r="37" spans="1:23" ht="28.5" customHeight="1">
      <c r="A37" s="856"/>
      <c r="B37" s="857"/>
      <c r="C37" s="988"/>
      <c r="D37" s="887"/>
      <c r="E37" s="830"/>
      <c r="F37" s="537"/>
      <c r="G37" s="871"/>
      <c r="H37" s="874"/>
      <c r="I37" s="861"/>
      <c r="J37" s="989"/>
      <c r="K37" s="990"/>
      <c r="L37" s="871"/>
      <c r="M37" s="991"/>
      <c r="N37" s="992"/>
      <c r="O37" s="993"/>
      <c r="P37" s="994"/>
      <c r="Q37" s="536"/>
      <c r="R37" s="859"/>
      <c r="S37" s="538">
        <v>41205</v>
      </c>
      <c r="T37" s="539" t="s">
        <v>487</v>
      </c>
      <c r="U37" s="877">
        <v>435096.61</v>
      </c>
      <c r="V37" s="540" t="s">
        <v>47</v>
      </c>
      <c r="W37" s="480">
        <f>W36-U37</f>
        <v>848733966.35000002</v>
      </c>
    </row>
    <row r="38" spans="1:23" ht="28.5" customHeight="1">
      <c r="A38" s="856"/>
      <c r="B38" s="857"/>
      <c r="C38" s="988"/>
      <c r="D38" s="887"/>
      <c r="E38" s="830"/>
      <c r="F38" s="537"/>
      <c r="G38" s="871"/>
      <c r="H38" s="874"/>
      <c r="I38" s="861"/>
      <c r="J38" s="989"/>
      <c r="K38" s="990"/>
      <c r="L38" s="871"/>
      <c r="M38" s="991"/>
      <c r="N38" s="992"/>
      <c r="O38" s="993"/>
      <c r="P38" s="994"/>
      <c r="Q38" s="536"/>
      <c r="R38" s="859"/>
      <c r="S38" s="89">
        <v>41416</v>
      </c>
      <c r="T38" s="467" t="s">
        <v>487</v>
      </c>
      <c r="U38" s="374">
        <v>10048967.539999999</v>
      </c>
      <c r="V38" s="475" t="s">
        <v>47</v>
      </c>
      <c r="W38" s="20">
        <f>W37-U38</f>
        <v>838684998.81000006</v>
      </c>
    </row>
    <row r="39" spans="1:23" ht="28.5" customHeight="1" thickBot="1">
      <c r="A39" s="856"/>
      <c r="B39" s="857"/>
      <c r="C39" s="995"/>
      <c r="D39" s="842"/>
      <c r="E39" s="844"/>
      <c r="F39" s="93"/>
      <c r="G39" s="848"/>
      <c r="H39" s="151"/>
      <c r="I39" s="152"/>
      <c r="J39" s="956"/>
      <c r="K39" s="957"/>
      <c r="L39" s="848"/>
      <c r="M39" s="958"/>
      <c r="N39" s="996"/>
      <c r="O39" s="997"/>
      <c r="P39" s="998"/>
      <c r="Q39" s="482"/>
      <c r="R39" s="107"/>
      <c r="S39" s="999">
        <v>41537</v>
      </c>
      <c r="T39" s="1000" t="s">
        <v>487</v>
      </c>
      <c r="U39" s="513">
        <v>11832876.93</v>
      </c>
      <c r="V39" s="1001" t="s">
        <v>47</v>
      </c>
      <c r="W39" s="1002">
        <f>W38-U39</f>
        <v>826852121.88000011</v>
      </c>
    </row>
    <row r="40" spans="1:23" ht="28.5" customHeight="1">
      <c r="A40" s="1343" t="s">
        <v>209</v>
      </c>
      <c r="B40" s="1344" t="s">
        <v>210</v>
      </c>
      <c r="C40" s="959">
        <v>39829</v>
      </c>
      <c r="D40" s="888" t="s">
        <v>17</v>
      </c>
      <c r="E40" s="96" t="s">
        <v>209</v>
      </c>
      <c r="F40" s="97" t="s">
        <v>50</v>
      </c>
      <c r="G40" s="873">
        <v>1500000000</v>
      </c>
      <c r="H40" s="876" t="s">
        <v>37</v>
      </c>
      <c r="I40" s="141">
        <v>13</v>
      </c>
      <c r="J40" s="952"/>
      <c r="K40" s="1003"/>
      <c r="L40" s="873"/>
      <c r="M40" s="954"/>
      <c r="N40" s="1004"/>
      <c r="O40" s="1005"/>
      <c r="P40" s="1006"/>
      <c r="Q40" s="865"/>
      <c r="R40" s="91"/>
      <c r="S40" s="1007">
        <v>39889</v>
      </c>
      <c r="T40" s="1008" t="s">
        <v>487</v>
      </c>
      <c r="U40" s="375">
        <v>3499054.95</v>
      </c>
      <c r="V40" s="386" t="s">
        <v>50</v>
      </c>
      <c r="W40" s="18">
        <v>1496500945</v>
      </c>
    </row>
    <row r="41" spans="1:23" ht="28.5" customHeight="1">
      <c r="A41" s="1321"/>
      <c r="B41" s="1345"/>
      <c r="C41" s="962"/>
      <c r="D41" s="841"/>
      <c r="E41" s="98"/>
      <c r="F41" s="99"/>
      <c r="G41" s="840"/>
      <c r="H41" s="889"/>
      <c r="I41" s="150"/>
      <c r="J41" s="963"/>
      <c r="K41" s="1009"/>
      <c r="L41" s="840"/>
      <c r="M41" s="965"/>
      <c r="N41" s="1010"/>
      <c r="O41" s="1011"/>
      <c r="P41" s="1012"/>
      <c r="Q41" s="100"/>
      <c r="R41" s="101"/>
      <c r="S41" s="1013">
        <v>39920</v>
      </c>
      <c r="T41" s="1014" t="s">
        <v>487</v>
      </c>
      <c r="U41" s="376">
        <v>31810122.109999999</v>
      </c>
      <c r="V41" s="387" t="s">
        <v>50</v>
      </c>
      <c r="W41" s="18">
        <v>1464690823</v>
      </c>
    </row>
    <row r="42" spans="1:23" ht="28.5" customHeight="1">
      <c r="A42" s="1321"/>
      <c r="B42" s="1345"/>
      <c r="C42" s="959"/>
      <c r="D42" s="888"/>
      <c r="E42" s="831"/>
      <c r="F42" s="97"/>
      <c r="G42" s="873"/>
      <c r="H42" s="889"/>
      <c r="I42" s="150"/>
      <c r="J42" s="102"/>
      <c r="K42" s="1009"/>
      <c r="L42" s="840"/>
      <c r="M42" s="965"/>
      <c r="N42" s="1010"/>
      <c r="O42" s="1011"/>
      <c r="P42" s="1012"/>
      <c r="Q42" s="865"/>
      <c r="R42" s="91"/>
      <c r="S42" s="1013">
        <v>39951</v>
      </c>
      <c r="T42" s="1014" t="s">
        <v>487</v>
      </c>
      <c r="U42" s="376">
        <v>51136083.810000002</v>
      </c>
      <c r="V42" s="387" t="s">
        <v>50</v>
      </c>
      <c r="W42" s="18">
        <v>1413554739</v>
      </c>
    </row>
    <row r="43" spans="1:23" ht="28.5" customHeight="1">
      <c r="A43" s="1321"/>
      <c r="B43" s="1345"/>
      <c r="C43" s="959"/>
      <c r="D43" s="888"/>
      <c r="E43" s="831"/>
      <c r="F43" s="97"/>
      <c r="G43" s="873"/>
      <c r="H43" s="889"/>
      <c r="I43" s="150"/>
      <c r="J43" s="963"/>
      <c r="K43" s="1009"/>
      <c r="L43" s="840"/>
      <c r="M43" s="965"/>
      <c r="N43" s="1010"/>
      <c r="O43" s="1011"/>
      <c r="P43" s="1012"/>
      <c r="Q43" s="865"/>
      <c r="R43" s="91"/>
      <c r="S43" s="1013">
        <v>39981</v>
      </c>
      <c r="T43" s="1014" t="s">
        <v>487</v>
      </c>
      <c r="U43" s="377">
        <v>44357709.980000004</v>
      </c>
      <c r="V43" s="388" t="s">
        <v>50</v>
      </c>
      <c r="W43" s="18">
        <v>1369197029</v>
      </c>
    </row>
    <row r="44" spans="1:23" ht="28.5" customHeight="1">
      <c r="A44" s="1321"/>
      <c r="B44" s="1345"/>
      <c r="C44" s="981"/>
      <c r="D44" s="910"/>
      <c r="E44" s="103"/>
      <c r="F44" s="104"/>
      <c r="G44" s="872"/>
      <c r="H44" s="874"/>
      <c r="I44" s="861"/>
      <c r="J44" s="989"/>
      <c r="K44" s="1015"/>
      <c r="L44" s="871"/>
      <c r="M44" s="991"/>
      <c r="N44" s="1016"/>
      <c r="O44" s="1017"/>
      <c r="P44" s="1018"/>
      <c r="Q44" s="864"/>
      <c r="R44" s="860"/>
      <c r="S44" s="1019">
        <v>40008</v>
      </c>
      <c r="T44" s="1020" t="s">
        <v>203</v>
      </c>
      <c r="U44" s="376">
        <v>1369197029.1500001</v>
      </c>
      <c r="V44" s="389" t="s">
        <v>202</v>
      </c>
      <c r="W44" s="854">
        <v>0</v>
      </c>
    </row>
    <row r="45" spans="1:23" ht="28.5" customHeight="1" thickBot="1">
      <c r="A45" s="1322"/>
      <c r="B45" s="1346"/>
      <c r="C45" s="995"/>
      <c r="D45" s="842"/>
      <c r="E45" s="844"/>
      <c r="F45" s="105"/>
      <c r="G45" s="848"/>
      <c r="H45" s="151"/>
      <c r="I45" s="152"/>
      <c r="J45" s="956"/>
      <c r="K45" s="1021"/>
      <c r="L45" s="848"/>
      <c r="M45" s="958"/>
      <c r="N45" s="1022"/>
      <c r="O45" s="1023"/>
      <c r="P45" s="1024"/>
      <c r="Q45" s="847"/>
      <c r="R45" s="148"/>
      <c r="S45" s="108">
        <v>40008</v>
      </c>
      <c r="T45" s="468" t="s">
        <v>322</v>
      </c>
      <c r="U45" s="378">
        <v>15000000</v>
      </c>
      <c r="V45" s="392" t="s">
        <v>48</v>
      </c>
      <c r="W45" s="155" t="s">
        <v>201</v>
      </c>
    </row>
    <row r="46" spans="1:23" ht="28.5" customHeight="1">
      <c r="A46" s="1321" t="s">
        <v>336</v>
      </c>
      <c r="B46" s="1323" t="s">
        <v>206</v>
      </c>
      <c r="C46" s="1025">
        <v>39815</v>
      </c>
      <c r="D46" s="850" t="s">
        <v>17</v>
      </c>
      <c r="E46" s="849" t="s">
        <v>204</v>
      </c>
      <c r="F46" s="156" t="s">
        <v>50</v>
      </c>
      <c r="G46" s="839">
        <v>4000000000</v>
      </c>
      <c r="H46" s="157" t="s">
        <v>37</v>
      </c>
      <c r="I46" s="158"/>
      <c r="J46" s="948">
        <v>39974</v>
      </c>
      <c r="K46" s="1026" t="s">
        <v>205</v>
      </c>
      <c r="L46" s="839">
        <v>500000000</v>
      </c>
      <c r="M46" s="950" t="s">
        <v>48</v>
      </c>
      <c r="N46" s="1027">
        <v>19</v>
      </c>
      <c r="O46" s="1028" t="s">
        <v>204</v>
      </c>
      <c r="P46" s="1029">
        <v>20</v>
      </c>
      <c r="Q46" s="176" t="s">
        <v>326</v>
      </c>
      <c r="R46" s="173">
        <v>3500000000</v>
      </c>
      <c r="S46" s="174">
        <v>40312</v>
      </c>
      <c r="T46" s="1325" t="s">
        <v>323</v>
      </c>
      <c r="U46" s="379">
        <v>1900000000</v>
      </c>
      <c r="V46" s="393" t="s">
        <v>48</v>
      </c>
      <c r="W46" s="175" t="s">
        <v>201</v>
      </c>
    </row>
    <row r="47" spans="1:23" ht="28.5" customHeight="1">
      <c r="A47" s="1321"/>
      <c r="B47" s="1323"/>
      <c r="C47" s="1030">
        <v>39932</v>
      </c>
      <c r="D47" s="888" t="s">
        <v>17</v>
      </c>
      <c r="E47" s="831" t="s">
        <v>204</v>
      </c>
      <c r="F47" s="97" t="s">
        <v>50</v>
      </c>
      <c r="G47" s="109">
        <v>0</v>
      </c>
      <c r="H47" s="110" t="s">
        <v>201</v>
      </c>
      <c r="I47" s="141">
        <v>14</v>
      </c>
      <c r="J47" s="963"/>
      <c r="K47" s="1031"/>
      <c r="L47" s="840"/>
      <c r="M47" s="965"/>
      <c r="N47" s="1032"/>
      <c r="O47" s="1011"/>
      <c r="P47" s="1012"/>
      <c r="Q47" s="100"/>
      <c r="R47" s="101"/>
      <c r="S47" s="111"/>
      <c r="T47" s="1326"/>
      <c r="U47" s="374"/>
      <c r="V47" s="385"/>
      <c r="W47" s="112"/>
    </row>
    <row r="48" spans="1:23" ht="28.5" customHeight="1" thickBot="1">
      <c r="A48" s="1321"/>
      <c r="B48" s="1323"/>
      <c r="C48" s="545">
        <v>39932</v>
      </c>
      <c r="D48" s="842" t="s">
        <v>17</v>
      </c>
      <c r="E48" s="844" t="s">
        <v>204</v>
      </c>
      <c r="F48" s="105" t="s">
        <v>50</v>
      </c>
      <c r="G48" s="848">
        <v>280130642</v>
      </c>
      <c r="H48" s="151" t="s">
        <v>37</v>
      </c>
      <c r="I48" s="113">
        <v>15</v>
      </c>
      <c r="J48" s="956"/>
      <c r="K48" s="1021"/>
      <c r="L48" s="848"/>
      <c r="M48" s="958"/>
      <c r="N48" s="1033"/>
      <c r="O48" s="1034"/>
      <c r="P48" s="1024"/>
      <c r="Q48" s="106"/>
      <c r="R48" s="107"/>
      <c r="S48" s="108">
        <v>40004</v>
      </c>
      <c r="T48" s="468" t="s">
        <v>203</v>
      </c>
      <c r="U48" s="378">
        <v>280130642</v>
      </c>
      <c r="V48" s="392" t="s">
        <v>48</v>
      </c>
      <c r="W48" s="17">
        <v>0</v>
      </c>
    </row>
    <row r="49" spans="1:23" ht="28.5" customHeight="1">
      <c r="A49" s="1321"/>
      <c r="B49" s="1323"/>
      <c r="C49" s="1025">
        <v>39934</v>
      </c>
      <c r="D49" s="850" t="s">
        <v>17</v>
      </c>
      <c r="E49" s="849" t="s">
        <v>310</v>
      </c>
      <c r="F49" s="156" t="s">
        <v>50</v>
      </c>
      <c r="G49" s="839">
        <v>1888153580</v>
      </c>
      <c r="H49" s="157"/>
      <c r="I49" s="158">
        <v>16</v>
      </c>
      <c r="J49" s="948">
        <v>40298</v>
      </c>
      <c r="K49" s="1327" t="s">
        <v>313</v>
      </c>
      <c r="L49" s="839">
        <v>-1888153580</v>
      </c>
      <c r="M49" s="950" t="s">
        <v>48</v>
      </c>
      <c r="N49" s="1027">
        <v>23</v>
      </c>
      <c r="O49" s="1028" t="s">
        <v>314</v>
      </c>
      <c r="P49" s="1029">
        <v>23</v>
      </c>
      <c r="Q49" s="176" t="s">
        <v>311</v>
      </c>
      <c r="R49" s="173" t="s">
        <v>48</v>
      </c>
      <c r="S49" s="330">
        <v>40308</v>
      </c>
      <c r="T49" s="390" t="s">
        <v>315</v>
      </c>
      <c r="U49" s="380">
        <v>30544528</v>
      </c>
      <c r="V49" s="390" t="s">
        <v>311</v>
      </c>
      <c r="W49" s="331" t="s">
        <v>48</v>
      </c>
    </row>
    <row r="50" spans="1:23" ht="28.5" customHeight="1">
      <c r="A50" s="1321"/>
      <c r="B50" s="1323"/>
      <c r="C50" s="962">
        <v>39953</v>
      </c>
      <c r="D50" s="841" t="s">
        <v>17</v>
      </c>
      <c r="E50" s="843" t="s">
        <v>310</v>
      </c>
      <c r="F50" s="99" t="s">
        <v>50</v>
      </c>
      <c r="G50" s="840">
        <v>0</v>
      </c>
      <c r="H50" s="889" t="s">
        <v>201</v>
      </c>
      <c r="I50" s="332">
        <v>17</v>
      </c>
      <c r="J50" s="963"/>
      <c r="K50" s="1328"/>
      <c r="L50" s="840"/>
      <c r="M50" s="965"/>
      <c r="N50" s="1010"/>
      <c r="O50" s="1329"/>
      <c r="P50" s="1330"/>
      <c r="Q50" s="100"/>
      <c r="R50" s="101"/>
      <c r="S50" s="226">
        <v>40430</v>
      </c>
      <c r="T50" s="469" t="s">
        <v>315</v>
      </c>
      <c r="U50" s="374">
        <v>9666784</v>
      </c>
      <c r="V50" s="391" t="s">
        <v>311</v>
      </c>
      <c r="W50" s="112" t="s">
        <v>48</v>
      </c>
    </row>
    <row r="51" spans="1:23" ht="44.25" customHeight="1">
      <c r="A51" s="1321"/>
      <c r="B51" s="1323"/>
      <c r="C51" s="962"/>
      <c r="D51" s="841"/>
      <c r="E51" s="843"/>
      <c r="F51" s="99"/>
      <c r="G51" s="840"/>
      <c r="H51" s="889"/>
      <c r="I51" s="332"/>
      <c r="J51" s="963"/>
      <c r="K51" s="1035"/>
      <c r="L51" s="840"/>
      <c r="M51" s="965"/>
      <c r="N51" s="1010"/>
      <c r="O51" s="1011"/>
      <c r="P51" s="1012"/>
      <c r="Q51" s="100"/>
      <c r="R51" s="101"/>
      <c r="S51" s="226">
        <v>40541</v>
      </c>
      <c r="T51" s="510" t="s">
        <v>315</v>
      </c>
      <c r="U51" s="374">
        <v>7844409</v>
      </c>
      <c r="V51" s="391" t="s">
        <v>311</v>
      </c>
      <c r="W51" s="112" t="s">
        <v>48</v>
      </c>
    </row>
    <row r="52" spans="1:23" ht="44.25" customHeight="1" thickBot="1">
      <c r="A52" s="1321"/>
      <c r="B52" s="1323"/>
      <c r="C52" s="1036"/>
      <c r="D52" s="914"/>
      <c r="E52" s="325"/>
      <c r="F52" s="326"/>
      <c r="G52" s="94"/>
      <c r="H52" s="327"/>
      <c r="I52" s="328"/>
      <c r="J52" s="1037"/>
      <c r="K52" s="1038"/>
      <c r="L52" s="94"/>
      <c r="M52" s="1039"/>
      <c r="N52" s="1040"/>
      <c r="O52" s="1041"/>
      <c r="P52" s="1042"/>
      <c r="Q52" s="329"/>
      <c r="R52" s="95"/>
      <c r="S52" s="511">
        <v>41029</v>
      </c>
      <c r="T52" s="512" t="s">
        <v>315</v>
      </c>
      <c r="U52" s="513">
        <v>9302184.8000000007</v>
      </c>
      <c r="V52" s="514" t="s">
        <v>311</v>
      </c>
      <c r="W52" s="854" t="s">
        <v>48</v>
      </c>
    </row>
    <row r="53" spans="1:23" ht="45" customHeight="1">
      <c r="A53" s="1321"/>
      <c r="B53" s="1323"/>
      <c r="C53" s="959">
        <v>39960</v>
      </c>
      <c r="D53" s="888" t="s">
        <v>17</v>
      </c>
      <c r="E53" s="831" t="s">
        <v>334</v>
      </c>
      <c r="F53" s="97" t="s">
        <v>526</v>
      </c>
      <c r="G53" s="873">
        <v>6642000000</v>
      </c>
      <c r="H53" s="876" t="s">
        <v>48</v>
      </c>
      <c r="I53" s="141">
        <v>18</v>
      </c>
      <c r="J53" s="952">
        <v>39974</v>
      </c>
      <c r="K53" s="960" t="s">
        <v>200</v>
      </c>
      <c r="L53" s="873">
        <v>0</v>
      </c>
      <c r="M53" s="954" t="s">
        <v>48</v>
      </c>
      <c r="N53" s="1004"/>
      <c r="O53" s="1043" t="s">
        <v>199</v>
      </c>
      <c r="P53" s="968" t="s">
        <v>535</v>
      </c>
      <c r="Q53" s="870" t="s">
        <v>527</v>
      </c>
      <c r="R53" s="91">
        <v>7142000000</v>
      </c>
      <c r="S53" s="396">
        <v>40687</v>
      </c>
      <c r="T53" s="388" t="s">
        <v>532</v>
      </c>
      <c r="U53" s="878">
        <v>5076460000</v>
      </c>
      <c r="V53" s="1331" t="s">
        <v>48</v>
      </c>
      <c r="W53" s="1315">
        <v>0</v>
      </c>
    </row>
    <row r="54" spans="1:23" ht="28.35" customHeight="1">
      <c r="A54" s="1321"/>
      <c r="B54" s="1323"/>
      <c r="C54" s="981"/>
      <c r="D54" s="910"/>
      <c r="E54" s="103"/>
      <c r="F54" s="104"/>
      <c r="G54" s="872"/>
      <c r="H54" s="875"/>
      <c r="I54" s="381"/>
      <c r="J54" s="982"/>
      <c r="K54" s="983"/>
      <c r="L54" s="872"/>
      <c r="M54" s="984"/>
      <c r="N54" s="1044"/>
      <c r="O54" s="1045"/>
      <c r="P54" s="987"/>
      <c r="Q54" s="858"/>
      <c r="R54" s="860"/>
      <c r="S54" s="396">
        <v>40687</v>
      </c>
      <c r="T54" s="388" t="s">
        <v>554</v>
      </c>
      <c r="U54" s="878">
        <f>R53-U53</f>
        <v>2065540000</v>
      </c>
      <c r="V54" s="1332"/>
      <c r="W54" s="1316"/>
    </row>
    <row r="55" spans="1:23" ht="28.35" customHeight="1">
      <c r="A55" s="1321"/>
      <c r="B55" s="1323"/>
      <c r="C55" s="981"/>
      <c r="D55" s="910"/>
      <c r="E55" s="103"/>
      <c r="F55" s="104"/>
      <c r="G55" s="872"/>
      <c r="H55" s="875"/>
      <c r="I55" s="381"/>
      <c r="J55" s="982"/>
      <c r="K55" s="983"/>
      <c r="L55" s="872"/>
      <c r="M55" s="984"/>
      <c r="N55" s="1044"/>
      <c r="O55" s="1045"/>
      <c r="P55" s="987"/>
      <c r="Q55" s="858"/>
      <c r="R55" s="860"/>
      <c r="S55" s="89">
        <v>40687</v>
      </c>
      <c r="T55" s="467" t="s">
        <v>533</v>
      </c>
      <c r="U55" s="374">
        <v>288000000</v>
      </c>
      <c r="V55" s="1332"/>
      <c r="W55" s="1316"/>
    </row>
    <row r="56" spans="1:23" ht="28.5" customHeight="1">
      <c r="A56" s="1321"/>
      <c r="B56" s="1323"/>
      <c r="C56" s="981"/>
      <c r="D56" s="910"/>
      <c r="E56" s="103"/>
      <c r="F56" s="104"/>
      <c r="G56" s="872"/>
      <c r="H56" s="875"/>
      <c r="I56" s="381"/>
      <c r="J56" s="982"/>
      <c r="K56" s="983"/>
      <c r="L56" s="872"/>
      <c r="M56" s="984"/>
      <c r="N56" s="1044"/>
      <c r="O56" s="1045"/>
      <c r="P56" s="987"/>
      <c r="Q56" s="858"/>
      <c r="R56" s="860"/>
      <c r="S56" s="89">
        <v>40687</v>
      </c>
      <c r="T56" s="467" t="s">
        <v>534</v>
      </c>
      <c r="U56" s="397">
        <v>100000000</v>
      </c>
      <c r="V56" s="1333"/>
      <c r="W56" s="1317"/>
    </row>
    <row r="57" spans="1:23" ht="27" customHeight="1" thickBot="1">
      <c r="A57" s="1322"/>
      <c r="B57" s="1324"/>
      <c r="C57" s="995"/>
      <c r="D57" s="842"/>
      <c r="E57" s="844"/>
      <c r="F57" s="105"/>
      <c r="G57" s="848"/>
      <c r="H57" s="151"/>
      <c r="I57" s="152"/>
      <c r="J57" s="956"/>
      <c r="K57" s="957"/>
      <c r="L57" s="848"/>
      <c r="M57" s="958"/>
      <c r="N57" s="1022"/>
      <c r="O57" s="1046" t="s">
        <v>199</v>
      </c>
      <c r="P57" s="998">
        <v>30</v>
      </c>
      <c r="Q57" s="28" t="s">
        <v>198</v>
      </c>
      <c r="R57" s="398">
        <v>6.6000000000000003E-2</v>
      </c>
      <c r="S57" s="108">
        <v>40745</v>
      </c>
      <c r="T57" s="468" t="s">
        <v>469</v>
      </c>
      <c r="U57" s="378">
        <v>560000000</v>
      </c>
      <c r="V57" s="392" t="s">
        <v>48</v>
      </c>
      <c r="W57" s="481" t="s">
        <v>201</v>
      </c>
    </row>
    <row r="58" spans="1:23" ht="30.75" customHeight="1">
      <c r="A58" s="159"/>
      <c r="B58" s="159"/>
      <c r="C58" s="1047"/>
      <c r="D58" s="912"/>
      <c r="E58" s="161"/>
      <c r="F58" s="162"/>
      <c r="G58" s="163"/>
      <c r="H58" s="164"/>
      <c r="I58" s="164"/>
      <c r="J58" s="1048"/>
      <c r="K58" s="1049"/>
      <c r="L58" s="165"/>
      <c r="M58" s="1050"/>
      <c r="N58" s="1050"/>
      <c r="O58" s="1049"/>
      <c r="P58" s="1051"/>
      <c r="Q58" s="166"/>
      <c r="R58" s="167"/>
      <c r="S58" s="168"/>
      <c r="T58" s="169"/>
      <c r="U58" s="170"/>
      <c r="V58" s="171"/>
    </row>
    <row r="59" spans="1:23" ht="30.75" customHeight="1" thickBot="1">
      <c r="D59" s="4"/>
      <c r="E59" s="855"/>
      <c r="F59" s="829" t="s">
        <v>29</v>
      </c>
      <c r="G59" s="836">
        <f>SUM(G9:G53)</f>
        <v>81344932551</v>
      </c>
      <c r="K59" s="509"/>
      <c r="L59" s="16"/>
      <c r="M59" s="16"/>
      <c r="N59" s="835"/>
      <c r="O59" s="835"/>
      <c r="P59" s="835"/>
      <c r="Q59" s="16"/>
      <c r="R59" s="855"/>
      <c r="S59" s="855"/>
      <c r="T59" s="855" t="s">
        <v>197</v>
      </c>
      <c r="U59" s="628">
        <f>SUM(U13:U57)-U45-U55-U56-U54</f>
        <v>46908861049.320007</v>
      </c>
    </row>
    <row r="60" spans="1:23" ht="30.75" customHeight="1" thickTop="1" thickBot="1">
      <c r="D60" s="4"/>
      <c r="E60" s="4"/>
      <c r="F60" s="835"/>
      <c r="G60" s="15"/>
      <c r="L60" s="16"/>
      <c r="M60" s="16"/>
      <c r="N60" s="835"/>
      <c r="O60" s="855"/>
      <c r="P60" s="855"/>
      <c r="Q60" s="855"/>
      <c r="R60" s="126"/>
      <c r="S60" s="1318" t="s">
        <v>531</v>
      </c>
      <c r="T60" s="1318"/>
      <c r="U60" s="399">
        <f>U45+U55+U56</f>
        <v>403000000</v>
      </c>
      <c r="V60" s="172"/>
    </row>
    <row r="61" spans="1:23" ht="15" customHeight="1" thickTop="1" thickBot="1">
      <c r="D61" s="4"/>
      <c r="E61" s="4"/>
      <c r="F61" s="835"/>
      <c r="G61" s="15"/>
      <c r="L61" s="829"/>
      <c r="M61" s="829"/>
      <c r="N61" s="829" t="s">
        <v>196</v>
      </c>
      <c r="O61" s="1319">
        <f>G59-U59+L49-(R46-U46)-U54</f>
        <v>28882377921.679993</v>
      </c>
      <c r="P61" s="1320"/>
      <c r="Q61" s="835"/>
      <c r="R61" s="855"/>
      <c r="S61" s="855"/>
      <c r="T61" s="855"/>
      <c r="U61" s="15"/>
    </row>
    <row r="62" spans="1:23" ht="15" customHeight="1" thickTop="1">
      <c r="A62" s="1313" t="s">
        <v>324</v>
      </c>
      <c r="B62" s="1313"/>
      <c r="C62" s="1313"/>
      <c r="D62" s="1313"/>
      <c r="E62" s="1313"/>
      <c r="F62" s="1313"/>
      <c r="G62" s="1313"/>
      <c r="H62" s="1313"/>
      <c r="I62" s="1313"/>
      <c r="J62" s="1313"/>
      <c r="K62" s="1313"/>
      <c r="L62" s="1313"/>
      <c r="M62" s="1313"/>
      <c r="N62" s="1313"/>
      <c r="O62" s="1313"/>
      <c r="P62" s="1313"/>
      <c r="Q62" s="1313"/>
      <c r="R62" s="1313"/>
      <c r="S62" s="1313"/>
      <c r="T62" s="1313"/>
      <c r="U62" s="1313"/>
      <c r="V62" s="1313"/>
    </row>
    <row r="63" spans="1:23" ht="15" customHeight="1">
      <c r="A63" s="1313"/>
      <c r="B63" s="1313"/>
      <c r="C63" s="1313"/>
      <c r="D63" s="1313"/>
      <c r="E63" s="1313"/>
      <c r="F63" s="1313"/>
      <c r="G63" s="1313"/>
      <c r="H63" s="1313"/>
      <c r="I63" s="1313"/>
      <c r="J63" s="1313"/>
      <c r="K63" s="1313"/>
      <c r="L63" s="1313"/>
      <c r="M63" s="1313"/>
      <c r="N63" s="1313"/>
      <c r="O63" s="1313"/>
      <c r="P63" s="1313"/>
      <c r="Q63" s="1313"/>
      <c r="R63" s="1313"/>
      <c r="S63" s="1313"/>
      <c r="T63" s="1313"/>
      <c r="U63" s="1313"/>
      <c r="V63" s="1313"/>
    </row>
    <row r="64" spans="1:23" ht="15" customHeight="1">
      <c r="A64" s="1313" t="s">
        <v>195</v>
      </c>
      <c r="B64" s="1313"/>
      <c r="C64" s="1313"/>
      <c r="D64" s="1313"/>
      <c r="E64" s="1313"/>
      <c r="F64" s="1313"/>
      <c r="G64" s="1313"/>
      <c r="H64" s="1313"/>
      <c r="I64" s="1313"/>
      <c r="J64" s="1313"/>
      <c r="K64" s="1313"/>
      <c r="L64" s="1313"/>
      <c r="M64" s="1313"/>
      <c r="N64" s="1313"/>
      <c r="O64" s="1313"/>
      <c r="P64" s="1313"/>
      <c r="Q64" s="1313"/>
      <c r="R64" s="1313"/>
      <c r="S64" s="1313"/>
      <c r="T64" s="1313"/>
      <c r="U64" s="1313"/>
      <c r="V64" s="1313"/>
    </row>
    <row r="65" spans="1:22" s="834" customFormat="1" ht="15" customHeight="1">
      <c r="A65" s="1314" t="s">
        <v>489</v>
      </c>
      <c r="B65" s="1314"/>
      <c r="C65" s="1314"/>
      <c r="D65" s="1314"/>
      <c r="E65" s="1314"/>
      <c r="F65" s="1314"/>
      <c r="G65" s="1314"/>
      <c r="H65" s="1314"/>
      <c r="I65" s="1314"/>
      <c r="J65" s="1314"/>
      <c r="K65" s="1314"/>
      <c r="L65" s="1314"/>
      <c r="M65" s="1314"/>
      <c r="N65" s="1314"/>
      <c r="O65" s="1314"/>
      <c r="P65" s="1314"/>
      <c r="Q65" s="1314"/>
      <c r="R65" s="1314"/>
      <c r="S65" s="1314"/>
      <c r="T65" s="1314"/>
      <c r="U65" s="1314"/>
      <c r="V65" s="1314"/>
    </row>
    <row r="66" spans="1:22" ht="14.25" customHeight="1">
      <c r="A66" s="1313" t="s">
        <v>194</v>
      </c>
      <c r="B66" s="1313"/>
      <c r="C66" s="1313"/>
      <c r="D66" s="1313"/>
      <c r="E66" s="1313"/>
      <c r="F66" s="1313"/>
      <c r="G66" s="1313"/>
      <c r="H66" s="1313"/>
      <c r="I66" s="1313"/>
      <c r="J66" s="1313"/>
      <c r="K66" s="1313"/>
      <c r="L66" s="1313"/>
      <c r="M66" s="1313"/>
      <c r="N66" s="1313"/>
      <c r="O66" s="1313"/>
      <c r="P66" s="1313"/>
      <c r="Q66" s="1313"/>
      <c r="R66" s="1313"/>
      <c r="S66" s="1313"/>
      <c r="T66" s="1313"/>
      <c r="U66" s="1313"/>
      <c r="V66" s="1313"/>
    </row>
    <row r="67" spans="1:22" ht="14.25" customHeight="1">
      <c r="A67" s="1313" t="s">
        <v>239</v>
      </c>
      <c r="B67" s="1313"/>
      <c r="C67" s="1313"/>
      <c r="D67" s="1313"/>
      <c r="E67" s="1313"/>
      <c r="F67" s="1313"/>
      <c r="G67" s="1313"/>
      <c r="H67" s="1313"/>
      <c r="I67" s="1313"/>
      <c r="J67" s="1313"/>
      <c r="K67" s="1313"/>
      <c r="L67" s="1313"/>
      <c r="M67" s="1313"/>
      <c r="N67" s="1313"/>
      <c r="O67" s="1313"/>
      <c r="P67" s="1313"/>
      <c r="Q67" s="1313"/>
      <c r="R67" s="1313"/>
      <c r="S67" s="1313"/>
      <c r="T67" s="1313"/>
      <c r="U67" s="1313"/>
      <c r="V67" s="1313"/>
    </row>
    <row r="68" spans="1:22" s="834" customFormat="1" ht="14.25" customHeight="1">
      <c r="A68" s="1238" t="s">
        <v>193</v>
      </c>
      <c r="B68" s="1238"/>
      <c r="C68" s="1238"/>
      <c r="D68" s="1238"/>
      <c r="E68" s="1238"/>
      <c r="F68" s="1238"/>
      <c r="G68" s="1238"/>
      <c r="H68" s="1238"/>
      <c r="I68" s="1238"/>
      <c r="J68" s="1238"/>
      <c r="K68" s="1238"/>
      <c r="L68" s="1238"/>
      <c r="M68" s="1238"/>
      <c r="N68" s="1238"/>
      <c r="O68" s="1238"/>
      <c r="P68" s="1238"/>
      <c r="Q68" s="1238"/>
      <c r="R68" s="1238"/>
      <c r="S68" s="1238"/>
      <c r="T68" s="1238"/>
      <c r="U68" s="1238"/>
      <c r="V68" s="1238"/>
    </row>
    <row r="69" spans="1:22" ht="15" customHeight="1">
      <c r="A69" s="1313" t="s">
        <v>192</v>
      </c>
      <c r="B69" s="1313"/>
      <c r="C69" s="1313"/>
      <c r="D69" s="1313"/>
      <c r="E69" s="1313"/>
      <c r="F69" s="1313"/>
      <c r="G69" s="1313"/>
      <c r="H69" s="1313"/>
      <c r="I69" s="1313"/>
      <c r="J69" s="1313"/>
      <c r="K69" s="1313"/>
      <c r="L69" s="1313"/>
      <c r="M69" s="1313"/>
      <c r="N69" s="1313"/>
      <c r="O69" s="1313"/>
      <c r="P69" s="1313"/>
      <c r="Q69" s="1313"/>
      <c r="R69" s="1313"/>
      <c r="S69" s="1313"/>
      <c r="T69" s="1313"/>
      <c r="U69" s="1313"/>
      <c r="V69" s="1313"/>
    </row>
    <row r="70" spans="1:22" s="834" customFormat="1" ht="15" customHeight="1">
      <c r="A70" s="1238" t="s">
        <v>325</v>
      </c>
      <c r="B70" s="1238"/>
      <c r="C70" s="1238"/>
      <c r="D70" s="1238"/>
      <c r="E70" s="1238"/>
      <c r="F70" s="1238"/>
      <c r="G70" s="1238"/>
      <c r="H70" s="1238"/>
      <c r="I70" s="1238"/>
      <c r="J70" s="1238"/>
      <c r="K70" s="1238"/>
      <c r="L70" s="1238"/>
      <c r="M70" s="1238"/>
      <c r="N70" s="1238"/>
      <c r="O70" s="1238"/>
      <c r="P70" s="1238"/>
      <c r="Q70" s="1238"/>
      <c r="R70" s="1238"/>
      <c r="S70" s="1238"/>
      <c r="T70" s="1238"/>
      <c r="U70" s="1238"/>
      <c r="V70" s="1238"/>
    </row>
    <row r="71" spans="1:22" s="834" customFormat="1" ht="15" customHeight="1">
      <c r="A71" s="1238" t="s">
        <v>191</v>
      </c>
      <c r="B71" s="1238"/>
      <c r="C71" s="1238"/>
      <c r="D71" s="1238"/>
      <c r="E71" s="1238"/>
      <c r="F71" s="1238"/>
      <c r="G71" s="1238"/>
      <c r="H71" s="1238"/>
      <c r="I71" s="1238"/>
      <c r="J71" s="1238"/>
      <c r="K71" s="1238"/>
      <c r="L71" s="1238"/>
      <c r="M71" s="1238"/>
      <c r="N71" s="1238"/>
      <c r="O71" s="1238"/>
      <c r="P71" s="1238"/>
      <c r="Q71" s="1238"/>
      <c r="R71" s="1238"/>
      <c r="S71" s="1238"/>
      <c r="T71" s="1238"/>
      <c r="U71" s="1238"/>
      <c r="V71" s="1238"/>
    </row>
    <row r="72" spans="1:22" s="834" customFormat="1" ht="15" customHeight="1">
      <c r="A72" s="1238"/>
      <c r="B72" s="1238"/>
      <c r="C72" s="1238"/>
      <c r="D72" s="1238"/>
      <c r="E72" s="1238"/>
      <c r="F72" s="1238"/>
      <c r="G72" s="1238"/>
      <c r="H72" s="1238"/>
      <c r="I72" s="1238"/>
      <c r="J72" s="1238"/>
      <c r="K72" s="1238"/>
      <c r="L72" s="1238"/>
      <c r="M72" s="1238"/>
      <c r="N72" s="1238"/>
      <c r="O72" s="1238"/>
      <c r="P72" s="1238"/>
      <c r="Q72" s="1238"/>
      <c r="R72" s="1238"/>
      <c r="S72" s="1238"/>
      <c r="T72" s="1238"/>
      <c r="U72" s="1238"/>
      <c r="V72" s="1238"/>
    </row>
    <row r="73" spans="1:22" s="834" customFormat="1" ht="15" customHeight="1">
      <c r="A73" s="1238"/>
      <c r="B73" s="1238"/>
      <c r="C73" s="1238"/>
      <c r="D73" s="1238"/>
      <c r="E73" s="1238"/>
      <c r="F73" s="1238"/>
      <c r="G73" s="1238"/>
      <c r="H73" s="1238"/>
      <c r="I73" s="1238"/>
      <c r="J73" s="1238"/>
      <c r="K73" s="1238"/>
      <c r="L73" s="1238"/>
      <c r="M73" s="1238"/>
      <c r="N73" s="1238"/>
      <c r="O73" s="1238"/>
      <c r="P73" s="1238"/>
      <c r="Q73" s="1238"/>
      <c r="R73" s="1238"/>
      <c r="S73" s="1238"/>
      <c r="T73" s="1238"/>
      <c r="U73" s="1238"/>
      <c r="V73" s="1238"/>
    </row>
    <row r="74" spans="1:22" ht="15" customHeight="1">
      <c r="A74" s="1313" t="s">
        <v>190</v>
      </c>
      <c r="B74" s="1313"/>
      <c r="C74" s="1313"/>
      <c r="D74" s="1313"/>
      <c r="E74" s="1313"/>
      <c r="F74" s="1313"/>
      <c r="G74" s="1313"/>
      <c r="H74" s="1313"/>
      <c r="I74" s="1313"/>
      <c r="J74" s="1313"/>
      <c r="K74" s="1313"/>
      <c r="L74" s="1313"/>
      <c r="M74" s="1313"/>
      <c r="N74" s="1313"/>
      <c r="O74" s="1313"/>
      <c r="P74" s="1313"/>
      <c r="Q74" s="1313"/>
      <c r="R74" s="1313"/>
      <c r="S74" s="1313"/>
      <c r="T74" s="1313"/>
      <c r="U74" s="1313"/>
      <c r="V74" s="1313"/>
    </row>
    <row r="75" spans="1:22" ht="15" customHeight="1">
      <c r="A75" s="1313" t="s">
        <v>189</v>
      </c>
      <c r="B75" s="1313"/>
      <c r="C75" s="1313"/>
      <c r="D75" s="1313"/>
      <c r="E75" s="1313"/>
      <c r="F75" s="1313"/>
      <c r="G75" s="1313"/>
      <c r="H75" s="1313"/>
      <c r="I75" s="1313"/>
      <c r="J75" s="1313"/>
      <c r="K75" s="1313"/>
      <c r="L75" s="1313"/>
      <c r="M75" s="1313"/>
      <c r="N75" s="1313"/>
      <c r="O75" s="1313"/>
      <c r="P75" s="1313"/>
      <c r="Q75" s="1313"/>
      <c r="R75" s="1313"/>
      <c r="S75" s="1313"/>
      <c r="T75" s="1313"/>
      <c r="U75" s="1313"/>
      <c r="V75" s="1313"/>
    </row>
    <row r="76" spans="1:22" ht="15" customHeight="1">
      <c r="A76" s="1311" t="s">
        <v>273</v>
      </c>
      <c r="B76" s="1311"/>
      <c r="C76" s="1311"/>
      <c r="D76" s="1311"/>
      <c r="E76" s="1311"/>
      <c r="F76" s="1311"/>
      <c r="G76" s="1311"/>
      <c r="H76" s="1311"/>
      <c r="I76" s="1311"/>
      <c r="J76" s="1311"/>
      <c r="K76" s="1311"/>
      <c r="L76" s="1311"/>
      <c r="M76" s="1311"/>
      <c r="N76" s="1311"/>
      <c r="O76" s="1311"/>
      <c r="P76" s="1311"/>
      <c r="Q76" s="1311"/>
      <c r="R76" s="1311"/>
      <c r="S76" s="1311"/>
      <c r="T76" s="1311"/>
      <c r="U76" s="1311"/>
      <c r="V76" s="1311"/>
    </row>
    <row r="77" spans="1:22" ht="15" customHeight="1">
      <c r="A77" s="1313" t="s">
        <v>188</v>
      </c>
      <c r="B77" s="1313"/>
      <c r="C77" s="1313"/>
      <c r="D77" s="1313"/>
      <c r="E77" s="1313"/>
      <c r="F77" s="1313"/>
      <c r="G77" s="1313"/>
      <c r="H77" s="1313"/>
      <c r="I77" s="1313"/>
      <c r="J77" s="1313"/>
      <c r="K77" s="1313"/>
      <c r="L77" s="1313"/>
      <c r="M77" s="1313"/>
      <c r="N77" s="1313"/>
      <c r="O77" s="1313"/>
      <c r="P77" s="1313"/>
      <c r="Q77" s="1313"/>
      <c r="R77" s="1313"/>
      <c r="S77" s="1313"/>
      <c r="T77" s="1313"/>
      <c r="U77" s="1313"/>
      <c r="V77" s="1313"/>
    </row>
    <row r="78" spans="1:22" ht="15" customHeight="1">
      <c r="A78" s="1313" t="s">
        <v>187</v>
      </c>
      <c r="B78" s="1313"/>
      <c r="C78" s="1313"/>
      <c r="D78" s="1313"/>
      <c r="E78" s="1313"/>
      <c r="F78" s="1313"/>
      <c r="G78" s="1313"/>
      <c r="H78" s="1313"/>
      <c r="I78" s="1313"/>
      <c r="J78" s="1313"/>
      <c r="K78" s="1313"/>
      <c r="L78" s="1313"/>
      <c r="M78" s="1313"/>
      <c r="N78" s="1313"/>
      <c r="O78" s="1313"/>
      <c r="P78" s="1313"/>
      <c r="Q78" s="1313"/>
      <c r="R78" s="1313"/>
      <c r="S78" s="1313"/>
      <c r="T78" s="1313"/>
      <c r="U78" s="1313"/>
      <c r="V78" s="1313"/>
    </row>
    <row r="79" spans="1:22" ht="15" customHeight="1">
      <c r="A79" s="1311" t="s">
        <v>312</v>
      </c>
      <c r="B79" s="1311"/>
      <c r="C79" s="1311"/>
      <c r="D79" s="1311"/>
      <c r="E79" s="1311"/>
      <c r="F79" s="1311"/>
      <c r="G79" s="1311"/>
      <c r="H79" s="1311"/>
      <c r="I79" s="1311"/>
      <c r="J79" s="1311"/>
      <c r="K79" s="1311"/>
      <c r="L79" s="1311"/>
      <c r="M79" s="1311"/>
      <c r="N79" s="1311"/>
      <c r="O79" s="1311"/>
      <c r="P79" s="1311"/>
      <c r="Q79" s="1311"/>
      <c r="R79" s="1311"/>
      <c r="S79" s="1311"/>
      <c r="T79" s="1311"/>
      <c r="U79" s="1311"/>
      <c r="V79" s="1311"/>
    </row>
    <row r="80" spans="1:22" ht="15" customHeight="1">
      <c r="A80" s="1313" t="s">
        <v>186</v>
      </c>
      <c r="B80" s="1313"/>
      <c r="C80" s="1313"/>
      <c r="D80" s="1313"/>
      <c r="E80" s="1313"/>
      <c r="F80" s="1313"/>
      <c r="G80" s="1313"/>
      <c r="H80" s="1313"/>
      <c r="I80" s="1313"/>
      <c r="J80" s="1313"/>
      <c r="K80" s="1313"/>
      <c r="L80" s="1313"/>
      <c r="M80" s="1313"/>
      <c r="N80" s="1313"/>
      <c r="O80" s="1313"/>
      <c r="P80" s="1313"/>
      <c r="Q80" s="1313"/>
      <c r="R80" s="1313"/>
      <c r="S80" s="1313"/>
      <c r="T80" s="1313"/>
      <c r="U80" s="1313"/>
      <c r="V80" s="1313"/>
    </row>
    <row r="81" spans="1:22" ht="15" customHeight="1">
      <c r="A81" s="1313" t="s">
        <v>185</v>
      </c>
      <c r="B81" s="1313"/>
      <c r="C81" s="1313"/>
      <c r="D81" s="1313"/>
      <c r="E81" s="1313"/>
      <c r="F81" s="1313"/>
      <c r="G81" s="1313"/>
      <c r="H81" s="1313"/>
      <c r="I81" s="1313"/>
      <c r="J81" s="1313"/>
      <c r="K81" s="1313"/>
      <c r="L81" s="1313"/>
      <c r="M81" s="1313"/>
      <c r="N81" s="1313"/>
      <c r="O81" s="1313"/>
      <c r="P81" s="1313"/>
      <c r="Q81" s="1313"/>
      <c r="R81" s="1313"/>
      <c r="S81" s="1313"/>
      <c r="T81" s="1313"/>
      <c r="U81" s="1313"/>
      <c r="V81" s="1313"/>
    </row>
    <row r="82" spans="1:22" ht="15" customHeight="1">
      <c r="A82" s="1310" t="s">
        <v>238</v>
      </c>
      <c r="B82" s="1310"/>
      <c r="C82" s="1310"/>
      <c r="D82" s="1310"/>
      <c r="E82" s="1310"/>
      <c r="F82" s="1310"/>
      <c r="G82" s="1310"/>
      <c r="H82" s="1310"/>
      <c r="I82" s="1310"/>
      <c r="J82" s="1310"/>
      <c r="K82" s="1310"/>
      <c r="L82" s="1310"/>
      <c r="M82" s="1310"/>
      <c r="N82" s="1310"/>
      <c r="O82" s="1310"/>
      <c r="P82" s="1310"/>
      <c r="Q82" s="1310"/>
      <c r="R82" s="1310"/>
      <c r="S82" s="1310"/>
      <c r="T82" s="1310"/>
      <c r="U82" s="1310"/>
      <c r="V82" s="1310"/>
    </row>
    <row r="83" spans="1:22" ht="15" customHeight="1">
      <c r="A83" s="1310"/>
      <c r="B83" s="1310"/>
      <c r="C83" s="1310"/>
      <c r="D83" s="1310"/>
      <c r="E83" s="1310"/>
      <c r="F83" s="1310"/>
      <c r="G83" s="1310"/>
      <c r="H83" s="1310"/>
      <c r="I83" s="1310"/>
      <c r="J83" s="1310"/>
      <c r="K83" s="1310"/>
      <c r="L83" s="1310"/>
      <c r="M83" s="1310"/>
      <c r="N83" s="1310"/>
      <c r="O83" s="1310"/>
      <c r="P83" s="1310"/>
      <c r="Q83" s="1310"/>
      <c r="R83" s="1310"/>
      <c r="S83" s="1310"/>
      <c r="T83" s="1310"/>
      <c r="U83" s="1310"/>
      <c r="V83" s="1310"/>
    </row>
    <row r="84" spans="1:22" ht="15" customHeight="1">
      <c r="A84" s="1311" t="s">
        <v>237</v>
      </c>
      <c r="B84" s="1311"/>
      <c r="C84" s="1311"/>
      <c r="D84" s="1311"/>
      <c r="E84" s="1311"/>
      <c r="F84" s="1311"/>
      <c r="G84" s="1311"/>
      <c r="H84" s="1311"/>
      <c r="I84" s="1311"/>
      <c r="J84" s="1311"/>
      <c r="K84" s="1311"/>
      <c r="L84" s="1311"/>
      <c r="M84" s="1311"/>
      <c r="N84" s="1311"/>
      <c r="O84" s="1311"/>
      <c r="P84" s="1311"/>
      <c r="Q84" s="1311"/>
      <c r="R84" s="1311"/>
      <c r="S84" s="1311"/>
      <c r="T84" s="1311"/>
      <c r="U84" s="1311"/>
      <c r="V84" s="1311"/>
    </row>
    <row r="85" spans="1:22" ht="15" customHeight="1">
      <c r="A85" s="1310" t="s">
        <v>184</v>
      </c>
      <c r="B85" s="1310"/>
      <c r="C85" s="1310"/>
      <c r="D85" s="1310"/>
      <c r="E85" s="1310"/>
      <c r="F85" s="1310"/>
      <c r="G85" s="1310"/>
      <c r="H85" s="1310"/>
      <c r="I85" s="1310"/>
      <c r="J85" s="1310"/>
      <c r="K85" s="1310"/>
      <c r="L85" s="1310"/>
      <c r="M85" s="1310"/>
      <c r="N85" s="1310"/>
      <c r="O85" s="1310"/>
      <c r="P85" s="1310"/>
      <c r="Q85" s="1310"/>
      <c r="R85" s="1310"/>
      <c r="S85" s="1310"/>
      <c r="T85" s="1310"/>
      <c r="U85" s="1310"/>
      <c r="V85" s="1310"/>
    </row>
    <row r="86" spans="1:22" ht="15" customHeight="1">
      <c r="A86" s="1310"/>
      <c r="B86" s="1310"/>
      <c r="C86" s="1310"/>
      <c r="D86" s="1310"/>
      <c r="E86" s="1310"/>
      <c r="F86" s="1310"/>
      <c r="G86" s="1310"/>
      <c r="H86" s="1310"/>
      <c r="I86" s="1310"/>
      <c r="J86" s="1310"/>
      <c r="K86" s="1310"/>
      <c r="L86" s="1310"/>
      <c r="M86" s="1310"/>
      <c r="N86" s="1310"/>
      <c r="O86" s="1310"/>
      <c r="P86" s="1310"/>
      <c r="Q86" s="1310"/>
      <c r="R86" s="1310"/>
      <c r="S86" s="1310"/>
      <c r="T86" s="1310"/>
      <c r="U86" s="1310"/>
      <c r="V86" s="1310"/>
    </row>
    <row r="87" spans="1:22" ht="15" customHeight="1">
      <c r="A87" s="1313" t="s">
        <v>183</v>
      </c>
      <c r="B87" s="1313"/>
      <c r="C87" s="1313"/>
      <c r="D87" s="1313"/>
      <c r="E87" s="1313"/>
      <c r="F87" s="1313"/>
      <c r="G87" s="1313"/>
      <c r="H87" s="1313"/>
      <c r="I87" s="1313"/>
      <c r="J87" s="1313"/>
      <c r="K87" s="1313"/>
      <c r="L87" s="1313"/>
      <c r="M87" s="1313"/>
      <c r="N87" s="1313"/>
      <c r="O87" s="1313"/>
      <c r="P87" s="1313"/>
      <c r="Q87" s="1313"/>
      <c r="R87" s="1313"/>
      <c r="S87" s="1313"/>
      <c r="T87" s="1313"/>
      <c r="U87" s="1313"/>
      <c r="V87" s="1313"/>
    </row>
    <row r="88" spans="1:22" ht="15" customHeight="1">
      <c r="A88" s="1313" t="s">
        <v>182</v>
      </c>
      <c r="B88" s="1313"/>
      <c r="C88" s="1313"/>
      <c r="D88" s="1313"/>
      <c r="E88" s="1313"/>
      <c r="F88" s="1313"/>
      <c r="G88" s="1313"/>
      <c r="H88" s="1313"/>
      <c r="I88" s="1313"/>
      <c r="J88" s="1313"/>
      <c r="K88" s="1313"/>
      <c r="L88" s="1313"/>
      <c r="M88" s="1313"/>
      <c r="N88" s="1313"/>
      <c r="O88" s="1313"/>
      <c r="P88" s="1313"/>
      <c r="Q88" s="1313"/>
      <c r="R88" s="1313"/>
      <c r="S88" s="1313"/>
      <c r="T88" s="1313"/>
      <c r="U88" s="1313"/>
      <c r="V88" s="1313"/>
    </row>
    <row r="89" spans="1:22" ht="15" customHeight="1">
      <c r="A89" s="1313" t="s">
        <v>181</v>
      </c>
      <c r="B89" s="1313"/>
      <c r="C89" s="1313"/>
      <c r="D89" s="1313"/>
      <c r="E89" s="1313"/>
      <c r="F89" s="1313"/>
      <c r="G89" s="1313"/>
      <c r="H89" s="1313"/>
      <c r="I89" s="1313"/>
      <c r="J89" s="1313"/>
      <c r="K89" s="1313"/>
      <c r="L89" s="1313"/>
      <c r="M89" s="1313"/>
      <c r="N89" s="1313"/>
      <c r="O89" s="1313"/>
      <c r="P89" s="1313"/>
      <c r="Q89" s="1313"/>
      <c r="R89" s="1313"/>
      <c r="S89" s="1313"/>
      <c r="T89" s="1313"/>
      <c r="U89" s="1313"/>
      <c r="V89" s="1313"/>
    </row>
    <row r="90" spans="1:22" ht="15" customHeight="1">
      <c r="A90" s="1313" t="s">
        <v>180</v>
      </c>
      <c r="B90" s="1313"/>
      <c r="C90" s="1313"/>
      <c r="D90" s="1313"/>
      <c r="E90" s="1313"/>
      <c r="F90" s="1313"/>
      <c r="G90" s="1313"/>
      <c r="H90" s="1313"/>
      <c r="I90" s="1313"/>
      <c r="J90" s="1313"/>
      <c r="K90" s="1313"/>
      <c r="L90" s="1313"/>
      <c r="M90" s="1313"/>
      <c r="N90" s="1313"/>
      <c r="O90" s="1313"/>
      <c r="P90" s="1313"/>
      <c r="Q90" s="1313"/>
      <c r="R90" s="1313"/>
      <c r="S90" s="1313"/>
      <c r="T90" s="1313"/>
      <c r="U90" s="1313"/>
      <c r="V90" s="1313"/>
    </row>
    <row r="91" spans="1:22" ht="15" customHeight="1">
      <c r="A91" s="1310" t="s">
        <v>337</v>
      </c>
      <c r="B91" s="1310"/>
      <c r="C91" s="1310"/>
      <c r="D91" s="1310"/>
      <c r="E91" s="1310"/>
      <c r="F91" s="1310"/>
      <c r="G91" s="1310"/>
      <c r="H91" s="1310"/>
      <c r="I91" s="1310"/>
      <c r="J91" s="1310"/>
      <c r="K91" s="1310"/>
      <c r="L91" s="1310"/>
      <c r="M91" s="1310"/>
      <c r="N91" s="1310"/>
      <c r="O91" s="1310"/>
      <c r="P91" s="1310"/>
      <c r="Q91" s="1310"/>
      <c r="R91" s="1310"/>
      <c r="S91" s="1310"/>
      <c r="T91" s="1310"/>
      <c r="U91" s="1310"/>
      <c r="V91" s="1310"/>
    </row>
    <row r="92" spans="1:22" ht="15" customHeight="1">
      <c r="A92" s="1310"/>
      <c r="B92" s="1310"/>
      <c r="C92" s="1310"/>
      <c r="D92" s="1310"/>
      <c r="E92" s="1310"/>
      <c r="F92" s="1310"/>
      <c r="G92" s="1310"/>
      <c r="H92" s="1310"/>
      <c r="I92" s="1310"/>
      <c r="J92" s="1310"/>
      <c r="K92" s="1310"/>
      <c r="L92" s="1310"/>
      <c r="M92" s="1310"/>
      <c r="N92" s="1310"/>
      <c r="O92" s="1310"/>
      <c r="P92" s="1310"/>
      <c r="Q92" s="1310"/>
      <c r="R92" s="1310"/>
      <c r="S92" s="1310"/>
      <c r="T92" s="1310"/>
      <c r="U92" s="1310"/>
      <c r="V92" s="1310"/>
    </row>
    <row r="93" spans="1:22" ht="15" customHeight="1">
      <c r="A93" s="1311" t="s">
        <v>179</v>
      </c>
      <c r="B93" s="1311"/>
      <c r="C93" s="1311"/>
      <c r="D93" s="1311"/>
      <c r="E93" s="1311"/>
      <c r="F93" s="1311"/>
      <c r="G93" s="1311"/>
      <c r="H93" s="1311"/>
      <c r="I93" s="1311"/>
      <c r="J93" s="1311"/>
      <c r="K93" s="1311"/>
      <c r="L93" s="1311"/>
      <c r="M93" s="1311"/>
      <c r="N93" s="1311"/>
      <c r="O93" s="1311"/>
      <c r="P93" s="1311"/>
      <c r="Q93" s="1311"/>
      <c r="R93" s="1311"/>
      <c r="S93" s="1311"/>
      <c r="T93" s="1311"/>
      <c r="U93" s="1311"/>
      <c r="V93" s="1311"/>
    </row>
    <row r="94" spans="1:22" ht="15" customHeight="1">
      <c r="A94" s="1310" t="s">
        <v>178</v>
      </c>
      <c r="B94" s="1310"/>
      <c r="C94" s="1310"/>
      <c r="D94" s="1310"/>
      <c r="E94" s="1310"/>
      <c r="F94" s="1310"/>
      <c r="G94" s="1310"/>
      <c r="H94" s="1310"/>
      <c r="I94" s="1310"/>
      <c r="J94" s="1310"/>
      <c r="K94" s="1310"/>
      <c r="L94" s="1310"/>
      <c r="M94" s="1310"/>
      <c r="N94" s="1310"/>
      <c r="O94" s="1310"/>
      <c r="P94" s="1310"/>
      <c r="Q94" s="1310"/>
      <c r="R94" s="1310"/>
      <c r="S94" s="1310"/>
      <c r="T94" s="1310"/>
      <c r="U94" s="1310"/>
      <c r="V94" s="1310"/>
    </row>
    <row r="95" spans="1:22" ht="15" customHeight="1">
      <c r="A95" s="1310"/>
      <c r="B95" s="1310"/>
      <c r="C95" s="1310"/>
      <c r="D95" s="1310"/>
      <c r="E95" s="1310"/>
      <c r="F95" s="1310"/>
      <c r="G95" s="1310"/>
      <c r="H95" s="1310"/>
      <c r="I95" s="1310"/>
      <c r="J95" s="1310"/>
      <c r="K95" s="1310"/>
      <c r="L95" s="1310"/>
      <c r="M95" s="1310"/>
      <c r="N95" s="1310"/>
      <c r="O95" s="1310"/>
      <c r="P95" s="1310"/>
      <c r="Q95" s="1310"/>
      <c r="R95" s="1310"/>
      <c r="S95" s="1310"/>
      <c r="T95" s="1310"/>
      <c r="U95" s="1310"/>
      <c r="V95" s="1310"/>
    </row>
    <row r="96" spans="1:22" ht="15" customHeight="1">
      <c r="A96" s="1312" t="s">
        <v>240</v>
      </c>
      <c r="B96" s="1312"/>
      <c r="C96" s="1312"/>
      <c r="D96" s="1312"/>
      <c r="E96" s="1312"/>
      <c r="F96" s="1312"/>
      <c r="G96" s="1312"/>
      <c r="H96" s="1312"/>
      <c r="I96" s="1312"/>
      <c r="J96" s="1312"/>
      <c r="K96" s="1312"/>
      <c r="L96" s="1312"/>
      <c r="M96" s="1312"/>
      <c r="N96" s="1312"/>
      <c r="O96" s="1312"/>
      <c r="P96" s="1312"/>
      <c r="Q96" s="1312"/>
      <c r="R96" s="1312"/>
      <c r="S96" s="1312"/>
      <c r="T96" s="1312"/>
      <c r="U96" s="1312"/>
      <c r="V96" s="1312"/>
    </row>
    <row r="97" spans="1:22" ht="15" customHeight="1">
      <c r="A97" s="1296" t="s">
        <v>327</v>
      </c>
      <c r="B97" s="1296"/>
      <c r="C97" s="1296"/>
      <c r="D97" s="1296"/>
      <c r="E97" s="1296"/>
      <c r="F97" s="1296"/>
      <c r="G97" s="1296"/>
      <c r="H97" s="1296"/>
      <c r="I97" s="1296"/>
      <c r="J97" s="1296"/>
      <c r="K97" s="1296"/>
      <c r="L97" s="1296"/>
      <c r="M97" s="1296"/>
      <c r="N97" s="1296"/>
      <c r="O97" s="1296"/>
      <c r="P97" s="1296"/>
      <c r="Q97" s="1296"/>
      <c r="R97" s="1296"/>
      <c r="S97" s="1296"/>
      <c r="T97" s="1296"/>
      <c r="U97" s="1296"/>
      <c r="V97" s="1296"/>
    </row>
    <row r="98" spans="1:22" ht="14.25" customHeight="1">
      <c r="A98" s="1296"/>
      <c r="B98" s="1296"/>
      <c r="C98" s="1296"/>
      <c r="D98" s="1296"/>
      <c r="E98" s="1296"/>
      <c r="F98" s="1296"/>
      <c r="G98" s="1296"/>
      <c r="H98" s="1296"/>
      <c r="I98" s="1296"/>
      <c r="J98" s="1296"/>
      <c r="K98" s="1296"/>
      <c r="L98" s="1296"/>
      <c r="M98" s="1296"/>
      <c r="N98" s="1296"/>
      <c r="O98" s="1296"/>
      <c r="P98" s="1296"/>
      <c r="Q98" s="1296"/>
      <c r="R98" s="1296"/>
      <c r="S98" s="1296"/>
      <c r="T98" s="1296"/>
      <c r="U98" s="1296"/>
      <c r="V98" s="1296"/>
    </row>
    <row r="99" spans="1:22" ht="15" customHeight="1">
      <c r="A99" s="1202" t="s">
        <v>493</v>
      </c>
      <c r="B99" s="1202"/>
      <c r="C99" s="1202"/>
      <c r="D99" s="1202"/>
      <c r="E99" s="1202"/>
      <c r="F99" s="1202"/>
      <c r="G99" s="1202"/>
      <c r="H99" s="1202"/>
      <c r="I99" s="1202"/>
      <c r="J99" s="1202"/>
      <c r="K99" s="1202"/>
      <c r="L99" s="1202"/>
      <c r="M99" s="1202"/>
      <c r="N99" s="1202"/>
      <c r="O99" s="1202"/>
      <c r="P99" s="1202"/>
      <c r="Q99" s="1202"/>
      <c r="R99" s="1202"/>
      <c r="S99" s="1202"/>
      <c r="T99" s="1202"/>
      <c r="U99" s="1202"/>
      <c r="V99" s="1202"/>
    </row>
    <row r="100" spans="1:22" ht="15" customHeight="1">
      <c r="A100" s="1202" t="s">
        <v>272</v>
      </c>
      <c r="B100" s="1202"/>
      <c r="C100" s="1202"/>
      <c r="D100" s="1202"/>
      <c r="E100" s="1202"/>
      <c r="F100" s="1202"/>
      <c r="G100" s="1202"/>
      <c r="H100" s="1202"/>
      <c r="I100" s="1202"/>
      <c r="J100" s="1202"/>
      <c r="K100" s="1202"/>
      <c r="L100" s="1202"/>
      <c r="M100" s="1202"/>
      <c r="N100" s="1202"/>
      <c r="O100" s="1202"/>
      <c r="P100" s="1202"/>
      <c r="Q100" s="1202"/>
      <c r="R100" s="1202"/>
      <c r="S100" s="1202"/>
      <c r="T100" s="1202"/>
      <c r="U100" s="1202"/>
      <c r="V100" s="1202"/>
    </row>
    <row r="101" spans="1:22" ht="15" customHeight="1">
      <c r="A101" s="1203" t="s">
        <v>316</v>
      </c>
      <c r="B101" s="1203"/>
      <c r="C101" s="1203"/>
      <c r="D101" s="1203"/>
      <c r="E101" s="1203"/>
      <c r="F101" s="1203"/>
      <c r="G101" s="1203"/>
      <c r="H101" s="1203"/>
      <c r="I101" s="1203"/>
      <c r="J101" s="1203"/>
      <c r="K101" s="1203"/>
      <c r="L101" s="1203"/>
      <c r="M101" s="1203"/>
      <c r="N101" s="1203"/>
      <c r="O101" s="1203"/>
      <c r="P101" s="1203"/>
      <c r="Q101" s="1203"/>
      <c r="R101" s="1203"/>
      <c r="S101" s="1203"/>
      <c r="T101" s="1203"/>
      <c r="U101" s="1203"/>
      <c r="V101" s="1203"/>
    </row>
    <row r="102" spans="1:22" ht="15" customHeight="1">
      <c r="A102" s="1203"/>
      <c r="B102" s="1203"/>
      <c r="C102" s="1203"/>
      <c r="D102" s="1203"/>
      <c r="E102" s="1203"/>
      <c r="F102" s="1203"/>
      <c r="G102" s="1203"/>
      <c r="H102" s="1203"/>
      <c r="I102" s="1203"/>
      <c r="J102" s="1203"/>
      <c r="K102" s="1203"/>
      <c r="L102" s="1203"/>
      <c r="M102" s="1203"/>
      <c r="N102" s="1203"/>
      <c r="O102" s="1203"/>
      <c r="P102" s="1203"/>
      <c r="Q102" s="1203"/>
      <c r="R102" s="1203"/>
      <c r="S102" s="1203"/>
      <c r="T102" s="1203"/>
      <c r="U102" s="1203"/>
      <c r="V102" s="1203"/>
    </row>
    <row r="103" spans="1:22" ht="15" customHeight="1">
      <c r="A103" s="1203" t="s">
        <v>488</v>
      </c>
      <c r="B103" s="1203"/>
      <c r="C103" s="1203"/>
      <c r="D103" s="1203"/>
      <c r="E103" s="1203"/>
      <c r="F103" s="1203"/>
      <c r="G103" s="1203"/>
      <c r="H103" s="1203"/>
      <c r="I103" s="1203"/>
      <c r="J103" s="1203"/>
      <c r="K103" s="1203"/>
      <c r="L103" s="1203"/>
      <c r="M103" s="1203"/>
      <c r="N103" s="1203"/>
      <c r="O103" s="1203"/>
      <c r="P103" s="1203"/>
      <c r="Q103" s="1203"/>
      <c r="R103" s="1203"/>
      <c r="S103" s="1203"/>
      <c r="T103" s="1203"/>
      <c r="U103" s="1203"/>
      <c r="V103" s="1203"/>
    </row>
    <row r="104" spans="1:22" ht="15" customHeight="1">
      <c r="A104" s="1203" t="s">
        <v>494</v>
      </c>
      <c r="B104" s="1203"/>
      <c r="C104" s="1203"/>
      <c r="D104" s="1203"/>
      <c r="E104" s="1203"/>
      <c r="F104" s="1203"/>
      <c r="G104" s="1203"/>
      <c r="H104" s="1203"/>
      <c r="I104" s="1203"/>
      <c r="J104" s="1203"/>
      <c r="K104" s="1203"/>
      <c r="L104" s="1203"/>
      <c r="M104" s="1203"/>
      <c r="N104" s="1203"/>
      <c r="O104" s="1203"/>
      <c r="P104" s="1203"/>
      <c r="Q104" s="1203"/>
      <c r="R104" s="1203"/>
      <c r="S104" s="1203"/>
      <c r="T104" s="1203"/>
      <c r="U104" s="1203"/>
      <c r="V104" s="1203"/>
    </row>
    <row r="105" spans="1:22" ht="15" customHeight="1">
      <c r="A105" s="1203"/>
      <c r="B105" s="1203"/>
      <c r="C105" s="1203"/>
      <c r="D105" s="1203"/>
      <c r="E105" s="1203"/>
      <c r="F105" s="1203"/>
      <c r="G105" s="1203"/>
      <c r="H105" s="1203"/>
      <c r="I105" s="1203"/>
      <c r="J105" s="1203"/>
      <c r="K105" s="1203"/>
      <c r="L105" s="1203"/>
      <c r="M105" s="1203"/>
      <c r="N105" s="1203"/>
      <c r="O105" s="1203"/>
      <c r="P105" s="1203"/>
      <c r="Q105" s="1203"/>
      <c r="R105" s="1203"/>
      <c r="S105" s="1203"/>
      <c r="T105" s="1203"/>
      <c r="U105" s="1203"/>
      <c r="V105" s="1203"/>
    </row>
    <row r="106" spans="1:22" ht="15" customHeight="1">
      <c r="A106" s="1203" t="s">
        <v>495</v>
      </c>
      <c r="B106" s="1203"/>
      <c r="C106" s="1203"/>
      <c r="D106" s="1203"/>
      <c r="E106" s="1203"/>
      <c r="F106" s="1203"/>
      <c r="G106" s="1203"/>
      <c r="H106" s="1203"/>
      <c r="I106" s="1203"/>
      <c r="J106" s="1203"/>
      <c r="K106" s="1203"/>
      <c r="L106" s="1203"/>
      <c r="M106" s="1203"/>
      <c r="N106" s="1203"/>
      <c r="O106" s="1203"/>
      <c r="P106" s="1203"/>
      <c r="Q106" s="1203"/>
      <c r="R106" s="1203"/>
      <c r="S106" s="1203"/>
      <c r="T106" s="1203"/>
      <c r="U106" s="1203"/>
      <c r="V106" s="1203"/>
    </row>
    <row r="107" spans="1:22" ht="15" customHeight="1">
      <c r="A107" s="1203" t="s">
        <v>520</v>
      </c>
      <c r="B107" s="1203"/>
      <c r="C107" s="1203"/>
      <c r="D107" s="1203"/>
      <c r="E107" s="1203"/>
      <c r="F107" s="1203"/>
      <c r="G107" s="1203"/>
      <c r="H107" s="1203"/>
      <c r="I107" s="1203"/>
      <c r="J107" s="1203"/>
      <c r="K107" s="1203"/>
      <c r="L107" s="1203"/>
      <c r="M107" s="1203"/>
      <c r="N107" s="1203"/>
      <c r="O107" s="1203"/>
      <c r="P107" s="1203"/>
      <c r="Q107" s="1203"/>
      <c r="R107" s="1203"/>
      <c r="S107" s="1203"/>
      <c r="T107" s="1203"/>
      <c r="U107" s="1203"/>
      <c r="V107" s="1203"/>
    </row>
    <row r="108" spans="1:22" ht="15" customHeight="1">
      <c r="A108" s="1203" t="s">
        <v>521</v>
      </c>
      <c r="B108" s="1203"/>
      <c r="C108" s="1203"/>
      <c r="D108" s="1203"/>
      <c r="E108" s="1203"/>
      <c r="F108" s="1203"/>
      <c r="G108" s="1203"/>
      <c r="H108" s="1203"/>
      <c r="I108" s="1203"/>
      <c r="J108" s="1203"/>
      <c r="K108" s="1203"/>
      <c r="L108" s="1203"/>
      <c r="M108" s="1203"/>
      <c r="N108" s="1203"/>
      <c r="O108" s="1203"/>
      <c r="P108" s="1203"/>
      <c r="Q108" s="1203"/>
      <c r="R108" s="1203"/>
      <c r="S108" s="1203"/>
      <c r="T108" s="1203"/>
      <c r="U108" s="1203"/>
      <c r="V108" s="1203"/>
    </row>
    <row r="109" spans="1:22" ht="15" customHeight="1">
      <c r="A109" s="1203"/>
      <c r="B109" s="1203"/>
      <c r="C109" s="1203"/>
      <c r="D109" s="1203"/>
      <c r="E109" s="1203"/>
      <c r="F109" s="1203"/>
      <c r="G109" s="1203"/>
      <c r="H109" s="1203"/>
      <c r="I109" s="1203"/>
      <c r="J109" s="1203"/>
      <c r="K109" s="1203"/>
      <c r="L109" s="1203"/>
      <c r="M109" s="1203"/>
      <c r="N109" s="1203"/>
      <c r="O109" s="1203"/>
      <c r="P109" s="1203"/>
      <c r="Q109" s="1203"/>
      <c r="R109" s="1203"/>
      <c r="S109" s="1203"/>
      <c r="T109" s="1203"/>
      <c r="U109" s="1203"/>
      <c r="V109" s="1203"/>
    </row>
    <row r="110" spans="1:22" ht="15" customHeight="1">
      <c r="A110" s="1296" t="s">
        <v>564</v>
      </c>
      <c r="B110" s="1296"/>
      <c r="C110" s="1296"/>
      <c r="D110" s="1296"/>
      <c r="E110" s="1296"/>
      <c r="F110" s="1296"/>
      <c r="G110" s="1296"/>
      <c r="H110" s="1296"/>
      <c r="I110" s="1296"/>
      <c r="J110" s="1296"/>
      <c r="K110" s="1296"/>
      <c r="L110" s="1296"/>
      <c r="M110" s="1296"/>
      <c r="N110" s="1296"/>
      <c r="O110" s="1296"/>
      <c r="P110" s="1296"/>
      <c r="Q110" s="1296"/>
      <c r="R110" s="1296"/>
      <c r="S110" s="1296"/>
      <c r="T110" s="1296"/>
      <c r="U110" s="1296"/>
      <c r="V110" s="1296"/>
    </row>
    <row r="111" spans="1:22" ht="15" customHeight="1">
      <c r="A111" s="1296"/>
      <c r="B111" s="1296"/>
      <c r="C111" s="1296"/>
      <c r="D111" s="1296"/>
      <c r="E111" s="1296"/>
      <c r="F111" s="1296"/>
      <c r="G111" s="1296"/>
      <c r="H111" s="1296"/>
      <c r="I111" s="1296"/>
      <c r="J111" s="1296"/>
      <c r="K111" s="1296"/>
      <c r="L111" s="1296"/>
      <c r="M111" s="1296"/>
      <c r="N111" s="1296"/>
      <c r="O111" s="1296"/>
      <c r="P111" s="1296"/>
      <c r="Q111" s="1296"/>
      <c r="R111" s="1296"/>
      <c r="S111" s="1296"/>
      <c r="T111" s="1296"/>
      <c r="U111" s="1296"/>
      <c r="V111" s="1296"/>
    </row>
    <row r="112" spans="1:22" ht="15" customHeight="1">
      <c r="A112" s="1296" t="s">
        <v>559</v>
      </c>
      <c r="B112" s="1296"/>
      <c r="C112" s="1296"/>
      <c r="D112" s="1296"/>
      <c r="E112" s="1296"/>
      <c r="F112" s="1296"/>
      <c r="G112" s="1296"/>
      <c r="H112" s="1296"/>
      <c r="I112" s="1296"/>
      <c r="J112" s="1296"/>
      <c r="K112" s="1296"/>
      <c r="L112" s="1296"/>
      <c r="M112" s="1296"/>
      <c r="N112" s="1296"/>
      <c r="O112" s="1296"/>
      <c r="P112" s="1296"/>
      <c r="Q112" s="1296"/>
      <c r="R112" s="1296"/>
      <c r="S112" s="1296"/>
      <c r="T112" s="1296"/>
      <c r="U112" s="1296"/>
      <c r="V112" s="1296"/>
    </row>
    <row r="113" spans="1:22" ht="15" customHeight="1">
      <c r="A113" s="1296"/>
      <c r="B113" s="1296"/>
      <c r="C113" s="1296"/>
      <c r="D113" s="1296"/>
      <c r="E113" s="1296"/>
      <c r="F113" s="1296"/>
      <c r="G113" s="1296"/>
      <c r="H113" s="1296"/>
      <c r="I113" s="1296"/>
      <c r="J113" s="1296"/>
      <c r="K113" s="1296"/>
      <c r="L113" s="1296"/>
      <c r="M113" s="1296"/>
      <c r="N113" s="1296"/>
      <c r="O113" s="1296"/>
      <c r="P113" s="1296"/>
      <c r="Q113" s="1296"/>
      <c r="R113" s="1296"/>
      <c r="S113" s="1296"/>
      <c r="T113" s="1296"/>
      <c r="U113" s="1296"/>
      <c r="V113" s="1296"/>
    </row>
    <row r="114" spans="1:22" ht="15" customHeight="1">
      <c r="A114" s="1296"/>
      <c r="B114" s="1296"/>
      <c r="C114" s="1296"/>
      <c r="D114" s="1296"/>
      <c r="E114" s="1296"/>
      <c r="F114" s="1296"/>
      <c r="G114" s="1296"/>
      <c r="H114" s="1296"/>
      <c r="I114" s="1296"/>
      <c r="J114" s="1296"/>
      <c r="K114" s="1296"/>
      <c r="L114" s="1296"/>
      <c r="M114" s="1296"/>
      <c r="N114" s="1296"/>
      <c r="O114" s="1296"/>
      <c r="P114" s="1296"/>
      <c r="Q114" s="1296"/>
      <c r="R114" s="1296"/>
      <c r="S114" s="1296"/>
      <c r="T114" s="1296"/>
      <c r="U114" s="1296"/>
      <c r="V114" s="1296"/>
    </row>
    <row r="115" spans="1:22" ht="15" customHeight="1">
      <c r="A115" s="1203" t="s">
        <v>536</v>
      </c>
      <c r="B115" s="1203"/>
      <c r="C115" s="1203"/>
      <c r="D115" s="1203"/>
      <c r="E115" s="1203"/>
      <c r="F115" s="1203"/>
      <c r="G115" s="1203"/>
      <c r="H115" s="1203"/>
      <c r="I115" s="1203"/>
      <c r="J115" s="1203"/>
      <c r="K115" s="1203"/>
      <c r="L115" s="1203"/>
      <c r="M115" s="1203"/>
      <c r="N115" s="1203"/>
      <c r="O115" s="1203"/>
      <c r="P115" s="1203"/>
      <c r="Q115" s="1203"/>
      <c r="R115" s="1203"/>
      <c r="S115" s="1203"/>
      <c r="T115" s="1203"/>
      <c r="U115" s="1203"/>
      <c r="V115" s="1203"/>
    </row>
    <row r="116" spans="1:22" ht="15" customHeight="1">
      <c r="A116" s="1203" t="s">
        <v>563</v>
      </c>
      <c r="B116" s="1203"/>
      <c r="C116" s="1203"/>
      <c r="D116" s="1203"/>
      <c r="E116" s="1203"/>
      <c r="F116" s="1203"/>
      <c r="G116" s="1203"/>
      <c r="H116" s="1203"/>
      <c r="I116" s="1203"/>
      <c r="J116" s="1203"/>
      <c r="K116" s="1203"/>
      <c r="L116" s="1203"/>
      <c r="M116" s="1203"/>
      <c r="N116" s="1203"/>
      <c r="O116" s="1203"/>
      <c r="P116" s="1203"/>
      <c r="Q116" s="1203"/>
      <c r="R116" s="1203"/>
      <c r="S116" s="1203"/>
      <c r="T116" s="1203"/>
      <c r="U116" s="1203"/>
      <c r="V116" s="1203"/>
    </row>
    <row r="117" spans="1:22" ht="15" customHeight="1">
      <c r="A117" s="1296" t="s">
        <v>599</v>
      </c>
      <c r="B117" s="1296"/>
      <c r="C117" s="1296"/>
      <c r="D117" s="1296"/>
      <c r="E117" s="1296"/>
      <c r="F117" s="1296"/>
      <c r="G117" s="1296"/>
      <c r="H117" s="1296"/>
      <c r="I117" s="1296"/>
      <c r="J117" s="1296"/>
      <c r="K117" s="1296"/>
      <c r="L117" s="1296"/>
      <c r="M117" s="1296"/>
      <c r="N117" s="1296"/>
      <c r="O117" s="1296"/>
      <c r="P117" s="1296"/>
      <c r="Q117" s="1296"/>
      <c r="R117" s="1296"/>
      <c r="S117" s="1296"/>
      <c r="T117" s="1296"/>
      <c r="U117" s="1296"/>
      <c r="V117" s="1296"/>
    </row>
    <row r="118" spans="1:22" ht="15" customHeight="1">
      <c r="A118" s="1296" t="s">
        <v>619</v>
      </c>
      <c r="B118" s="1296"/>
      <c r="C118" s="1296"/>
      <c r="D118" s="1296"/>
      <c r="E118" s="1296"/>
      <c r="F118" s="1296"/>
      <c r="G118" s="1296"/>
      <c r="H118" s="1296"/>
      <c r="I118" s="1296"/>
      <c r="J118" s="1296"/>
      <c r="K118" s="1296"/>
      <c r="L118" s="1296"/>
      <c r="M118" s="1296"/>
      <c r="N118" s="1296"/>
      <c r="O118" s="1296"/>
      <c r="P118" s="1296"/>
      <c r="Q118" s="1296"/>
      <c r="R118" s="1296"/>
      <c r="S118" s="1296"/>
      <c r="T118" s="1296"/>
      <c r="U118" s="1296"/>
      <c r="V118" s="1296"/>
    </row>
    <row r="119" spans="1:22" ht="15" customHeight="1">
      <c r="A119" s="1296" t="s">
        <v>635</v>
      </c>
      <c r="B119" s="1296"/>
      <c r="C119" s="1296"/>
      <c r="D119" s="1296"/>
      <c r="E119" s="1296"/>
      <c r="F119" s="1296"/>
      <c r="G119" s="1296"/>
      <c r="H119" s="1296"/>
      <c r="I119" s="1296"/>
      <c r="J119" s="1296"/>
      <c r="K119" s="1296"/>
      <c r="L119" s="1296"/>
      <c r="M119" s="1296"/>
      <c r="N119" s="1296"/>
      <c r="O119" s="1296"/>
      <c r="P119" s="1296"/>
      <c r="Q119" s="1296"/>
      <c r="R119" s="1296"/>
      <c r="S119" s="1296"/>
      <c r="T119" s="1296"/>
      <c r="U119" s="1296"/>
      <c r="V119" s="1296"/>
    </row>
    <row r="120" spans="1:22" ht="14.25" customHeight="1">
      <c r="A120" s="1296" t="s">
        <v>2093</v>
      </c>
      <c r="B120" s="1296"/>
      <c r="C120" s="1296"/>
      <c r="D120" s="1296"/>
      <c r="E120" s="1296"/>
      <c r="F120" s="1296"/>
      <c r="G120" s="1296"/>
      <c r="H120" s="1296"/>
      <c r="I120" s="1296"/>
      <c r="J120" s="1296"/>
      <c r="K120" s="1296"/>
      <c r="L120" s="1296"/>
      <c r="M120" s="1296"/>
      <c r="N120" s="1296"/>
      <c r="O120" s="1296"/>
      <c r="P120" s="1296"/>
      <c r="Q120" s="1296"/>
      <c r="R120" s="1296"/>
      <c r="S120" s="1296"/>
      <c r="T120" s="1296"/>
      <c r="U120" s="1296"/>
      <c r="V120" s="1296"/>
    </row>
    <row r="121" spans="1:22">
      <c r="A121" s="851"/>
      <c r="B121" s="851"/>
      <c r="C121" s="851"/>
      <c r="D121" s="851"/>
      <c r="E121" s="851"/>
      <c r="F121" s="851"/>
      <c r="G121" s="851"/>
      <c r="H121" s="851"/>
      <c r="I121" s="851"/>
      <c r="J121" s="851"/>
      <c r="K121" s="851"/>
      <c r="L121" s="851"/>
      <c r="M121" s="851"/>
      <c r="N121" s="851"/>
      <c r="O121" s="851"/>
      <c r="P121" s="851"/>
      <c r="Q121" s="851"/>
      <c r="R121" s="851"/>
      <c r="S121" s="851"/>
      <c r="T121" s="851"/>
      <c r="U121" s="851"/>
      <c r="V121" s="851"/>
    </row>
    <row r="122" spans="1:22" ht="15">
      <c r="A122" s="1297" t="s">
        <v>30</v>
      </c>
      <c r="B122" s="1297"/>
      <c r="C122" s="1297"/>
      <c r="D122" s="1297"/>
      <c r="E122" s="1297"/>
      <c r="F122" s="1297"/>
      <c r="G122" s="1297"/>
      <c r="H122" s="1297"/>
      <c r="I122" s="1297"/>
      <c r="J122" s="1297"/>
      <c r="K122" s="1297"/>
      <c r="L122" s="1297"/>
      <c r="M122" s="1297"/>
      <c r="N122" s="1297"/>
      <c r="O122" s="1297"/>
      <c r="P122" s="1297"/>
      <c r="Q122" s="1297"/>
      <c r="R122" s="1297"/>
      <c r="S122" s="1297"/>
      <c r="T122" s="1297"/>
      <c r="U122" s="1297"/>
    </row>
    <row r="123" spans="1:22" ht="15" customHeight="1" thickBot="1">
      <c r="B123" s="1052"/>
      <c r="C123" s="1052"/>
      <c r="D123" s="1052"/>
      <c r="E123" s="1052"/>
      <c r="F123" s="1053"/>
      <c r="G123" s="1052"/>
      <c r="H123" s="1052"/>
      <c r="I123" s="1054"/>
      <c r="J123" s="1054"/>
    </row>
    <row r="124" spans="1:22" ht="30.75" customHeight="1" thickBot="1">
      <c r="A124" s="1298" t="s">
        <v>78</v>
      </c>
      <c r="B124" s="1300" t="s">
        <v>0</v>
      </c>
      <c r="C124" s="1302" t="s">
        <v>41</v>
      </c>
      <c r="D124" s="1303"/>
      <c r="E124" s="1303"/>
      <c r="F124" s="1304"/>
      <c r="G124" s="1305" t="s">
        <v>42</v>
      </c>
      <c r="H124" s="1281" t="s">
        <v>138</v>
      </c>
      <c r="I124" s="1307"/>
      <c r="J124" s="1305" t="s">
        <v>141</v>
      </c>
      <c r="K124" s="1281" t="s">
        <v>8</v>
      </c>
      <c r="L124" s="1282"/>
      <c r="M124" s="1285" t="s">
        <v>32</v>
      </c>
      <c r="N124" s="1286"/>
      <c r="O124" s="1286"/>
      <c r="P124" s="1286"/>
      <c r="Q124" s="1286"/>
      <c r="R124" s="1287" t="s">
        <v>297</v>
      </c>
      <c r="S124" s="1288"/>
      <c r="T124" s="1288"/>
      <c r="U124" s="1289"/>
    </row>
    <row r="125" spans="1:22" ht="28.5" customHeight="1" thickBot="1">
      <c r="A125" s="1299"/>
      <c r="B125" s="1301"/>
      <c r="C125" s="1290" t="s">
        <v>43</v>
      </c>
      <c r="D125" s="1291"/>
      <c r="E125" s="12" t="s">
        <v>44</v>
      </c>
      <c r="F125" s="12" t="s">
        <v>45</v>
      </c>
      <c r="G125" s="1306"/>
      <c r="H125" s="1308"/>
      <c r="I125" s="1309"/>
      <c r="J125" s="1306"/>
      <c r="K125" s="1283"/>
      <c r="L125" s="1284"/>
      <c r="M125" s="1292" t="s">
        <v>33</v>
      </c>
      <c r="N125" s="1293"/>
      <c r="O125" s="1055" t="s">
        <v>22</v>
      </c>
      <c r="P125" s="1294" t="s">
        <v>298</v>
      </c>
      <c r="Q125" s="1295"/>
      <c r="R125" s="136" t="s">
        <v>0</v>
      </c>
      <c r="S125" s="137" t="s">
        <v>225</v>
      </c>
      <c r="T125" s="140" t="s">
        <v>140</v>
      </c>
      <c r="U125" s="138" t="s">
        <v>229</v>
      </c>
    </row>
    <row r="126" spans="1:22" ht="28.5" customHeight="1">
      <c r="A126" s="1276">
        <v>1</v>
      </c>
      <c r="B126" s="1277">
        <v>39912</v>
      </c>
      <c r="C126" s="1269" t="s">
        <v>34</v>
      </c>
      <c r="D126" s="1269"/>
      <c r="E126" s="1278" t="s">
        <v>125</v>
      </c>
      <c r="F126" s="1279" t="s">
        <v>126</v>
      </c>
      <c r="G126" s="1280" t="s">
        <v>17</v>
      </c>
      <c r="H126" s="1269" t="s">
        <v>50</v>
      </c>
      <c r="I126" s="1269"/>
      <c r="J126" s="1252">
        <v>3500000000</v>
      </c>
      <c r="K126" s="1270" t="s">
        <v>48</v>
      </c>
      <c r="L126" s="1271"/>
      <c r="M126" s="1272">
        <v>40002</v>
      </c>
      <c r="N126" s="1274">
        <v>3</v>
      </c>
      <c r="O126" s="1252">
        <v>-1000000000</v>
      </c>
      <c r="P126" s="1252">
        <f>O126+J126</f>
        <v>2500000000</v>
      </c>
      <c r="Q126" s="1253"/>
      <c r="R126" s="1056">
        <v>40137</v>
      </c>
      <c r="S126" s="1057" t="s">
        <v>208</v>
      </c>
      <c r="T126" s="1057" t="s">
        <v>50</v>
      </c>
      <c r="U126" s="1058">
        <v>140000000</v>
      </c>
    </row>
    <row r="127" spans="1:22" ht="27.75" customHeight="1">
      <c r="A127" s="1256"/>
      <c r="B127" s="1258"/>
      <c r="C127" s="1260"/>
      <c r="D127" s="1260"/>
      <c r="E127" s="1262"/>
      <c r="F127" s="1264"/>
      <c r="G127" s="1266"/>
      <c r="H127" s="1260"/>
      <c r="I127" s="1260"/>
      <c r="J127" s="1254"/>
      <c r="K127" s="1239"/>
      <c r="L127" s="1240"/>
      <c r="M127" s="1273"/>
      <c r="N127" s="1275"/>
      <c r="O127" s="1254"/>
      <c r="P127" s="1254"/>
      <c r="Q127" s="1255"/>
      <c r="R127" s="1059">
        <v>40220</v>
      </c>
      <c r="S127" s="1060" t="s">
        <v>208</v>
      </c>
      <c r="T127" s="1060" t="s">
        <v>50</v>
      </c>
      <c r="U127" s="1061">
        <v>100000000</v>
      </c>
    </row>
    <row r="128" spans="1:22" ht="27.75" customHeight="1">
      <c r="A128" s="1256"/>
      <c r="B128" s="1258"/>
      <c r="C128" s="1260"/>
      <c r="D128" s="1260"/>
      <c r="E128" s="1262"/>
      <c r="F128" s="1264"/>
      <c r="G128" s="1266"/>
      <c r="H128" s="1260"/>
      <c r="I128" s="1260"/>
      <c r="J128" s="1254"/>
      <c r="K128" s="1239"/>
      <c r="L128" s="1240"/>
      <c r="M128" s="1273"/>
      <c r="N128" s="1275"/>
      <c r="O128" s="1254"/>
      <c r="P128" s="1254"/>
      <c r="Q128" s="1255"/>
      <c r="R128" s="1059">
        <v>40241</v>
      </c>
      <c r="S128" s="1060" t="s">
        <v>280</v>
      </c>
      <c r="T128" s="1060" t="s">
        <v>202</v>
      </c>
      <c r="U128" s="1061">
        <v>50000000</v>
      </c>
    </row>
    <row r="129" spans="1:22" ht="30" customHeight="1">
      <c r="A129" s="1256"/>
      <c r="B129" s="1258"/>
      <c r="C129" s="1260"/>
      <c r="D129" s="1260"/>
      <c r="E129" s="1262"/>
      <c r="F129" s="1264"/>
      <c r="G129" s="1266"/>
      <c r="H129" s="1260"/>
      <c r="I129" s="1260"/>
      <c r="J129" s="1254"/>
      <c r="K129" s="1239"/>
      <c r="L129" s="1240"/>
      <c r="M129" s="1062"/>
      <c r="N129" s="1063">
        <v>6</v>
      </c>
      <c r="O129" s="840"/>
      <c r="P129" s="1254">
        <v>290000000</v>
      </c>
      <c r="Q129" s="1255"/>
      <c r="R129" s="1059">
        <v>40273</v>
      </c>
      <c r="S129" s="1060" t="s">
        <v>302</v>
      </c>
      <c r="T129" s="1060" t="s">
        <v>207</v>
      </c>
      <c r="U129" s="1061">
        <v>56541893</v>
      </c>
    </row>
    <row r="130" spans="1:22" s="114" customFormat="1" ht="30" customHeight="1">
      <c r="A130" s="1256">
        <v>2</v>
      </c>
      <c r="B130" s="1258">
        <v>39912</v>
      </c>
      <c r="C130" s="1260" t="s">
        <v>150</v>
      </c>
      <c r="D130" s="1260"/>
      <c r="E130" s="1262" t="s">
        <v>125</v>
      </c>
      <c r="F130" s="1264" t="s">
        <v>126</v>
      </c>
      <c r="G130" s="1266" t="s">
        <v>17</v>
      </c>
      <c r="H130" s="1260" t="s">
        <v>50</v>
      </c>
      <c r="I130" s="1260"/>
      <c r="J130" s="1254">
        <v>1500000000</v>
      </c>
      <c r="K130" s="1239" t="s">
        <v>48</v>
      </c>
      <c r="L130" s="1240"/>
      <c r="M130" s="1064">
        <v>40002</v>
      </c>
      <c r="N130" s="1063">
        <v>3</v>
      </c>
      <c r="O130" s="619">
        <v>-500000000</v>
      </c>
      <c r="P130" s="1243">
        <f>O130+J130</f>
        <v>1000000000</v>
      </c>
      <c r="Q130" s="1244"/>
      <c r="R130" s="1059">
        <v>40246</v>
      </c>
      <c r="S130" s="1060" t="s">
        <v>280</v>
      </c>
      <c r="T130" s="1060" t="s">
        <v>202</v>
      </c>
      <c r="U130" s="1061">
        <v>123076734.86</v>
      </c>
      <c r="V130" s="45"/>
    </row>
    <row r="131" spans="1:22" s="114" customFormat="1" ht="15" customHeight="1" thickBot="1">
      <c r="A131" s="1257"/>
      <c r="B131" s="1259"/>
      <c r="C131" s="1261"/>
      <c r="D131" s="1261"/>
      <c r="E131" s="1263"/>
      <c r="F131" s="1265"/>
      <c r="G131" s="1267"/>
      <c r="H131" s="1261"/>
      <c r="I131" s="1261"/>
      <c r="J131" s="1268"/>
      <c r="K131" s="1241"/>
      <c r="L131" s="1242"/>
      <c r="M131" s="1065"/>
      <c r="N131" s="1066">
        <v>7</v>
      </c>
      <c r="O131" s="94"/>
      <c r="P131" s="1245">
        <v>123076734.86</v>
      </c>
      <c r="Q131" s="1246"/>
      <c r="R131" s="1067">
        <v>40275</v>
      </c>
      <c r="S131" s="1068" t="s">
        <v>303</v>
      </c>
      <c r="T131" s="1068" t="s">
        <v>207</v>
      </c>
      <c r="U131" s="1069">
        <v>44533053.82</v>
      </c>
      <c r="V131" s="45"/>
    </row>
    <row r="132" spans="1:22" ht="15.75" customHeight="1">
      <c r="B132" s="1070"/>
      <c r="C132" s="1071"/>
      <c r="D132" s="852"/>
      <c r="E132" s="852"/>
      <c r="F132" s="4"/>
      <c r="G132" s="852"/>
      <c r="H132" s="1072"/>
      <c r="I132" s="828"/>
      <c r="J132" s="828"/>
      <c r="R132" s="1073"/>
      <c r="S132" s="1073"/>
      <c r="T132" s="1074"/>
      <c r="U132" s="1074"/>
    </row>
    <row r="133" spans="1:22" ht="15.75" customHeight="1" thickBot="1">
      <c r="A133" s="1247" t="s">
        <v>24</v>
      </c>
      <c r="B133" s="1247"/>
      <c r="C133" s="1247"/>
      <c r="D133" s="838">
        <f>SUM(J126:J130)</f>
        <v>5000000000</v>
      </c>
      <c r="E133" s="852"/>
      <c r="F133" s="4"/>
      <c r="G133" s="1248" t="s">
        <v>23</v>
      </c>
      <c r="H133" s="1248"/>
      <c r="I133" s="1249">
        <v>413076735</v>
      </c>
      <c r="J133" s="1249"/>
      <c r="L133" s="1250" t="s">
        <v>299</v>
      </c>
      <c r="M133" s="1250"/>
      <c r="N133" s="1251">
        <f>SUM(U126:U128,U130)</f>
        <v>413076734.86000001</v>
      </c>
      <c r="O133" s="1251"/>
      <c r="R133" s="1237" t="s">
        <v>300</v>
      </c>
      <c r="S133" s="1237"/>
      <c r="T133" s="1237"/>
      <c r="U133" s="836">
        <f>U129+U131</f>
        <v>101074946.81999999</v>
      </c>
    </row>
    <row r="134" spans="1:22" ht="15.75" thickTop="1">
      <c r="B134" s="852"/>
      <c r="C134" s="824"/>
      <c r="D134" s="852"/>
      <c r="E134" s="852"/>
      <c r="F134" s="4"/>
      <c r="G134" s="835"/>
      <c r="H134" s="6"/>
      <c r="J134" s="5"/>
    </row>
    <row r="135" spans="1:22" ht="14.25" customHeight="1">
      <c r="B135" s="852"/>
      <c r="C135" s="824"/>
      <c r="D135" s="852"/>
      <c r="E135" s="852"/>
      <c r="F135" s="4"/>
      <c r="G135" s="8"/>
      <c r="H135" s="9"/>
      <c r="J135" s="5"/>
    </row>
    <row r="136" spans="1:22" ht="14.25" customHeight="1">
      <c r="A136" s="1203" t="s">
        <v>167</v>
      </c>
      <c r="B136" s="1203"/>
      <c r="C136" s="1203"/>
      <c r="D136" s="1203"/>
      <c r="E136" s="1203"/>
      <c r="F136" s="1203"/>
      <c r="G136" s="1203"/>
      <c r="H136" s="1203"/>
      <c r="I136" s="1203"/>
      <c r="J136" s="1203"/>
      <c r="K136" s="1203"/>
      <c r="L136" s="1203"/>
      <c r="M136" s="1203"/>
      <c r="N136" s="1203"/>
      <c r="O136" s="1203"/>
      <c r="P136" s="1203"/>
      <c r="Q136" s="1203"/>
      <c r="R136" s="1203"/>
      <c r="S136" s="1203"/>
      <c r="T136" s="1203"/>
      <c r="U136" s="1203"/>
    </row>
    <row r="137" spans="1:22" ht="14.25" customHeight="1">
      <c r="A137" s="1203" t="s">
        <v>301</v>
      </c>
      <c r="B137" s="1203"/>
      <c r="C137" s="1203"/>
      <c r="D137" s="1203"/>
      <c r="E137" s="1203"/>
      <c r="F137" s="1203"/>
      <c r="G137" s="1203"/>
      <c r="H137" s="1203"/>
      <c r="I137" s="1203"/>
      <c r="J137" s="1203"/>
      <c r="K137" s="1203"/>
      <c r="L137" s="1203"/>
      <c r="M137" s="1203"/>
      <c r="N137" s="1203"/>
      <c r="O137" s="1203"/>
      <c r="P137" s="1203"/>
      <c r="Q137" s="1203"/>
      <c r="R137" s="1203"/>
      <c r="S137" s="1203"/>
      <c r="T137" s="1203"/>
      <c r="U137" s="1203"/>
    </row>
    <row r="138" spans="1:22">
      <c r="A138" s="1236" t="s">
        <v>25</v>
      </c>
      <c r="B138" s="1236"/>
      <c r="C138" s="1236"/>
      <c r="D138" s="1236"/>
      <c r="E138" s="1236"/>
      <c r="F138" s="1236"/>
      <c r="G138" s="1236"/>
      <c r="H138" s="1236"/>
      <c r="I138" s="1236"/>
      <c r="J138" s="1236"/>
      <c r="K138" s="1236"/>
      <c r="L138" s="1236"/>
      <c r="M138" s="1236"/>
      <c r="N138" s="1236"/>
      <c r="O138" s="1236"/>
      <c r="P138" s="1236"/>
      <c r="Q138" s="1236"/>
      <c r="R138" s="1236"/>
      <c r="S138" s="1236"/>
      <c r="T138" s="1236"/>
      <c r="U138" s="1236"/>
    </row>
    <row r="139" spans="1:22" ht="15" customHeight="1">
      <c r="A139" s="1238" t="s">
        <v>242</v>
      </c>
      <c r="B139" s="1238"/>
      <c r="C139" s="1238"/>
      <c r="D139" s="1238"/>
      <c r="E139" s="1238"/>
      <c r="F139" s="1238"/>
      <c r="G139" s="1238"/>
      <c r="H139" s="1238"/>
      <c r="I139" s="1238"/>
      <c r="J139" s="1238"/>
      <c r="K139" s="1238"/>
      <c r="L139" s="1238"/>
      <c r="M139" s="1238"/>
      <c r="N139" s="1238"/>
      <c r="O139" s="1238"/>
      <c r="P139" s="1238"/>
      <c r="Q139" s="1238"/>
      <c r="R139" s="1238"/>
      <c r="S139" s="1238"/>
      <c r="T139" s="1238"/>
      <c r="U139" s="1238"/>
      <c r="V139" s="834"/>
    </row>
    <row r="140" spans="1:22" ht="14.25" customHeight="1">
      <c r="A140" s="1202" t="s">
        <v>281</v>
      </c>
      <c r="B140" s="1202"/>
      <c r="C140" s="1202"/>
      <c r="D140" s="1202"/>
      <c r="E140" s="1202"/>
      <c r="F140" s="1202"/>
      <c r="G140" s="1202"/>
      <c r="H140" s="1202"/>
      <c r="I140" s="1202"/>
      <c r="J140" s="1202"/>
      <c r="K140" s="1202"/>
      <c r="L140" s="1202"/>
      <c r="M140" s="1202"/>
      <c r="N140" s="1202"/>
      <c r="O140" s="1202"/>
      <c r="P140" s="1202"/>
      <c r="Q140" s="1202"/>
      <c r="R140" s="1202"/>
      <c r="S140" s="1202"/>
      <c r="T140" s="1202"/>
      <c r="U140" s="1202"/>
    </row>
    <row r="141" spans="1:22" ht="15" customHeight="1">
      <c r="A141" s="1236" t="s">
        <v>342</v>
      </c>
      <c r="B141" s="1236"/>
      <c r="C141" s="1236"/>
      <c r="D141" s="1236"/>
      <c r="E141" s="1236"/>
      <c r="F141" s="1236"/>
      <c r="G141" s="1236"/>
      <c r="H141" s="1236"/>
      <c r="I141" s="1236"/>
      <c r="J141" s="1236"/>
      <c r="K141" s="1236"/>
      <c r="L141" s="1236"/>
      <c r="M141" s="1236"/>
      <c r="N141" s="1236"/>
      <c r="O141" s="1236"/>
      <c r="P141" s="1236"/>
      <c r="Q141" s="1236"/>
      <c r="R141" s="1236"/>
      <c r="S141" s="1236"/>
      <c r="T141" s="1236"/>
      <c r="U141" s="1236"/>
    </row>
    <row r="142" spans="1:22" ht="15" customHeight="1">
      <c r="A142" s="1236" t="s">
        <v>341</v>
      </c>
      <c r="B142" s="1236"/>
      <c r="C142" s="1236"/>
      <c r="D142" s="1236"/>
      <c r="E142" s="1236"/>
      <c r="F142" s="1236"/>
      <c r="G142" s="1236"/>
      <c r="H142" s="1236"/>
      <c r="I142" s="1236"/>
      <c r="J142" s="1236"/>
      <c r="K142" s="1236"/>
      <c r="L142" s="1236"/>
      <c r="M142" s="1236"/>
      <c r="N142" s="1236"/>
      <c r="O142" s="1236"/>
      <c r="P142" s="1236"/>
      <c r="Q142" s="1236"/>
      <c r="R142" s="1236"/>
      <c r="S142" s="1236"/>
      <c r="T142" s="1236"/>
      <c r="U142" s="1236"/>
    </row>
    <row r="143" spans="1:22" ht="15" customHeight="1">
      <c r="A143" s="833"/>
      <c r="B143" s="833"/>
      <c r="C143" s="833"/>
      <c r="D143" s="833"/>
      <c r="E143" s="833"/>
      <c r="F143" s="833"/>
      <c r="G143" s="833"/>
      <c r="H143" s="833"/>
      <c r="I143" s="833"/>
      <c r="J143" s="833"/>
      <c r="K143" s="833"/>
      <c r="L143" s="833"/>
      <c r="M143" s="833"/>
      <c r="N143" s="833"/>
      <c r="O143" s="833"/>
      <c r="P143" s="833"/>
      <c r="Q143" s="833"/>
      <c r="R143" s="833"/>
      <c r="S143" s="833"/>
      <c r="T143" s="833"/>
      <c r="U143" s="833"/>
    </row>
    <row r="144" spans="1:22">
      <c r="A144" s="852"/>
      <c r="B144" s="852"/>
      <c r="C144" s="852"/>
      <c r="D144" s="852"/>
      <c r="E144" s="852"/>
      <c r="F144" s="852"/>
      <c r="G144" s="852"/>
      <c r="H144" s="852"/>
      <c r="I144" s="852"/>
      <c r="J144" s="852"/>
      <c r="K144" s="852"/>
      <c r="L144" s="852"/>
      <c r="M144" s="852"/>
      <c r="N144" s="852"/>
      <c r="O144" s="852"/>
      <c r="P144" s="852"/>
      <c r="Q144" s="852"/>
      <c r="R144" s="852"/>
      <c r="S144" s="852"/>
      <c r="T144" s="852"/>
      <c r="U144" s="852"/>
    </row>
    <row r="145" spans="1:20" ht="15">
      <c r="A145" s="852"/>
      <c r="B145" s="852"/>
      <c r="C145" s="852"/>
      <c r="D145" s="4"/>
      <c r="E145" s="4"/>
      <c r="F145" s="835"/>
      <c r="G145" s="14"/>
      <c r="H145" s="14"/>
      <c r="I145" s="14"/>
      <c r="J145" s="14"/>
      <c r="K145" s="13"/>
      <c r="L145" s="13"/>
      <c r="M145" s="837"/>
      <c r="N145" s="837"/>
      <c r="O145" s="837"/>
      <c r="P145" s="837"/>
      <c r="Q145" s="837"/>
      <c r="R145" s="837"/>
      <c r="S145" s="837"/>
      <c r="T145" s="837"/>
    </row>
    <row r="146" spans="1:20" ht="15">
      <c r="A146" s="852"/>
      <c r="B146" s="852"/>
      <c r="C146" s="852"/>
      <c r="D146" s="4"/>
      <c r="E146" s="4"/>
      <c r="F146" s="835"/>
      <c r="G146" s="14"/>
      <c r="H146" s="14"/>
      <c r="I146" s="14"/>
      <c r="J146" s="14"/>
      <c r="K146" s="13"/>
      <c r="L146" s="13"/>
      <c r="M146" s="837"/>
      <c r="N146" s="837"/>
      <c r="O146" s="837"/>
      <c r="P146" s="837"/>
      <c r="Q146" s="837"/>
      <c r="R146" s="837"/>
      <c r="S146" s="837"/>
      <c r="T146" s="837"/>
    </row>
    <row r="147" spans="1:20" ht="15">
      <c r="A147" s="852"/>
      <c r="B147" s="852"/>
      <c r="C147" s="852"/>
      <c r="D147" s="4"/>
      <c r="E147" s="4"/>
      <c r="F147" s="835"/>
      <c r="G147" s="14"/>
      <c r="H147" s="14"/>
      <c r="I147" s="14"/>
      <c r="J147" s="14"/>
      <c r="K147" s="13"/>
      <c r="L147" s="13"/>
      <c r="M147" s="837"/>
      <c r="N147" s="837"/>
      <c r="O147" s="837"/>
      <c r="P147" s="837"/>
      <c r="Q147" s="837"/>
      <c r="R147" s="837"/>
      <c r="S147" s="837"/>
      <c r="T147" s="837"/>
    </row>
    <row r="148" spans="1:20" ht="15">
      <c r="A148" s="852"/>
      <c r="B148" s="852"/>
      <c r="C148" s="852"/>
      <c r="D148" s="4"/>
      <c r="E148" s="4"/>
      <c r="F148" s="835"/>
      <c r="G148" s="14"/>
      <c r="H148" s="14"/>
      <c r="I148" s="14"/>
      <c r="J148" s="14"/>
      <c r="K148" s="13"/>
      <c r="L148" s="13"/>
      <c r="M148" s="837"/>
      <c r="N148" s="837"/>
      <c r="O148" s="837"/>
      <c r="P148" s="837"/>
      <c r="Q148" s="837"/>
      <c r="R148" s="837"/>
      <c r="S148" s="837"/>
      <c r="T148" s="837"/>
    </row>
    <row r="149" spans="1:20" ht="15">
      <c r="A149" s="852"/>
      <c r="B149" s="852"/>
      <c r="C149" s="852"/>
      <c r="D149" s="4"/>
      <c r="E149" s="4"/>
      <c r="F149" s="835"/>
      <c r="G149" s="14"/>
      <c r="H149" s="14"/>
      <c r="I149" s="14"/>
      <c r="J149" s="14"/>
      <c r="K149" s="13"/>
      <c r="L149" s="13"/>
      <c r="M149" s="837"/>
      <c r="N149" s="837"/>
      <c r="O149" s="837"/>
      <c r="P149" s="837"/>
      <c r="Q149" s="837"/>
      <c r="R149" s="837"/>
      <c r="S149" s="837"/>
      <c r="T149" s="837"/>
    </row>
    <row r="150" spans="1:20" ht="15">
      <c r="A150" s="852"/>
      <c r="B150" s="852"/>
      <c r="C150" s="852"/>
      <c r="D150" s="4"/>
      <c r="E150" s="4"/>
      <c r="F150" s="835"/>
      <c r="G150" s="14"/>
      <c r="H150" s="14"/>
      <c r="I150" s="14"/>
      <c r="J150" s="14"/>
      <c r="K150" s="13"/>
      <c r="L150" s="13"/>
      <c r="M150" s="837"/>
      <c r="N150" s="837"/>
      <c r="O150" s="837"/>
      <c r="P150" s="837"/>
      <c r="Q150" s="837"/>
      <c r="R150" s="837"/>
      <c r="S150" s="837"/>
      <c r="T150" s="837"/>
    </row>
    <row r="151" spans="1:20" ht="15">
      <c r="A151" s="852"/>
      <c r="B151" s="852"/>
      <c r="C151" s="852"/>
      <c r="D151" s="4"/>
      <c r="E151" s="4"/>
      <c r="F151" s="835"/>
      <c r="G151" s="14"/>
      <c r="H151" s="14"/>
      <c r="I151" s="14"/>
      <c r="J151" s="14"/>
      <c r="K151" s="13"/>
      <c r="L151" s="13"/>
      <c r="M151" s="837"/>
      <c r="N151" s="837"/>
      <c r="O151" s="837"/>
      <c r="P151" s="837"/>
      <c r="Q151" s="837"/>
      <c r="R151" s="837"/>
      <c r="S151" s="837"/>
      <c r="T151" s="837"/>
    </row>
    <row r="152" spans="1:20" ht="15">
      <c r="A152" s="852"/>
      <c r="B152" s="852"/>
      <c r="C152" s="852"/>
      <c r="D152" s="4"/>
      <c r="E152" s="4"/>
      <c r="F152" s="835"/>
      <c r="G152" s="14"/>
      <c r="H152" s="14"/>
      <c r="I152" s="14"/>
      <c r="J152" s="14"/>
      <c r="K152" s="13"/>
      <c r="L152" s="13"/>
      <c r="M152" s="837"/>
      <c r="N152" s="837"/>
      <c r="O152" s="837"/>
      <c r="P152" s="837"/>
      <c r="Q152" s="837"/>
      <c r="R152" s="837"/>
      <c r="S152" s="837"/>
      <c r="T152" s="837"/>
    </row>
    <row r="153" spans="1:20" ht="15">
      <c r="A153" s="852"/>
      <c r="B153" s="852"/>
      <c r="C153" s="852"/>
      <c r="D153" s="4"/>
      <c r="E153" s="4"/>
      <c r="F153" s="835"/>
      <c r="G153" s="14"/>
      <c r="H153" s="14"/>
      <c r="I153" s="14"/>
      <c r="J153" s="14"/>
      <c r="K153" s="13"/>
      <c r="L153" s="13"/>
      <c r="M153" s="837"/>
      <c r="N153" s="837"/>
      <c r="O153" s="837"/>
      <c r="P153" s="837"/>
      <c r="Q153" s="837"/>
      <c r="R153" s="837"/>
      <c r="S153" s="837"/>
      <c r="T153" s="837"/>
    </row>
    <row r="154" spans="1:20" ht="15">
      <c r="A154" s="852"/>
      <c r="B154" s="852"/>
      <c r="C154" s="852"/>
      <c r="D154" s="4"/>
      <c r="E154" s="4"/>
      <c r="F154" s="835"/>
      <c r="G154" s="14"/>
      <c r="H154" s="14"/>
      <c r="I154" s="14"/>
      <c r="J154" s="14"/>
      <c r="K154" s="13"/>
      <c r="L154" s="13"/>
      <c r="M154" s="837"/>
      <c r="N154" s="837"/>
      <c r="O154" s="837"/>
      <c r="P154" s="837"/>
      <c r="Q154" s="837"/>
      <c r="R154" s="837"/>
      <c r="S154" s="837"/>
      <c r="T154" s="837"/>
    </row>
    <row r="155" spans="1:20" ht="15">
      <c r="A155" s="852"/>
      <c r="B155" s="852"/>
      <c r="C155" s="852"/>
      <c r="D155" s="4"/>
      <c r="E155" s="4"/>
      <c r="F155" s="835"/>
      <c r="G155" s="14"/>
      <c r="H155" s="14"/>
      <c r="I155" s="14"/>
      <c r="J155" s="14"/>
      <c r="K155" s="13"/>
      <c r="L155" s="13"/>
      <c r="M155" s="837"/>
      <c r="N155" s="837"/>
      <c r="O155" s="837"/>
      <c r="P155" s="837"/>
      <c r="Q155" s="837"/>
      <c r="R155" s="837"/>
      <c r="S155" s="837"/>
      <c r="T155" s="837"/>
    </row>
    <row r="156" spans="1:20" ht="15">
      <c r="A156" s="852"/>
      <c r="B156" s="852"/>
      <c r="C156" s="852"/>
      <c r="D156" s="4"/>
      <c r="E156" s="4"/>
      <c r="F156" s="835"/>
      <c r="G156" s="14"/>
      <c r="H156" s="14"/>
      <c r="I156" s="14"/>
      <c r="J156" s="14"/>
      <c r="K156" s="13"/>
      <c r="L156" s="13"/>
      <c r="M156" s="837"/>
      <c r="N156" s="837"/>
      <c r="O156" s="837"/>
      <c r="P156" s="837"/>
      <c r="Q156" s="837"/>
      <c r="R156" s="837"/>
      <c r="S156" s="837"/>
      <c r="T156" s="837"/>
    </row>
    <row r="157" spans="1:20" ht="15">
      <c r="A157" s="852"/>
      <c r="B157" s="852"/>
      <c r="C157" s="852"/>
      <c r="D157" s="4"/>
      <c r="E157" s="4"/>
      <c r="F157" s="835"/>
      <c r="G157" s="14"/>
      <c r="H157" s="14"/>
      <c r="I157" s="14"/>
      <c r="J157" s="14"/>
      <c r="K157" s="13"/>
      <c r="L157" s="13"/>
      <c r="M157" s="837"/>
      <c r="N157" s="837"/>
      <c r="O157" s="837"/>
      <c r="P157" s="837"/>
      <c r="Q157" s="837"/>
      <c r="R157" s="837"/>
      <c r="S157" s="837"/>
      <c r="T157" s="837"/>
    </row>
    <row r="158" spans="1:20" ht="15">
      <c r="A158" s="852"/>
      <c r="B158" s="852"/>
      <c r="C158" s="852"/>
      <c r="D158" s="4"/>
      <c r="E158" s="4"/>
      <c r="F158" s="835"/>
      <c r="G158" s="14"/>
      <c r="H158" s="14"/>
      <c r="I158" s="14"/>
      <c r="J158" s="14"/>
      <c r="K158" s="13"/>
      <c r="L158" s="13"/>
      <c r="M158" s="837"/>
      <c r="N158" s="837"/>
      <c r="O158" s="837"/>
      <c r="P158" s="837"/>
      <c r="Q158" s="837"/>
      <c r="R158" s="837"/>
      <c r="S158" s="837"/>
      <c r="T158" s="837"/>
    </row>
    <row r="159" spans="1:20" ht="15">
      <c r="A159" s="852"/>
      <c r="B159" s="852"/>
      <c r="C159" s="852"/>
      <c r="D159" s="4"/>
      <c r="E159" s="4"/>
      <c r="F159" s="835"/>
      <c r="G159" s="14"/>
      <c r="H159" s="14"/>
      <c r="I159" s="14"/>
      <c r="J159" s="14"/>
      <c r="K159" s="13"/>
      <c r="L159" s="13"/>
      <c r="M159" s="837"/>
      <c r="N159" s="837"/>
      <c r="O159" s="837"/>
      <c r="P159" s="837"/>
      <c r="Q159" s="837"/>
      <c r="R159" s="837"/>
      <c r="S159" s="837"/>
      <c r="T159" s="837"/>
    </row>
    <row r="160" spans="1:20" ht="15">
      <c r="A160" s="852"/>
      <c r="B160" s="852"/>
      <c r="C160" s="852"/>
      <c r="D160" s="4"/>
      <c r="E160" s="4"/>
      <c r="F160" s="835"/>
      <c r="G160" s="14"/>
      <c r="H160" s="14"/>
      <c r="I160" s="14"/>
      <c r="J160" s="14"/>
      <c r="K160" s="13"/>
      <c r="L160" s="13"/>
      <c r="M160" s="837"/>
      <c r="N160" s="837"/>
      <c r="O160" s="837"/>
      <c r="P160" s="837"/>
      <c r="Q160" s="837"/>
      <c r="R160" s="837"/>
      <c r="S160" s="837"/>
      <c r="T160" s="837"/>
    </row>
    <row r="161" spans="1:22" ht="15">
      <c r="A161" s="852"/>
      <c r="B161" s="852"/>
      <c r="C161" s="852"/>
      <c r="D161" s="4"/>
      <c r="E161" s="4"/>
      <c r="F161" s="835"/>
      <c r="G161" s="14"/>
      <c r="H161" s="14"/>
      <c r="I161" s="14"/>
      <c r="J161" s="14"/>
      <c r="K161" s="13"/>
      <c r="L161" s="13"/>
      <c r="M161" s="837"/>
      <c r="N161" s="837"/>
      <c r="O161" s="837"/>
      <c r="P161" s="837"/>
      <c r="Q161" s="837"/>
      <c r="R161" s="837"/>
      <c r="S161" s="837"/>
      <c r="T161" s="837"/>
    </row>
    <row r="162" spans="1:22" ht="15">
      <c r="A162" s="852"/>
      <c r="B162" s="852"/>
      <c r="C162" s="852"/>
      <c r="D162" s="4"/>
      <c r="E162" s="4"/>
      <c r="F162" s="835"/>
      <c r="G162" s="14"/>
      <c r="H162" s="14"/>
      <c r="I162" s="14"/>
      <c r="J162" s="14"/>
      <c r="K162" s="13"/>
      <c r="L162" s="13"/>
      <c r="M162" s="837"/>
      <c r="N162" s="837"/>
      <c r="O162" s="837"/>
      <c r="P162" s="837"/>
      <c r="Q162" s="837"/>
      <c r="R162" s="837"/>
      <c r="S162" s="837"/>
      <c r="T162" s="837"/>
    </row>
    <row r="163" spans="1:22" ht="15">
      <c r="A163" s="852"/>
      <c r="B163" s="852"/>
      <c r="C163" s="852"/>
      <c r="D163" s="4"/>
      <c r="E163" s="4"/>
      <c r="F163" s="835"/>
      <c r="G163" s="14"/>
      <c r="H163" s="14"/>
      <c r="I163" s="14"/>
      <c r="J163" s="14"/>
      <c r="K163" s="13"/>
      <c r="L163" s="13"/>
      <c r="M163" s="837"/>
      <c r="N163" s="837"/>
      <c r="O163" s="837"/>
      <c r="P163" s="837"/>
      <c r="Q163" s="837"/>
      <c r="R163" s="837"/>
      <c r="S163" s="837"/>
      <c r="T163" s="837"/>
    </row>
    <row r="164" spans="1:22" ht="15">
      <c r="A164" s="852"/>
      <c r="B164" s="852"/>
      <c r="C164" s="852"/>
      <c r="D164" s="4"/>
      <c r="E164" s="4"/>
      <c r="F164" s="835"/>
      <c r="G164" s="14"/>
      <c r="H164" s="14"/>
      <c r="I164" s="14"/>
      <c r="J164" s="14"/>
      <c r="K164" s="13"/>
      <c r="L164" s="13"/>
      <c r="M164" s="837"/>
      <c r="N164" s="837"/>
      <c r="O164" s="837"/>
      <c r="P164" s="837"/>
      <c r="Q164" s="837"/>
      <c r="R164" s="837"/>
      <c r="S164" s="837"/>
      <c r="T164" s="837"/>
    </row>
    <row r="165" spans="1:22" ht="15">
      <c r="A165" s="852"/>
      <c r="B165" s="852"/>
      <c r="C165" s="852"/>
      <c r="D165" s="4"/>
      <c r="E165" s="4"/>
      <c r="F165" s="835"/>
      <c r="G165" s="14"/>
      <c r="H165" s="14"/>
      <c r="I165" s="14"/>
      <c r="J165" s="14"/>
      <c r="K165" s="13"/>
      <c r="L165" s="13"/>
      <c r="M165" s="837"/>
      <c r="N165" s="837"/>
      <c r="O165" s="837"/>
      <c r="P165" s="837"/>
      <c r="Q165" s="837"/>
      <c r="R165" s="837"/>
      <c r="S165" s="837"/>
      <c r="T165" s="837"/>
    </row>
    <row r="166" spans="1:22" ht="15">
      <c r="A166" s="852"/>
      <c r="B166" s="852"/>
      <c r="C166" s="852"/>
      <c r="D166" s="4"/>
      <c r="E166" s="4"/>
      <c r="F166" s="835"/>
      <c r="G166" s="14"/>
      <c r="H166" s="14"/>
      <c r="I166" s="14"/>
      <c r="J166" s="14"/>
      <c r="K166" s="13"/>
      <c r="L166" s="13"/>
      <c r="M166" s="837"/>
      <c r="N166" s="837"/>
      <c r="O166" s="837"/>
      <c r="P166" s="837"/>
      <c r="Q166" s="837"/>
      <c r="R166" s="837"/>
      <c r="S166" s="837"/>
      <c r="T166" s="837"/>
    </row>
    <row r="167" spans="1:22" ht="15">
      <c r="A167" s="852"/>
      <c r="B167" s="852"/>
      <c r="C167" s="852"/>
      <c r="D167" s="4"/>
      <c r="E167" s="4"/>
      <c r="F167" s="835"/>
      <c r="G167" s="14"/>
      <c r="H167" s="14"/>
      <c r="I167" s="14"/>
      <c r="J167" s="14"/>
      <c r="K167" s="13"/>
      <c r="L167" s="13"/>
      <c r="M167" s="837"/>
      <c r="N167" s="837"/>
      <c r="O167" s="837"/>
      <c r="P167" s="837"/>
      <c r="Q167" s="837"/>
      <c r="R167" s="837"/>
      <c r="S167" s="837"/>
      <c r="T167" s="837"/>
    </row>
    <row r="168" spans="1:22" ht="15">
      <c r="A168" s="852"/>
      <c r="B168" s="852"/>
      <c r="C168" s="852"/>
      <c r="D168" s="4"/>
      <c r="E168" s="4"/>
      <c r="F168" s="835"/>
      <c r="G168" s="14"/>
      <c r="H168" s="14"/>
      <c r="I168" s="14"/>
      <c r="J168" s="14"/>
      <c r="K168" s="13"/>
      <c r="L168" s="13"/>
      <c r="M168" s="837"/>
      <c r="N168" s="837"/>
      <c r="O168" s="837"/>
      <c r="P168" s="837"/>
      <c r="Q168" s="837"/>
      <c r="R168" s="837"/>
      <c r="S168" s="837"/>
      <c r="T168" s="837"/>
    </row>
    <row r="169" spans="1:22" ht="15">
      <c r="A169" s="852"/>
      <c r="B169" s="852"/>
      <c r="C169" s="852"/>
      <c r="D169" s="4"/>
      <c r="E169" s="4"/>
      <c r="F169" s="835"/>
      <c r="G169" s="14"/>
      <c r="H169" s="14"/>
      <c r="I169" s="14"/>
      <c r="J169" s="14"/>
      <c r="K169" s="13"/>
      <c r="L169" s="13"/>
      <c r="M169" s="837"/>
      <c r="N169" s="837"/>
      <c r="O169" s="837"/>
      <c r="P169" s="837"/>
      <c r="Q169" s="837"/>
      <c r="R169" s="837"/>
      <c r="S169" s="837"/>
      <c r="T169" s="837"/>
    </row>
    <row r="170" spans="1:22" ht="15">
      <c r="A170" s="852"/>
      <c r="B170" s="852"/>
      <c r="C170" s="852"/>
      <c r="D170" s="4"/>
      <c r="E170" s="4"/>
      <c r="F170" s="835"/>
      <c r="G170" s="14"/>
      <c r="H170" s="14"/>
      <c r="I170" s="14"/>
      <c r="J170" s="14"/>
      <c r="K170" s="13"/>
      <c r="L170" s="13"/>
      <c r="M170" s="837"/>
      <c r="N170" s="837"/>
      <c r="O170" s="837"/>
      <c r="P170" s="837"/>
      <c r="Q170" s="837"/>
      <c r="R170" s="837"/>
      <c r="S170" s="837"/>
      <c r="T170" s="837"/>
    </row>
    <row r="171" spans="1:22" ht="15">
      <c r="A171" s="852"/>
      <c r="B171" s="852"/>
      <c r="C171" s="852"/>
      <c r="D171" s="4"/>
      <c r="E171" s="4"/>
      <c r="F171" s="835"/>
      <c r="G171" s="14"/>
      <c r="H171" s="14"/>
      <c r="I171" s="14"/>
      <c r="J171" s="14"/>
      <c r="K171" s="13"/>
      <c r="L171" s="13"/>
      <c r="M171" s="837"/>
      <c r="N171" s="837"/>
      <c r="O171" s="837"/>
      <c r="P171" s="837"/>
      <c r="Q171" s="837"/>
      <c r="R171" s="837"/>
      <c r="S171" s="837"/>
      <c r="T171" s="837"/>
    </row>
    <row r="172" spans="1:22" ht="15">
      <c r="A172" s="852"/>
      <c r="B172" s="852"/>
      <c r="C172" s="852"/>
      <c r="D172" s="4"/>
      <c r="E172" s="4"/>
      <c r="F172" s="835"/>
      <c r="G172" s="14"/>
      <c r="H172" s="14"/>
      <c r="I172" s="14"/>
      <c r="J172" s="14"/>
      <c r="K172" s="13"/>
      <c r="L172" s="13"/>
      <c r="M172" s="837"/>
      <c r="N172" s="837"/>
      <c r="O172" s="837"/>
      <c r="P172" s="837"/>
      <c r="Q172" s="837"/>
      <c r="R172" s="837"/>
      <c r="S172" s="837"/>
      <c r="T172" s="837"/>
    </row>
    <row r="173" spans="1:22" ht="15">
      <c r="A173" s="852"/>
      <c r="B173" s="852"/>
      <c r="C173" s="852"/>
      <c r="D173" s="4"/>
      <c r="E173" s="4"/>
      <c r="F173" s="835"/>
      <c r="G173" s="14"/>
      <c r="H173" s="14"/>
      <c r="I173" s="14"/>
      <c r="J173" s="14"/>
      <c r="K173" s="13"/>
      <c r="L173" s="13"/>
      <c r="M173" s="837"/>
      <c r="N173" s="837"/>
      <c r="O173" s="837"/>
      <c r="P173" s="837"/>
      <c r="Q173" s="837"/>
      <c r="R173" s="837"/>
      <c r="S173" s="837"/>
      <c r="T173" s="837"/>
    </row>
    <row r="174" spans="1:22" ht="15">
      <c r="A174" s="852"/>
      <c r="B174" s="852"/>
      <c r="C174" s="852"/>
      <c r="D174" s="4"/>
      <c r="E174" s="4"/>
      <c r="F174" s="835"/>
      <c r="G174" s="14"/>
      <c r="H174" s="14"/>
      <c r="I174" s="14"/>
      <c r="J174" s="14"/>
      <c r="K174" s="13"/>
      <c r="L174" s="13"/>
      <c r="M174" s="837"/>
      <c r="N174" s="837"/>
      <c r="O174" s="837"/>
      <c r="P174" s="837"/>
      <c r="Q174" s="837"/>
      <c r="R174" s="837"/>
      <c r="S174" s="837"/>
      <c r="T174" s="837"/>
    </row>
    <row r="176" spans="1:22">
      <c r="A176" s="1236"/>
      <c r="B176" s="1236"/>
      <c r="C176" s="1236"/>
      <c r="D176" s="1236"/>
      <c r="E176" s="1236"/>
      <c r="F176" s="1236"/>
      <c r="G176" s="1236"/>
      <c r="H176" s="1236"/>
      <c r="I176" s="1236"/>
      <c r="J176" s="1236"/>
      <c r="K176" s="1236"/>
      <c r="L176" s="1236"/>
      <c r="M176" s="1236"/>
      <c r="N176" s="1236"/>
      <c r="O176" s="1236"/>
      <c r="P176" s="1236"/>
      <c r="Q176" s="1236"/>
      <c r="R176" s="1236"/>
      <c r="S176" s="1236"/>
      <c r="T176" s="1236"/>
      <c r="U176" s="1236"/>
      <c r="V176" s="1236"/>
    </row>
    <row r="177" spans="1:22">
      <c r="A177" s="825"/>
      <c r="B177" s="825"/>
      <c r="C177" s="825"/>
      <c r="D177" s="825"/>
      <c r="E177" s="825"/>
      <c r="F177" s="825"/>
      <c r="G177" s="825"/>
      <c r="H177" s="825"/>
      <c r="I177" s="825"/>
      <c r="J177" s="825"/>
      <c r="K177" s="825"/>
      <c r="L177" s="825"/>
      <c r="M177" s="851"/>
      <c r="N177" s="825"/>
      <c r="O177" s="825"/>
      <c r="P177" s="825"/>
      <c r="Q177" s="825"/>
      <c r="R177" s="825"/>
      <c r="S177" s="825"/>
      <c r="T177" s="825"/>
      <c r="U177" s="825"/>
      <c r="V177" s="825"/>
    </row>
    <row r="178" spans="1:22">
      <c r="A178" s="1236"/>
      <c r="B178" s="1236"/>
      <c r="C178" s="1236"/>
      <c r="D178" s="1236"/>
      <c r="E178" s="1236"/>
      <c r="F178" s="1236"/>
      <c r="G178" s="1236"/>
      <c r="H178" s="1236"/>
      <c r="I178" s="1236"/>
      <c r="J178" s="1236"/>
      <c r="K178" s="1236"/>
      <c r="L178" s="1236"/>
      <c r="M178" s="1236"/>
      <c r="N178" s="1236"/>
      <c r="O178" s="1236"/>
      <c r="P178" s="1236"/>
      <c r="Q178" s="1236"/>
      <c r="R178" s="1236"/>
      <c r="S178" s="1236"/>
      <c r="T178" s="1236"/>
      <c r="U178" s="1236"/>
      <c r="V178" s="1236"/>
    </row>
    <row r="179" spans="1:22">
      <c r="A179" s="833"/>
      <c r="B179" s="833"/>
      <c r="C179" s="833"/>
      <c r="D179" s="833"/>
      <c r="E179" s="833"/>
      <c r="F179" s="833"/>
      <c r="G179" s="833"/>
      <c r="H179" s="833"/>
      <c r="I179" s="833"/>
      <c r="J179" s="833"/>
      <c r="K179" s="833"/>
      <c r="L179" s="833"/>
      <c r="M179" s="21"/>
      <c r="N179" s="833"/>
      <c r="O179" s="833"/>
      <c r="P179" s="833"/>
      <c r="Q179" s="833"/>
      <c r="R179" s="833"/>
      <c r="S179" s="833"/>
      <c r="T179" s="833"/>
      <c r="U179" s="833"/>
      <c r="V179" s="833"/>
    </row>
    <row r="180" spans="1:22">
      <c r="A180" s="1236"/>
      <c r="B180" s="1236"/>
      <c r="C180" s="1236"/>
      <c r="D180" s="1236"/>
      <c r="E180" s="1236"/>
      <c r="F180" s="1236"/>
      <c r="G180" s="1236"/>
      <c r="H180" s="1236"/>
      <c r="I180" s="1236"/>
      <c r="J180" s="1236"/>
      <c r="K180" s="1236"/>
      <c r="L180" s="1236"/>
      <c r="M180" s="1236"/>
      <c r="N180" s="1236"/>
      <c r="O180" s="1236"/>
      <c r="P180" s="1236"/>
      <c r="Q180" s="1236"/>
      <c r="R180" s="1236"/>
      <c r="S180" s="1236"/>
      <c r="T180" s="1236"/>
      <c r="U180" s="1236"/>
      <c r="V180" s="1236"/>
    </row>
    <row r="181" spans="1:22">
      <c r="A181" s="1203"/>
      <c r="B181" s="1203"/>
      <c r="C181" s="1203"/>
      <c r="D181" s="1203"/>
      <c r="E181" s="1203"/>
      <c r="F181" s="1203"/>
      <c r="G181" s="1203"/>
      <c r="H181" s="1203"/>
      <c r="I181" s="1203"/>
      <c r="J181" s="1203"/>
      <c r="K181" s="1203"/>
      <c r="L181" s="1203"/>
      <c r="M181" s="1203"/>
      <c r="N181" s="1203"/>
      <c r="O181" s="1203"/>
      <c r="P181" s="1203"/>
      <c r="Q181" s="1203"/>
      <c r="R181" s="1203"/>
      <c r="S181" s="1203"/>
      <c r="T181" s="1203"/>
      <c r="U181" s="1203"/>
      <c r="V181" s="1203"/>
    </row>
    <row r="182" spans="1:22">
      <c r="A182" s="1203"/>
      <c r="B182" s="1203"/>
      <c r="C182" s="1203"/>
      <c r="D182" s="1203"/>
      <c r="E182" s="1203"/>
      <c r="F182" s="1203"/>
      <c r="G182" s="1203"/>
      <c r="H182" s="1203"/>
      <c r="I182" s="1203"/>
      <c r="J182" s="1203"/>
      <c r="K182" s="1203"/>
      <c r="L182" s="1203"/>
      <c r="M182" s="1203"/>
      <c r="N182" s="1203"/>
      <c r="O182" s="1203"/>
      <c r="P182" s="1203"/>
      <c r="Q182" s="1203"/>
      <c r="R182" s="1203"/>
      <c r="S182" s="1203"/>
      <c r="T182" s="1203"/>
      <c r="U182" s="1203"/>
      <c r="V182" s="1203"/>
    </row>
    <row r="183" spans="1:22">
      <c r="A183" s="1203"/>
      <c r="B183" s="1203"/>
      <c r="C183" s="1203"/>
      <c r="D183" s="1203"/>
      <c r="E183" s="1203"/>
      <c r="F183" s="1203"/>
      <c r="G183" s="1203"/>
      <c r="H183" s="1203"/>
      <c r="I183" s="1203"/>
      <c r="J183" s="1203"/>
      <c r="K183" s="1203"/>
      <c r="L183" s="1203"/>
      <c r="M183" s="1203"/>
      <c r="N183" s="1203"/>
      <c r="O183" s="1203"/>
      <c r="P183" s="1203"/>
      <c r="Q183" s="1203"/>
      <c r="R183" s="1203"/>
      <c r="S183" s="1203"/>
      <c r="T183" s="1203"/>
      <c r="U183" s="1203"/>
      <c r="V183" s="1203"/>
    </row>
    <row r="184" spans="1:22">
      <c r="A184" s="825"/>
      <c r="B184" s="825"/>
      <c r="C184" s="825"/>
      <c r="D184" s="825"/>
      <c r="E184" s="825"/>
      <c r="F184" s="825"/>
      <c r="G184" s="825"/>
      <c r="H184" s="825"/>
      <c r="I184" s="825"/>
      <c r="J184" s="825"/>
      <c r="K184" s="825"/>
      <c r="L184" s="825"/>
      <c r="M184" s="851"/>
      <c r="N184" s="825"/>
      <c r="O184" s="825"/>
      <c r="P184" s="825"/>
      <c r="Q184" s="825"/>
      <c r="R184" s="825"/>
      <c r="S184" s="825"/>
      <c r="T184" s="825"/>
      <c r="U184" s="825"/>
      <c r="V184" s="825"/>
    </row>
    <row r="185" spans="1:22">
      <c r="A185" s="1203"/>
      <c r="B185" s="1203"/>
      <c r="C185" s="1203"/>
      <c r="D185" s="1203"/>
      <c r="E185" s="1203"/>
      <c r="F185" s="1203"/>
      <c r="G185" s="1203"/>
      <c r="H185" s="1203"/>
      <c r="I185" s="1203"/>
      <c r="J185" s="1203"/>
      <c r="K185" s="1203"/>
      <c r="L185" s="1203"/>
      <c r="M185" s="1203"/>
      <c r="N185" s="1203"/>
      <c r="O185" s="1203"/>
      <c r="P185" s="1203"/>
      <c r="Q185" s="1203"/>
      <c r="R185" s="1203"/>
      <c r="S185" s="1203"/>
      <c r="T185" s="1203"/>
      <c r="U185" s="1203"/>
      <c r="V185" s="1203"/>
    </row>
    <row r="186" spans="1:22">
      <c r="A186" s="1203"/>
      <c r="B186" s="1203"/>
      <c r="C186" s="1203"/>
      <c r="D186" s="1203"/>
      <c r="E186" s="1203"/>
      <c r="F186" s="1203"/>
      <c r="G186" s="1203"/>
      <c r="H186" s="1203"/>
      <c r="I186" s="1203"/>
      <c r="J186" s="1203"/>
      <c r="K186" s="1203"/>
      <c r="L186" s="1203"/>
      <c r="M186" s="1203"/>
      <c r="N186" s="1203"/>
      <c r="O186" s="1203"/>
      <c r="P186" s="1203"/>
      <c r="Q186" s="1203"/>
      <c r="R186" s="1203"/>
      <c r="S186" s="1203"/>
      <c r="T186" s="1203"/>
      <c r="U186" s="1203"/>
      <c r="V186" s="1203"/>
    </row>
    <row r="187" spans="1:22">
      <c r="A187" s="1203"/>
      <c r="B187" s="1203"/>
      <c r="C187" s="1203"/>
      <c r="D187" s="1203"/>
      <c r="E187" s="1203"/>
      <c r="F187" s="1203"/>
      <c r="G187" s="1203"/>
      <c r="H187" s="1203"/>
      <c r="I187" s="1203"/>
      <c r="J187" s="1203"/>
      <c r="K187" s="1203"/>
      <c r="L187" s="1203"/>
      <c r="M187" s="1203"/>
      <c r="N187" s="1203"/>
      <c r="O187" s="1203"/>
      <c r="P187" s="1203"/>
      <c r="Q187" s="1203"/>
      <c r="R187" s="1203"/>
      <c r="S187" s="1203"/>
      <c r="T187" s="1203"/>
      <c r="U187" s="1203"/>
      <c r="V187" s="1203"/>
    </row>
    <row r="188" spans="1:22">
      <c r="A188" s="833"/>
      <c r="B188" s="833"/>
      <c r="C188" s="833"/>
      <c r="D188" s="833"/>
      <c r="E188" s="833"/>
      <c r="F188" s="833"/>
      <c r="G188" s="833"/>
      <c r="H188" s="833"/>
      <c r="I188" s="833"/>
      <c r="J188" s="833"/>
      <c r="K188" s="833"/>
      <c r="L188" s="833"/>
      <c r="M188" s="21"/>
      <c r="N188" s="833"/>
      <c r="O188" s="833"/>
      <c r="P188" s="833"/>
      <c r="Q188" s="833"/>
      <c r="R188" s="833"/>
      <c r="S188" s="833"/>
      <c r="T188" s="833"/>
      <c r="U188" s="833"/>
      <c r="V188" s="833"/>
    </row>
    <row r="189" spans="1:22">
      <c r="A189" s="1236"/>
      <c r="B189" s="1236"/>
      <c r="C189" s="1236"/>
      <c r="D189" s="1236"/>
      <c r="E189" s="1236"/>
      <c r="F189" s="1236"/>
      <c r="G189" s="1236"/>
      <c r="H189" s="1236"/>
      <c r="I189" s="1236"/>
      <c r="J189" s="1236"/>
      <c r="K189" s="1236"/>
      <c r="L189" s="1236"/>
      <c r="M189" s="1236"/>
      <c r="N189" s="1236"/>
      <c r="O189" s="1236"/>
      <c r="P189" s="1236"/>
      <c r="Q189" s="1236"/>
      <c r="R189" s="1236"/>
      <c r="S189" s="1236"/>
      <c r="T189" s="1236"/>
      <c r="U189" s="1236"/>
      <c r="V189" s="1236"/>
    </row>
    <row r="190" spans="1:22">
      <c r="A190" s="1203"/>
      <c r="B190" s="1203"/>
      <c r="C190" s="1203"/>
      <c r="D190" s="1203"/>
      <c r="E190" s="1203"/>
      <c r="F190" s="1203"/>
      <c r="G190" s="1203"/>
      <c r="H190" s="1203"/>
      <c r="I190" s="1203"/>
      <c r="J190" s="1203"/>
      <c r="K190" s="1203"/>
      <c r="L190" s="1203"/>
      <c r="M190" s="1203"/>
      <c r="N190" s="1203"/>
      <c r="O190" s="1203"/>
      <c r="P190" s="1203"/>
      <c r="Q190" s="1203"/>
      <c r="R190" s="1203"/>
      <c r="S190" s="1203"/>
      <c r="T190" s="1203"/>
      <c r="U190" s="1203"/>
      <c r="V190" s="1203"/>
    </row>
    <row r="191" spans="1:22">
      <c r="A191" s="1203"/>
      <c r="B191" s="1203"/>
      <c r="C191" s="1203"/>
      <c r="D191" s="1203"/>
      <c r="E191" s="1203"/>
      <c r="F191" s="1203"/>
      <c r="G191" s="1203"/>
      <c r="H191" s="1203"/>
      <c r="I191" s="1203"/>
      <c r="J191" s="1203"/>
      <c r="K191" s="1203"/>
      <c r="L191" s="1203"/>
      <c r="M191" s="1203"/>
      <c r="N191" s="1203"/>
      <c r="O191" s="1203"/>
      <c r="P191" s="1203"/>
      <c r="Q191" s="1203"/>
      <c r="R191" s="1203"/>
      <c r="S191" s="1203"/>
      <c r="T191" s="1203"/>
      <c r="U191" s="1203"/>
      <c r="V191" s="1203"/>
    </row>
    <row r="192" spans="1:22">
      <c r="A192" s="825"/>
      <c r="B192" s="825"/>
      <c r="C192" s="825"/>
      <c r="D192" s="825"/>
      <c r="E192" s="825"/>
      <c r="F192" s="825"/>
      <c r="G192" s="825"/>
      <c r="H192" s="825"/>
      <c r="I192" s="825"/>
      <c r="J192" s="825"/>
      <c r="K192" s="825"/>
      <c r="L192" s="825"/>
      <c r="M192" s="851"/>
      <c r="N192" s="825"/>
      <c r="O192" s="825"/>
      <c r="P192" s="825"/>
      <c r="Q192" s="825"/>
      <c r="R192" s="825"/>
      <c r="S192" s="825"/>
      <c r="T192" s="825"/>
      <c r="U192" s="825"/>
      <c r="V192" s="825"/>
    </row>
    <row r="193" spans="1:22">
      <c r="A193" s="1203"/>
      <c r="B193" s="1203"/>
      <c r="C193" s="1203"/>
      <c r="D193" s="1203"/>
      <c r="E193" s="1203"/>
      <c r="F193" s="1203"/>
      <c r="G193" s="1203"/>
      <c r="H193" s="1203"/>
      <c r="I193" s="1203"/>
      <c r="J193" s="1203"/>
      <c r="K193" s="1203"/>
      <c r="L193" s="1203"/>
      <c r="M193" s="1203"/>
      <c r="N193" s="1203"/>
      <c r="O193" s="1203"/>
      <c r="P193" s="1203"/>
      <c r="Q193" s="1203"/>
      <c r="R193" s="1203"/>
      <c r="S193" s="1203"/>
      <c r="T193" s="1203"/>
      <c r="U193" s="1203"/>
      <c r="V193" s="1203"/>
    </row>
    <row r="194" spans="1:22">
      <c r="A194" s="825"/>
      <c r="B194" s="825"/>
      <c r="C194" s="825"/>
      <c r="D194" s="825"/>
      <c r="E194" s="825"/>
      <c r="F194" s="825"/>
      <c r="G194" s="825"/>
      <c r="H194" s="825"/>
      <c r="I194" s="825"/>
      <c r="J194" s="825"/>
      <c r="K194" s="825"/>
      <c r="L194" s="825"/>
      <c r="M194" s="851"/>
      <c r="N194" s="825"/>
      <c r="O194" s="825"/>
      <c r="P194" s="825"/>
      <c r="Q194" s="825"/>
      <c r="R194" s="825"/>
      <c r="S194" s="825"/>
      <c r="T194" s="825"/>
      <c r="U194" s="825"/>
      <c r="V194" s="825"/>
    </row>
    <row r="195" spans="1:22">
      <c r="A195" s="1203"/>
      <c r="B195" s="1203"/>
      <c r="C195" s="1203"/>
      <c r="D195" s="1203"/>
      <c r="E195" s="1203"/>
      <c r="F195" s="1203"/>
      <c r="G195" s="1203"/>
      <c r="H195" s="1203"/>
      <c r="I195" s="1203"/>
      <c r="J195" s="1203"/>
      <c r="K195" s="1203"/>
      <c r="L195" s="1203"/>
      <c r="M195" s="1203"/>
      <c r="N195" s="1203"/>
      <c r="O195" s="1203"/>
      <c r="P195" s="1203"/>
      <c r="Q195" s="1203"/>
      <c r="R195" s="1203"/>
      <c r="S195" s="1203"/>
      <c r="T195" s="1203"/>
      <c r="U195" s="1203"/>
      <c r="V195" s="1203"/>
    </row>
    <row r="196" spans="1:22">
      <c r="A196" s="1203"/>
      <c r="B196" s="1203"/>
      <c r="C196" s="1203"/>
      <c r="D196" s="1203"/>
      <c r="E196" s="1203"/>
      <c r="F196" s="1203"/>
      <c r="G196" s="1203"/>
      <c r="H196" s="1203"/>
      <c r="I196" s="1203"/>
      <c r="J196" s="1203"/>
      <c r="K196" s="1203"/>
      <c r="L196" s="1203"/>
      <c r="M196" s="1203"/>
      <c r="N196" s="1203"/>
      <c r="O196" s="1203"/>
      <c r="P196" s="1203"/>
      <c r="Q196" s="1203"/>
      <c r="R196" s="1203"/>
      <c r="S196" s="1203"/>
      <c r="T196" s="1203"/>
      <c r="U196" s="1203"/>
      <c r="V196" s="1203"/>
    </row>
    <row r="197" spans="1:22">
      <c r="A197" s="825"/>
      <c r="B197" s="825"/>
      <c r="C197" s="825"/>
      <c r="D197" s="825"/>
      <c r="E197" s="825"/>
      <c r="F197" s="825"/>
      <c r="G197" s="825"/>
      <c r="H197" s="825"/>
      <c r="I197" s="825"/>
      <c r="J197" s="825"/>
      <c r="K197" s="825"/>
      <c r="L197" s="825"/>
      <c r="M197" s="851"/>
      <c r="N197" s="825"/>
      <c r="O197" s="825"/>
      <c r="P197" s="825"/>
      <c r="Q197" s="825"/>
      <c r="R197" s="825"/>
      <c r="S197" s="825"/>
      <c r="T197" s="825"/>
      <c r="U197" s="825"/>
      <c r="V197" s="825"/>
    </row>
    <row r="198" spans="1:22">
      <c r="A198" s="1203"/>
      <c r="B198" s="1203"/>
      <c r="C198" s="1203"/>
      <c r="D198" s="1203"/>
      <c r="E198" s="1203"/>
      <c r="F198" s="1203"/>
      <c r="G198" s="1203"/>
      <c r="H198" s="1203"/>
      <c r="I198" s="1203"/>
      <c r="J198" s="1203"/>
      <c r="K198" s="1203"/>
      <c r="L198" s="1203"/>
      <c r="M198" s="1203"/>
      <c r="N198" s="1203"/>
      <c r="O198" s="1203"/>
      <c r="P198" s="1203"/>
      <c r="Q198" s="1203"/>
      <c r="R198" s="1203"/>
      <c r="S198" s="1203"/>
      <c r="T198" s="1203"/>
      <c r="U198" s="1203"/>
      <c r="V198" s="1203"/>
    </row>
    <row r="798" spans="4:9">
      <c r="D798" s="853"/>
      <c r="E798" s="853"/>
      <c r="F798" s="853" t="s">
        <v>309</v>
      </c>
      <c r="H798" s="853"/>
      <c r="I798" s="853"/>
    </row>
  </sheetData>
  <mergeCells count="228">
    <mergeCell ref="A1:V1"/>
    <mergeCell ref="A2:V2"/>
    <mergeCell ref="A4:A8"/>
    <mergeCell ref="B4:I5"/>
    <mergeCell ref="J4:N5"/>
    <mergeCell ref="O4:R5"/>
    <mergeCell ref="S4:W5"/>
    <mergeCell ref="B6:B8"/>
    <mergeCell ref="C6:C8"/>
    <mergeCell ref="D6:D8"/>
    <mergeCell ref="W6:W8"/>
    <mergeCell ref="R6:R8"/>
    <mergeCell ref="S6:S8"/>
    <mergeCell ref="T6:T8"/>
    <mergeCell ref="U6:U8"/>
    <mergeCell ref="V6:V8"/>
    <mergeCell ref="L6:L8"/>
    <mergeCell ref="M6:N8"/>
    <mergeCell ref="O6:O8"/>
    <mergeCell ref="P6:P8"/>
    <mergeCell ref="Q6:Q8"/>
    <mergeCell ref="E6:E8"/>
    <mergeCell ref="F6:F8"/>
    <mergeCell ref="G6:G8"/>
    <mergeCell ref="H6:I8"/>
    <mergeCell ref="J6:J8"/>
    <mergeCell ref="K6:K8"/>
    <mergeCell ref="V11:V12"/>
    <mergeCell ref="P11:P12"/>
    <mergeCell ref="Q11:Q12"/>
    <mergeCell ref="R11:R12"/>
    <mergeCell ref="S11:S12"/>
    <mergeCell ref="R9:R10"/>
    <mergeCell ref="S9:S10"/>
    <mergeCell ref="A9:A13"/>
    <mergeCell ref="B9:B13"/>
    <mergeCell ref="O9:O10"/>
    <mergeCell ref="P9:P10"/>
    <mergeCell ref="Q9:Q10"/>
    <mergeCell ref="I10:I11"/>
    <mergeCell ref="J10:J11"/>
    <mergeCell ref="K10:K11"/>
    <mergeCell ref="L10:L11"/>
    <mergeCell ref="M10:M11"/>
    <mergeCell ref="O24:O28"/>
    <mergeCell ref="T9:T10"/>
    <mergeCell ref="U9:U10"/>
    <mergeCell ref="V9:V10"/>
    <mergeCell ref="C10:C11"/>
    <mergeCell ref="D10:D11"/>
    <mergeCell ref="E10:E11"/>
    <mergeCell ref="F10:F11"/>
    <mergeCell ref="G10:G11"/>
    <mergeCell ref="N10:N11"/>
    <mergeCell ref="O11:O12"/>
    <mergeCell ref="H10:H11"/>
    <mergeCell ref="S15:S16"/>
    <mergeCell ref="T15:T16"/>
    <mergeCell ref="U15:U16"/>
    <mergeCell ref="V15:V16"/>
    <mergeCell ref="C18:C23"/>
    <mergeCell ref="D18:D23"/>
    <mergeCell ref="E18:E23"/>
    <mergeCell ref="F18:F23"/>
    <mergeCell ref="G18:G23"/>
    <mergeCell ref="H18:H23"/>
    <mergeCell ref="T11:T12"/>
    <mergeCell ref="U11:U12"/>
    <mergeCell ref="H15:H16"/>
    <mergeCell ref="I15:I16"/>
    <mergeCell ref="O15:O16"/>
    <mergeCell ref="P15:P16"/>
    <mergeCell ref="Q15:Q16"/>
    <mergeCell ref="R15:R16"/>
    <mergeCell ref="O18:O23"/>
    <mergeCell ref="P18:P23"/>
    <mergeCell ref="Q18:Q23"/>
    <mergeCell ref="R18:R23"/>
    <mergeCell ref="I18:I23"/>
    <mergeCell ref="J18:J23"/>
    <mergeCell ref="K18:K23"/>
    <mergeCell ref="L18:L23"/>
    <mergeCell ref="M18:M23"/>
    <mergeCell ref="N18:N23"/>
    <mergeCell ref="P24:P28"/>
    <mergeCell ref="Q24:Q28"/>
    <mergeCell ref="R24:R28"/>
    <mergeCell ref="A40:A45"/>
    <mergeCell ref="B40:B45"/>
    <mergeCell ref="I24:I28"/>
    <mergeCell ref="J24:J28"/>
    <mergeCell ref="K24:K28"/>
    <mergeCell ref="L24:L28"/>
    <mergeCell ref="M24:M28"/>
    <mergeCell ref="N24:N28"/>
    <mergeCell ref="A14:A31"/>
    <mergeCell ref="B14:B31"/>
    <mergeCell ref="C15:C16"/>
    <mergeCell ref="D15:D16"/>
    <mergeCell ref="E15:E16"/>
    <mergeCell ref="F15:F16"/>
    <mergeCell ref="G15:G16"/>
    <mergeCell ref="C24:C28"/>
    <mergeCell ref="D24:D28"/>
    <mergeCell ref="E24:E28"/>
    <mergeCell ref="F24:F28"/>
    <mergeCell ref="G24:G28"/>
    <mergeCell ref="H24:H28"/>
    <mergeCell ref="A65:V65"/>
    <mergeCell ref="A66:V66"/>
    <mergeCell ref="A67:V67"/>
    <mergeCell ref="A68:V68"/>
    <mergeCell ref="A69:V69"/>
    <mergeCell ref="A70:V70"/>
    <mergeCell ref="W53:W56"/>
    <mergeCell ref="S60:T60"/>
    <mergeCell ref="O61:P61"/>
    <mergeCell ref="A62:V62"/>
    <mergeCell ref="A63:V63"/>
    <mergeCell ref="A64:V64"/>
    <mergeCell ref="A46:A57"/>
    <mergeCell ref="B46:B57"/>
    <mergeCell ref="T46:T47"/>
    <mergeCell ref="K49:K50"/>
    <mergeCell ref="O50:P50"/>
    <mergeCell ref="V53:V56"/>
    <mergeCell ref="A77:V77"/>
    <mergeCell ref="A78:V78"/>
    <mergeCell ref="A79:V79"/>
    <mergeCell ref="A80:V80"/>
    <mergeCell ref="A81:V81"/>
    <mergeCell ref="A82:V83"/>
    <mergeCell ref="A71:V71"/>
    <mergeCell ref="A72:V72"/>
    <mergeCell ref="A73:V73"/>
    <mergeCell ref="A74:V74"/>
    <mergeCell ref="A75:V75"/>
    <mergeCell ref="A76:V76"/>
    <mergeCell ref="A91:V92"/>
    <mergeCell ref="A93:V93"/>
    <mergeCell ref="A94:V95"/>
    <mergeCell ref="A96:V96"/>
    <mergeCell ref="A97:V98"/>
    <mergeCell ref="A99:V99"/>
    <mergeCell ref="A84:V84"/>
    <mergeCell ref="A85:V86"/>
    <mergeCell ref="A87:V87"/>
    <mergeCell ref="A88:V88"/>
    <mergeCell ref="A89:V89"/>
    <mergeCell ref="A90:V90"/>
    <mergeCell ref="A108:V109"/>
    <mergeCell ref="A110:V111"/>
    <mergeCell ref="A112:V114"/>
    <mergeCell ref="A115:V115"/>
    <mergeCell ref="A116:V116"/>
    <mergeCell ref="A117:V117"/>
    <mergeCell ref="A100:V100"/>
    <mergeCell ref="A101:V102"/>
    <mergeCell ref="A103:V103"/>
    <mergeCell ref="A104:V105"/>
    <mergeCell ref="A106:V106"/>
    <mergeCell ref="A107:V107"/>
    <mergeCell ref="K124:L125"/>
    <mergeCell ref="M124:Q124"/>
    <mergeCell ref="R124:U124"/>
    <mergeCell ref="C125:D125"/>
    <mergeCell ref="M125:N125"/>
    <mergeCell ref="P125:Q125"/>
    <mergeCell ref="A118:V118"/>
    <mergeCell ref="A119:V119"/>
    <mergeCell ref="A120:V120"/>
    <mergeCell ref="A122:U122"/>
    <mergeCell ref="A124:A125"/>
    <mergeCell ref="B124:B125"/>
    <mergeCell ref="C124:F124"/>
    <mergeCell ref="G124:G125"/>
    <mergeCell ref="H124:I125"/>
    <mergeCell ref="J124:J125"/>
    <mergeCell ref="P126:Q128"/>
    <mergeCell ref="P129:Q129"/>
    <mergeCell ref="A130:A131"/>
    <mergeCell ref="B130:B131"/>
    <mergeCell ref="C130:D131"/>
    <mergeCell ref="E130:E131"/>
    <mergeCell ref="F130:F131"/>
    <mergeCell ref="G130:G131"/>
    <mergeCell ref="H130:I131"/>
    <mergeCell ref="J130:J131"/>
    <mergeCell ref="H126:I129"/>
    <mergeCell ref="J126:J129"/>
    <mergeCell ref="K126:L129"/>
    <mergeCell ref="M126:M128"/>
    <mergeCell ref="N126:N128"/>
    <mergeCell ref="O126:O128"/>
    <mergeCell ref="A126:A129"/>
    <mergeCell ref="B126:B129"/>
    <mergeCell ref="C126:D129"/>
    <mergeCell ref="E126:E129"/>
    <mergeCell ref="F126:F129"/>
    <mergeCell ref="G126:G129"/>
    <mergeCell ref="R133:T133"/>
    <mergeCell ref="A136:U136"/>
    <mergeCell ref="A137:U137"/>
    <mergeCell ref="A138:U138"/>
    <mergeCell ref="A139:U139"/>
    <mergeCell ref="A140:U140"/>
    <mergeCell ref="K130:L131"/>
    <mergeCell ref="P130:Q130"/>
    <mergeCell ref="P131:Q131"/>
    <mergeCell ref="A133:C133"/>
    <mergeCell ref="G133:H133"/>
    <mergeCell ref="I133:J133"/>
    <mergeCell ref="L133:M133"/>
    <mergeCell ref="N133:O133"/>
    <mergeCell ref="A195:V196"/>
    <mergeCell ref="A198:V198"/>
    <mergeCell ref="A182:V183"/>
    <mergeCell ref="A185:V185"/>
    <mergeCell ref="A186:V187"/>
    <mergeCell ref="A189:V189"/>
    <mergeCell ref="A190:V191"/>
    <mergeCell ref="A193:V193"/>
    <mergeCell ref="A141:U141"/>
    <mergeCell ref="A142:U142"/>
    <mergeCell ref="A176:V176"/>
    <mergeCell ref="A178:V178"/>
    <mergeCell ref="A180:V180"/>
    <mergeCell ref="A181:V181"/>
  </mergeCells>
  <printOptions horizontalCentered="1"/>
  <pageMargins left="0.25" right="0.25" top="0.5" bottom="0.5" header="0" footer="0"/>
  <pageSetup paperSize="5" scale="46" fitToHeight="5" orientation="landscape" r:id="rId1"/>
  <headerFooter>
    <oddFooter>&amp;RPage &amp;P of &amp;N</oddFooter>
  </headerFooter>
  <rowBreaks count="2" manualBreakCount="2">
    <brk id="61" max="22" man="1"/>
    <brk id="120" max="2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0"/>
  <sheetViews>
    <sheetView view="pageBreakPreview" zoomScale="85" zoomScaleNormal="85" zoomScaleSheetLayoutView="85" workbookViewId="0">
      <selection activeCell="B19" sqref="B19:I19"/>
    </sheetView>
  </sheetViews>
  <sheetFormatPr defaultColWidth="9.140625" defaultRowHeight="14.25"/>
  <cols>
    <col min="1" max="1" width="2.7109375" style="852" customWidth="1"/>
    <col min="2" max="2" width="12.7109375" style="470" customWidth="1"/>
    <col min="3" max="3" width="2.7109375" style="470" customWidth="1"/>
    <col min="4" max="4" width="26.7109375" style="77" customWidth="1"/>
    <col min="5" max="5" width="30.85546875" style="852" customWidth="1"/>
    <col min="6" max="6" width="28.7109375" style="78" customWidth="1"/>
    <col min="7" max="7" width="30.42578125" style="828" customWidth="1"/>
    <col min="8" max="8" width="24.42578125" style="828" customWidth="1"/>
    <col min="9" max="9" width="28.28515625" style="852" customWidth="1"/>
    <col min="10" max="16384" width="9.140625" style="852"/>
  </cols>
  <sheetData>
    <row r="1" spans="2:12" ht="15">
      <c r="B1" s="1520" t="s">
        <v>620</v>
      </c>
      <c r="C1" s="1520"/>
      <c r="D1" s="1520"/>
      <c r="E1" s="1520"/>
      <c r="F1" s="1520"/>
      <c r="G1" s="1075"/>
      <c r="H1" s="1075"/>
      <c r="I1" s="1075"/>
    </row>
    <row r="2" spans="2:12" ht="15">
      <c r="B2" s="1520" t="s">
        <v>331</v>
      </c>
      <c r="C2" s="1520"/>
      <c r="D2" s="1520"/>
      <c r="E2" s="1520"/>
      <c r="F2" s="1520"/>
      <c r="G2" s="1075"/>
      <c r="H2" s="1075"/>
      <c r="I2" s="1075"/>
    </row>
    <row r="3" spans="2:12" ht="15.75" thickBot="1">
      <c r="B3" s="1075"/>
      <c r="C3" s="1076"/>
      <c r="D3" s="1075"/>
      <c r="E3" s="1075"/>
      <c r="F3" s="1075"/>
      <c r="G3" s="1075"/>
      <c r="H3" s="1075"/>
    </row>
    <row r="4" spans="2:12" s="31" customFormat="1" ht="39.75" customHeight="1">
      <c r="B4" s="1521" t="s">
        <v>0</v>
      </c>
      <c r="C4" s="1522"/>
      <c r="D4" s="1077" t="s">
        <v>621</v>
      </c>
      <c r="E4" s="196" t="s">
        <v>330</v>
      </c>
      <c r="F4" s="1078" t="s">
        <v>622</v>
      </c>
    </row>
    <row r="5" spans="2:12" s="824" customFormat="1" ht="30" customHeight="1">
      <c r="B5" s="1079" t="s">
        <v>623</v>
      </c>
      <c r="C5" s="1080">
        <v>3</v>
      </c>
      <c r="D5" s="1081">
        <v>28.048999999999999</v>
      </c>
      <c r="E5" s="621">
        <v>58392078</v>
      </c>
      <c r="F5" s="1082">
        <v>1637839843.6800001</v>
      </c>
      <c r="G5" s="207"/>
      <c r="H5" s="296"/>
      <c r="I5" s="271"/>
    </row>
    <row r="6" spans="2:12" s="824" customFormat="1" ht="30" customHeight="1">
      <c r="B6" s="1083" t="s">
        <v>2094</v>
      </c>
      <c r="C6" s="1080">
        <v>4</v>
      </c>
      <c r="D6" s="1084">
        <v>34.646099999999997</v>
      </c>
      <c r="E6" s="621">
        <v>110336510</v>
      </c>
      <c r="F6" s="1085">
        <v>3822724831.6700001</v>
      </c>
      <c r="H6" s="296"/>
      <c r="I6" s="31"/>
    </row>
    <row r="7" spans="2:12" s="824" customFormat="1" ht="30" customHeight="1">
      <c r="B7" s="1083"/>
      <c r="C7" s="1080"/>
      <c r="D7" s="1084"/>
      <c r="E7" s="1086"/>
      <c r="F7" s="1085"/>
      <c r="H7" s="301"/>
      <c r="I7" s="301"/>
    </row>
    <row r="8" spans="2:12" s="824" customFormat="1" ht="30" customHeight="1">
      <c r="B8" s="1087"/>
      <c r="C8" s="1088"/>
      <c r="D8" s="1089"/>
      <c r="E8" s="1090"/>
      <c r="F8" s="1091"/>
      <c r="H8" s="301"/>
      <c r="I8" s="31"/>
    </row>
    <row r="9" spans="2:12" s="824" customFormat="1" ht="30" customHeight="1" thickBot="1">
      <c r="B9" s="1092"/>
      <c r="C9" s="1093"/>
      <c r="D9" s="1094"/>
      <c r="E9" s="1095"/>
      <c r="F9" s="1096"/>
      <c r="H9" s="272"/>
      <c r="I9" s="31"/>
    </row>
    <row r="10" spans="2:12" s="824" customFormat="1" ht="30" customHeight="1" thickBot="1">
      <c r="B10" s="195"/>
      <c r="C10" s="195"/>
      <c r="E10" s="1097" t="s">
        <v>329</v>
      </c>
      <c r="F10" s="1098">
        <f>SUM(F5:F9)</f>
        <v>5460564675.3500004</v>
      </c>
      <c r="G10" s="1099"/>
      <c r="H10" s="1100"/>
      <c r="K10" s="31"/>
      <c r="L10" s="31"/>
    </row>
    <row r="11" spans="2:12" s="824" customFormat="1" ht="15" thickTop="1">
      <c r="C11" s="826"/>
      <c r="E11" s="194"/>
      <c r="F11" s="31"/>
    </row>
    <row r="12" spans="2:12" s="824" customFormat="1">
      <c r="C12" s="826"/>
      <c r="E12" s="194"/>
      <c r="F12" s="31"/>
    </row>
    <row r="13" spans="2:12" s="824" customFormat="1">
      <c r="B13" s="1204" t="s">
        <v>624</v>
      </c>
      <c r="C13" s="1204"/>
      <c r="D13" s="1204"/>
      <c r="E13" s="1204"/>
      <c r="F13" s="1204"/>
      <c r="G13" s="1204"/>
      <c r="H13" s="1204"/>
      <c r="I13" s="1204"/>
    </row>
    <row r="14" spans="2:12" s="824" customFormat="1">
      <c r="B14" s="1205" t="s">
        <v>625</v>
      </c>
      <c r="C14" s="1205"/>
      <c r="D14" s="1205"/>
      <c r="E14" s="1205"/>
      <c r="F14" s="1205"/>
      <c r="G14" s="1205"/>
      <c r="H14" s="1205"/>
      <c r="I14" s="1205"/>
    </row>
    <row r="15" spans="2:12" s="824" customFormat="1" ht="33" customHeight="1">
      <c r="B15" s="1296" t="s">
        <v>626</v>
      </c>
      <c r="C15" s="1296"/>
      <c r="D15" s="1296"/>
      <c r="E15" s="1296"/>
      <c r="F15" s="1296"/>
      <c r="G15" s="1296"/>
      <c r="H15" s="1296"/>
      <c r="I15" s="1296"/>
    </row>
    <row r="16" spans="2:12" s="824" customFormat="1" ht="47.25" customHeight="1">
      <c r="B16" s="1296" t="s">
        <v>2095</v>
      </c>
      <c r="C16" s="1296"/>
      <c r="D16" s="1296"/>
      <c r="E16" s="1296"/>
      <c r="F16" s="1296"/>
      <c r="G16" s="1296"/>
      <c r="H16" s="1296"/>
      <c r="I16" s="1296"/>
    </row>
    <row r="17" spans="2:9" s="824" customFormat="1" ht="14.25" customHeight="1">
      <c r="B17" s="1296"/>
      <c r="C17" s="1296"/>
      <c r="D17" s="1296"/>
      <c r="E17" s="1296"/>
      <c r="F17" s="1296"/>
      <c r="G17" s="1296"/>
      <c r="H17" s="1296"/>
      <c r="I17" s="1296"/>
    </row>
    <row r="18" spans="2:9" s="824" customFormat="1">
      <c r="B18" s="1296"/>
      <c r="C18" s="1296"/>
      <c r="D18" s="1296"/>
      <c r="E18" s="1296"/>
      <c r="F18" s="1296"/>
      <c r="G18" s="1296"/>
      <c r="H18" s="1296"/>
      <c r="I18" s="1296"/>
    </row>
    <row r="19" spans="2:9" s="824" customFormat="1">
      <c r="B19" s="1296"/>
      <c r="C19" s="1296"/>
      <c r="D19" s="1296"/>
      <c r="E19" s="1296"/>
      <c r="F19" s="1296"/>
      <c r="G19" s="1296"/>
      <c r="H19" s="1296"/>
      <c r="I19" s="1296"/>
    </row>
    <row r="20" spans="2:9" s="824" customFormat="1">
      <c r="B20" s="1296"/>
      <c r="C20" s="1296"/>
      <c r="D20" s="1296"/>
      <c r="E20" s="1296"/>
      <c r="F20" s="1296"/>
      <c r="G20" s="1296"/>
      <c r="H20" s="1296"/>
      <c r="I20" s="1296"/>
    </row>
    <row r="21" spans="2:9" s="824" customFormat="1">
      <c r="B21" s="1296"/>
      <c r="C21" s="1296"/>
      <c r="D21" s="1296"/>
      <c r="E21" s="1296"/>
      <c r="F21" s="1296"/>
      <c r="G21" s="1296"/>
      <c r="H21" s="1296"/>
      <c r="I21" s="1296"/>
    </row>
    <row r="22" spans="2:9" ht="14.25" customHeight="1">
      <c r="B22" s="1296"/>
      <c r="C22" s="1296"/>
      <c r="D22" s="1296"/>
      <c r="E22" s="1296"/>
      <c r="F22" s="1296"/>
      <c r="G22" s="1296"/>
      <c r="H22" s="1296"/>
      <c r="I22" s="1296"/>
    </row>
    <row r="23" spans="2:9">
      <c r="B23" s="1296"/>
      <c r="C23" s="1296"/>
      <c r="D23" s="1296"/>
      <c r="E23" s="1296"/>
      <c r="F23" s="1296"/>
      <c r="G23" s="1296"/>
      <c r="H23" s="1296"/>
      <c r="I23" s="1296"/>
    </row>
    <row r="27" spans="2:9" ht="15">
      <c r="E27" s="305"/>
    </row>
    <row r="28" spans="2:9">
      <c r="E28" s="198"/>
      <c r="F28" s="199"/>
      <c r="G28" s="201"/>
    </row>
    <row r="29" spans="2:9">
      <c r="G29" s="200"/>
    </row>
    <row r="30" spans="2:9" ht="15">
      <c r="E30" s="306"/>
      <c r="F30" s="199"/>
    </row>
  </sheetData>
  <protectedRanges>
    <protectedRange sqref="H10" name="Range1"/>
  </protectedRanges>
  <mergeCells count="14">
    <mergeCell ref="B15:I15"/>
    <mergeCell ref="B1:F1"/>
    <mergeCell ref="B2:F2"/>
    <mergeCell ref="B4:C4"/>
    <mergeCell ref="B13:I13"/>
    <mergeCell ref="B14:I14"/>
    <mergeCell ref="B22:I22"/>
    <mergeCell ref="B23:I23"/>
    <mergeCell ref="B16:I16"/>
    <mergeCell ref="B17:I17"/>
    <mergeCell ref="B18:I18"/>
    <mergeCell ref="B19:I19"/>
    <mergeCell ref="B20:I20"/>
    <mergeCell ref="B21:I21"/>
  </mergeCells>
  <pageMargins left="0.7" right="0.7" top="0.75" bottom="0.75" header="0.3" footer="0.3"/>
  <pageSetup scale="6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A762"/>
  <sheetViews>
    <sheetView view="pageBreakPreview" zoomScale="75" zoomScaleNormal="100" zoomScaleSheetLayoutView="75" workbookViewId="0">
      <selection activeCell="D25" sqref="D25"/>
    </sheetView>
  </sheetViews>
  <sheetFormatPr defaultColWidth="9.140625" defaultRowHeight="14.25"/>
  <cols>
    <col min="1" max="1" width="11.42578125" style="552" customWidth="1"/>
    <col min="2" max="2" width="12" style="552" bestFit="1" customWidth="1"/>
    <col min="3" max="3" width="25.140625" style="552" bestFit="1" customWidth="1"/>
    <col min="4" max="4" width="9.85546875" style="552" bestFit="1" customWidth="1"/>
    <col min="5" max="5" width="6.28515625" style="552" bestFit="1" customWidth="1"/>
    <col min="6" max="6" width="16.7109375" style="552" bestFit="1" customWidth="1"/>
    <col min="7" max="7" width="24.28515625" style="552" customWidth="1"/>
    <col min="8" max="8" width="23.85546875" style="552" bestFit="1" customWidth="1"/>
    <col min="9" max="9" width="15.42578125" style="552" customWidth="1"/>
    <col min="10" max="10" width="17.85546875" style="552" customWidth="1"/>
    <col min="11" max="11" width="2.28515625" style="552" bestFit="1" customWidth="1"/>
    <col min="12" max="12" width="20.28515625" style="552" customWidth="1"/>
    <col min="13" max="13" width="18.5703125" style="552" bestFit="1" customWidth="1"/>
    <col min="14" max="14" width="26.7109375" style="552" customWidth="1"/>
    <col min="15" max="15" width="23.28515625" style="552" customWidth="1"/>
    <col min="16" max="16" width="2.5703125" style="552" bestFit="1" customWidth="1"/>
    <col min="17" max="17" width="17.140625" style="552" bestFit="1" customWidth="1"/>
    <col min="18" max="18" width="20.140625" style="552" bestFit="1" customWidth="1"/>
    <col min="19" max="19" width="11.5703125" style="552" bestFit="1" customWidth="1"/>
    <col min="20" max="20" width="27.5703125" style="552" customWidth="1"/>
    <col min="21" max="21" width="18" style="552" bestFit="1" customWidth="1"/>
    <col min="22" max="22" width="22.42578125" style="552" customWidth="1"/>
    <col min="23" max="23" width="16.5703125" style="552" bestFit="1" customWidth="1"/>
    <col min="24" max="24" width="9.140625" style="552"/>
    <col min="25" max="25" width="20" style="552" bestFit="1" customWidth="1"/>
    <col min="26" max="26" width="17.85546875" style="552" bestFit="1" customWidth="1"/>
    <col min="27" max="27" width="20" style="552" bestFit="1" customWidth="1"/>
    <col min="28" max="16384" width="9.140625" style="552"/>
  </cols>
  <sheetData>
    <row r="1" spans="1:27" s="562" customFormat="1" ht="15">
      <c r="A1" s="1548" t="s">
        <v>40</v>
      </c>
      <c r="B1" s="1548"/>
      <c r="C1" s="1548"/>
      <c r="D1" s="1548"/>
      <c r="E1" s="1548"/>
      <c r="F1" s="1548"/>
      <c r="G1" s="1548"/>
      <c r="H1" s="1548"/>
      <c r="I1" s="1548"/>
      <c r="J1" s="1548"/>
      <c r="K1" s="1548"/>
      <c r="L1" s="1548"/>
      <c r="M1" s="1548"/>
      <c r="N1" s="1548"/>
      <c r="O1" s="1548"/>
      <c r="P1" s="1548"/>
      <c r="Q1" s="1548"/>
      <c r="R1" s="1548"/>
    </row>
    <row r="2" spans="1:27" s="562" customFormat="1" ht="15" thickBot="1"/>
    <row r="3" spans="1:27" s="562" customFormat="1" ht="30" customHeight="1" thickBot="1">
      <c r="A3" s="1227" t="s">
        <v>78</v>
      </c>
      <c r="B3" s="1559" t="s">
        <v>41</v>
      </c>
      <c r="C3" s="1229"/>
      <c r="D3" s="1229"/>
      <c r="E3" s="1230"/>
      <c r="F3" s="1559" t="s">
        <v>42</v>
      </c>
      <c r="G3" s="1229" t="s">
        <v>154</v>
      </c>
      <c r="H3" s="1229" t="s">
        <v>141</v>
      </c>
      <c r="I3" s="1230" t="s">
        <v>8</v>
      </c>
      <c r="J3" s="1554" t="s">
        <v>142</v>
      </c>
      <c r="K3" s="1555"/>
      <c r="L3" s="1556"/>
      <c r="M3" s="1554" t="s">
        <v>251</v>
      </c>
      <c r="N3" s="1556"/>
      <c r="O3" s="1554" t="s">
        <v>145</v>
      </c>
      <c r="P3" s="1555"/>
      <c r="Q3" s="1555"/>
      <c r="R3" s="1556"/>
    </row>
    <row r="4" spans="1:27" s="562" customFormat="1" ht="45.75" thickBot="1">
      <c r="A4" s="1558"/>
      <c r="B4" s="557" t="s">
        <v>0</v>
      </c>
      <c r="C4" s="556" t="s">
        <v>43</v>
      </c>
      <c r="D4" s="556" t="s">
        <v>44</v>
      </c>
      <c r="E4" s="357" t="s">
        <v>45</v>
      </c>
      <c r="F4" s="1560"/>
      <c r="G4" s="1561"/>
      <c r="H4" s="1561"/>
      <c r="I4" s="1562"/>
      <c r="J4" s="563" t="s">
        <v>143</v>
      </c>
      <c r="K4" s="245"/>
      <c r="L4" s="357" t="s">
        <v>246</v>
      </c>
      <c r="M4" s="560" t="s">
        <v>144</v>
      </c>
      <c r="N4" s="559" t="s">
        <v>247</v>
      </c>
      <c r="O4" s="557" t="s">
        <v>146</v>
      </c>
      <c r="P4" s="246">
        <v>3</v>
      </c>
      <c r="Q4" s="555" t="s">
        <v>250</v>
      </c>
      <c r="R4" s="357" t="s">
        <v>152</v>
      </c>
      <c r="T4" s="353"/>
      <c r="U4" s="354"/>
    </row>
    <row r="5" spans="1:27" ht="28.5">
      <c r="A5" s="247">
        <v>1</v>
      </c>
      <c r="B5" s="248">
        <v>39813</v>
      </c>
      <c r="C5" s="224" t="s">
        <v>62</v>
      </c>
      <c r="D5" s="26" t="s">
        <v>15</v>
      </c>
      <c r="E5" s="58" t="s">
        <v>16</v>
      </c>
      <c r="F5" s="249" t="s">
        <v>17</v>
      </c>
      <c r="G5" s="224" t="s">
        <v>176</v>
      </c>
      <c r="H5" s="250">
        <v>20000000000</v>
      </c>
      <c r="I5" s="58" t="s">
        <v>37</v>
      </c>
      <c r="J5" s="251">
        <v>40170</v>
      </c>
      <c r="K5" s="252">
        <v>2</v>
      </c>
      <c r="L5" s="253">
        <v>20000000000</v>
      </c>
      <c r="M5" s="24">
        <v>0</v>
      </c>
      <c r="N5" s="254" t="s">
        <v>147</v>
      </c>
      <c r="O5" s="134">
        <v>40568</v>
      </c>
      <c r="P5" s="358" t="s">
        <v>244</v>
      </c>
      <c r="Q5" s="356" t="s">
        <v>147</v>
      </c>
      <c r="R5" s="359">
        <v>190386428.13999999</v>
      </c>
      <c r="T5" s="352"/>
      <c r="U5" s="355"/>
    </row>
    <row r="6" spans="1:27" ht="29.25" thickBot="1">
      <c r="A6" s="255"/>
      <c r="B6" s="256">
        <v>39829</v>
      </c>
      <c r="C6" s="70" t="s">
        <v>65</v>
      </c>
      <c r="D6" s="257" t="s">
        <v>54</v>
      </c>
      <c r="E6" s="74" t="s">
        <v>55</v>
      </c>
      <c r="F6" s="258" t="s">
        <v>17</v>
      </c>
      <c r="G6" s="70" t="s">
        <v>26</v>
      </c>
      <c r="H6" s="259">
        <v>20000000000</v>
      </c>
      <c r="I6" s="74" t="s">
        <v>37</v>
      </c>
      <c r="J6" s="260">
        <v>40156</v>
      </c>
      <c r="K6" s="261">
        <v>2</v>
      </c>
      <c r="L6" s="262">
        <v>20000000000</v>
      </c>
      <c r="M6" s="23">
        <v>0</v>
      </c>
      <c r="N6" s="263" t="s">
        <v>147</v>
      </c>
      <c r="O6" s="264">
        <v>40240</v>
      </c>
      <c r="P6" s="265" t="s">
        <v>244</v>
      </c>
      <c r="Q6" s="75" t="s">
        <v>147</v>
      </c>
      <c r="R6" s="262">
        <v>1236804512.51</v>
      </c>
      <c r="U6" s="352"/>
      <c r="Y6" s="506"/>
      <c r="Z6" s="506"/>
      <c r="AA6" s="506"/>
    </row>
    <row r="7" spans="1:27">
      <c r="H7" s="266"/>
    </row>
    <row r="8" spans="1:27" ht="15.75" thickBot="1">
      <c r="G8" s="561" t="s">
        <v>13</v>
      </c>
      <c r="H8" s="232">
        <f>SUM(H5:H6)</f>
        <v>40000000000</v>
      </c>
      <c r="I8" s="1548" t="s">
        <v>265</v>
      </c>
      <c r="J8" s="1548"/>
      <c r="K8" s="1548"/>
      <c r="L8" s="232">
        <f>L5+L6</f>
        <v>40000000000</v>
      </c>
      <c r="O8" s="1548" t="s">
        <v>245</v>
      </c>
      <c r="P8" s="1548"/>
      <c r="Q8" s="1548"/>
      <c r="R8" s="507">
        <f>SUM(R5:R6)</f>
        <v>1427190940.6500001</v>
      </c>
    </row>
    <row r="9" spans="1:27" ht="15" thickTop="1"/>
    <row r="10" spans="1:27" ht="15.75" thickBot="1">
      <c r="H10" s="1320" t="s">
        <v>248</v>
      </c>
      <c r="I10" s="1320"/>
      <c r="J10" s="1320"/>
      <c r="K10" s="267"/>
      <c r="L10" s="25">
        <v>0</v>
      </c>
    </row>
    <row r="11" spans="1:27" ht="15" thickTop="1"/>
    <row r="12" spans="1:27" ht="12.75" customHeight="1">
      <c r="A12" s="1311" t="s">
        <v>262</v>
      </c>
      <c r="B12" s="1311"/>
      <c r="C12" s="1311"/>
      <c r="D12" s="1311"/>
      <c r="E12" s="1311"/>
      <c r="F12" s="1311"/>
      <c r="G12" s="1311"/>
      <c r="H12" s="1311"/>
      <c r="I12" s="1311"/>
      <c r="J12" s="1311"/>
      <c r="K12" s="1311"/>
      <c r="L12" s="1311"/>
      <c r="M12" s="1311"/>
      <c r="N12" s="1311"/>
      <c r="O12" s="1311"/>
      <c r="P12" s="1311"/>
      <c r="Q12" s="1311"/>
      <c r="R12" s="1311"/>
    </row>
    <row r="13" spans="1:27" ht="12.75" customHeight="1">
      <c r="A13" s="1311"/>
      <c r="B13" s="1311"/>
      <c r="C13" s="1311"/>
      <c r="D13" s="1311"/>
      <c r="E13" s="1311"/>
      <c r="F13" s="1311"/>
      <c r="G13" s="1311"/>
      <c r="H13" s="1311"/>
      <c r="I13" s="1311"/>
      <c r="J13" s="1311"/>
      <c r="K13" s="1311"/>
      <c r="L13" s="1311"/>
      <c r="M13" s="1311"/>
      <c r="N13" s="1311"/>
      <c r="O13" s="1311"/>
      <c r="P13" s="1311"/>
      <c r="Q13" s="1311"/>
      <c r="R13" s="1311"/>
    </row>
    <row r="14" spans="1:27">
      <c r="A14" s="1205" t="s">
        <v>263</v>
      </c>
      <c r="B14" s="1205"/>
      <c r="C14" s="1205"/>
      <c r="D14" s="1205"/>
      <c r="E14" s="1205"/>
      <c r="F14" s="1205"/>
      <c r="G14" s="1205"/>
      <c r="H14" s="1205"/>
      <c r="I14" s="1205"/>
      <c r="J14" s="1205"/>
      <c r="K14" s="1205"/>
      <c r="L14" s="1205"/>
      <c r="M14" s="1205"/>
      <c r="N14" s="1205"/>
      <c r="O14" s="1205"/>
      <c r="P14" s="1205"/>
      <c r="Q14" s="1205"/>
      <c r="R14" s="1205"/>
      <c r="S14" s="1205"/>
      <c r="T14" s="551"/>
      <c r="U14" s="551"/>
      <c r="V14" s="551"/>
    </row>
    <row r="15" spans="1:27">
      <c r="A15" s="1205" t="s">
        <v>582</v>
      </c>
      <c r="B15" s="1211"/>
      <c r="C15" s="1211"/>
      <c r="D15" s="1211"/>
      <c r="E15" s="1211"/>
      <c r="F15" s="1211"/>
      <c r="G15" s="1211"/>
      <c r="H15" s="1211"/>
      <c r="I15" s="1211"/>
      <c r="J15" s="1211"/>
      <c r="K15" s="1211"/>
      <c r="L15" s="1211"/>
      <c r="M15" s="1211"/>
      <c r="N15" s="1211"/>
      <c r="O15" s="1211"/>
      <c r="P15" s="1211"/>
      <c r="Q15" s="1211"/>
      <c r="R15" s="1211"/>
      <c r="S15" s="1211"/>
    </row>
    <row r="17" spans="1:23" ht="15">
      <c r="A17" s="1548" t="s">
        <v>261</v>
      </c>
      <c r="B17" s="1550"/>
      <c r="C17" s="1550"/>
      <c r="D17" s="1550"/>
      <c r="E17" s="1550"/>
      <c r="F17" s="1550"/>
      <c r="G17" s="1550"/>
      <c r="H17" s="1550"/>
      <c r="I17" s="1550"/>
      <c r="J17" s="1550"/>
      <c r="K17" s="1550"/>
      <c r="L17" s="1550"/>
      <c r="M17" s="1550"/>
      <c r="N17" s="1550"/>
      <c r="O17" s="1550"/>
      <c r="P17" s="1550"/>
      <c r="Q17" s="1550"/>
      <c r="R17" s="1550"/>
      <c r="S17" s="1550"/>
      <c r="T17" s="1550"/>
      <c r="U17" s="1550"/>
      <c r="V17" s="1550"/>
      <c r="W17" s="1550"/>
    </row>
    <row r="18" spans="1:23" ht="15" thickBot="1"/>
    <row r="19" spans="1:23" ht="13.5" customHeight="1" thickBot="1">
      <c r="A19" s="1551" t="s">
        <v>78</v>
      </c>
      <c r="B19" s="1554" t="s">
        <v>235</v>
      </c>
      <c r="C19" s="1555"/>
      <c r="D19" s="1555"/>
      <c r="E19" s="1555"/>
      <c r="F19" s="1555"/>
      <c r="G19" s="1555"/>
      <c r="H19" s="1555"/>
      <c r="I19" s="1554" t="s">
        <v>253</v>
      </c>
      <c r="J19" s="1555"/>
      <c r="K19" s="1556"/>
      <c r="L19" s="1554" t="s">
        <v>234</v>
      </c>
      <c r="M19" s="1555"/>
      <c r="N19" s="1555"/>
      <c r="O19" s="1555"/>
      <c r="P19" s="1555"/>
      <c r="Q19" s="1556"/>
      <c r="R19" s="1554" t="s">
        <v>259</v>
      </c>
      <c r="S19" s="1555"/>
      <c r="T19" s="1555"/>
      <c r="U19" s="1555"/>
      <c r="V19" s="1555"/>
      <c r="W19" s="1556"/>
    </row>
    <row r="20" spans="1:23" ht="13.5" customHeight="1" thickBot="1">
      <c r="A20" s="1552"/>
      <c r="B20" s="1554" t="s">
        <v>41</v>
      </c>
      <c r="C20" s="1555"/>
      <c r="D20" s="1555"/>
      <c r="E20" s="1557"/>
      <c r="F20" s="1305" t="s">
        <v>225</v>
      </c>
      <c r="G20" s="1305" t="s">
        <v>227</v>
      </c>
      <c r="H20" s="1573" t="s">
        <v>64</v>
      </c>
      <c r="I20" s="1570" t="s">
        <v>227</v>
      </c>
      <c r="J20" s="1300" t="s">
        <v>229</v>
      </c>
      <c r="K20" s="1568"/>
      <c r="L20" s="1570" t="s">
        <v>78</v>
      </c>
      <c r="M20" s="1228" t="s">
        <v>0</v>
      </c>
      <c r="N20" s="1228" t="s">
        <v>225</v>
      </c>
      <c r="O20" s="1228" t="s">
        <v>227</v>
      </c>
      <c r="P20" s="1300" t="s">
        <v>229</v>
      </c>
      <c r="Q20" s="1568"/>
      <c r="R20" s="1227" t="s">
        <v>78</v>
      </c>
      <c r="S20" s="1229" t="s">
        <v>0</v>
      </c>
      <c r="T20" s="1229" t="s">
        <v>225</v>
      </c>
      <c r="U20" s="1229" t="s">
        <v>229</v>
      </c>
      <c r="V20" s="1229" t="s">
        <v>257</v>
      </c>
      <c r="W20" s="1230" t="s">
        <v>258</v>
      </c>
    </row>
    <row r="21" spans="1:23" ht="15" customHeight="1" thickBot="1">
      <c r="A21" s="1553"/>
      <c r="B21" s="557" t="s">
        <v>0</v>
      </c>
      <c r="C21" s="556" t="s">
        <v>43</v>
      </c>
      <c r="D21" s="556" t="s">
        <v>44</v>
      </c>
      <c r="E21" s="564" t="s">
        <v>45</v>
      </c>
      <c r="F21" s="1306"/>
      <c r="G21" s="1306"/>
      <c r="H21" s="1574"/>
      <c r="I21" s="1571"/>
      <c r="J21" s="1301"/>
      <c r="K21" s="1569"/>
      <c r="L21" s="1572"/>
      <c r="M21" s="1496"/>
      <c r="N21" s="1496"/>
      <c r="O21" s="1496"/>
      <c r="P21" s="1301"/>
      <c r="Q21" s="1569"/>
      <c r="R21" s="1549"/>
      <c r="S21" s="1515"/>
      <c r="T21" s="1515"/>
      <c r="U21" s="1515"/>
      <c r="V21" s="1515"/>
      <c r="W21" s="1567"/>
    </row>
    <row r="22" spans="1:23" ht="42.75">
      <c r="A22" s="1531">
        <v>1</v>
      </c>
      <c r="B22" s="1534">
        <v>39829</v>
      </c>
      <c r="C22" s="1449" t="s">
        <v>62</v>
      </c>
      <c r="D22" s="1541" t="s">
        <v>15</v>
      </c>
      <c r="E22" s="1541" t="s">
        <v>16</v>
      </c>
      <c r="F22" s="1541" t="s">
        <v>63</v>
      </c>
      <c r="G22" s="1449" t="s">
        <v>255</v>
      </c>
      <c r="H22" s="1542">
        <v>5000000000</v>
      </c>
      <c r="I22" s="1545" t="s">
        <v>26</v>
      </c>
      <c r="J22" s="1537">
        <v>4034000000</v>
      </c>
      <c r="K22" s="1538"/>
      <c r="L22" s="576">
        <v>2</v>
      </c>
      <c r="M22" s="577">
        <v>39973</v>
      </c>
      <c r="N22" s="553" t="s">
        <v>254</v>
      </c>
      <c r="O22" s="553" t="s">
        <v>176</v>
      </c>
      <c r="P22" s="1563">
        <v>4034000000</v>
      </c>
      <c r="Q22" s="1564"/>
      <c r="R22" s="576">
        <v>3</v>
      </c>
      <c r="S22" s="577">
        <v>40170</v>
      </c>
      <c r="T22" s="553" t="s">
        <v>266</v>
      </c>
      <c r="U22" s="578">
        <v>-1800000000</v>
      </c>
      <c r="V22" s="553" t="s">
        <v>176</v>
      </c>
      <c r="W22" s="579">
        <v>2234000000</v>
      </c>
    </row>
    <row r="23" spans="1:23" ht="42.75" customHeight="1">
      <c r="A23" s="1532"/>
      <c r="B23" s="1535"/>
      <c r="C23" s="1338"/>
      <c r="D23" s="1375"/>
      <c r="E23" s="1375"/>
      <c r="F23" s="1375"/>
      <c r="G23" s="1338"/>
      <c r="H23" s="1543"/>
      <c r="I23" s="1546"/>
      <c r="J23" s="1539"/>
      <c r="K23" s="1540"/>
      <c r="L23" s="1525">
        <v>4</v>
      </c>
      <c r="M23" s="1523">
        <v>40450</v>
      </c>
      <c r="N23" s="1214" t="s">
        <v>467</v>
      </c>
      <c r="O23" s="1214" t="s">
        <v>176</v>
      </c>
      <c r="P23" s="1527">
        <v>2246000000</v>
      </c>
      <c r="Q23" s="1528"/>
      <c r="R23" s="580">
        <v>5</v>
      </c>
      <c r="S23" s="581">
        <v>40451</v>
      </c>
      <c r="T23" s="582" t="s">
        <v>469</v>
      </c>
      <c r="U23" s="583">
        <v>2246000000</v>
      </c>
      <c r="V23" s="584" t="s">
        <v>147</v>
      </c>
      <c r="W23" s="585">
        <v>0</v>
      </c>
    </row>
    <row r="24" spans="1:23" ht="29.25" customHeight="1">
      <c r="A24" s="1533"/>
      <c r="B24" s="1536"/>
      <c r="C24" s="1369"/>
      <c r="D24" s="1368"/>
      <c r="E24" s="1368"/>
      <c r="F24" s="1368"/>
      <c r="G24" s="1369"/>
      <c r="H24" s="1544"/>
      <c r="I24" s="1547"/>
      <c r="J24" s="1529"/>
      <c r="K24" s="1530"/>
      <c r="L24" s="1526"/>
      <c r="M24" s="1524"/>
      <c r="N24" s="1215"/>
      <c r="O24" s="1215"/>
      <c r="P24" s="1529"/>
      <c r="Q24" s="1530"/>
      <c r="R24" s="586"/>
      <c r="S24" s="587">
        <v>40568</v>
      </c>
      <c r="T24" s="588" t="s">
        <v>515</v>
      </c>
      <c r="U24" s="589">
        <v>67197045.280000001</v>
      </c>
      <c r="V24" s="590" t="s">
        <v>207</v>
      </c>
      <c r="W24" s="591">
        <v>0</v>
      </c>
    </row>
    <row r="25" spans="1:23" ht="28.5" customHeight="1">
      <c r="A25" s="1577">
        <v>3</v>
      </c>
      <c r="B25" s="572">
        <v>40170</v>
      </c>
      <c r="C25" s="550" t="s">
        <v>62</v>
      </c>
      <c r="D25" s="558" t="s">
        <v>15</v>
      </c>
      <c r="E25" s="558" t="s">
        <v>16</v>
      </c>
      <c r="F25" s="573" t="s">
        <v>252</v>
      </c>
      <c r="G25" s="550" t="s">
        <v>256</v>
      </c>
      <c r="H25" s="574">
        <v>-5000000000</v>
      </c>
      <c r="I25" s="575"/>
      <c r="J25" s="1565"/>
      <c r="K25" s="1566"/>
      <c r="L25" s="575"/>
      <c r="M25" s="550"/>
      <c r="N25" s="550"/>
      <c r="O25" s="550"/>
      <c r="P25" s="1565"/>
      <c r="Q25" s="1566"/>
      <c r="R25" s="575"/>
      <c r="S25" s="550"/>
      <c r="T25" s="550"/>
      <c r="U25" s="592"/>
      <c r="V25" s="550"/>
      <c r="W25" s="593"/>
    </row>
    <row r="26" spans="1:23" ht="28.5">
      <c r="A26" s="1532"/>
      <c r="B26" s="570"/>
      <c r="C26" s="37"/>
      <c r="D26" s="37"/>
      <c r="E26" s="37"/>
      <c r="F26" s="37"/>
      <c r="G26" s="37"/>
      <c r="H26" s="115"/>
      <c r="I26" s="570"/>
      <c r="J26" s="11"/>
      <c r="K26" s="571"/>
      <c r="L26" s="102">
        <v>6</v>
      </c>
      <c r="M26" s="217">
        <v>41271</v>
      </c>
      <c r="N26" s="554" t="s">
        <v>600</v>
      </c>
      <c r="O26" s="554" t="s">
        <v>518</v>
      </c>
      <c r="P26" s="1579">
        <v>800000000</v>
      </c>
      <c r="Q26" s="1580"/>
      <c r="R26" s="594"/>
      <c r="S26" s="99"/>
      <c r="T26" s="554"/>
      <c r="U26" s="554"/>
      <c r="V26" s="554"/>
      <c r="W26" s="595"/>
    </row>
    <row r="27" spans="1:23" ht="45" customHeight="1" thickBot="1">
      <c r="A27" s="1578"/>
      <c r="B27" s="565"/>
      <c r="C27" s="566"/>
      <c r="D27" s="566"/>
      <c r="E27" s="566"/>
      <c r="F27" s="566"/>
      <c r="G27" s="566"/>
      <c r="H27" s="567"/>
      <c r="I27" s="565"/>
      <c r="J27" s="568"/>
      <c r="K27" s="569"/>
      <c r="L27" s="596">
        <v>7</v>
      </c>
      <c r="M27" s="597">
        <v>41309</v>
      </c>
      <c r="N27" s="325" t="s">
        <v>608</v>
      </c>
      <c r="O27" s="325" t="s">
        <v>609</v>
      </c>
      <c r="P27" s="1575">
        <v>894000000</v>
      </c>
      <c r="Q27" s="1576"/>
      <c r="R27" s="596">
        <v>8</v>
      </c>
      <c r="S27" s="326">
        <v>41313</v>
      </c>
      <c r="T27" s="325" t="s">
        <v>469</v>
      </c>
      <c r="U27" s="598">
        <v>894000000</v>
      </c>
      <c r="V27" s="325" t="s">
        <v>207</v>
      </c>
      <c r="W27" s="599">
        <v>0</v>
      </c>
    </row>
    <row r="28" spans="1:23">
      <c r="A28" s="164"/>
    </row>
    <row r="29" spans="1:23" ht="15.75" thickBot="1">
      <c r="G29" s="561" t="s">
        <v>13</v>
      </c>
      <c r="H29" s="22">
        <v>0</v>
      </c>
      <c r="T29" s="268" t="s">
        <v>470</v>
      </c>
      <c r="U29" s="269">
        <f>U23+U24+U27</f>
        <v>3207197045.2800002</v>
      </c>
    </row>
    <row r="30" spans="1:23" ht="15" thickTop="1"/>
    <row r="31" spans="1:23">
      <c r="A31" s="1238" t="s">
        <v>161</v>
      </c>
      <c r="B31" s="1238"/>
      <c r="C31" s="1238"/>
      <c r="D31" s="1238"/>
      <c r="E31" s="1238"/>
      <c r="F31" s="1238"/>
      <c r="G31" s="1238"/>
      <c r="H31" s="1238"/>
      <c r="I31" s="1238"/>
      <c r="J31" s="1238"/>
      <c r="K31" s="1238"/>
      <c r="L31" s="1238"/>
      <c r="M31" s="1238"/>
      <c r="N31" s="1238"/>
      <c r="O31" s="1238"/>
      <c r="P31" s="1238"/>
      <c r="Q31" s="1238"/>
      <c r="R31" s="1238"/>
      <c r="S31" s="1238"/>
      <c r="T31" s="1238"/>
      <c r="U31" s="1238"/>
      <c r="V31" s="1238"/>
    </row>
    <row r="32" spans="1:23" ht="14.25" customHeight="1">
      <c r="A32" s="1311" t="s">
        <v>260</v>
      </c>
      <c r="B32" s="1311"/>
      <c r="C32" s="1311"/>
      <c r="D32" s="1311"/>
      <c r="E32" s="1311"/>
      <c r="F32" s="1311"/>
      <c r="G32" s="1311"/>
      <c r="H32" s="1311"/>
      <c r="I32" s="1311"/>
      <c r="J32" s="1311"/>
      <c r="K32" s="1311"/>
      <c r="L32" s="1311"/>
      <c r="M32" s="1311"/>
      <c r="N32" s="1311"/>
      <c r="O32" s="1311"/>
      <c r="P32" s="1311"/>
      <c r="Q32" s="1311"/>
      <c r="R32" s="1311"/>
      <c r="S32" s="1311"/>
      <c r="T32" s="1311"/>
      <c r="U32" s="1311"/>
      <c r="V32" s="1311"/>
      <c r="W32" s="1311"/>
    </row>
    <row r="33" spans="1:23" ht="14.25" customHeight="1">
      <c r="A33" s="1311"/>
      <c r="B33" s="1311"/>
      <c r="C33" s="1311"/>
      <c r="D33" s="1311"/>
      <c r="E33" s="1311"/>
      <c r="F33" s="1311"/>
      <c r="G33" s="1311"/>
      <c r="H33" s="1311"/>
      <c r="I33" s="1311"/>
      <c r="J33" s="1311"/>
      <c r="K33" s="1311"/>
      <c r="L33" s="1311"/>
      <c r="M33" s="1311"/>
      <c r="N33" s="1311"/>
      <c r="O33" s="1311"/>
      <c r="P33" s="1311"/>
      <c r="Q33" s="1311"/>
      <c r="R33" s="1311"/>
      <c r="S33" s="1311"/>
      <c r="T33" s="1311"/>
      <c r="U33" s="1311"/>
      <c r="V33" s="1311"/>
      <c r="W33" s="1311"/>
    </row>
    <row r="34" spans="1:23" ht="14.25" customHeight="1">
      <c r="A34" s="1311" t="s">
        <v>267</v>
      </c>
      <c r="B34" s="1311"/>
      <c r="C34" s="1311"/>
      <c r="D34" s="1311"/>
      <c r="E34" s="1311"/>
      <c r="F34" s="1311"/>
      <c r="G34" s="1311"/>
      <c r="H34" s="1311"/>
      <c r="I34" s="1311"/>
      <c r="J34" s="1311"/>
      <c r="K34" s="1311"/>
      <c r="L34" s="1311"/>
      <c r="M34" s="1311"/>
      <c r="N34" s="1311"/>
      <c r="O34" s="1311"/>
      <c r="P34" s="1311"/>
      <c r="Q34" s="1311"/>
      <c r="R34" s="1311"/>
      <c r="S34" s="1311"/>
      <c r="T34" s="1311"/>
      <c r="U34" s="1311"/>
      <c r="V34" s="1311"/>
      <c r="W34" s="1311"/>
    </row>
    <row r="35" spans="1:23">
      <c r="A35" s="1311"/>
      <c r="B35" s="1311"/>
      <c r="C35" s="1311"/>
      <c r="D35" s="1311"/>
      <c r="E35" s="1311"/>
      <c r="F35" s="1311"/>
      <c r="G35" s="1311"/>
      <c r="H35" s="1311"/>
      <c r="I35" s="1311"/>
      <c r="J35" s="1311"/>
      <c r="K35" s="1311"/>
      <c r="L35" s="1311"/>
      <c r="M35" s="1311"/>
      <c r="N35" s="1311"/>
      <c r="O35" s="1311"/>
      <c r="P35" s="1311"/>
      <c r="Q35" s="1311"/>
      <c r="R35" s="1311"/>
      <c r="S35" s="1311"/>
      <c r="T35" s="1311"/>
      <c r="U35" s="1311"/>
      <c r="V35" s="1311"/>
      <c r="W35" s="1311"/>
    </row>
    <row r="36" spans="1:23">
      <c r="A36" s="1310" t="s">
        <v>473</v>
      </c>
      <c r="B36" s="1310"/>
      <c r="C36" s="1310"/>
      <c r="D36" s="1310"/>
      <c r="E36" s="1310"/>
      <c r="F36" s="1310"/>
      <c r="G36" s="1310"/>
      <c r="H36" s="1310"/>
      <c r="I36" s="1310"/>
      <c r="J36" s="1310"/>
      <c r="K36" s="1310"/>
      <c r="L36" s="1310"/>
      <c r="M36" s="1310"/>
      <c r="N36" s="1310"/>
      <c r="O36" s="1310"/>
      <c r="P36" s="1310"/>
      <c r="Q36" s="1310"/>
      <c r="R36" s="1310"/>
      <c r="S36" s="1310"/>
      <c r="T36" s="1310"/>
      <c r="U36" s="1310"/>
      <c r="V36" s="1310"/>
      <c r="W36" s="1310"/>
    </row>
    <row r="37" spans="1:23">
      <c r="A37" s="1314" t="s">
        <v>472</v>
      </c>
      <c r="B37" s="1314"/>
      <c r="C37" s="1314"/>
      <c r="D37" s="1314"/>
      <c r="E37" s="1314"/>
      <c r="F37" s="1314"/>
      <c r="G37" s="1314"/>
      <c r="H37" s="1314"/>
      <c r="I37" s="1314"/>
      <c r="J37" s="1314"/>
      <c r="K37" s="1314"/>
      <c r="L37" s="1314"/>
      <c r="M37" s="1314"/>
      <c r="N37" s="1314"/>
      <c r="O37" s="1314"/>
      <c r="P37" s="1314"/>
      <c r="Q37" s="1314"/>
      <c r="R37" s="1314"/>
      <c r="S37" s="1314"/>
      <c r="T37" s="1314"/>
      <c r="U37" s="1314"/>
      <c r="V37" s="1314"/>
      <c r="W37" s="1314"/>
    </row>
    <row r="38" spans="1:23">
      <c r="A38" s="1311" t="s">
        <v>601</v>
      </c>
      <c r="B38" s="1311"/>
      <c r="C38" s="1311"/>
      <c r="D38" s="1311"/>
      <c r="E38" s="1311"/>
      <c r="F38" s="1311"/>
      <c r="G38" s="1311"/>
      <c r="H38" s="1311"/>
      <c r="I38" s="1311"/>
      <c r="J38" s="1311"/>
      <c r="K38" s="1311"/>
      <c r="L38" s="1311"/>
      <c r="M38" s="1311"/>
      <c r="N38" s="1311"/>
      <c r="O38" s="1311"/>
      <c r="P38" s="1311"/>
      <c r="Q38" s="1311"/>
      <c r="R38" s="1311"/>
      <c r="S38" s="1311"/>
      <c r="T38" s="1311"/>
      <c r="U38" s="1311"/>
      <c r="V38" s="1311"/>
      <c r="W38" s="1311"/>
    </row>
    <row r="39" spans="1:23">
      <c r="A39" s="1311" t="s">
        <v>610</v>
      </c>
      <c r="B39" s="1311"/>
      <c r="C39" s="1311"/>
      <c r="D39" s="1311"/>
      <c r="E39" s="1311"/>
      <c r="F39" s="1311"/>
      <c r="G39" s="1311"/>
      <c r="H39" s="1311"/>
      <c r="I39" s="1311"/>
      <c r="J39" s="1311"/>
      <c r="K39" s="1311"/>
      <c r="L39" s="1311"/>
      <c r="M39" s="1311"/>
      <c r="N39" s="1311"/>
      <c r="O39" s="1311"/>
      <c r="P39" s="1311"/>
      <c r="Q39" s="1311"/>
      <c r="R39" s="1311"/>
      <c r="S39" s="1311"/>
      <c r="T39" s="1311"/>
      <c r="U39" s="1311"/>
      <c r="V39" s="1311"/>
      <c r="W39" s="1311"/>
    </row>
    <row r="40" spans="1:23">
      <c r="A40" s="1311" t="s">
        <v>611</v>
      </c>
      <c r="B40" s="1311"/>
      <c r="C40" s="1311"/>
      <c r="D40" s="1311"/>
      <c r="E40" s="1311"/>
      <c r="F40" s="1311"/>
      <c r="G40" s="1311"/>
      <c r="H40" s="1311"/>
      <c r="I40" s="1311"/>
      <c r="J40" s="1311"/>
      <c r="K40" s="1311"/>
      <c r="L40" s="1311"/>
      <c r="M40" s="1311"/>
      <c r="N40" s="1311"/>
      <c r="O40" s="1311"/>
      <c r="P40" s="1311"/>
      <c r="Q40" s="1311"/>
      <c r="R40" s="1311"/>
      <c r="S40" s="1311"/>
      <c r="T40" s="1311"/>
      <c r="U40" s="1311"/>
      <c r="V40" s="1311"/>
      <c r="W40" s="1311"/>
    </row>
    <row r="762" spans="6:6" ht="28.5">
      <c r="F762" s="552" t="s">
        <v>309</v>
      </c>
    </row>
  </sheetData>
  <protectedRanges>
    <protectedRange sqref="H29 M5:M6 L10" name="Range1"/>
  </protectedRanges>
  <mergeCells count="68">
    <mergeCell ref="P27:Q27"/>
    <mergeCell ref="A25:A27"/>
    <mergeCell ref="A39:W39"/>
    <mergeCell ref="A40:W40"/>
    <mergeCell ref="A38:W38"/>
    <mergeCell ref="P26:Q26"/>
    <mergeCell ref="A37:W37"/>
    <mergeCell ref="A15:S15"/>
    <mergeCell ref="S20:S21"/>
    <mergeCell ref="T20:T21"/>
    <mergeCell ref="U20:U21"/>
    <mergeCell ref="H20:H21"/>
    <mergeCell ref="V20:V21"/>
    <mergeCell ref="A34:W35"/>
    <mergeCell ref="A36:W36"/>
    <mergeCell ref="P22:Q22"/>
    <mergeCell ref="J25:K25"/>
    <mergeCell ref="P25:Q25"/>
    <mergeCell ref="A31:V31"/>
    <mergeCell ref="A32:W33"/>
    <mergeCell ref="N20:N21"/>
    <mergeCell ref="W20:W21"/>
    <mergeCell ref="P20:Q21"/>
    <mergeCell ref="I20:I21"/>
    <mergeCell ref="J20:K21"/>
    <mergeCell ref="L20:L21"/>
    <mergeCell ref="M20:M21"/>
    <mergeCell ref="F22:F24"/>
    <mergeCell ref="A1:R1"/>
    <mergeCell ref="A3:A4"/>
    <mergeCell ref="B3:E3"/>
    <mergeCell ref="F3:F4"/>
    <mergeCell ref="G3:G4"/>
    <mergeCell ref="H3:H4"/>
    <mergeCell ref="I3:I4"/>
    <mergeCell ref="J3:L3"/>
    <mergeCell ref="M3:N3"/>
    <mergeCell ref="O3:R3"/>
    <mergeCell ref="I8:K8"/>
    <mergeCell ref="O8:Q8"/>
    <mergeCell ref="H10:J10"/>
    <mergeCell ref="A12:R13"/>
    <mergeCell ref="R20:R21"/>
    <mergeCell ref="A14:S14"/>
    <mergeCell ref="O20:O21"/>
    <mergeCell ref="A17:W17"/>
    <mergeCell ref="A19:A21"/>
    <mergeCell ref="B19:H19"/>
    <mergeCell ref="I19:K19"/>
    <mergeCell ref="L19:Q19"/>
    <mergeCell ref="R19:W19"/>
    <mergeCell ref="B20:E20"/>
    <mergeCell ref="F20:F21"/>
    <mergeCell ref="G20:G21"/>
    <mergeCell ref="N23:N24"/>
    <mergeCell ref="M23:M24"/>
    <mergeCell ref="L23:L24"/>
    <mergeCell ref="P23:Q24"/>
    <mergeCell ref="A22:A24"/>
    <mergeCell ref="B22:B24"/>
    <mergeCell ref="C22:C24"/>
    <mergeCell ref="J22:K24"/>
    <mergeCell ref="O23:O24"/>
    <mergeCell ref="D22:D24"/>
    <mergeCell ref="E22:E24"/>
    <mergeCell ref="G22:G24"/>
    <mergeCell ref="H22:H24"/>
    <mergeCell ref="I22:I24"/>
  </mergeCells>
  <pageMargins left="0.7" right="0.7" top="0.75" bottom="0.75" header="0.3" footer="0.3"/>
  <pageSetup paperSize="5" scale="42" orientation="landscape" r:id="rId1"/>
  <headerFooter>
    <oddFooter>&amp;RPage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774"/>
  <sheetViews>
    <sheetView view="pageBreakPreview" zoomScale="70" zoomScaleNormal="100" zoomScaleSheetLayoutView="70" workbookViewId="0">
      <selection activeCell="I14" sqref="I14"/>
    </sheetView>
  </sheetViews>
  <sheetFormatPr defaultColWidth="9.140625" defaultRowHeight="14.25"/>
  <cols>
    <col min="1" max="1" width="14.42578125" style="601" bestFit="1" customWidth="1"/>
    <col min="2" max="2" width="18.7109375" style="601" bestFit="1" customWidth="1"/>
    <col min="3" max="3" width="31.85546875" style="601" bestFit="1" customWidth="1"/>
    <col min="4" max="4" width="18.140625" style="601" bestFit="1" customWidth="1"/>
    <col min="5" max="5" width="6.28515625" style="601" customWidth="1"/>
    <col min="6" max="6" width="13.7109375" style="607" customWidth="1"/>
    <col min="7" max="7" width="10.5703125" style="601" customWidth="1"/>
    <col min="8" max="8" width="27.28515625" style="601" customWidth="1"/>
    <col min="9" max="9" width="40.7109375" style="601" customWidth="1"/>
    <col min="10" max="10" width="22.5703125" style="5" customWidth="1"/>
    <col min="11" max="11" width="2.85546875" style="5" bestFit="1" customWidth="1"/>
    <col min="12" max="12" width="20.5703125" style="601" customWidth="1"/>
    <col min="13" max="13" width="20.140625" style="601" bestFit="1" customWidth="1"/>
    <col min="14" max="14" width="28" style="601" customWidth="1"/>
    <col min="15" max="15" width="4.85546875" style="601" customWidth="1"/>
    <col min="16" max="16" width="20.5703125" style="601" customWidth="1"/>
    <col min="17" max="17" width="18.28515625" style="601" customWidth="1"/>
    <col min="18" max="18" width="3.28515625" style="601" customWidth="1"/>
    <col min="19" max="16384" width="9.140625" style="601"/>
  </cols>
  <sheetData>
    <row r="1" spans="1:17" ht="15" customHeight="1">
      <c r="A1" s="1635" t="s">
        <v>264</v>
      </c>
      <c r="B1" s="1635"/>
      <c r="C1" s="1635"/>
      <c r="D1" s="1635"/>
      <c r="E1" s="1635"/>
      <c r="F1" s="1635"/>
      <c r="G1" s="1635"/>
      <c r="H1" s="1635"/>
      <c r="I1" s="1635"/>
      <c r="J1" s="1635"/>
      <c r="K1" s="1635"/>
      <c r="L1" s="1635"/>
      <c r="M1" s="1635"/>
      <c r="N1" s="1635"/>
      <c r="O1" s="1635"/>
      <c r="P1" s="1635"/>
      <c r="Q1" s="1635"/>
    </row>
    <row r="2" spans="1:17" ht="15" customHeight="1">
      <c r="A2" s="1635" t="s">
        <v>496</v>
      </c>
      <c r="B2" s="1635"/>
      <c r="C2" s="1635"/>
      <c r="D2" s="1635"/>
      <c r="E2" s="1635"/>
      <c r="F2" s="1635"/>
      <c r="G2" s="1635"/>
      <c r="H2" s="1635"/>
      <c r="I2" s="1635"/>
      <c r="J2" s="1635"/>
      <c r="K2" s="1635"/>
      <c r="L2" s="1635"/>
      <c r="M2" s="1635"/>
      <c r="N2" s="1635"/>
      <c r="O2" s="1635"/>
      <c r="P2" s="1635"/>
      <c r="Q2" s="1635"/>
    </row>
    <row r="3" spans="1:17" ht="15" thickBot="1"/>
    <row r="4" spans="1:17" ht="15" customHeight="1">
      <c r="A4" s="1298" t="s">
        <v>282</v>
      </c>
      <c r="B4" s="1638" t="s">
        <v>3</v>
      </c>
      <c r="C4" s="400" t="s">
        <v>2</v>
      </c>
      <c r="D4" s="401"/>
      <c r="E4" s="402"/>
      <c r="F4" s="1302" t="s">
        <v>137</v>
      </c>
      <c r="G4" s="1303"/>
      <c r="H4" s="1303"/>
      <c r="I4" s="1303"/>
      <c r="J4" s="1303"/>
      <c r="K4" s="1637"/>
      <c r="L4" s="1231" t="s">
        <v>497</v>
      </c>
      <c r="M4" s="1232"/>
      <c r="N4" s="1232"/>
      <c r="O4" s="1232"/>
      <c r="P4" s="1232"/>
      <c r="Q4" s="1233"/>
    </row>
    <row r="5" spans="1:17" ht="30.75" thickBot="1">
      <c r="A5" s="1299"/>
      <c r="B5" s="1639"/>
      <c r="C5" s="403" t="s">
        <v>4</v>
      </c>
      <c r="D5" s="403" t="s">
        <v>5</v>
      </c>
      <c r="E5" s="403" t="s">
        <v>6</v>
      </c>
      <c r="F5" s="404" t="s">
        <v>7</v>
      </c>
      <c r="G5" s="1640" t="s">
        <v>138</v>
      </c>
      <c r="H5" s="1641"/>
      <c r="I5" s="405" t="s">
        <v>141</v>
      </c>
      <c r="J5" s="1642" t="s">
        <v>8</v>
      </c>
      <c r="K5" s="1643"/>
      <c r="L5" s="406" t="s">
        <v>155</v>
      </c>
      <c r="M5" s="407" t="s">
        <v>42</v>
      </c>
      <c r="N5" s="1644" t="s">
        <v>154</v>
      </c>
      <c r="O5" s="1645"/>
      <c r="P5" s="407" t="s">
        <v>229</v>
      </c>
      <c r="Q5" s="408" t="s">
        <v>8</v>
      </c>
    </row>
    <row r="6" spans="1:17" ht="28.5" customHeight="1">
      <c r="A6" s="1655">
        <v>1</v>
      </c>
      <c r="B6" s="1657">
        <v>39777</v>
      </c>
      <c r="C6" s="1659" t="s">
        <v>14</v>
      </c>
      <c r="D6" s="1659" t="s">
        <v>15</v>
      </c>
      <c r="E6" s="1661" t="s">
        <v>16</v>
      </c>
      <c r="F6" s="1671" t="s">
        <v>17</v>
      </c>
      <c r="G6" s="1663" t="s">
        <v>498</v>
      </c>
      <c r="H6" s="1664"/>
      <c r="I6" s="1667">
        <v>40000000000</v>
      </c>
      <c r="J6" s="1669" t="s">
        <v>37</v>
      </c>
      <c r="K6" s="1673"/>
      <c r="L6" s="409">
        <v>39920</v>
      </c>
      <c r="M6" s="410" t="s">
        <v>153</v>
      </c>
      <c r="N6" s="351" t="s">
        <v>499</v>
      </c>
      <c r="O6" s="474">
        <v>1</v>
      </c>
      <c r="P6" s="411">
        <v>40000000000</v>
      </c>
      <c r="Q6" s="412" t="s">
        <v>9</v>
      </c>
    </row>
    <row r="7" spans="1:17" ht="15" customHeight="1">
      <c r="A7" s="1656"/>
      <c r="B7" s="1658"/>
      <c r="C7" s="1660"/>
      <c r="D7" s="1660"/>
      <c r="E7" s="1662"/>
      <c r="F7" s="1672"/>
      <c r="G7" s="1665"/>
      <c r="H7" s="1666"/>
      <c r="I7" s="1668"/>
      <c r="J7" s="1670"/>
      <c r="K7" s="1674"/>
      <c r="L7" s="1675" t="s">
        <v>500</v>
      </c>
      <c r="M7" s="1676"/>
      <c r="N7" s="1676"/>
      <c r="O7" s="1676"/>
      <c r="P7" s="1676"/>
      <c r="Q7" s="1677"/>
    </row>
    <row r="8" spans="1:17" s="114" customFormat="1" ht="30" customHeight="1" thickBot="1">
      <c r="A8" s="346" t="s">
        <v>36</v>
      </c>
      <c r="B8" s="413">
        <v>39920</v>
      </c>
      <c r="C8" s="414" t="s">
        <v>14</v>
      </c>
      <c r="D8" s="415" t="s">
        <v>15</v>
      </c>
      <c r="E8" s="416" t="s">
        <v>16</v>
      </c>
      <c r="F8" s="417" t="s">
        <v>17</v>
      </c>
      <c r="G8" s="1681" t="s">
        <v>501</v>
      </c>
      <c r="H8" s="1682"/>
      <c r="I8" s="418">
        <v>29835000000</v>
      </c>
      <c r="J8" s="419" t="s">
        <v>37</v>
      </c>
      <c r="K8" s="420">
        <v>2</v>
      </c>
      <c r="L8" s="1678"/>
      <c r="M8" s="1679"/>
      <c r="N8" s="1679"/>
      <c r="O8" s="1679"/>
      <c r="P8" s="1679"/>
      <c r="Q8" s="1680"/>
    </row>
    <row r="9" spans="1:17" ht="15" customHeight="1" thickBot="1">
      <c r="A9" s="470"/>
      <c r="B9" s="421"/>
      <c r="C9" s="422"/>
      <c r="D9" s="422"/>
      <c r="E9" s="423"/>
      <c r="F9" s="424"/>
      <c r="G9" s="425"/>
      <c r="H9" s="425"/>
      <c r="I9" s="426"/>
      <c r="J9" s="423"/>
      <c r="K9" s="423"/>
      <c r="M9" s="1704" t="s">
        <v>145</v>
      </c>
      <c r="N9" s="1704"/>
      <c r="O9" s="1704"/>
      <c r="P9" s="1704"/>
      <c r="Q9" s="1704"/>
    </row>
    <row r="10" spans="1:17" ht="30" customHeight="1" thickBot="1">
      <c r="A10" s="470"/>
      <c r="B10" s="421"/>
      <c r="C10" s="422"/>
      <c r="D10" s="422"/>
      <c r="E10" s="423"/>
      <c r="F10" s="424"/>
      <c r="G10" s="425"/>
      <c r="H10" s="602" t="s">
        <v>13</v>
      </c>
      <c r="I10" s="603">
        <f>SUM(P6+I8)</f>
        <v>69835000000</v>
      </c>
      <c r="J10" s="423"/>
      <c r="K10" s="423"/>
      <c r="M10" s="611" t="s">
        <v>0</v>
      </c>
      <c r="N10" s="1702" t="s">
        <v>502</v>
      </c>
      <c r="O10" s="1703"/>
      <c r="P10" s="612" t="s">
        <v>42</v>
      </c>
      <c r="Q10" s="610" t="s">
        <v>503</v>
      </c>
    </row>
    <row r="11" spans="1:17" ht="30" customHeight="1" thickTop="1">
      <c r="A11" s="470"/>
      <c r="B11" s="421"/>
      <c r="C11" s="422"/>
      <c r="D11" s="422"/>
      <c r="E11" s="423"/>
      <c r="F11" s="424"/>
      <c r="G11" s="425"/>
      <c r="H11" s="425"/>
      <c r="I11" s="426"/>
      <c r="J11" s="423"/>
      <c r="K11" s="423"/>
      <c r="M11" s="613">
        <v>41334</v>
      </c>
      <c r="N11" s="1658" t="s">
        <v>613</v>
      </c>
      <c r="O11" s="1658"/>
      <c r="P11" s="609" t="s">
        <v>612</v>
      </c>
      <c r="Q11" s="614">
        <v>25150923.100000001</v>
      </c>
    </row>
    <row r="12" spans="1:17" ht="30" customHeight="1" thickBot="1">
      <c r="A12" s="470"/>
      <c r="B12" s="421"/>
      <c r="C12" s="422"/>
      <c r="D12" s="422"/>
      <c r="E12" s="423"/>
      <c r="F12" s="424"/>
      <c r="G12" s="422"/>
      <c r="H12" s="422"/>
      <c r="I12" s="427"/>
      <c r="J12" s="423"/>
      <c r="K12" s="423"/>
      <c r="M12" s="615">
        <v>41334</v>
      </c>
      <c r="N12" s="1265" t="s">
        <v>504</v>
      </c>
      <c r="O12" s="1265"/>
      <c r="P12" s="606" t="s">
        <v>612</v>
      </c>
      <c r="Q12" s="616">
        <v>5767.5</v>
      </c>
    </row>
    <row r="13" spans="1:17" ht="18" customHeight="1">
      <c r="A13" s="470"/>
      <c r="B13" s="428"/>
      <c r="C13" s="422"/>
      <c r="D13" s="422"/>
      <c r="E13" s="422"/>
      <c r="F13" s="424"/>
      <c r="H13" s="602"/>
      <c r="J13" s="423"/>
      <c r="K13" s="423"/>
      <c r="P13" s="347"/>
    </row>
    <row r="14" spans="1:17" ht="30" customHeight="1" thickBot="1">
      <c r="A14" s="470"/>
      <c r="B14" s="428"/>
      <c r="C14" s="422"/>
      <c r="D14" s="422"/>
      <c r="E14" s="422"/>
      <c r="F14" s="424"/>
      <c r="G14" s="422"/>
      <c r="H14" s="422"/>
      <c r="I14" s="427"/>
      <c r="J14" s="423"/>
      <c r="K14" s="423"/>
      <c r="N14" s="604" t="s">
        <v>245</v>
      </c>
      <c r="O14" s="1683">
        <f>Q11+Q12</f>
        <v>25156690.600000001</v>
      </c>
      <c r="P14" s="1683"/>
    </row>
    <row r="15" spans="1:17" ht="15" thickTop="1">
      <c r="J15" s="601"/>
      <c r="K15" s="601"/>
    </row>
    <row r="16" spans="1:17">
      <c r="J16" s="601"/>
      <c r="K16" s="601"/>
    </row>
    <row r="17" spans="1:18" ht="14.25" customHeight="1">
      <c r="A17" s="1202" t="s">
        <v>538</v>
      </c>
      <c r="B17" s="1202"/>
      <c r="C17" s="1202"/>
      <c r="D17" s="1202"/>
      <c r="E17" s="1202"/>
      <c r="F17" s="1202"/>
      <c r="G17" s="1202"/>
      <c r="H17" s="1202"/>
      <c r="I17" s="1202"/>
      <c r="J17" s="1202"/>
      <c r="K17" s="1202"/>
      <c r="L17" s="1202"/>
      <c r="M17" s="1202"/>
      <c r="N17" s="1202"/>
      <c r="O17" s="1202"/>
      <c r="P17" s="1202"/>
      <c r="Q17" s="1202"/>
    </row>
    <row r="18" spans="1:18" ht="14.25" customHeight="1">
      <c r="A18" s="1202"/>
      <c r="B18" s="1202"/>
      <c r="C18" s="1202"/>
      <c r="D18" s="1202"/>
      <c r="E18" s="1202"/>
      <c r="F18" s="1202"/>
      <c r="G18" s="1202"/>
      <c r="H18" s="1202"/>
      <c r="I18" s="1202"/>
      <c r="J18" s="1202"/>
      <c r="K18" s="1202"/>
      <c r="L18" s="1202"/>
      <c r="M18" s="1202"/>
      <c r="N18" s="1202"/>
      <c r="O18" s="1202"/>
      <c r="P18" s="1202"/>
      <c r="Q18" s="1202"/>
    </row>
    <row r="19" spans="1:18" ht="14.25" customHeight="1">
      <c r="A19" s="1202" t="s">
        <v>540</v>
      </c>
      <c r="B19" s="1202"/>
      <c r="C19" s="1202"/>
      <c r="D19" s="1202"/>
      <c r="E19" s="1202"/>
      <c r="F19" s="1202"/>
      <c r="G19" s="1202"/>
      <c r="H19" s="1202"/>
      <c r="I19" s="1202"/>
      <c r="J19" s="1202"/>
      <c r="K19" s="1202"/>
      <c r="L19" s="1202"/>
      <c r="M19" s="1202"/>
      <c r="N19" s="1202"/>
      <c r="O19" s="1202"/>
      <c r="P19" s="1202"/>
      <c r="Q19" s="1202"/>
    </row>
    <row r="20" spans="1:18" ht="14.25" customHeight="1">
      <c r="A20" s="1296" t="s">
        <v>539</v>
      </c>
      <c r="B20" s="1296"/>
      <c r="C20" s="1296"/>
      <c r="D20" s="1296"/>
      <c r="E20" s="1296"/>
      <c r="F20" s="1296"/>
      <c r="G20" s="1296"/>
      <c r="H20" s="1296"/>
      <c r="I20" s="1296"/>
      <c r="J20" s="1296"/>
      <c r="K20" s="1296"/>
      <c r="L20" s="1296"/>
      <c r="M20" s="1296"/>
      <c r="N20" s="1296"/>
      <c r="O20" s="1296"/>
      <c r="P20" s="1296"/>
      <c r="Q20" s="1296"/>
    </row>
    <row r="21" spans="1:18">
      <c r="A21" s="1296"/>
      <c r="B21" s="1296"/>
      <c r="C21" s="1296"/>
      <c r="D21" s="1296"/>
      <c r="E21" s="1296"/>
      <c r="F21" s="1296"/>
      <c r="G21" s="1296"/>
      <c r="H21" s="1296"/>
      <c r="I21" s="1296"/>
      <c r="J21" s="1296"/>
      <c r="K21" s="1296"/>
      <c r="L21" s="1296"/>
      <c r="M21" s="1296"/>
      <c r="N21" s="1296"/>
      <c r="O21" s="1296"/>
      <c r="P21" s="1296"/>
      <c r="Q21" s="1296"/>
    </row>
    <row r="23" spans="1:18" ht="15">
      <c r="A23" s="1635" t="s">
        <v>505</v>
      </c>
      <c r="B23" s="1635"/>
      <c r="C23" s="1635"/>
      <c r="D23" s="1635"/>
      <c r="E23" s="1635"/>
      <c r="F23" s="1635"/>
      <c r="G23" s="1635"/>
      <c r="H23" s="1635"/>
      <c r="I23" s="1635"/>
      <c r="J23" s="1635"/>
      <c r="K23" s="1635"/>
      <c r="L23" s="1635"/>
      <c r="M23" s="1635"/>
      <c r="N23" s="1635"/>
      <c r="O23" s="1635"/>
      <c r="P23" s="1635"/>
      <c r="Q23" s="1635"/>
    </row>
    <row r="24" spans="1:18" ht="15.75" thickBot="1">
      <c r="A24" s="348"/>
    </row>
    <row r="25" spans="1:18" ht="18" customHeight="1">
      <c r="A25" s="1636" t="s">
        <v>506</v>
      </c>
      <c r="B25" s="1303"/>
      <c r="C25" s="1303"/>
      <c r="D25" s="1303"/>
      <c r="E25" s="1303"/>
      <c r="F25" s="1303"/>
      <c r="G25" s="1637"/>
      <c r="H25" s="1636" t="s">
        <v>507</v>
      </c>
      <c r="I25" s="1303"/>
      <c r="J25" s="1303"/>
      <c r="K25" s="1303"/>
      <c r="L25" s="1684" t="s">
        <v>145</v>
      </c>
      <c r="M25" s="1685"/>
      <c r="N25" s="1685"/>
      <c r="O25" s="1685"/>
      <c r="P25" s="1685"/>
      <c r="Q25" s="1685"/>
      <c r="R25" s="1686"/>
    </row>
    <row r="26" spans="1:18" ht="45.75" customHeight="1" thickBot="1">
      <c r="A26" s="349" t="s">
        <v>282</v>
      </c>
      <c r="B26" s="350" t="s">
        <v>0</v>
      </c>
      <c r="C26" s="605" t="s">
        <v>154</v>
      </c>
      <c r="D26" s="1290" t="s">
        <v>42</v>
      </c>
      <c r="E26" s="1291"/>
      <c r="F26" s="1290" t="s">
        <v>8</v>
      </c>
      <c r="G26" s="1632"/>
      <c r="H26" s="1633" t="s">
        <v>154</v>
      </c>
      <c r="I26" s="1291"/>
      <c r="J26" s="1290" t="s">
        <v>530</v>
      </c>
      <c r="K26" s="1632"/>
      <c r="L26" s="429" t="s">
        <v>0</v>
      </c>
      <c r="M26" s="430" t="s">
        <v>42</v>
      </c>
      <c r="N26" s="1634" t="s">
        <v>541</v>
      </c>
      <c r="O26" s="1634"/>
      <c r="P26" s="431" t="s">
        <v>8</v>
      </c>
      <c r="Q26" s="1560" t="s">
        <v>529</v>
      </c>
      <c r="R26" s="1562"/>
    </row>
    <row r="27" spans="1:18" ht="18" customHeight="1">
      <c r="A27" s="1646">
        <v>4</v>
      </c>
      <c r="B27" s="1647">
        <v>40557</v>
      </c>
      <c r="C27" s="1709" t="s">
        <v>508</v>
      </c>
      <c r="D27" s="1712" t="s">
        <v>153</v>
      </c>
      <c r="E27" s="1713"/>
      <c r="F27" s="1714" t="s">
        <v>37</v>
      </c>
      <c r="G27" s="1715"/>
      <c r="H27" s="1648" t="s">
        <v>509</v>
      </c>
      <c r="I27" s="1649"/>
      <c r="J27" s="503">
        <v>2000000000</v>
      </c>
      <c r="K27" s="504"/>
      <c r="L27" s="523">
        <v>40690</v>
      </c>
      <c r="M27" s="524" t="s">
        <v>542</v>
      </c>
      <c r="N27" s="1718">
        <v>0</v>
      </c>
      <c r="O27" s="1718"/>
      <c r="P27" s="525" t="s">
        <v>48</v>
      </c>
      <c r="Q27" s="526">
        <v>0</v>
      </c>
      <c r="R27" s="527">
        <v>10</v>
      </c>
    </row>
    <row r="28" spans="1:18" ht="18" customHeight="1">
      <c r="A28" s="1602"/>
      <c r="B28" s="1623"/>
      <c r="C28" s="1710"/>
      <c r="D28" s="1382" t="s">
        <v>153</v>
      </c>
      <c r="E28" s="1652"/>
      <c r="F28" s="1382" t="s">
        <v>48</v>
      </c>
      <c r="G28" s="1402"/>
      <c r="H28" s="1691" t="s">
        <v>510</v>
      </c>
      <c r="I28" s="1692"/>
      <c r="J28" s="1598">
        <v>16916603567.65</v>
      </c>
      <c r="K28" s="1699">
        <v>7</v>
      </c>
      <c r="L28" s="1">
        <v>40588</v>
      </c>
      <c r="M28" s="135" t="s">
        <v>517</v>
      </c>
      <c r="N28" s="1719">
        <v>185726191.94</v>
      </c>
      <c r="O28" s="1719"/>
      <c r="P28" s="44" t="s">
        <v>37</v>
      </c>
      <c r="Q28" s="1687">
        <v>0</v>
      </c>
      <c r="R28" s="1604">
        <v>8</v>
      </c>
    </row>
    <row r="29" spans="1:18" ht="18.75" customHeight="1">
      <c r="A29" s="1602"/>
      <c r="B29" s="1623"/>
      <c r="C29" s="1710"/>
      <c r="D29" s="1439"/>
      <c r="E29" s="1653"/>
      <c r="F29" s="1439"/>
      <c r="G29" s="1403"/>
      <c r="H29" s="1693"/>
      <c r="I29" s="1694"/>
      <c r="J29" s="1697"/>
      <c r="K29" s="1700"/>
      <c r="L29" s="1">
        <v>40610</v>
      </c>
      <c r="M29" s="135" t="s">
        <v>517</v>
      </c>
      <c r="N29" s="1650">
        <v>5511067613.79</v>
      </c>
      <c r="O29" s="1651"/>
      <c r="P29" s="44" t="s">
        <v>37</v>
      </c>
      <c r="Q29" s="1688"/>
      <c r="R29" s="1690"/>
    </row>
    <row r="30" spans="1:18" ht="18.75" customHeight="1">
      <c r="A30" s="1602"/>
      <c r="B30" s="1623"/>
      <c r="C30" s="1710"/>
      <c r="D30" s="1439"/>
      <c r="E30" s="1653"/>
      <c r="F30" s="1439"/>
      <c r="G30" s="1403"/>
      <c r="H30" s="1693"/>
      <c r="I30" s="1694"/>
      <c r="J30" s="1697"/>
      <c r="K30" s="1700"/>
      <c r="L30" s="1">
        <v>40617</v>
      </c>
      <c r="M30" s="135" t="s">
        <v>517</v>
      </c>
      <c r="N30" s="1650">
        <v>55833333.329999998</v>
      </c>
      <c r="O30" s="1651"/>
      <c r="P30" s="44" t="s">
        <v>37</v>
      </c>
      <c r="Q30" s="1688"/>
      <c r="R30" s="1690"/>
    </row>
    <row r="31" spans="1:18" ht="18.75" customHeight="1">
      <c r="A31" s="1602"/>
      <c r="B31" s="1623"/>
      <c r="C31" s="1710"/>
      <c r="D31" s="1439"/>
      <c r="E31" s="1653"/>
      <c r="F31" s="1439"/>
      <c r="G31" s="1403"/>
      <c r="H31" s="1693"/>
      <c r="I31" s="1694"/>
      <c r="J31" s="1697"/>
      <c r="K31" s="1700"/>
      <c r="L31" s="1">
        <v>40772</v>
      </c>
      <c r="M31" s="135" t="s">
        <v>517</v>
      </c>
      <c r="N31" s="1650">
        <v>97008351.170000002</v>
      </c>
      <c r="O31" s="1651"/>
      <c r="P31" s="44" t="s">
        <v>37</v>
      </c>
      <c r="Q31" s="1688"/>
      <c r="R31" s="1690"/>
    </row>
    <row r="32" spans="1:18" ht="18.75" customHeight="1">
      <c r="A32" s="1602"/>
      <c r="B32" s="1623"/>
      <c r="C32" s="1710"/>
      <c r="D32" s="1439"/>
      <c r="E32" s="1653"/>
      <c r="F32" s="1439"/>
      <c r="G32" s="1403"/>
      <c r="H32" s="1693"/>
      <c r="I32" s="1694"/>
      <c r="J32" s="1697"/>
      <c r="K32" s="1700"/>
      <c r="L32" s="1">
        <v>40773</v>
      </c>
      <c r="M32" s="135" t="s">
        <v>517</v>
      </c>
      <c r="N32" s="1650">
        <v>2153520000</v>
      </c>
      <c r="O32" s="1651"/>
      <c r="P32" s="44" t="s">
        <v>37</v>
      </c>
      <c r="Q32" s="1688"/>
      <c r="R32" s="1690"/>
    </row>
    <row r="33" spans="1:18" ht="18.75" customHeight="1">
      <c r="A33" s="1602"/>
      <c r="B33" s="1623"/>
      <c r="C33" s="1710"/>
      <c r="D33" s="1439"/>
      <c r="E33" s="1653"/>
      <c r="F33" s="1439"/>
      <c r="G33" s="1403"/>
      <c r="H33" s="1693"/>
      <c r="I33" s="1694"/>
      <c r="J33" s="1697"/>
      <c r="K33" s="1700"/>
      <c r="L33" s="1">
        <v>40788</v>
      </c>
      <c r="M33" s="135" t="s">
        <v>517</v>
      </c>
      <c r="N33" s="1650">
        <v>55885302.439999998</v>
      </c>
      <c r="O33" s="1651"/>
      <c r="P33" s="44" t="s">
        <v>37</v>
      </c>
      <c r="Q33" s="1688"/>
      <c r="R33" s="1690"/>
    </row>
    <row r="34" spans="1:18" ht="18.75" customHeight="1">
      <c r="A34" s="1602"/>
      <c r="B34" s="1623"/>
      <c r="C34" s="1710"/>
      <c r="D34" s="1439"/>
      <c r="E34" s="1653"/>
      <c r="F34" s="1439"/>
      <c r="G34" s="1403"/>
      <c r="H34" s="1693"/>
      <c r="I34" s="1694"/>
      <c r="J34" s="1697"/>
      <c r="K34" s="1700"/>
      <c r="L34" s="1">
        <v>40848</v>
      </c>
      <c r="M34" s="135" t="s">
        <v>517</v>
      </c>
      <c r="N34" s="1650">
        <v>971506765.26999998</v>
      </c>
      <c r="O34" s="1651"/>
      <c r="P34" s="44" t="s">
        <v>37</v>
      </c>
      <c r="Q34" s="1688"/>
      <c r="R34" s="1690"/>
    </row>
    <row r="35" spans="1:18" ht="18.75" customHeight="1">
      <c r="A35" s="1602"/>
      <c r="B35" s="1623"/>
      <c r="C35" s="1710"/>
      <c r="D35" s="1439"/>
      <c r="E35" s="1653"/>
      <c r="F35" s="1439"/>
      <c r="G35" s="1403"/>
      <c r="H35" s="1693"/>
      <c r="I35" s="1694"/>
      <c r="J35" s="1697"/>
      <c r="K35" s="1700"/>
      <c r="L35" s="1">
        <v>40976</v>
      </c>
      <c r="M35" s="135" t="s">
        <v>517</v>
      </c>
      <c r="N35" s="1650">
        <v>5576121382.04</v>
      </c>
      <c r="O35" s="1651"/>
      <c r="P35" s="44" t="s">
        <v>37</v>
      </c>
      <c r="Q35" s="1688"/>
      <c r="R35" s="1690"/>
    </row>
    <row r="36" spans="1:18" ht="18.75" customHeight="1">
      <c r="A36" s="1602"/>
      <c r="B36" s="1623"/>
      <c r="C36" s="1710"/>
      <c r="D36" s="1439"/>
      <c r="E36" s="1653"/>
      <c r="F36" s="1439"/>
      <c r="G36" s="1403"/>
      <c r="H36" s="1693"/>
      <c r="I36" s="1694"/>
      <c r="J36" s="1697"/>
      <c r="K36" s="1700"/>
      <c r="L36" s="1">
        <v>40983</v>
      </c>
      <c r="M36" s="135" t="s">
        <v>517</v>
      </c>
      <c r="N36" s="1650">
        <v>1521632095.9100001</v>
      </c>
      <c r="O36" s="1651"/>
      <c r="P36" s="44" t="s">
        <v>37</v>
      </c>
      <c r="Q36" s="1688"/>
      <c r="R36" s="1690"/>
    </row>
    <row r="37" spans="1:18" ht="18.75" customHeight="1">
      <c r="A37" s="1602"/>
      <c r="B37" s="1623"/>
      <c r="C37" s="1710"/>
      <c r="D37" s="1439"/>
      <c r="E37" s="1653"/>
      <c r="F37" s="1439"/>
      <c r="G37" s="1403"/>
      <c r="H37" s="1695"/>
      <c r="I37" s="1696"/>
      <c r="J37" s="1698"/>
      <c r="K37" s="1701"/>
      <c r="L37" s="1">
        <v>40990</v>
      </c>
      <c r="M37" s="135" t="s">
        <v>517</v>
      </c>
      <c r="N37" s="1650">
        <v>1493250339.48</v>
      </c>
      <c r="O37" s="1651"/>
      <c r="P37" s="44" t="s">
        <v>37</v>
      </c>
      <c r="Q37" s="1689"/>
      <c r="R37" s="1606"/>
    </row>
    <row r="38" spans="1:18" ht="18" customHeight="1">
      <c r="A38" s="1602"/>
      <c r="B38" s="1623"/>
      <c r="C38" s="1710"/>
      <c r="D38" s="1439"/>
      <c r="E38" s="1653"/>
      <c r="F38" s="1439"/>
      <c r="G38" s="1403"/>
      <c r="H38" s="1691" t="s">
        <v>511</v>
      </c>
      <c r="I38" s="1692"/>
      <c r="J38" s="1598">
        <v>3375328432.3499999</v>
      </c>
      <c r="K38" s="1699">
        <v>7</v>
      </c>
      <c r="L38" s="1">
        <v>40588</v>
      </c>
      <c r="M38" s="135" t="s">
        <v>517</v>
      </c>
      <c r="N38" s="1719">
        <v>2009932072.0599999</v>
      </c>
      <c r="O38" s="1719"/>
      <c r="P38" s="44" t="s">
        <v>37</v>
      </c>
      <c r="Q38" s="1687">
        <v>0</v>
      </c>
      <c r="R38" s="1604">
        <v>8</v>
      </c>
    </row>
    <row r="39" spans="1:18" ht="18" customHeight="1">
      <c r="A39" s="1602"/>
      <c r="B39" s="1623"/>
      <c r="C39" s="1710"/>
      <c r="D39" s="1439"/>
      <c r="E39" s="1653"/>
      <c r="F39" s="1439"/>
      <c r="G39" s="1403"/>
      <c r="H39" s="1693"/>
      <c r="I39" s="1694"/>
      <c r="J39" s="1697"/>
      <c r="K39" s="1700"/>
      <c r="L39" s="1">
        <v>40610</v>
      </c>
      <c r="M39" s="135" t="s">
        <v>517</v>
      </c>
      <c r="N39" s="1650">
        <v>1383888037.0499995</v>
      </c>
      <c r="O39" s="1651"/>
      <c r="P39" s="44" t="s">
        <v>37</v>
      </c>
      <c r="Q39" s="1688"/>
      <c r="R39" s="1690"/>
    </row>
    <row r="40" spans="1:18" ht="18" customHeight="1">
      <c r="A40" s="1602"/>
      <c r="B40" s="1623"/>
      <c r="C40" s="1710"/>
      <c r="D40" s="1383"/>
      <c r="E40" s="1654"/>
      <c r="F40" s="1383"/>
      <c r="G40" s="1404"/>
      <c r="H40" s="1695"/>
      <c r="I40" s="1696"/>
      <c r="J40" s="1698"/>
      <c r="K40" s="1701"/>
      <c r="L40" s="1">
        <v>40983</v>
      </c>
      <c r="M40" s="135" t="s">
        <v>517</v>
      </c>
      <c r="N40" s="1650">
        <v>44941843</v>
      </c>
      <c r="O40" s="1651"/>
      <c r="P40" s="44" t="s">
        <v>37</v>
      </c>
      <c r="Q40" s="1689"/>
      <c r="R40" s="1606"/>
    </row>
    <row r="41" spans="1:18" ht="18" customHeight="1">
      <c r="A41" s="1603"/>
      <c r="B41" s="1366"/>
      <c r="C41" s="1711"/>
      <c r="D41" s="1716" t="s">
        <v>153</v>
      </c>
      <c r="E41" s="1717"/>
      <c r="F41" s="1584" t="s">
        <v>48</v>
      </c>
      <c r="G41" s="1584"/>
      <c r="H41" s="1337" t="s">
        <v>217</v>
      </c>
      <c r="I41" s="1337"/>
      <c r="J41" s="1608">
        <v>167623733</v>
      </c>
      <c r="K41" s="1706"/>
      <c r="L41" s="1594">
        <v>40687</v>
      </c>
      <c r="M41" s="1610" t="s">
        <v>528</v>
      </c>
      <c r="N41" s="1611">
        <v>5800000000</v>
      </c>
      <c r="O41" s="1611"/>
      <c r="P41" s="1612" t="s">
        <v>48</v>
      </c>
      <c r="Q41" s="531">
        <v>1455037962</v>
      </c>
      <c r="R41" s="1613">
        <v>9</v>
      </c>
    </row>
    <row r="42" spans="1:18" ht="18" customHeight="1">
      <c r="A42" s="1601">
        <v>5</v>
      </c>
      <c r="B42" s="1365">
        <v>40557</v>
      </c>
      <c r="C42" s="1596" t="s">
        <v>512</v>
      </c>
      <c r="D42" s="1382" t="s">
        <v>153</v>
      </c>
      <c r="E42" s="1625"/>
      <c r="F42" s="1585"/>
      <c r="G42" s="1585"/>
      <c r="H42" s="1338"/>
      <c r="I42" s="1338"/>
      <c r="J42" s="1705"/>
      <c r="K42" s="1707"/>
      <c r="L42" s="1630"/>
      <c r="M42" s="1610"/>
      <c r="N42" s="1611"/>
      <c r="O42" s="1611"/>
      <c r="P42" s="1612"/>
      <c r="Q42" s="532">
        <v>0.77</v>
      </c>
      <c r="R42" s="1613"/>
    </row>
    <row r="43" spans="1:18" ht="18" customHeight="1">
      <c r="A43" s="1602"/>
      <c r="B43" s="1623"/>
      <c r="C43" s="1624"/>
      <c r="D43" s="1626"/>
      <c r="E43" s="1627"/>
      <c r="F43" s="1585"/>
      <c r="G43" s="1585"/>
      <c r="H43" s="1338"/>
      <c r="I43" s="1338"/>
      <c r="J43" s="1608">
        <v>924546133</v>
      </c>
      <c r="K43" s="1614"/>
      <c r="L43" s="1594">
        <v>40976</v>
      </c>
      <c r="M43" s="1610" t="s">
        <v>528</v>
      </c>
      <c r="N43" s="1611">
        <v>6000000008</v>
      </c>
      <c r="O43" s="1611"/>
      <c r="P43" s="1612" t="s">
        <v>48</v>
      </c>
      <c r="Q43" s="531">
        <v>1248141410</v>
      </c>
      <c r="R43" s="1613">
        <v>11</v>
      </c>
    </row>
    <row r="44" spans="1:18" ht="18" customHeight="1">
      <c r="A44" s="1602"/>
      <c r="B44" s="1623"/>
      <c r="C44" s="1624"/>
      <c r="D44" s="1626"/>
      <c r="E44" s="1627"/>
      <c r="F44" s="1585"/>
      <c r="G44" s="1585"/>
      <c r="H44" s="1338"/>
      <c r="I44" s="1338"/>
      <c r="J44" s="1609"/>
      <c r="K44" s="1614"/>
      <c r="L44" s="1630"/>
      <c r="M44" s="1610"/>
      <c r="N44" s="1611"/>
      <c r="O44" s="1611"/>
      <c r="P44" s="1612"/>
      <c r="Q44" s="532">
        <v>0.7</v>
      </c>
      <c r="R44" s="1613"/>
    </row>
    <row r="45" spans="1:18" ht="18" customHeight="1">
      <c r="A45" s="1602"/>
      <c r="B45" s="1623"/>
      <c r="C45" s="1624"/>
      <c r="D45" s="1626"/>
      <c r="E45" s="1627"/>
      <c r="F45" s="1585"/>
      <c r="G45" s="1585"/>
      <c r="H45" s="1338"/>
      <c r="I45" s="1338"/>
      <c r="J45" s="1609"/>
      <c r="K45" s="1614"/>
      <c r="L45" s="1594">
        <v>41035</v>
      </c>
      <c r="M45" s="1610" t="s">
        <v>528</v>
      </c>
      <c r="N45" s="1611">
        <v>4999999993</v>
      </c>
      <c r="O45" s="1611"/>
      <c r="P45" s="1612" t="s">
        <v>48</v>
      </c>
      <c r="Q45" s="531">
        <v>1084206984</v>
      </c>
      <c r="R45" s="1613">
        <v>12</v>
      </c>
    </row>
    <row r="46" spans="1:18" ht="18" customHeight="1">
      <c r="A46" s="1602"/>
      <c r="B46" s="1623"/>
      <c r="C46" s="1624"/>
      <c r="D46" s="1626"/>
      <c r="E46" s="1627"/>
      <c r="F46" s="1585"/>
      <c r="G46" s="1585"/>
      <c r="H46" s="1338"/>
      <c r="I46" s="1338"/>
      <c r="J46" s="1609"/>
      <c r="K46" s="1614"/>
      <c r="L46" s="1630"/>
      <c r="M46" s="1610"/>
      <c r="N46" s="1611"/>
      <c r="O46" s="1611"/>
      <c r="P46" s="1612"/>
      <c r="Q46" s="532">
        <v>0.63</v>
      </c>
      <c r="R46" s="1613"/>
    </row>
    <row r="47" spans="1:18" ht="18" customHeight="1">
      <c r="A47" s="1602"/>
      <c r="B47" s="1623"/>
      <c r="C47" s="1624"/>
      <c r="D47" s="1626"/>
      <c r="E47" s="1627"/>
      <c r="F47" s="1585"/>
      <c r="G47" s="1585"/>
      <c r="H47" s="1338"/>
      <c r="I47" s="1338"/>
      <c r="J47" s="1609"/>
      <c r="K47" s="1614"/>
      <c r="L47" s="1594">
        <v>41036</v>
      </c>
      <c r="M47" s="1610" t="s">
        <v>528</v>
      </c>
      <c r="N47" s="1611">
        <v>749999971.5</v>
      </c>
      <c r="O47" s="1611"/>
      <c r="P47" s="1612" t="s">
        <v>48</v>
      </c>
      <c r="Q47" s="531">
        <v>1059616821</v>
      </c>
      <c r="R47" s="1613">
        <v>12</v>
      </c>
    </row>
    <row r="48" spans="1:18" ht="18" customHeight="1">
      <c r="A48" s="1602"/>
      <c r="B48" s="1623"/>
      <c r="C48" s="1624"/>
      <c r="D48" s="1626"/>
      <c r="E48" s="1627"/>
      <c r="F48" s="1585"/>
      <c r="G48" s="1585"/>
      <c r="H48" s="1338"/>
      <c r="I48" s="1338"/>
      <c r="J48" s="1609"/>
      <c r="K48" s="1614"/>
      <c r="L48" s="1594"/>
      <c r="M48" s="1610"/>
      <c r="N48" s="1611"/>
      <c r="O48" s="1611"/>
      <c r="P48" s="1612"/>
      <c r="Q48" s="532">
        <v>0.61</v>
      </c>
      <c r="R48" s="1613"/>
    </row>
    <row r="49" spans="1:18" ht="18" customHeight="1">
      <c r="A49" s="1603"/>
      <c r="B49" s="1366"/>
      <c r="C49" s="1618"/>
      <c r="D49" s="1628"/>
      <c r="E49" s="1629"/>
      <c r="F49" s="1585"/>
      <c r="G49" s="1585"/>
      <c r="H49" s="1338"/>
      <c r="I49" s="1338"/>
      <c r="J49" s="1609"/>
      <c r="K49" s="1614"/>
      <c r="L49" s="1594">
        <v>41124</v>
      </c>
      <c r="M49" s="1610" t="s">
        <v>528</v>
      </c>
      <c r="N49" s="1611">
        <v>4999999993</v>
      </c>
      <c r="O49" s="1611"/>
      <c r="P49" s="1612" t="s">
        <v>48</v>
      </c>
      <c r="Q49" s="531">
        <v>895682395</v>
      </c>
      <c r="R49" s="1613">
        <v>13</v>
      </c>
    </row>
    <row r="50" spans="1:18" ht="18" customHeight="1">
      <c r="A50" s="1601">
        <v>6</v>
      </c>
      <c r="B50" s="1581">
        <v>40557</v>
      </c>
      <c r="C50" s="1584" t="s">
        <v>513</v>
      </c>
      <c r="D50" s="1584" t="s">
        <v>335</v>
      </c>
      <c r="E50" s="1584"/>
      <c r="F50" s="1585"/>
      <c r="G50" s="1585"/>
      <c r="H50" s="1338"/>
      <c r="I50" s="1338"/>
      <c r="J50" s="1588">
        <v>562868096</v>
      </c>
      <c r="K50" s="1591"/>
      <c r="L50" s="1615"/>
      <c r="M50" s="1610"/>
      <c r="N50" s="1611"/>
      <c r="O50" s="1611"/>
      <c r="P50" s="1612"/>
      <c r="Q50" s="532">
        <v>0.55000000000000004</v>
      </c>
      <c r="R50" s="1613"/>
    </row>
    <row r="51" spans="1:18" ht="18" customHeight="1">
      <c r="A51" s="1602"/>
      <c r="B51" s="1582"/>
      <c r="C51" s="1585"/>
      <c r="D51" s="1585"/>
      <c r="E51" s="1585"/>
      <c r="F51" s="1585"/>
      <c r="G51" s="1585"/>
      <c r="H51" s="1338"/>
      <c r="I51" s="1338"/>
      <c r="J51" s="1589"/>
      <c r="K51" s="1592"/>
      <c r="L51" s="1581">
        <v>41127</v>
      </c>
      <c r="M51" s="1596" t="s">
        <v>528</v>
      </c>
      <c r="N51" s="1619">
        <v>750000002</v>
      </c>
      <c r="O51" s="1620"/>
      <c r="P51" s="1216" t="s">
        <v>48</v>
      </c>
      <c r="Q51" s="531">
        <v>871092231</v>
      </c>
      <c r="R51" s="1604">
        <v>13</v>
      </c>
    </row>
    <row r="52" spans="1:18" ht="18" customHeight="1">
      <c r="A52" s="1602"/>
      <c r="B52" s="1582"/>
      <c r="C52" s="1585"/>
      <c r="D52" s="1585"/>
      <c r="E52" s="1585"/>
      <c r="F52" s="1585"/>
      <c r="G52" s="1585"/>
      <c r="H52" s="1338"/>
      <c r="I52" s="1338"/>
      <c r="J52" s="1589"/>
      <c r="K52" s="1592"/>
      <c r="L52" s="1617"/>
      <c r="M52" s="1618"/>
      <c r="N52" s="1621"/>
      <c r="O52" s="1622"/>
      <c r="P52" s="1217"/>
      <c r="Q52" s="533">
        <v>0.53</v>
      </c>
      <c r="R52" s="1606"/>
    </row>
    <row r="53" spans="1:18" ht="18" customHeight="1">
      <c r="A53" s="1602"/>
      <c r="B53" s="1582"/>
      <c r="C53" s="1585"/>
      <c r="D53" s="1585"/>
      <c r="E53" s="1585"/>
      <c r="F53" s="1585"/>
      <c r="G53" s="1585"/>
      <c r="H53" s="1338"/>
      <c r="I53" s="1338"/>
      <c r="J53" s="1589"/>
      <c r="K53" s="1592"/>
      <c r="L53" s="1615">
        <v>41162</v>
      </c>
      <c r="M53" s="1610" t="s">
        <v>528</v>
      </c>
      <c r="N53" s="1611">
        <v>17999999972.5</v>
      </c>
      <c r="O53" s="1611"/>
      <c r="P53" s="1612" t="s">
        <v>48</v>
      </c>
      <c r="Q53" s="531">
        <v>317246078</v>
      </c>
      <c r="R53" s="1613">
        <v>14</v>
      </c>
    </row>
    <row r="54" spans="1:18" ht="18" customHeight="1">
      <c r="A54" s="1602"/>
      <c r="B54" s="1582"/>
      <c r="C54" s="1585"/>
      <c r="D54" s="1585"/>
      <c r="E54" s="1585"/>
      <c r="F54" s="1585"/>
      <c r="G54" s="1585"/>
      <c r="H54" s="1338"/>
      <c r="I54" s="1338"/>
      <c r="J54" s="1589"/>
      <c r="K54" s="1592"/>
      <c r="L54" s="1616"/>
      <c r="M54" s="1610"/>
      <c r="N54" s="1611"/>
      <c r="O54" s="1611"/>
      <c r="P54" s="1612"/>
      <c r="Q54" s="532">
        <v>0.215</v>
      </c>
      <c r="R54" s="1613"/>
    </row>
    <row r="55" spans="1:18" ht="18" customHeight="1">
      <c r="A55" s="1602"/>
      <c r="B55" s="1582"/>
      <c r="C55" s="1585"/>
      <c r="D55" s="1585"/>
      <c r="E55" s="1585"/>
      <c r="F55" s="1585"/>
      <c r="G55" s="1585"/>
      <c r="H55" s="1338"/>
      <c r="I55" s="1338"/>
      <c r="J55" s="1589"/>
      <c r="K55" s="1592"/>
      <c r="L55" s="1615">
        <v>41163</v>
      </c>
      <c r="M55" s="1610" t="s">
        <v>528</v>
      </c>
      <c r="N55" s="1611">
        <v>2699999965</v>
      </c>
      <c r="O55" s="1611"/>
      <c r="P55" s="1612" t="s">
        <v>48</v>
      </c>
      <c r="Q55" s="531">
        <v>234169156</v>
      </c>
      <c r="R55" s="1613">
        <v>14</v>
      </c>
    </row>
    <row r="56" spans="1:18" ht="18" customHeight="1">
      <c r="A56" s="1602"/>
      <c r="B56" s="1582"/>
      <c r="C56" s="1585"/>
      <c r="D56" s="1585"/>
      <c r="E56" s="1585"/>
      <c r="F56" s="1585"/>
      <c r="G56" s="1585"/>
      <c r="H56" s="1338"/>
      <c r="I56" s="1338"/>
      <c r="J56" s="1589"/>
      <c r="K56" s="1592"/>
      <c r="L56" s="1708"/>
      <c r="M56" s="1596"/>
      <c r="N56" s="1598"/>
      <c r="O56" s="1598"/>
      <c r="P56" s="1216"/>
      <c r="Q56" s="533">
        <v>0.159</v>
      </c>
      <c r="R56" s="1604"/>
    </row>
    <row r="57" spans="1:18" ht="18" customHeight="1">
      <c r="A57" s="1602"/>
      <c r="B57" s="1582"/>
      <c r="C57" s="1585"/>
      <c r="D57" s="1585"/>
      <c r="E57" s="1585"/>
      <c r="F57" s="1585"/>
      <c r="G57" s="1585"/>
      <c r="H57" s="1338"/>
      <c r="I57" s="1338"/>
      <c r="J57" s="1589"/>
      <c r="K57" s="1592"/>
      <c r="L57" s="1594">
        <v>41257</v>
      </c>
      <c r="M57" s="1596" t="s">
        <v>145</v>
      </c>
      <c r="N57" s="1598">
        <v>7610497570</v>
      </c>
      <c r="O57" s="1598"/>
      <c r="P57" s="1216" t="s">
        <v>48</v>
      </c>
      <c r="Q57" s="531">
        <v>234169156</v>
      </c>
      <c r="R57" s="1604">
        <v>15</v>
      </c>
    </row>
    <row r="58" spans="1:18" ht="18" customHeight="1" thickBot="1">
      <c r="A58" s="1603"/>
      <c r="B58" s="1583"/>
      <c r="C58" s="1586"/>
      <c r="D58" s="1586"/>
      <c r="E58" s="1586"/>
      <c r="F58" s="1586"/>
      <c r="G58" s="1586"/>
      <c r="H58" s="1587"/>
      <c r="I58" s="1587"/>
      <c r="J58" s="1590"/>
      <c r="K58" s="1593"/>
      <c r="L58" s="1595"/>
      <c r="M58" s="1597"/>
      <c r="N58" s="1599"/>
      <c r="O58" s="1599"/>
      <c r="P58" s="1600"/>
      <c r="Q58" s="544">
        <v>0</v>
      </c>
      <c r="R58" s="1605"/>
    </row>
    <row r="59" spans="1:18" ht="18" customHeight="1">
      <c r="A59" s="543"/>
      <c r="B59" s="160"/>
      <c r="C59" s="515"/>
      <c r="D59" s="543"/>
      <c r="E59" s="543"/>
      <c r="F59" s="543"/>
      <c r="G59" s="543"/>
      <c r="H59" s="516"/>
      <c r="I59" s="516"/>
      <c r="J59" s="517"/>
      <c r="K59" s="517"/>
      <c r="L59" s="608"/>
      <c r="M59" s="515"/>
      <c r="N59" s="518"/>
      <c r="O59" s="518"/>
      <c r="P59" s="543"/>
      <c r="Q59" s="519"/>
      <c r="R59" s="520"/>
    </row>
    <row r="60" spans="1:18">
      <c r="A60" s="601" t="s">
        <v>324</v>
      </c>
    </row>
    <row r="61" spans="1:18" ht="14.25" customHeight="1">
      <c r="A61" s="1631" t="s">
        <v>514</v>
      </c>
      <c r="B61" s="1631"/>
      <c r="C61" s="1631"/>
      <c r="D61" s="1631"/>
      <c r="E61" s="1631"/>
      <c r="F61" s="1631"/>
      <c r="G61" s="1631"/>
      <c r="H61" s="1631"/>
      <c r="I61" s="1631"/>
      <c r="J61" s="1631"/>
      <c r="K61" s="1631"/>
      <c r="L61" s="1631"/>
      <c r="M61" s="1631"/>
      <c r="N61" s="1631"/>
      <c r="O61" s="1631"/>
      <c r="P61" s="1631"/>
      <c r="Q61" s="1631"/>
      <c r="R61" s="1631"/>
    </row>
    <row r="62" spans="1:18">
      <c r="A62" s="1631"/>
      <c r="B62" s="1631"/>
      <c r="C62" s="1631"/>
      <c r="D62" s="1631"/>
      <c r="E62" s="1631"/>
      <c r="F62" s="1631"/>
      <c r="G62" s="1631"/>
      <c r="H62" s="1631"/>
      <c r="I62" s="1631"/>
      <c r="J62" s="1631"/>
      <c r="K62" s="1631"/>
      <c r="L62" s="1631"/>
      <c r="M62" s="1631"/>
      <c r="N62" s="1631"/>
      <c r="O62" s="1631"/>
      <c r="P62" s="1631"/>
      <c r="Q62" s="1631"/>
      <c r="R62" s="1631"/>
    </row>
    <row r="63" spans="1:18" ht="14.25" customHeight="1">
      <c r="A63" s="1631" t="s">
        <v>516</v>
      </c>
      <c r="B63" s="1631"/>
      <c r="C63" s="1631"/>
      <c r="D63" s="1631"/>
      <c r="E63" s="1631"/>
      <c r="F63" s="1631"/>
      <c r="G63" s="1631"/>
      <c r="H63" s="1631"/>
      <c r="I63" s="1631"/>
      <c r="J63" s="1631"/>
      <c r="K63" s="1631"/>
      <c r="L63" s="1631"/>
      <c r="M63" s="1631"/>
      <c r="N63" s="1631"/>
      <c r="O63" s="1631"/>
      <c r="P63" s="1631"/>
      <c r="Q63" s="1631"/>
      <c r="R63" s="1631"/>
    </row>
    <row r="64" spans="1:18" ht="14.25" customHeight="1">
      <c r="A64" s="1631" t="s">
        <v>525</v>
      </c>
      <c r="B64" s="1631"/>
      <c r="C64" s="1631"/>
      <c r="D64" s="1631"/>
      <c r="E64" s="1631"/>
      <c r="F64" s="1631"/>
      <c r="G64" s="1631"/>
      <c r="H64" s="1631"/>
      <c r="I64" s="1631"/>
      <c r="J64" s="1631"/>
      <c r="K64" s="1631"/>
      <c r="L64" s="1631"/>
      <c r="M64" s="1631"/>
      <c r="N64" s="1631"/>
      <c r="O64" s="1631"/>
      <c r="P64" s="1631"/>
      <c r="Q64" s="1631"/>
      <c r="R64" s="1631"/>
    </row>
    <row r="65" spans="1:18">
      <c r="A65" s="1631"/>
      <c r="B65" s="1631"/>
      <c r="C65" s="1631"/>
      <c r="D65" s="1631"/>
      <c r="E65" s="1631"/>
      <c r="F65" s="1631"/>
      <c r="G65" s="1631"/>
      <c r="H65" s="1631"/>
      <c r="I65" s="1631"/>
      <c r="J65" s="1631"/>
      <c r="K65" s="1631"/>
      <c r="L65" s="1631"/>
      <c r="M65" s="1631"/>
      <c r="N65" s="1631"/>
      <c r="O65" s="1631"/>
      <c r="P65" s="1631"/>
      <c r="Q65" s="1631"/>
      <c r="R65" s="1631"/>
    </row>
    <row r="66" spans="1:18">
      <c r="A66" s="1631" t="s">
        <v>523</v>
      </c>
      <c r="B66" s="1631"/>
      <c r="C66" s="1631"/>
      <c r="D66" s="1631"/>
      <c r="E66" s="1631"/>
      <c r="F66" s="1631"/>
      <c r="G66" s="1631"/>
      <c r="H66" s="1631"/>
      <c r="I66" s="1631"/>
      <c r="J66" s="1631"/>
      <c r="K66" s="1631"/>
      <c r="L66" s="1631"/>
      <c r="M66" s="1631"/>
      <c r="N66" s="1631"/>
      <c r="O66" s="1631"/>
      <c r="P66" s="1631"/>
      <c r="Q66" s="1631"/>
      <c r="R66" s="1631"/>
    </row>
    <row r="67" spans="1:18">
      <c r="A67" s="1631" t="s">
        <v>522</v>
      </c>
      <c r="B67" s="1631"/>
      <c r="C67" s="1631"/>
      <c r="D67" s="1631"/>
      <c r="E67" s="1631"/>
      <c r="F67" s="1631"/>
      <c r="G67" s="1631"/>
      <c r="H67" s="1631"/>
      <c r="I67" s="1631"/>
      <c r="J67" s="1631"/>
      <c r="K67" s="1631"/>
      <c r="L67" s="1631"/>
      <c r="M67" s="1631"/>
      <c r="N67" s="1631"/>
      <c r="O67" s="1631"/>
      <c r="P67" s="1631"/>
      <c r="Q67" s="1631"/>
      <c r="R67" s="1631"/>
    </row>
    <row r="68" spans="1:18">
      <c r="A68" s="1607" t="s">
        <v>585</v>
      </c>
      <c r="B68" s="1607"/>
      <c r="C68" s="1607"/>
      <c r="D68" s="1607"/>
      <c r="E68" s="1607"/>
      <c r="F68" s="1607"/>
      <c r="G68" s="1607"/>
      <c r="H68" s="1607"/>
      <c r="I68" s="1607"/>
      <c r="J68" s="1607"/>
      <c r="K68" s="1607"/>
      <c r="L68" s="1607"/>
      <c r="M68" s="1607"/>
      <c r="N68" s="1607"/>
      <c r="O68" s="1607"/>
      <c r="P68" s="1607"/>
      <c r="Q68" s="1607"/>
      <c r="R68" s="1607"/>
    </row>
    <row r="69" spans="1:18">
      <c r="A69" s="1607" t="s">
        <v>537</v>
      </c>
      <c r="B69" s="1607"/>
      <c r="C69" s="1607"/>
      <c r="D69" s="1607"/>
      <c r="E69" s="1607"/>
      <c r="F69" s="1607"/>
      <c r="G69" s="1607"/>
      <c r="H69" s="1607"/>
      <c r="I69" s="1607"/>
      <c r="J69" s="1607"/>
      <c r="K69" s="1607"/>
      <c r="L69" s="1607"/>
      <c r="M69" s="1607"/>
      <c r="N69" s="1607"/>
      <c r="O69" s="1607"/>
      <c r="P69" s="1607"/>
      <c r="Q69" s="1607"/>
      <c r="R69" s="1607"/>
    </row>
    <row r="70" spans="1:18" ht="14.25" customHeight="1">
      <c r="A70" s="1314" t="s">
        <v>584</v>
      </c>
      <c r="B70" s="1314"/>
      <c r="C70" s="1314"/>
      <c r="D70" s="1314"/>
      <c r="E70" s="1314"/>
      <c r="F70" s="1314"/>
      <c r="G70" s="1314"/>
      <c r="H70" s="1314"/>
      <c r="I70" s="1314"/>
      <c r="J70" s="1314"/>
      <c r="K70" s="1314"/>
      <c r="L70" s="1314"/>
      <c r="M70" s="1314"/>
      <c r="N70" s="1314"/>
      <c r="O70" s="1314"/>
      <c r="P70" s="1314"/>
      <c r="Q70" s="1314"/>
      <c r="R70" s="1314"/>
    </row>
    <row r="71" spans="1:18" ht="14.25" customHeight="1">
      <c r="A71" s="1607" t="s">
        <v>583</v>
      </c>
      <c r="B71" s="1607"/>
      <c r="C71" s="1607"/>
      <c r="D71" s="1607"/>
      <c r="E71" s="1607"/>
      <c r="F71" s="1607"/>
      <c r="G71" s="1607"/>
      <c r="H71" s="1607"/>
      <c r="I71" s="1607"/>
      <c r="J71" s="1607"/>
      <c r="K71" s="1607"/>
      <c r="L71" s="1607"/>
      <c r="M71" s="1607"/>
      <c r="N71" s="1607"/>
      <c r="O71" s="1607"/>
      <c r="P71" s="1607"/>
      <c r="Q71" s="1607"/>
      <c r="R71" s="1607"/>
    </row>
    <row r="72" spans="1:18" ht="15" customHeight="1">
      <c r="A72" s="1607" t="s">
        <v>586</v>
      </c>
      <c r="B72" s="1607"/>
      <c r="C72" s="1607"/>
      <c r="D72" s="1607"/>
      <c r="E72" s="1607"/>
      <c r="F72" s="1607"/>
      <c r="G72" s="1607"/>
      <c r="H72" s="1607"/>
      <c r="I72" s="1607"/>
      <c r="J72" s="1607"/>
      <c r="K72" s="1607"/>
      <c r="L72" s="1607"/>
      <c r="M72" s="1607"/>
      <c r="N72" s="1607"/>
      <c r="O72" s="1607"/>
      <c r="P72" s="1607"/>
      <c r="Q72" s="1607"/>
      <c r="R72" s="1607"/>
    </row>
    <row r="73" spans="1:18" ht="15" customHeight="1">
      <c r="A73" s="1607" t="s">
        <v>590</v>
      </c>
      <c r="B73" s="1607"/>
      <c r="C73" s="1607"/>
      <c r="D73" s="1607"/>
      <c r="E73" s="1607"/>
      <c r="F73" s="1607"/>
      <c r="G73" s="1607"/>
      <c r="H73" s="1607"/>
      <c r="I73" s="1607"/>
      <c r="J73" s="1607"/>
      <c r="K73" s="1607"/>
      <c r="L73" s="1607"/>
      <c r="M73" s="1607"/>
      <c r="N73" s="1607"/>
      <c r="O73" s="1607"/>
      <c r="P73" s="1607"/>
      <c r="Q73" s="1607"/>
      <c r="R73" s="1607"/>
    </row>
    <row r="74" spans="1:18">
      <c r="A74" s="1313" t="s">
        <v>597</v>
      </c>
      <c r="B74" s="1313"/>
      <c r="C74" s="1313"/>
      <c r="D74" s="1313"/>
      <c r="E74" s="1313"/>
      <c r="F74" s="1313"/>
      <c r="G74" s="1313"/>
      <c r="H74" s="1313"/>
      <c r="I74" s="1313"/>
      <c r="J74" s="1313"/>
      <c r="K74" s="1313"/>
      <c r="L74" s="1313"/>
      <c r="M74" s="1313"/>
      <c r="N74" s="1313"/>
      <c r="O74" s="1313"/>
      <c r="P74" s="1313"/>
      <c r="Q74" s="1313"/>
      <c r="R74" s="1313"/>
    </row>
    <row r="77" spans="1:18">
      <c r="Q77" s="534"/>
    </row>
    <row r="78" spans="1:18">
      <c r="P78" s="529"/>
    </row>
    <row r="80" spans="1:18">
      <c r="P80" s="522"/>
    </row>
    <row r="81" spans="16:16">
      <c r="P81" s="521"/>
    </row>
    <row r="82" spans="16:16">
      <c r="P82" s="521"/>
    </row>
    <row r="83" spans="16:16">
      <c r="P83" s="521"/>
    </row>
    <row r="84" spans="16:16">
      <c r="P84" s="521"/>
    </row>
    <row r="85" spans="16:16">
      <c r="P85" s="521"/>
    </row>
    <row r="86" spans="16:16">
      <c r="P86" s="522"/>
    </row>
    <row r="87" spans="16:16">
      <c r="P87" s="528"/>
    </row>
    <row r="88" spans="16:16">
      <c r="P88" s="521"/>
    </row>
    <row r="89" spans="16:16">
      <c r="P89" s="521"/>
    </row>
    <row r="90" spans="16:16">
      <c r="P90" s="521"/>
    </row>
    <row r="91" spans="16:16">
      <c r="P91" s="522"/>
    </row>
    <row r="774" spans="6:6" ht="42.75">
      <c r="F774" s="607" t="s">
        <v>309</v>
      </c>
    </row>
  </sheetData>
  <mergeCells count="145">
    <mergeCell ref="N10:O10"/>
    <mergeCell ref="N11:O11"/>
    <mergeCell ref="N12:O12"/>
    <mergeCell ref="M9:Q9"/>
    <mergeCell ref="A67:R67"/>
    <mergeCell ref="A68:R68"/>
    <mergeCell ref="A69:R69"/>
    <mergeCell ref="A70:R70"/>
    <mergeCell ref="A71:R71"/>
    <mergeCell ref="J41:J42"/>
    <mergeCell ref="K41:K42"/>
    <mergeCell ref="A66:R66"/>
    <mergeCell ref="L55:L56"/>
    <mergeCell ref="C27:C41"/>
    <mergeCell ref="D27:E27"/>
    <mergeCell ref="F27:G27"/>
    <mergeCell ref="D41:E41"/>
    <mergeCell ref="N27:O27"/>
    <mergeCell ref="N28:O28"/>
    <mergeCell ref="N38:O38"/>
    <mergeCell ref="N29:O29"/>
    <mergeCell ref="N39:O39"/>
    <mergeCell ref="A61:R62"/>
    <mergeCell ref="N30:O30"/>
    <mergeCell ref="Q38:Q40"/>
    <mergeCell ref="R38:R40"/>
    <mergeCell ref="N34:O34"/>
    <mergeCell ref="N35:O35"/>
    <mergeCell ref="N36:O36"/>
    <mergeCell ref="H28:I37"/>
    <mergeCell ref="J28:J37"/>
    <mergeCell ref="K28:K37"/>
    <mergeCell ref="N37:O37"/>
    <mergeCell ref="Q28:Q37"/>
    <mergeCell ref="R28:R37"/>
    <mergeCell ref="H38:I40"/>
    <mergeCell ref="J38:J40"/>
    <mergeCell ref="K38:K40"/>
    <mergeCell ref="N40:O40"/>
    <mergeCell ref="N31:O31"/>
    <mergeCell ref="N32:O32"/>
    <mergeCell ref="P41:P42"/>
    <mergeCell ref="R41:R42"/>
    <mergeCell ref="A27:A41"/>
    <mergeCell ref="B27:B41"/>
    <mergeCell ref="H27:I27"/>
    <mergeCell ref="N33:O33"/>
    <mergeCell ref="D28:E40"/>
    <mergeCell ref="F28:G40"/>
    <mergeCell ref="A6:A7"/>
    <mergeCell ref="B6:B7"/>
    <mergeCell ref="C6:C7"/>
    <mergeCell ref="D6:D7"/>
    <mergeCell ref="E6:E7"/>
    <mergeCell ref="G6:H7"/>
    <mergeCell ref="I6:I7"/>
    <mergeCell ref="J6:J7"/>
    <mergeCell ref="F6:F7"/>
    <mergeCell ref="K6:K7"/>
    <mergeCell ref="L7:Q8"/>
    <mergeCell ref="G8:H8"/>
    <mergeCell ref="O14:P14"/>
    <mergeCell ref="H25:K25"/>
    <mergeCell ref="L25:R25"/>
    <mergeCell ref="D26:E26"/>
    <mergeCell ref="A1:Q1"/>
    <mergeCell ref="A2:Q2"/>
    <mergeCell ref="A4:A5"/>
    <mergeCell ref="B4:B5"/>
    <mergeCell ref="F4:K4"/>
    <mergeCell ref="L4:Q4"/>
    <mergeCell ref="G5:H5"/>
    <mergeCell ref="J5:K5"/>
    <mergeCell ref="N5:O5"/>
    <mergeCell ref="F26:G26"/>
    <mergeCell ref="H26:I26"/>
    <mergeCell ref="J26:K26"/>
    <mergeCell ref="Q26:R26"/>
    <mergeCell ref="A17:Q18"/>
    <mergeCell ref="N26:O26"/>
    <mergeCell ref="A19:Q19"/>
    <mergeCell ref="A23:Q23"/>
    <mergeCell ref="A25:G25"/>
    <mergeCell ref="A20:Q21"/>
    <mergeCell ref="M55:M56"/>
    <mergeCell ref="N55:O56"/>
    <mergeCell ref="P55:P56"/>
    <mergeCell ref="R55:R56"/>
    <mergeCell ref="A72:R72"/>
    <mergeCell ref="A42:A49"/>
    <mergeCell ref="B42:B49"/>
    <mergeCell ref="C42:C49"/>
    <mergeCell ref="D42:E49"/>
    <mergeCell ref="L43:L44"/>
    <mergeCell ref="M43:M44"/>
    <mergeCell ref="N43:O44"/>
    <mergeCell ref="P43:P44"/>
    <mergeCell ref="R43:R44"/>
    <mergeCell ref="L45:L46"/>
    <mergeCell ref="M45:M46"/>
    <mergeCell ref="N45:O46"/>
    <mergeCell ref="P45:P46"/>
    <mergeCell ref="R45:R46"/>
    <mergeCell ref="A63:R63"/>
    <mergeCell ref="L41:L42"/>
    <mergeCell ref="M41:M42"/>
    <mergeCell ref="N41:O42"/>
    <mergeCell ref="A64:R65"/>
    <mergeCell ref="M49:M50"/>
    <mergeCell ref="N49:O50"/>
    <mergeCell ref="P49:P50"/>
    <mergeCell ref="R49:R50"/>
    <mergeCell ref="L53:L54"/>
    <mergeCell ref="M53:M54"/>
    <mergeCell ref="N53:O54"/>
    <mergeCell ref="P53:P54"/>
    <mergeCell ref="R53:R54"/>
    <mergeCell ref="L51:L52"/>
    <mergeCell ref="M51:M52"/>
    <mergeCell ref="N51:O52"/>
    <mergeCell ref="P51:P52"/>
    <mergeCell ref="A74:R74"/>
    <mergeCell ref="B50:B58"/>
    <mergeCell ref="C50:C58"/>
    <mergeCell ref="D50:E58"/>
    <mergeCell ref="F41:G58"/>
    <mergeCell ref="H41:I58"/>
    <mergeCell ref="J50:J58"/>
    <mergeCell ref="K50:K58"/>
    <mergeCell ref="L57:L58"/>
    <mergeCell ref="M57:M58"/>
    <mergeCell ref="N57:O58"/>
    <mergeCell ref="P57:P58"/>
    <mergeCell ref="A50:A58"/>
    <mergeCell ref="R57:R58"/>
    <mergeCell ref="R51:R52"/>
    <mergeCell ref="A73:R73"/>
    <mergeCell ref="J43:J49"/>
    <mergeCell ref="L47:L48"/>
    <mergeCell ref="M47:M48"/>
    <mergeCell ref="N47:O48"/>
    <mergeCell ref="P47:P48"/>
    <mergeCell ref="R47:R48"/>
    <mergeCell ref="K43:K49"/>
    <mergeCell ref="L49:L50"/>
  </mergeCells>
  <printOptions horizontalCentered="1"/>
  <pageMargins left="0.2" right="0.2" top="0.35" bottom="0.5" header="0.3" footer="0.3"/>
  <pageSetup paperSize="5" scale="48" fitToHeight="50" orientation="landscape" r:id="rId1"/>
  <headerFooter>
    <oddFooter>&amp;RPage &amp;P of &amp;N</oddFooter>
  </headerFooter>
  <rowBreaks count="1" manualBreakCount="1">
    <brk id="60" max="1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53"/>
  <sheetViews>
    <sheetView view="pageBreakPreview" zoomScaleNormal="100" zoomScaleSheetLayoutView="100" workbookViewId="0">
      <selection activeCell="O31" sqref="O31"/>
    </sheetView>
  </sheetViews>
  <sheetFormatPr defaultColWidth="9.140625" defaultRowHeight="14.25"/>
  <cols>
    <col min="1" max="1" width="14.140625" style="1137" bestFit="1" customWidth="1"/>
    <col min="2" max="2" width="18.42578125" style="1137" bestFit="1" customWidth="1"/>
    <col min="3" max="3" width="28.28515625" style="1137" bestFit="1" customWidth="1"/>
    <col min="4" max="4" width="18.140625" style="1137" bestFit="1" customWidth="1"/>
    <col min="5" max="5" width="6.28515625" style="1137" customWidth="1"/>
    <col min="6" max="6" width="13.7109375" style="1141" customWidth="1"/>
    <col min="7" max="7" width="32.5703125" style="1137" customWidth="1"/>
    <col min="8" max="8" width="31" style="1137" customWidth="1"/>
    <col min="9" max="9" width="22.5703125" style="5" customWidth="1"/>
    <col min="10" max="10" width="2" style="5" customWidth="1"/>
    <col min="11" max="11" width="20" style="1137" customWidth="1"/>
    <col min="12" max="12" width="2.140625" style="1137" bestFit="1" customWidth="1"/>
    <col min="13" max="13" width="18.85546875" style="1137" bestFit="1" customWidth="1"/>
    <col min="14" max="14" width="26.42578125" style="1137" bestFit="1" customWidth="1"/>
    <col min="15" max="15" width="13.28515625" style="1137" customWidth="1"/>
    <col min="16" max="16" width="28.5703125" style="1137" bestFit="1" customWidth="1"/>
    <col min="17" max="17" width="18.85546875" style="1137" bestFit="1" customWidth="1"/>
    <col min="18" max="18" width="13.140625" style="1137" customWidth="1"/>
    <col min="19" max="19" width="18.42578125" style="1137" bestFit="1" customWidth="1"/>
    <col min="20" max="16384" width="9.140625" style="1137"/>
  </cols>
  <sheetData>
    <row r="1" spans="1:19" ht="18" customHeight="1">
      <c r="A1" s="1743" t="s">
        <v>592</v>
      </c>
      <c r="B1" s="1743"/>
      <c r="C1" s="1743"/>
      <c r="D1" s="1743"/>
      <c r="E1" s="1743"/>
      <c r="F1" s="1743"/>
      <c r="G1" s="1743"/>
      <c r="H1" s="1743"/>
      <c r="I1" s="1743"/>
      <c r="J1" s="1743"/>
      <c r="K1" s="1743"/>
      <c r="L1" s="1743"/>
      <c r="M1" s="1743"/>
      <c r="N1" s="1743"/>
      <c r="O1" s="1743"/>
      <c r="P1" s="1145"/>
      <c r="Q1" s="1101"/>
      <c r="R1" s="1101"/>
      <c r="S1" s="1101"/>
    </row>
    <row r="2" spans="1:19" ht="18" customHeight="1">
      <c r="A2" s="1743" t="s">
        <v>594</v>
      </c>
      <c r="B2" s="1743"/>
      <c r="C2" s="1743"/>
      <c r="D2" s="1743"/>
      <c r="E2" s="1743"/>
      <c r="F2" s="1743"/>
      <c r="G2" s="1743"/>
      <c r="H2" s="1743"/>
      <c r="I2" s="1743"/>
      <c r="J2" s="1743"/>
      <c r="K2" s="1743"/>
      <c r="L2" s="1743"/>
      <c r="M2" s="1743"/>
      <c r="N2" s="1743"/>
      <c r="O2" s="1743"/>
      <c r="P2" s="1145"/>
      <c r="Q2" s="1101"/>
      <c r="R2" s="1101"/>
      <c r="S2" s="1101"/>
    </row>
    <row r="3" spans="1:19" ht="15.75" thickBot="1">
      <c r="B3" s="1102"/>
      <c r="C3" s="1102"/>
      <c r="D3" s="1102"/>
      <c r="E3" s="1102"/>
      <c r="F3" s="1103"/>
      <c r="G3" s="1102"/>
      <c r="H3" s="1102"/>
      <c r="I3" s="1104"/>
      <c r="J3" s="1104"/>
    </row>
    <row r="4" spans="1:19" ht="17.25">
      <c r="A4" s="1298" t="s">
        <v>78</v>
      </c>
      <c r="B4" s="1300" t="s">
        <v>0</v>
      </c>
      <c r="C4" s="1302" t="s">
        <v>41</v>
      </c>
      <c r="D4" s="1303"/>
      <c r="E4" s="1304"/>
      <c r="F4" s="1300" t="s">
        <v>42</v>
      </c>
      <c r="G4" s="1746" t="s">
        <v>138</v>
      </c>
      <c r="H4" s="1305" t="s">
        <v>141</v>
      </c>
      <c r="I4" s="1749" t="s">
        <v>8</v>
      </c>
      <c r="J4" s="1750"/>
      <c r="K4" s="1685" t="s">
        <v>345</v>
      </c>
      <c r="L4" s="1303"/>
      <c r="M4" s="1685"/>
      <c r="N4" s="1753" t="s">
        <v>607</v>
      </c>
      <c r="O4" s="1304" t="s">
        <v>614</v>
      </c>
      <c r="P4" s="1303"/>
      <c r="Q4" s="1686"/>
    </row>
    <row r="5" spans="1:19" ht="15">
      <c r="A5" s="1744"/>
      <c r="B5" s="1745"/>
      <c r="C5" s="530" t="s">
        <v>43</v>
      </c>
      <c r="D5" s="530" t="s">
        <v>44</v>
      </c>
      <c r="E5" s="530" t="s">
        <v>45</v>
      </c>
      <c r="F5" s="1745"/>
      <c r="G5" s="1747"/>
      <c r="H5" s="1748"/>
      <c r="I5" s="1751"/>
      <c r="J5" s="1752"/>
      <c r="K5" s="1755" t="s">
        <v>0</v>
      </c>
      <c r="L5" s="1756"/>
      <c r="M5" s="548" t="s">
        <v>229</v>
      </c>
      <c r="N5" s="1754"/>
      <c r="O5" s="547" t="s">
        <v>0</v>
      </c>
      <c r="P5" s="547" t="s">
        <v>227</v>
      </c>
      <c r="Q5" s="546" t="s">
        <v>229</v>
      </c>
    </row>
    <row r="6" spans="1:19" ht="16.5" customHeight="1">
      <c r="A6" s="1739">
        <v>1</v>
      </c>
      <c r="B6" s="1365">
        <v>39875</v>
      </c>
      <c r="C6" s="1367" t="s">
        <v>124</v>
      </c>
      <c r="D6" s="1584" t="s">
        <v>125</v>
      </c>
      <c r="E6" s="1584" t="s">
        <v>126</v>
      </c>
      <c r="F6" s="1367" t="s">
        <v>17</v>
      </c>
      <c r="G6" s="1367" t="s">
        <v>50</v>
      </c>
      <c r="H6" s="1370">
        <v>20000000000</v>
      </c>
      <c r="I6" s="1722" t="s">
        <v>48</v>
      </c>
      <c r="J6" s="1722"/>
      <c r="K6" s="1143">
        <v>40378</v>
      </c>
      <c r="L6" s="1146">
        <v>2</v>
      </c>
      <c r="M6" s="618">
        <v>4300000000</v>
      </c>
      <c r="N6" s="1725">
        <v>100000000</v>
      </c>
      <c r="O6" s="1258">
        <v>41311</v>
      </c>
      <c r="P6" s="1258" t="s">
        <v>606</v>
      </c>
      <c r="Q6" s="1728">
        <v>100000000</v>
      </c>
    </row>
    <row r="7" spans="1:19" ht="16.5" customHeight="1">
      <c r="A7" s="1740"/>
      <c r="B7" s="1623"/>
      <c r="C7" s="1375"/>
      <c r="D7" s="1585"/>
      <c r="E7" s="1585"/>
      <c r="F7" s="1375"/>
      <c r="G7" s="1375"/>
      <c r="H7" s="1438"/>
      <c r="I7" s="1723"/>
      <c r="J7" s="1723"/>
      <c r="K7" s="1615">
        <v>41088</v>
      </c>
      <c r="L7" s="1729">
        <v>3</v>
      </c>
      <c r="M7" s="1611">
        <v>1400000000</v>
      </c>
      <c r="N7" s="1726"/>
      <c r="O7" s="1258"/>
      <c r="P7" s="1258"/>
      <c r="Q7" s="1728"/>
    </row>
    <row r="8" spans="1:19" ht="14.25" customHeight="1">
      <c r="A8" s="1740"/>
      <c r="B8" s="1623"/>
      <c r="C8" s="1375"/>
      <c r="D8" s="1585"/>
      <c r="E8" s="1585"/>
      <c r="F8" s="1375"/>
      <c r="G8" s="1375"/>
      <c r="H8" s="1438"/>
      <c r="I8" s="1723"/>
      <c r="J8" s="1723"/>
      <c r="K8" s="1615"/>
      <c r="L8" s="1729"/>
      <c r="M8" s="1611"/>
      <c r="N8" s="1726"/>
      <c r="O8" s="1136">
        <v>41311</v>
      </c>
      <c r="P8" s="217" t="s">
        <v>605</v>
      </c>
      <c r="Q8" s="617">
        <v>212829609.62</v>
      </c>
    </row>
    <row r="9" spans="1:19" ht="14.25" customHeight="1">
      <c r="A9" s="1740"/>
      <c r="B9" s="1623"/>
      <c r="C9" s="1375"/>
      <c r="D9" s="1585"/>
      <c r="E9" s="1585"/>
      <c r="F9" s="1375"/>
      <c r="G9" s="1375"/>
      <c r="H9" s="1438"/>
      <c r="I9" s="1723"/>
      <c r="J9" s="1723"/>
      <c r="K9" s="1730">
        <v>41289</v>
      </c>
      <c r="L9" s="1733">
        <v>4</v>
      </c>
      <c r="M9" s="1736">
        <v>100000000</v>
      </c>
      <c r="N9" s="1726"/>
      <c r="O9" s="1136">
        <v>41339</v>
      </c>
      <c r="P9" s="217" t="s">
        <v>605</v>
      </c>
      <c r="Q9" s="617">
        <v>97594053.450000003</v>
      </c>
    </row>
    <row r="10" spans="1:19" ht="15" customHeight="1">
      <c r="A10" s="1740"/>
      <c r="B10" s="1623"/>
      <c r="C10" s="1375"/>
      <c r="D10" s="1585"/>
      <c r="E10" s="1585"/>
      <c r="F10" s="1375"/>
      <c r="G10" s="1375"/>
      <c r="H10" s="1438"/>
      <c r="I10" s="1723"/>
      <c r="J10" s="1723"/>
      <c r="K10" s="1731"/>
      <c r="L10" s="1734"/>
      <c r="M10" s="1737"/>
      <c r="N10" s="1726"/>
      <c r="O10" s="1144">
        <v>41368</v>
      </c>
      <c r="P10" s="1142" t="s">
        <v>605</v>
      </c>
      <c r="Q10" s="623">
        <v>6069968.46</v>
      </c>
    </row>
    <row r="11" spans="1:19" ht="15" customHeight="1">
      <c r="A11" s="1740"/>
      <c r="B11" s="1623"/>
      <c r="C11" s="1375"/>
      <c r="D11" s="1585"/>
      <c r="E11" s="1585"/>
      <c r="F11" s="1375"/>
      <c r="G11" s="1375"/>
      <c r="H11" s="1438"/>
      <c r="I11" s="1723"/>
      <c r="J11" s="1723"/>
      <c r="K11" s="1731"/>
      <c r="L11" s="1734"/>
      <c r="M11" s="1737"/>
      <c r="N11" s="1726"/>
      <c r="O11" s="1136">
        <v>41400</v>
      </c>
      <c r="P11" s="217" t="s">
        <v>605</v>
      </c>
      <c r="Q11" s="617">
        <v>4419258.7300000004</v>
      </c>
    </row>
    <row r="12" spans="1:19" ht="15" customHeight="1">
      <c r="A12" s="1740"/>
      <c r="B12" s="1623"/>
      <c r="C12" s="1375"/>
      <c r="D12" s="1585"/>
      <c r="E12" s="1585"/>
      <c r="F12" s="1375"/>
      <c r="G12" s="1375"/>
      <c r="H12" s="1438"/>
      <c r="I12" s="1723"/>
      <c r="J12" s="1723"/>
      <c r="K12" s="1731"/>
      <c r="L12" s="1734"/>
      <c r="M12" s="1737"/>
      <c r="N12" s="1726"/>
      <c r="O12" s="1136">
        <v>41431</v>
      </c>
      <c r="P12" s="217" t="s">
        <v>605</v>
      </c>
      <c r="Q12" s="617">
        <v>96496771.870000005</v>
      </c>
    </row>
    <row r="13" spans="1:19" ht="15" customHeight="1">
      <c r="A13" s="1740"/>
      <c r="B13" s="1623"/>
      <c r="C13" s="1375"/>
      <c r="D13" s="1585"/>
      <c r="E13" s="1585"/>
      <c r="F13" s="1375"/>
      <c r="G13" s="1375"/>
      <c r="H13" s="1438"/>
      <c r="I13" s="1723"/>
      <c r="J13" s="1723"/>
      <c r="K13" s="1731"/>
      <c r="L13" s="1734"/>
      <c r="M13" s="1737"/>
      <c r="N13" s="1726"/>
      <c r="O13" s="1136">
        <v>41460</v>
      </c>
      <c r="P13" s="217" t="s">
        <v>605</v>
      </c>
      <c r="Q13" s="617">
        <v>11799669.859999999</v>
      </c>
    </row>
    <row r="14" spans="1:19" ht="15" customHeight="1">
      <c r="A14" s="1740"/>
      <c r="B14" s="1623"/>
      <c r="C14" s="1375"/>
      <c r="D14" s="1585"/>
      <c r="E14" s="1585"/>
      <c r="F14" s="1375"/>
      <c r="G14" s="1375"/>
      <c r="H14" s="1438"/>
      <c r="I14" s="1723"/>
      <c r="J14" s="1723"/>
      <c r="K14" s="1731"/>
      <c r="L14" s="1734"/>
      <c r="M14" s="1737"/>
      <c r="N14" s="1726"/>
      <c r="O14" s="1136">
        <v>41492</v>
      </c>
      <c r="P14" s="217" t="s">
        <v>605</v>
      </c>
      <c r="Q14" s="1147">
        <v>66072964.93</v>
      </c>
    </row>
    <row r="15" spans="1:19" ht="15" customHeight="1">
      <c r="A15" s="1740"/>
      <c r="B15" s="1623"/>
      <c r="C15" s="1375"/>
      <c r="D15" s="1585"/>
      <c r="E15" s="1585"/>
      <c r="F15" s="1375"/>
      <c r="G15" s="1375"/>
      <c r="H15" s="1438"/>
      <c r="I15" s="1723"/>
      <c r="J15" s="1723"/>
      <c r="K15" s="1731"/>
      <c r="L15" s="1734"/>
      <c r="M15" s="1737"/>
      <c r="N15" s="1726"/>
      <c r="O15" s="1144">
        <v>41523</v>
      </c>
      <c r="P15" s="821" t="s">
        <v>605</v>
      </c>
      <c r="Q15" s="623">
        <v>74797684.469999999</v>
      </c>
    </row>
    <row r="16" spans="1:19" s="1154" customFormat="1" ht="15" customHeight="1">
      <c r="A16" s="1740"/>
      <c r="B16" s="1623"/>
      <c r="C16" s="1375"/>
      <c r="D16" s="1585"/>
      <c r="E16" s="1585"/>
      <c r="F16" s="1375"/>
      <c r="G16" s="1375"/>
      <c r="H16" s="1438"/>
      <c r="I16" s="1723"/>
      <c r="J16" s="1723"/>
      <c r="K16" s="1731"/>
      <c r="L16" s="1734"/>
      <c r="M16" s="1737"/>
      <c r="N16" s="1726"/>
      <c r="O16" s="1153">
        <v>41551</v>
      </c>
      <c r="P16" s="217" t="s">
        <v>605</v>
      </c>
      <c r="Q16" s="1147">
        <v>1114074.03</v>
      </c>
    </row>
    <row r="17" spans="1:18" ht="15" thickBot="1">
      <c r="A17" s="1741"/>
      <c r="B17" s="1742"/>
      <c r="C17" s="1720"/>
      <c r="D17" s="1586"/>
      <c r="E17" s="1586"/>
      <c r="F17" s="1720"/>
      <c r="G17" s="1720"/>
      <c r="H17" s="1721"/>
      <c r="I17" s="1724"/>
      <c r="J17" s="1724"/>
      <c r="K17" s="1732"/>
      <c r="L17" s="1735"/>
      <c r="M17" s="1738"/>
      <c r="N17" s="1727"/>
      <c r="O17" s="1157">
        <v>41584</v>
      </c>
      <c r="P17" s="597" t="s">
        <v>605</v>
      </c>
      <c r="Q17" s="1173">
        <v>933181.49</v>
      </c>
    </row>
    <row r="18" spans="1:18">
      <c r="B18" s="10"/>
      <c r="C18" s="1133"/>
      <c r="D18" s="2"/>
      <c r="E18" s="2"/>
      <c r="F18" s="4"/>
      <c r="G18" s="1133"/>
      <c r="H18" s="7"/>
      <c r="I18" s="1134"/>
      <c r="J18" s="1134"/>
      <c r="O18" s="1156"/>
      <c r="P18" s="1156"/>
      <c r="Q18" s="1156"/>
    </row>
    <row r="19" spans="1:18">
      <c r="B19" s="10"/>
      <c r="C19" s="1133"/>
      <c r="D19" s="2"/>
      <c r="E19" s="2"/>
      <c r="F19" s="4"/>
      <c r="G19" s="1133"/>
      <c r="H19" s="7"/>
      <c r="I19" s="1134"/>
      <c r="J19" s="1134"/>
      <c r="O19" s="1156"/>
      <c r="P19" s="1156"/>
      <c r="Q19" s="1156"/>
    </row>
    <row r="20" spans="1:18" ht="18" thickBot="1">
      <c r="B20" s="1139"/>
      <c r="C20" s="1133"/>
      <c r="D20" s="1139"/>
      <c r="E20" s="1139"/>
      <c r="F20" s="4"/>
      <c r="M20" s="1135" t="s">
        <v>604</v>
      </c>
      <c r="N20" s="549">
        <f>N6</f>
        <v>100000000</v>
      </c>
      <c r="O20" s="1156"/>
      <c r="P20" s="348" t="s">
        <v>615</v>
      </c>
      <c r="Q20" s="549">
        <f>SUM(Q6:Q17)</f>
        <v>672127236.90999997</v>
      </c>
    </row>
    <row r="21" spans="1:18" ht="15.75" thickTop="1">
      <c r="B21" s="1139"/>
      <c r="C21" s="1133"/>
      <c r="D21" s="1139"/>
      <c r="E21" s="1139"/>
      <c r="F21" s="4"/>
      <c r="G21" s="1140"/>
      <c r="H21" s="6"/>
      <c r="O21" s="1156"/>
      <c r="P21" s="1156"/>
      <c r="Q21" s="1156"/>
    </row>
    <row r="23" spans="1:18" ht="17.25" customHeight="1">
      <c r="A23" s="1310" t="s">
        <v>346</v>
      </c>
      <c r="B23" s="1310"/>
      <c r="C23" s="1310"/>
      <c r="D23" s="1310"/>
      <c r="E23" s="1310"/>
      <c r="F23" s="1310"/>
      <c r="G23" s="1310"/>
      <c r="H23" s="1310"/>
      <c r="I23" s="1310"/>
      <c r="J23" s="1310"/>
      <c r="K23" s="1310"/>
      <c r="L23" s="1310"/>
      <c r="M23" s="1310"/>
      <c r="N23" s="1310"/>
      <c r="O23" s="1310"/>
      <c r="P23" s="1310"/>
      <c r="Q23" s="1310"/>
      <c r="R23" s="1138"/>
    </row>
    <row r="24" spans="1:18">
      <c r="A24" s="1310" t="s">
        <v>347</v>
      </c>
      <c r="B24" s="1310"/>
      <c r="C24" s="1310"/>
      <c r="D24" s="1310"/>
      <c r="E24" s="1310"/>
      <c r="F24" s="1310"/>
      <c r="G24" s="1310"/>
      <c r="H24" s="1310"/>
      <c r="I24" s="1310"/>
      <c r="J24" s="1310"/>
      <c r="K24" s="1310"/>
      <c r="L24" s="1310"/>
      <c r="M24" s="1310"/>
      <c r="N24" s="1310"/>
      <c r="O24" s="1310"/>
      <c r="P24" s="1310"/>
      <c r="Q24" s="1310"/>
    </row>
    <row r="25" spans="1:18">
      <c r="A25" s="1310" t="s">
        <v>602</v>
      </c>
      <c r="B25" s="1310"/>
      <c r="C25" s="1310"/>
      <c r="D25" s="1310"/>
      <c r="E25" s="1310"/>
      <c r="F25" s="1310"/>
      <c r="G25" s="1310"/>
      <c r="H25" s="1310"/>
      <c r="I25" s="1310"/>
      <c r="J25" s="1310"/>
      <c r="K25" s="1310"/>
      <c r="L25" s="1310"/>
      <c r="M25" s="1310"/>
      <c r="N25" s="1310"/>
      <c r="O25" s="1310"/>
      <c r="P25" s="1310"/>
      <c r="Q25" s="1310"/>
    </row>
    <row r="26" spans="1:18">
      <c r="A26" s="1310" t="s">
        <v>603</v>
      </c>
      <c r="B26" s="1310"/>
      <c r="C26" s="1310"/>
      <c r="D26" s="1310"/>
      <c r="E26" s="1310"/>
      <c r="F26" s="1310"/>
      <c r="G26" s="1310"/>
      <c r="H26" s="1310"/>
      <c r="I26" s="1310"/>
      <c r="J26" s="1310"/>
      <c r="K26" s="1310"/>
      <c r="L26" s="1310"/>
      <c r="M26" s="1310"/>
      <c r="N26" s="1310"/>
      <c r="O26" s="1310"/>
      <c r="P26" s="1310"/>
      <c r="Q26" s="1310"/>
    </row>
    <row r="27" spans="1:18">
      <c r="A27" s="1137" t="s">
        <v>616</v>
      </c>
    </row>
    <row r="753" spans="6:6" ht="42.75">
      <c r="F753" s="1141" t="s">
        <v>309</v>
      </c>
    </row>
  </sheetData>
  <mergeCells count="36">
    <mergeCell ref="A1:O1"/>
    <mergeCell ref="A2:O2"/>
    <mergeCell ref="A4:A5"/>
    <mergeCell ref="B4:B5"/>
    <mergeCell ref="C4:E4"/>
    <mergeCell ref="F4:F5"/>
    <mergeCell ref="G4:G5"/>
    <mergeCell ref="H4:H5"/>
    <mergeCell ref="I4:J5"/>
    <mergeCell ref="K4:M4"/>
    <mergeCell ref="N4:N5"/>
    <mergeCell ref="O4:Q4"/>
    <mergeCell ref="K5:L5"/>
    <mergeCell ref="M9:M17"/>
    <mergeCell ref="A23:Q23"/>
    <mergeCell ref="A6:A17"/>
    <mergeCell ref="B6:B17"/>
    <mergeCell ref="C6:C17"/>
    <mergeCell ref="D6:D17"/>
    <mergeCell ref="E6:E17"/>
    <mergeCell ref="A24:Q24"/>
    <mergeCell ref="A25:Q25"/>
    <mergeCell ref="F6:F17"/>
    <mergeCell ref="G6:G17"/>
    <mergeCell ref="A26:Q26"/>
    <mergeCell ref="H6:H17"/>
    <mergeCell ref="I6:J17"/>
    <mergeCell ref="N6:N17"/>
    <mergeCell ref="O6:O7"/>
    <mergeCell ref="P6:P7"/>
    <mergeCell ref="Q6:Q7"/>
    <mergeCell ref="K7:K8"/>
    <mergeCell ref="L7:L8"/>
    <mergeCell ref="M7:M8"/>
    <mergeCell ref="K9:K17"/>
    <mergeCell ref="L9:L17"/>
  </mergeCells>
  <printOptions horizontalCentered="1"/>
  <pageMargins left="0.2" right="0.2" top="0.35" bottom="0.5" header="0.3" footer="0.3"/>
  <pageSetup paperSize="5" scale="54"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f1510545-1717-4787-81bc-be4cd889b37b">TARP Investment Program Transaction Reports</Category>
    <Resource_x0020_Type_x0020_TagTaxHTField0 xmlns="8a41d4cc-3855-40f2-8932-454702d2b8da">
      <Terms xmlns="http://schemas.microsoft.com/office/infopath/2007/PartnerControls"/>
    </Resource_x0020_Type_x0020_TagTaxHTField0>
    <DisplayAsOfDate xmlns="8a41d4cc-3855-40f2-8932-454702d2b8da">No</DisplayAsOfDate>
    <Person_x0020_TagTaxHTField0 xmlns="8a41d4cc-3855-40f2-8932-454702d2b8da">
      <Terms xmlns="http://schemas.microsoft.com/office/infopath/2007/PartnerControls"/>
    </Person_x0020_TagTaxHTField0>
    <Geography_x0020_TagTaxHTField0 xmlns="8a41d4cc-3855-40f2-8932-454702d2b8da">
      <Terms xmlns="http://schemas.microsoft.com/office/infopath/2007/PartnerControls"/>
    </Geography_x0020_TagTaxHTField0>
    <Topic_x0020_TagTaxHTField0 xmlns="8a41d4cc-3855-40f2-8932-454702d2b8da">
      <Terms xmlns="http://schemas.microsoft.com/office/infopath/2007/PartnerControls">
        <TermInfo xmlns="http://schemas.microsoft.com/office/infopath/2007/PartnerControls">
          <TermName xmlns="http://schemas.microsoft.com/office/infopath/2007/PartnerControls">Troubled Assets Relief Program (TARP)</TermName>
          <TermId xmlns="http://schemas.microsoft.com/office/infopath/2007/PartnerControls">8b55c527-dde7-4893-9cd7-40b8504c8c39</TermId>
        </TermInfo>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2013-01-13T05:00:00+00:00</ArticleStartDate>
    <Latest_x0020_Report xmlns="f1510545-1717-4787-81bc-be4cd889b37b">false</Latest_x0020_Report>
    <TarpDocumentCategory xmlns="3b76f9f5-ee56-44bc-a013-de36f9f18ab6">Investment</TarpDocumentCategory>
    <TitleAlternate xmlns="8a41d4cc-3855-40f2-8932-454702d2b8da" xsi:nil="true"/>
    <ShowArticleDateInTitle xmlns="8a41d4cc-3855-40f2-8932-454702d2b8da">false</ShowArticleDateInTitle>
    <MigrationSourceURL xmlns="c93477b2-ff83-4b51-ba6e-999ba0057d7f" xsi:nil="true"/>
    <TaxCatchAll xmlns="8a41d4cc-3855-40f2-8932-454702d2b8da">
      <Value>1272</Value>
      <Value>1183</Value>
      <Value>1173</Value>
    </TaxCatchAll>
    <Frequency xmlns="f1510545-1717-4787-81bc-be4cd889b37b">As Indicated</Frequency>
    <AsOfDate xmlns="8a41d4cc-3855-40f2-8932-454702d2b8da">2013-11-13T05:00:00+00:00</AsOfD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D7D3B2-7125-4FA9-94D6-DDEF8B1B1FFE}"/>
</file>

<file path=customXml/itemProps2.xml><?xml version="1.0" encoding="utf-8"?>
<ds:datastoreItem xmlns:ds="http://schemas.openxmlformats.org/officeDocument/2006/customXml" ds:itemID="{B923F6D9-37A5-4D70-ABFC-3CF95EBA6662}"/>
</file>

<file path=customXml/itemProps3.xml><?xml version="1.0" encoding="utf-8"?>
<ds:datastoreItem xmlns:ds="http://schemas.openxmlformats.org/officeDocument/2006/customXml" ds:itemID="{131FD27A-272A-4502-83E4-42E5D2BF26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16</vt:i4>
      </vt:variant>
    </vt:vector>
  </HeadingPairs>
  <TitlesOfParts>
    <vt:vector size="27" baseType="lpstr">
      <vt:lpstr>Transactions Report - CPP</vt:lpstr>
      <vt:lpstr>CPP Footnotes</vt:lpstr>
      <vt:lpstr>CPP - Citi</vt:lpstr>
      <vt:lpstr>CDCI</vt:lpstr>
      <vt:lpstr>AIFP.ASSP</vt:lpstr>
      <vt:lpstr>AIFP - GM</vt:lpstr>
      <vt:lpstr>TIP.AGP</vt:lpstr>
      <vt:lpstr>AIG</vt:lpstr>
      <vt:lpstr>TALF</vt:lpstr>
      <vt:lpstr>SBA</vt:lpstr>
      <vt:lpstr>PPIP</vt:lpstr>
      <vt:lpstr>'AIFP - GM'!Print_Area</vt:lpstr>
      <vt:lpstr>AIFP.ASSP!Print_Area</vt:lpstr>
      <vt:lpstr>AIG!Print_Area</vt:lpstr>
      <vt:lpstr>CDCI!Print_Area</vt:lpstr>
      <vt:lpstr>'CPP - Citi'!Print_Area</vt:lpstr>
      <vt:lpstr>'CPP Footnotes'!Print_Area</vt:lpstr>
      <vt:lpstr>PPIP!Print_Area</vt:lpstr>
      <vt:lpstr>SBA!Print_Area</vt:lpstr>
      <vt:lpstr>TALF!Print_Area</vt:lpstr>
      <vt:lpstr>TIP.AGP!Print_Area</vt:lpstr>
      <vt:lpstr>'Transactions Report - CPP'!Print_Area</vt:lpstr>
      <vt:lpstr>CDCI!Print_Titles</vt:lpstr>
      <vt:lpstr>'CPP - Citi'!Print_Titles</vt:lpstr>
      <vt:lpstr>'CPP Footnotes'!Print_Titles</vt:lpstr>
      <vt:lpstr>PPIP!Print_Titles</vt:lpstr>
      <vt:lpstr>'Transactions Report - CPP'!Print_Titles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Investments</dc:title>
  <dc:creator/>
  <cp:lastModifiedBy/>
  <dcterms:created xsi:type="dcterms:W3CDTF">2010-09-28T17:37:20Z</dcterms:created>
  <dcterms:modified xsi:type="dcterms:W3CDTF">2013-11-15T16:53:32Z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Person Tag">
    <vt:lpwstr/>
  </property>
  <property fmtid="{D5CDD505-2E9C-101B-9397-08002B2CF9AE}" pid="4" name="Topic Tag">
    <vt:lpwstr>1183;#Troubled Assets Relief Program (TARP)|8b55c527-dde7-4893-9cd7-40b8504c8c39;#1272;#Transaction Report|efda14a2-eec4-4c44-a1f1-1086a66c8d98</vt:lpwstr>
  </property>
  <property fmtid="{D5CDD505-2E9C-101B-9397-08002B2CF9AE}" pid="5" name="Resource Type Tag">
    <vt:lpwstr/>
  </property>
  <property fmtid="{D5CDD505-2E9C-101B-9397-08002B2CF9AE}" pid="6" name="Office_Tag">
    <vt:lpwstr>1173;#Financial Stability|8cce2d59-ce24-41cd-81f9-eacb144069fb</vt:lpwstr>
  </property>
  <property fmtid="{D5CDD505-2E9C-101B-9397-08002B2CF9AE}" pid="7" name="Geography Tag">
    <vt:lpwstr/>
  </property>
  <property fmtid="{D5CDD505-2E9C-101B-9397-08002B2CF9AE}" pid="8" name="MigrationSourceURL0">
    <vt:lpwstr/>
  </property>
  <property fmtid="{D5CDD505-2E9C-101B-9397-08002B2CF9AE}" pid="9" name="MigrationSourceURL5">
    <vt:lpwstr/>
  </property>
  <property fmtid="{D5CDD505-2E9C-101B-9397-08002B2CF9AE}" pid="10" name="Order">
    <vt:r8>291400</vt:r8>
  </property>
  <property fmtid="{D5CDD505-2E9C-101B-9397-08002B2CF9AE}" pid="11" name="MigrationSourceURL3">
    <vt:lpwstr/>
  </property>
  <property fmtid="{D5CDD505-2E9C-101B-9397-08002B2CF9AE}" pid="12" name="xd_Signature">
    <vt:bool>false</vt:bool>
  </property>
  <property fmtid="{D5CDD505-2E9C-101B-9397-08002B2CF9AE}" pid="13" name="xd_ProgID">
    <vt:lpwstr/>
  </property>
  <property fmtid="{D5CDD505-2E9C-101B-9397-08002B2CF9AE}" pid="15" name="MigrationSourceURL1">
    <vt:lpwstr/>
  </property>
  <property fmtid="{D5CDD505-2E9C-101B-9397-08002B2CF9AE}" pid="16" name="_SourceUrl">
    <vt:lpwstr/>
  </property>
  <property fmtid="{D5CDD505-2E9C-101B-9397-08002B2CF9AE}" pid="17" name="_SharedFileIndex">
    <vt:lpwstr/>
  </property>
  <property fmtid="{D5CDD505-2E9C-101B-9397-08002B2CF9AE}" pid="18" name="TemplateUrl">
    <vt:lpwstr/>
  </property>
  <property fmtid="{D5CDD505-2E9C-101B-9397-08002B2CF9AE}" pid="19" name="MigrationSourceURL4">
    <vt:lpwstr/>
  </property>
  <property fmtid="{D5CDD505-2E9C-101B-9397-08002B2CF9AE}" pid="20" name="test">
    <vt:lpwstr/>
  </property>
  <property fmtid="{D5CDD505-2E9C-101B-9397-08002B2CF9AE}" pid="22" name="MigrationSourceURL2">
    <vt:lpwstr/>
  </property>
</Properties>
</file>