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8115" yWindow="750" windowWidth="3435" windowHeight="7335" tabRatio="670"/>
  </bookViews>
  <sheets>
    <sheet name="Transactions Report - CPP" sheetId="18" r:id="rId1"/>
    <sheet name="CPP Footnotes" sheetId="37" r:id="rId2"/>
    <sheet name="CPP - Citi" sheetId="53" r:id="rId3"/>
    <sheet name="CDCI" sheetId="46" r:id="rId4"/>
    <sheet name="AIFP.ASSP" sheetId="58" r:id="rId5"/>
    <sheet name="TIP.AGP" sheetId="49" r:id="rId6"/>
    <sheet name="AIG" sheetId="62" r:id="rId7"/>
    <sheet name="TALF" sheetId="63" r:id="rId8"/>
    <sheet name="SBA" sheetId="41" r:id="rId9"/>
    <sheet name="PPIP" sheetId="32" r:id="rId10"/>
  </sheets>
  <externalReferences>
    <externalReference r:id="rId11"/>
  </externalReferences>
  <definedNames>
    <definedName name="_xlnm._FilterDatabase" localSheetId="4" hidden="1">AIFP.ASSP!$T$6:$T$51</definedName>
    <definedName name="_xlnm._FilterDatabase" localSheetId="3" hidden="1">CDCI!$A$4:$IS$7</definedName>
    <definedName name="_xlnm._FilterDatabase" localSheetId="2" hidden="1">'CPP - Citi'!$B$4:$F$5</definedName>
    <definedName name="_xlnm._FilterDatabase" localSheetId="0" hidden="1">'Transactions Report - CPP'!$A$12:$R$808</definedName>
    <definedName name="Column" localSheetId="3">'[1]TREASURY REPORTING MATRIX'!$A$3:$IV$3</definedName>
    <definedName name="Column">'[1]TREASURY REPORTING MATRIX'!$A$3:$IV$3</definedName>
    <definedName name="Matrix" localSheetId="3">'[1]TREASURY REPORTING MATRIX'!$A$3:$IV$65536</definedName>
    <definedName name="Matrix">'[1]TREASURY REPORTING MATRIX'!$A$3:$IV$65536</definedName>
    <definedName name="_xlnm.Print_Area" localSheetId="4">AIFP.ASSP!$A$1:$W$135</definedName>
    <definedName name="_xlnm.Print_Area" localSheetId="6">AIG!$A$1:$R$75</definedName>
    <definedName name="_xlnm.Print_Area" localSheetId="3">CDCI!$A$1:$N$103</definedName>
    <definedName name="_xlnm.Print_Area" localSheetId="2">'CPP - Citi'!$B$1:$I$23</definedName>
    <definedName name="_xlnm.Print_Area" localSheetId="1">'CPP Footnotes'!$A$1:$R$259</definedName>
    <definedName name="_xlnm.Print_Area" localSheetId="9">PPIP!$A$1:$X$189</definedName>
    <definedName name="_xlnm.Print_Area" localSheetId="8">SBA!$A$1:$S$56</definedName>
    <definedName name="_xlnm.Print_Area" localSheetId="7">TALF!$A$1:$Q$20</definedName>
    <definedName name="_xlnm.Print_Area" localSheetId="5">TIP.AGP!$A$1:$W$40</definedName>
    <definedName name="_xlnm.Print_Area" localSheetId="0">'Transactions Report - CPP'!$A$1:$R$820</definedName>
    <definedName name="_xlnm.Print_Titles" localSheetId="3">CDCI!$3:$4</definedName>
    <definedName name="_xlnm.Print_Titles" localSheetId="2">'CPP - Citi'!$4:$4</definedName>
    <definedName name="_xlnm.Print_Titles" localSheetId="9">PPIP!$4:$5</definedName>
    <definedName name="_xlnm.Print_Titles" localSheetId="0">'Transactions Report - CPP'!$12:$13</definedName>
    <definedName name="Row" localSheetId="3">'[1]TREASURY REPORTING MATRIX'!$A$3:$A$65536</definedName>
    <definedName name="Row">'[1]TREASURY REPORTING MATRIX'!$A$3:$A$65536</definedName>
  </definedNames>
  <calcPr calcId="125725"/>
</workbook>
</file>

<file path=xl/calcChain.xml><?xml version="1.0" encoding="utf-8"?>
<calcChain xmlns="http://schemas.openxmlformats.org/spreadsheetml/2006/main">
  <c r="K811" i="18"/>
  <c r="Q12" i="63" l="1"/>
  <c r="O14" i="62"/>
  <c r="L214" i="18" l="1"/>
  <c r="U29" i="49" l="1"/>
  <c r="N12" i="63" l="1"/>
  <c r="N71" i="46" l="1"/>
  <c r="X172" i="32" l="1"/>
  <c r="S174"/>
  <c r="O172"/>
  <c r="H172"/>
  <c r="N92" i="46" l="1"/>
  <c r="T162" i="32" l="1"/>
  <c r="T155"/>
  <c r="T149"/>
  <c r="T143"/>
  <c r="L767" i="18" l="1"/>
  <c r="N32" i="46" l="1"/>
  <c r="N34"/>
  <c r="N48"/>
  <c r="N83"/>
  <c r="T113" i="32" l="1"/>
  <c r="T100"/>
  <c r="G405" i="18" l="1"/>
  <c r="T56" i="32" l="1"/>
  <c r="T52"/>
  <c r="T62"/>
  <c r="T87"/>
  <c r="T92" l="1"/>
  <c r="T93" s="1"/>
  <c r="T94" s="1"/>
  <c r="T95" s="1"/>
  <c r="T96" s="1"/>
  <c r="T97" s="1"/>
  <c r="T98" s="1"/>
  <c r="L91" i="18" l="1"/>
  <c r="T144" i="32" l="1"/>
  <c r="T145" s="1"/>
  <c r="T146" s="1"/>
  <c r="T147" s="1"/>
  <c r="T148" s="1"/>
  <c r="T150"/>
  <c r="T151" s="1"/>
  <c r="T152" s="1"/>
  <c r="T153" s="1"/>
  <c r="T154" s="1"/>
  <c r="T75" l="1"/>
  <c r="T88" l="1"/>
  <c r="T89" s="1"/>
  <c r="T90" s="1"/>
  <c r="T133" l="1"/>
  <c r="T134" s="1"/>
  <c r="T135" s="1"/>
  <c r="T136" s="1"/>
  <c r="T137" s="1"/>
  <c r="T138" s="1"/>
  <c r="T139" s="1"/>
  <c r="T140" s="1"/>
  <c r="T124"/>
  <c r="T53" l="1"/>
  <c r="T54" s="1"/>
  <c r="T55" s="1"/>
  <c r="L673" i="18" l="1"/>
  <c r="T57" i="32" l="1"/>
  <c r="T58" s="1"/>
  <c r="T59" s="1"/>
  <c r="T60" s="1"/>
  <c r="T61" s="1"/>
  <c r="L691" i="18" l="1"/>
  <c r="I10" i="62" l="1"/>
  <c r="L22" i="18" l="1"/>
  <c r="L23"/>
  <c r="L24"/>
  <c r="L25"/>
  <c r="T163" i="32" l="1"/>
  <c r="T164" s="1"/>
  <c r="T165" s="1"/>
  <c r="T166" s="1"/>
  <c r="T167" s="1"/>
  <c r="T168" s="1"/>
  <c r="T156"/>
  <c r="T157" s="1"/>
  <c r="T158" s="1"/>
  <c r="T159" s="1"/>
  <c r="T160" s="1"/>
  <c r="T161" s="1"/>
  <c r="T125"/>
  <c r="T126" s="1"/>
  <c r="T127" s="1"/>
  <c r="T128" s="1"/>
  <c r="T129" s="1"/>
  <c r="T130" s="1"/>
  <c r="T114"/>
  <c r="T115" s="1"/>
  <c r="T116" s="1"/>
  <c r="T117" s="1"/>
  <c r="T118" s="1"/>
  <c r="T119" s="1"/>
  <c r="T120" s="1"/>
  <c r="T121" s="1"/>
  <c r="T122" s="1"/>
  <c r="T123" s="1"/>
  <c r="T101"/>
  <c r="T102" s="1"/>
  <c r="T103" s="1"/>
  <c r="T104" s="1"/>
  <c r="T105" s="1"/>
  <c r="T106" s="1"/>
  <c r="T107" s="1"/>
  <c r="T108" s="1"/>
  <c r="T109" s="1"/>
  <c r="T110" s="1"/>
  <c r="T111" s="1"/>
  <c r="T76"/>
  <c r="T77" s="1"/>
  <c r="T78" s="1"/>
  <c r="T79" s="1"/>
  <c r="T80" s="1"/>
  <c r="T81" s="1"/>
  <c r="T82" s="1"/>
  <c r="T83" s="1"/>
  <c r="T84" s="1"/>
  <c r="T85" s="1"/>
  <c r="T63"/>
  <c r="T64" s="1"/>
  <c r="T65" s="1"/>
  <c r="T66" s="1"/>
  <c r="T67" s="1"/>
  <c r="T68" s="1"/>
  <c r="T69" s="1"/>
  <c r="T70" s="1"/>
  <c r="T32"/>
  <c r="T33" s="1"/>
  <c r="T34" s="1"/>
  <c r="T35" s="1"/>
  <c r="T36" s="1"/>
  <c r="T37" s="1"/>
  <c r="T38" s="1"/>
  <c r="T39" s="1"/>
  <c r="T40" s="1"/>
  <c r="T41" s="1"/>
  <c r="T42" s="1"/>
  <c r="T43" s="1"/>
  <c r="T44" s="1"/>
  <c r="T45" s="1"/>
  <c r="T46" s="1"/>
  <c r="T47" s="1"/>
  <c r="T48" s="1"/>
  <c r="T49" s="1"/>
  <c r="T11"/>
  <c r="T12" s="1"/>
  <c r="T13" s="1"/>
  <c r="T14" s="1"/>
  <c r="T15" s="1"/>
  <c r="T16" s="1"/>
  <c r="T17" s="1"/>
  <c r="T18" s="1"/>
  <c r="T19" s="1"/>
  <c r="T20" s="1"/>
  <c r="T21" s="1"/>
  <c r="T22" s="1"/>
  <c r="T23" s="1"/>
  <c r="T24" s="1"/>
  <c r="T25" s="1"/>
  <c r="T26" s="1"/>
  <c r="T27" s="1"/>
  <c r="T28" s="1"/>
  <c r="T29" s="1"/>
  <c r="T8"/>
  <c r="L775" i="18" l="1"/>
  <c r="L776" s="1"/>
  <c r="L265" l="1"/>
  <c r="L791" l="1"/>
  <c r="L760" l="1"/>
  <c r="L105" l="1"/>
  <c r="L14" l="1"/>
  <c r="L15"/>
  <c r="L16"/>
  <c r="L17"/>
  <c r="L18"/>
  <c r="L19"/>
  <c r="L20"/>
  <c r="L21"/>
  <c r="L26"/>
  <c r="L27"/>
  <c r="L28"/>
  <c r="L29"/>
  <c r="L30"/>
  <c r="L31"/>
  <c r="L32"/>
  <c r="L33"/>
  <c r="L34"/>
  <c r="L35"/>
  <c r="L36"/>
  <c r="L37"/>
  <c r="L38"/>
  <c r="L41"/>
  <c r="L43"/>
  <c r="L44"/>
  <c r="L45"/>
  <c r="L46"/>
  <c r="L47"/>
  <c r="L48"/>
  <c r="L49"/>
  <c r="L52"/>
  <c r="L53"/>
  <c r="L54"/>
  <c r="L56"/>
  <c r="L57"/>
  <c r="L59"/>
  <c r="L62"/>
  <c r="L63"/>
  <c r="L64"/>
  <c r="L65"/>
  <c r="L66"/>
  <c r="L68"/>
  <c r="L69" s="1"/>
  <c r="L70"/>
  <c r="L73"/>
  <c r="L74"/>
  <c r="L75"/>
  <c r="L76"/>
  <c r="L77"/>
  <c r="L78"/>
  <c r="L79"/>
  <c r="L80"/>
  <c r="L81"/>
  <c r="L82"/>
  <c r="L84"/>
  <c r="L87"/>
  <c r="L89"/>
  <c r="L90"/>
  <c r="L92"/>
  <c r="L96"/>
  <c r="L97"/>
  <c r="L98"/>
  <c r="L99"/>
  <c r="L101"/>
  <c r="L103"/>
  <c r="L104"/>
  <c r="L107"/>
  <c r="L109"/>
  <c r="L111"/>
  <c r="L112"/>
  <c r="L113"/>
  <c r="L114"/>
  <c r="L115"/>
  <c r="K117"/>
  <c r="L117" s="1"/>
  <c r="L118"/>
  <c r="L120"/>
  <c r="L121"/>
  <c r="L122"/>
  <c r="L123"/>
  <c r="L124"/>
  <c r="L125"/>
  <c r="L126"/>
  <c r="L127"/>
  <c r="L128"/>
  <c r="L129"/>
  <c r="L131"/>
  <c r="L132" s="1"/>
  <c r="L133"/>
  <c r="L134"/>
  <c r="L135" s="1"/>
  <c r="L136"/>
  <c r="L137"/>
  <c r="L138"/>
  <c r="L139"/>
  <c r="L140"/>
  <c r="L141"/>
  <c r="L142"/>
  <c r="L143"/>
  <c r="L145"/>
  <c r="L146"/>
  <c r="L147"/>
  <c r="L148"/>
  <c r="L149"/>
  <c r="L150"/>
  <c r="L151"/>
  <c r="L152"/>
  <c r="L153"/>
  <c r="L154"/>
  <c r="L155"/>
  <c r="L156"/>
  <c r="L159"/>
  <c r="L160" s="1"/>
  <c r="L162"/>
  <c r="L163"/>
  <c r="L164"/>
  <c r="L165"/>
  <c r="L166"/>
  <c r="L167"/>
  <c r="L168"/>
  <c r="L169"/>
  <c r="L170"/>
  <c r="L171" s="1"/>
  <c r="L172"/>
  <c r="L173"/>
  <c r="L174"/>
  <c r="L175"/>
  <c r="L176"/>
  <c r="L177"/>
  <c r="L178"/>
  <c r="L179"/>
  <c r="L180" s="1"/>
  <c r="L182"/>
  <c r="L183"/>
  <c r="L184"/>
  <c r="L185"/>
  <c r="L186"/>
  <c r="L189"/>
  <c r="L190"/>
  <c r="L192"/>
  <c r="L193"/>
  <c r="L194"/>
  <c r="L195"/>
  <c r="L196"/>
  <c r="K197" s="1"/>
  <c r="L198"/>
  <c r="L199" s="1"/>
  <c r="L200" s="1"/>
  <c r="L202"/>
  <c r="L203" s="1"/>
  <c r="L204"/>
  <c r="L205"/>
  <c r="L207"/>
  <c r="L208"/>
  <c r="L209" s="1"/>
  <c r="L210"/>
  <c r="L211"/>
  <c r="L212"/>
  <c r="L213"/>
  <c r="L216"/>
  <c r="L217"/>
  <c r="L219"/>
  <c r="L221"/>
  <c r="L222"/>
  <c r="L224"/>
  <c r="L226"/>
  <c r="L227"/>
  <c r="L229"/>
  <c r="L230"/>
  <c r="L231"/>
  <c r="L232"/>
  <c r="L233"/>
  <c r="L234"/>
  <c r="L235"/>
  <c r="L236" s="1"/>
  <c r="L237" s="1"/>
  <c r="L238"/>
  <c r="L240"/>
  <c r="L241"/>
  <c r="L242"/>
  <c r="L243"/>
  <c r="L244"/>
  <c r="L245"/>
  <c r="L246"/>
  <c r="L247"/>
  <c r="L248"/>
  <c r="L250"/>
  <c r="L251"/>
  <c r="L252"/>
  <c r="L253"/>
  <c r="L255"/>
  <c r="L256" s="1"/>
  <c r="L257" s="1"/>
  <c r="L258"/>
  <c r="L259"/>
  <c r="L261"/>
  <c r="L262"/>
  <c r="L263"/>
  <c r="L266"/>
  <c r="L268"/>
  <c r="L270"/>
  <c r="L271"/>
  <c r="L272"/>
  <c r="L273"/>
  <c r="L275"/>
  <c r="L277"/>
  <c r="L278"/>
  <c r="L279"/>
  <c r="L280"/>
  <c r="L281"/>
  <c r="L284"/>
  <c r="L285"/>
  <c r="L286"/>
  <c r="L288"/>
  <c r="L289"/>
  <c r="L290"/>
  <c r="L291"/>
  <c r="L292"/>
  <c r="L293"/>
  <c r="L294"/>
  <c r="L295"/>
  <c r="L296"/>
  <c r="L298"/>
  <c r="L299"/>
  <c r="L300"/>
  <c r="L301"/>
  <c r="L302"/>
  <c r="L303"/>
  <c r="L304"/>
  <c r="L305"/>
  <c r="L306"/>
  <c r="L307"/>
  <c r="L308"/>
  <c r="L310"/>
  <c r="L311"/>
  <c r="L317"/>
  <c r="L318"/>
  <c r="L319"/>
  <c r="L320"/>
  <c r="L321"/>
  <c r="L323"/>
  <c r="L324"/>
  <c r="L325"/>
  <c r="L326"/>
  <c r="L327"/>
  <c r="L328"/>
  <c r="L329" s="1"/>
  <c r="L334"/>
  <c r="L335"/>
  <c r="L337"/>
  <c r="L338"/>
  <c r="L341"/>
  <c r="L342"/>
  <c r="L343"/>
  <c r="L346"/>
  <c r="L348"/>
  <c r="L349"/>
  <c r="L350"/>
  <c r="L351"/>
  <c r="L352"/>
  <c r="L353"/>
  <c r="L355"/>
  <c r="L356"/>
  <c r="L357"/>
  <c r="L358"/>
  <c r="L359"/>
  <c r="L360"/>
  <c r="L361"/>
  <c r="L362"/>
  <c r="L363"/>
  <c r="L365"/>
  <c r="L366"/>
  <c r="L367" s="1"/>
  <c r="L368"/>
  <c r="L370"/>
  <c r="L371"/>
  <c r="L372"/>
  <c r="L373"/>
  <c r="L374"/>
  <c r="L375"/>
  <c r="L376"/>
  <c r="L377"/>
  <c r="L379"/>
  <c r="L380"/>
  <c r="L381"/>
  <c r="L382"/>
  <c r="L383" s="1"/>
  <c r="L384"/>
  <c r="L386"/>
  <c r="L387"/>
  <c r="L388"/>
  <c r="L389"/>
  <c r="L390"/>
  <c r="L391" s="1"/>
  <c r="L392" s="1"/>
  <c r="L393" s="1"/>
  <c r="L394" s="1"/>
  <c r="L395"/>
  <c r="L396"/>
  <c r="L398"/>
  <c r="L399"/>
  <c r="L400"/>
  <c r="L401"/>
  <c r="L402"/>
  <c r="L403"/>
  <c r="L404"/>
  <c r="L405"/>
  <c r="L406"/>
  <c r="L407"/>
  <c r="L408"/>
  <c r="L409"/>
  <c r="L410"/>
  <c r="L413"/>
  <c r="L414"/>
  <c r="L415"/>
  <c r="L416" s="1"/>
  <c r="L417" s="1"/>
  <c r="L418"/>
  <c r="L419"/>
  <c r="L422"/>
  <c r="L423"/>
  <c r="L424"/>
  <c r="K425" s="1"/>
  <c r="L426"/>
  <c r="L427"/>
  <c r="L428"/>
  <c r="L429"/>
  <c r="L430"/>
  <c r="L431"/>
  <c r="L433"/>
  <c r="L434"/>
  <c r="L435"/>
  <c r="L436"/>
  <c r="L437"/>
  <c r="L440"/>
  <c r="L443"/>
  <c r="L445"/>
  <c r="L446"/>
  <c r="L447" s="1"/>
  <c r="L448"/>
  <c r="L450"/>
  <c r="L451"/>
  <c r="L452"/>
  <c r="L453"/>
  <c r="L454"/>
  <c r="L455"/>
  <c r="L457"/>
  <c r="L460"/>
  <c r="L461"/>
  <c r="L463"/>
  <c r="L465"/>
  <c r="L466"/>
  <c r="L467"/>
  <c r="L469"/>
  <c r="L470"/>
  <c r="L472"/>
  <c r="L474"/>
  <c r="L475"/>
  <c r="L476"/>
  <c r="L477"/>
  <c r="L478"/>
  <c r="L479"/>
  <c r="L480"/>
  <c r="L481"/>
  <c r="L482"/>
  <c r="L483"/>
  <c r="L484"/>
  <c r="L485"/>
  <c r="L486"/>
  <c r="L487"/>
  <c r="L489"/>
  <c r="L490"/>
  <c r="L491"/>
  <c r="L492"/>
  <c r="L494"/>
  <c r="L496"/>
  <c r="L498"/>
  <c r="L499"/>
  <c r="L500"/>
  <c r="L501"/>
  <c r="L502"/>
  <c r="L504"/>
  <c r="L505"/>
  <c r="L506"/>
  <c r="L507"/>
  <c r="L508"/>
  <c r="L510"/>
  <c r="L513"/>
  <c r="L514"/>
  <c r="L515"/>
  <c r="L517"/>
  <c r="L518" s="1"/>
  <c r="L519"/>
  <c r="L520"/>
  <c r="L521"/>
  <c r="L522"/>
  <c r="L523"/>
  <c r="L524"/>
  <c r="L525"/>
  <c r="L526"/>
  <c r="L527"/>
  <c r="L528"/>
  <c r="L529"/>
  <c r="L530"/>
  <c r="L531"/>
  <c r="L533"/>
  <c r="L534"/>
  <c r="L535"/>
  <c r="L536"/>
  <c r="L539"/>
  <c r="L540"/>
  <c r="L542"/>
  <c r="L543"/>
  <c r="L544"/>
  <c r="L545"/>
  <c r="L546"/>
  <c r="L547"/>
  <c r="L548"/>
  <c r="L549"/>
  <c r="L551"/>
  <c r="L552"/>
  <c r="L553"/>
  <c r="L554"/>
  <c r="L555"/>
  <c r="L556"/>
  <c r="L557"/>
  <c r="L558"/>
  <c r="L559"/>
  <c r="L560"/>
  <c r="L561"/>
  <c r="L563"/>
  <c r="L565"/>
  <c r="L566"/>
  <c r="L567"/>
  <c r="L568"/>
  <c r="L569"/>
  <c r="L570"/>
  <c r="L571"/>
  <c r="L572"/>
  <c r="L573"/>
  <c r="L574"/>
  <c r="L575"/>
  <c r="L577"/>
  <c r="L578"/>
  <c r="L579"/>
  <c r="L580"/>
  <c r="L581"/>
  <c r="L582"/>
  <c r="L585"/>
  <c r="L586"/>
  <c r="L587"/>
  <c r="L588"/>
  <c r="L592"/>
  <c r="L593"/>
  <c r="L594"/>
  <c r="L596"/>
  <c r="L597"/>
  <c r="L598"/>
  <c r="L599"/>
  <c r="L602"/>
  <c r="L603"/>
  <c r="L604"/>
  <c r="L605"/>
  <c r="L607"/>
  <c r="L608"/>
  <c r="L609"/>
  <c r="L610"/>
  <c r="L611"/>
  <c r="L612"/>
  <c r="L613"/>
  <c r="L614" s="1"/>
  <c r="L615" s="1"/>
  <c r="L616"/>
  <c r="L617"/>
  <c r="L619"/>
  <c r="L620"/>
  <c r="L621"/>
  <c r="L622"/>
  <c r="L623"/>
  <c r="L624"/>
  <c r="L625" s="1"/>
  <c r="L626"/>
  <c r="L627"/>
  <c r="L628"/>
  <c r="L629"/>
  <c r="L630"/>
  <c r="L631" s="1"/>
  <c r="L632"/>
  <c r="L634"/>
  <c r="L635"/>
  <c r="L636"/>
  <c r="L637"/>
  <c r="L638"/>
  <c r="L639"/>
  <c r="L640"/>
  <c r="L641"/>
  <c r="L642"/>
  <c r="L643"/>
  <c r="L644"/>
  <c r="L645"/>
  <c r="L646"/>
  <c r="L647" s="1"/>
  <c r="L648"/>
  <c r="L649"/>
  <c r="L651"/>
  <c r="L652"/>
  <c r="L653"/>
  <c r="L654"/>
  <c r="L655"/>
  <c r="L657"/>
  <c r="L658"/>
  <c r="L659"/>
  <c r="L661"/>
  <c r="L663"/>
  <c r="L664"/>
  <c r="L665" s="1"/>
  <c r="L666"/>
  <c r="L674"/>
  <c r="L675"/>
  <c r="L679"/>
  <c r="L685"/>
  <c r="L686"/>
  <c r="L689"/>
  <c r="L690"/>
  <c r="L692"/>
  <c r="L700"/>
  <c r="L702"/>
  <c r="L703"/>
  <c r="L706"/>
  <c r="L708"/>
  <c r="L709"/>
  <c r="L710"/>
  <c r="L711"/>
  <c r="L712"/>
  <c r="L713"/>
  <c r="L714"/>
  <c r="L715"/>
  <c r="L716"/>
  <c r="L718"/>
  <c r="L719"/>
  <c r="L720"/>
  <c r="L723"/>
  <c r="L724" s="1"/>
  <c r="L730"/>
  <c r="L731" s="1"/>
  <c r="L733"/>
  <c r="L734"/>
  <c r="L740"/>
  <c r="L742"/>
  <c r="L743"/>
  <c r="L744"/>
  <c r="L745"/>
  <c r="L746"/>
  <c r="L747"/>
  <c r="L748"/>
  <c r="L751"/>
  <c r="L755"/>
  <c r="L757"/>
  <c r="L759"/>
  <c r="L761"/>
  <c r="L763"/>
  <c r="L769"/>
  <c r="L777"/>
  <c r="L778"/>
  <c r="L779"/>
  <c r="L780"/>
  <c r="L783"/>
  <c r="L786"/>
  <c r="L787"/>
  <c r="L788"/>
  <c r="L789"/>
  <c r="L792"/>
  <c r="L794"/>
  <c r="L795"/>
  <c r="L796"/>
  <c r="L797"/>
  <c r="L799"/>
  <c r="L800"/>
  <c r="L801"/>
  <c r="L804"/>
  <c r="L805"/>
  <c r="L808"/>
  <c r="G810"/>
  <c r="R810"/>
  <c r="K810" l="1"/>
  <c r="K813" s="1"/>
  <c r="U126" i="58" l="1"/>
  <c r="N126"/>
  <c r="D126"/>
  <c r="P123"/>
  <c r="P119"/>
  <c r="U55"/>
  <c r="U49"/>
  <c r="U54" s="1"/>
  <c r="W28"/>
  <c r="W29" s="1"/>
  <c r="W30" s="1"/>
  <c r="W31" s="1"/>
  <c r="W32" s="1"/>
  <c r="W33" s="1"/>
  <c r="W34" s="1"/>
  <c r="G26"/>
  <c r="G54" s="1"/>
  <c r="O56" l="1"/>
  <c r="I41" i="41" l="1"/>
  <c r="L38"/>
  <c r="E38"/>
  <c r="R38" l="1"/>
  <c r="Q41" s="1"/>
  <c r="R8" i="49" l="1"/>
  <c r="F9" i="53" l="1"/>
  <c r="F5" l="1"/>
  <c r="F10" s="1"/>
  <c r="L8" i="49" l="1"/>
  <c r="H8"/>
  <c r="I55" i="46" l="1"/>
  <c r="I56"/>
  <c r="I57"/>
  <c r="I58"/>
  <c r="I59"/>
  <c r="I60"/>
  <c r="I61"/>
  <c r="I62"/>
  <c r="I63"/>
  <c r="I54"/>
  <c r="I53"/>
  <c r="I15" l="1"/>
  <c r="I27"/>
  <c r="I28"/>
  <c r="I10"/>
  <c r="I26"/>
  <c r="I21"/>
  <c r="I20"/>
  <c r="I19"/>
  <c r="I17" l="1"/>
  <c r="I16" l="1"/>
  <c r="I13"/>
  <c r="I11"/>
  <c r="I8"/>
  <c r="I12"/>
  <c r="I6"/>
  <c r="N6" s="1"/>
  <c r="I7"/>
  <c r="I5"/>
  <c r="I92" l="1"/>
  <c r="M94" s="1"/>
</calcChain>
</file>

<file path=xl/sharedStrings.xml><?xml version="1.0" encoding="utf-8"?>
<sst xmlns="http://schemas.openxmlformats.org/spreadsheetml/2006/main" count="7771" uniqueCount="2355">
  <si>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</si>
  <si>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</si>
  <si>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</si>
  <si>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</si>
  <si>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</si>
  <si>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</si>
  <si>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</si>
  <si>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</si>
  <si>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</si>
  <si>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</si>
  <si>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</si>
  <si>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Charlotte </t>
  </si>
  <si>
    <t xml:space="preserve">NC </t>
  </si>
  <si>
    <t xml:space="preserve">Par </t>
  </si>
  <si>
    <t xml:space="preserve">New York </t>
  </si>
  <si>
    <t xml:space="preserve">NY </t>
  </si>
  <si>
    <t xml:space="preserve">Boston </t>
  </si>
  <si>
    <t xml:space="preserve">MA </t>
  </si>
  <si>
    <t xml:space="preserve">San Francisco </t>
  </si>
  <si>
    <t xml:space="preserve">CA </t>
  </si>
  <si>
    <t xml:space="preserve">Redding </t>
  </si>
  <si>
    <t xml:space="preserve">Hendersonville </t>
  </si>
  <si>
    <t xml:space="preserve">Chicago </t>
  </si>
  <si>
    <t xml:space="preserve">IL </t>
  </si>
  <si>
    <t xml:space="preserve">Atlanta </t>
  </si>
  <si>
    <t xml:space="preserve">GA </t>
  </si>
  <si>
    <t xml:space="preserve">Los Angeles </t>
  </si>
  <si>
    <t xml:space="preserve">Seattle </t>
  </si>
  <si>
    <t xml:space="preserve">WA </t>
  </si>
  <si>
    <t xml:space="preserve">Winston-Salem </t>
  </si>
  <si>
    <t xml:space="preserve">Baltimore </t>
  </si>
  <si>
    <t xml:space="preserve">MD </t>
  </si>
  <si>
    <t xml:space="preserve">Portland </t>
  </si>
  <si>
    <t xml:space="preserve">OR </t>
  </si>
  <si>
    <t xml:space="preserve">Dallas </t>
  </si>
  <si>
    <t xml:space="preserve">TX </t>
  </si>
  <si>
    <t xml:space="preserve">Birmingham </t>
  </si>
  <si>
    <t xml:space="preserve">AL </t>
  </si>
  <si>
    <t xml:space="preserve">McLean </t>
  </si>
  <si>
    <t xml:space="preserve">VA </t>
  </si>
  <si>
    <t xml:space="preserve">Memphis </t>
  </si>
  <si>
    <t xml:space="preserve">TN </t>
  </si>
  <si>
    <t xml:space="preserve">Columbus </t>
  </si>
  <si>
    <t xml:space="preserve">OH </t>
  </si>
  <si>
    <t xml:space="preserve">Cleveland </t>
  </si>
  <si>
    <t xml:space="preserve">Wayne </t>
  </si>
  <si>
    <t xml:space="preserve">NJ </t>
  </si>
  <si>
    <t xml:space="preserve">Salt Lake City </t>
  </si>
  <si>
    <t xml:space="preserve">UT </t>
  </si>
  <si>
    <t xml:space="preserve">Milwaukee </t>
  </si>
  <si>
    <t xml:space="preserve">WI </t>
  </si>
  <si>
    <t xml:space="preserve">Minneapolis </t>
  </si>
  <si>
    <t xml:space="preserve">MN </t>
  </si>
  <si>
    <t xml:space="preserve">Wayzata </t>
  </si>
  <si>
    <t xml:space="preserve">Lockport </t>
  </si>
  <si>
    <t xml:space="preserve">Sioux Falls </t>
  </si>
  <si>
    <t xml:space="preserve">SD </t>
  </si>
  <si>
    <t xml:space="preserve">Davenport </t>
  </si>
  <si>
    <t xml:space="preserve">FL </t>
  </si>
  <si>
    <t xml:space="preserve">Beverly Hills </t>
  </si>
  <si>
    <t xml:space="preserve">Bluefield </t>
  </si>
  <si>
    <t xml:space="preserve">Las Vegas </t>
  </si>
  <si>
    <t xml:space="preserve">NV </t>
  </si>
  <si>
    <t xml:space="preserve">Waterbury </t>
  </si>
  <si>
    <t xml:space="preserve">CT </t>
  </si>
  <si>
    <t xml:space="preserve">Santa Barbara </t>
  </si>
  <si>
    <t xml:space="preserve">San Jose </t>
  </si>
  <si>
    <t xml:space="preserve">Moultrie </t>
  </si>
  <si>
    <t xml:space="preserve">Louisville </t>
  </si>
  <si>
    <t xml:space="preserve">KY </t>
  </si>
  <si>
    <t xml:space="preserve">Walla Walla </t>
  </si>
  <si>
    <t xml:space="preserve">Everett </t>
  </si>
  <si>
    <t xml:space="preserve">Tacoma </t>
  </si>
  <si>
    <t xml:space="preserve">Olympia </t>
  </si>
  <si>
    <t xml:space="preserve">Chula Vista </t>
  </si>
  <si>
    <t xml:space="preserve">Annapolis </t>
  </si>
  <si>
    <t xml:space="preserve">Green Bay </t>
  </si>
  <si>
    <t xml:space="preserve">Jackson </t>
  </si>
  <si>
    <t xml:space="preserve">MS </t>
  </si>
  <si>
    <t xml:space="preserve">Lexington </t>
  </si>
  <si>
    <t xml:space="preserve">SC </t>
  </si>
  <si>
    <t xml:space="preserve">Rosemont </t>
  </si>
  <si>
    <t>TOTAL</t>
  </si>
  <si>
    <t>AIG</t>
  </si>
  <si>
    <t>New York</t>
  </si>
  <si>
    <t>NY</t>
  </si>
  <si>
    <t>Purchase</t>
  </si>
  <si>
    <t xml:space="preserve">Melrose Park </t>
  </si>
  <si>
    <t xml:space="preserve">Itasca </t>
  </si>
  <si>
    <t xml:space="preserve">Blairsville </t>
  </si>
  <si>
    <t xml:space="preserve">Wheeling </t>
  </si>
  <si>
    <t xml:space="preserve">WV </t>
  </si>
  <si>
    <t xml:space="preserve">Houston </t>
  </si>
  <si>
    <t xml:space="preserve">El Segundo </t>
  </si>
  <si>
    <t xml:space="preserve">Lafayette </t>
  </si>
  <si>
    <t xml:space="preserve">LA </t>
  </si>
  <si>
    <t xml:space="preserve">Bethesda </t>
  </si>
  <si>
    <t xml:space="preserve">Olney </t>
  </si>
  <si>
    <t xml:space="preserve">Fernandina Beach </t>
  </si>
  <si>
    <t xml:space="preserve">Pasadena </t>
  </si>
  <si>
    <t xml:space="preserve">Greenville </t>
  </si>
  <si>
    <t xml:space="preserve">Springfield </t>
  </si>
  <si>
    <t xml:space="preserve">MO </t>
  </si>
  <si>
    <t xml:space="preserve">Ontario </t>
  </si>
  <si>
    <t xml:space="preserve">Defiance </t>
  </si>
  <si>
    <t xml:space="preserve">Charleston </t>
  </si>
  <si>
    <t xml:space="preserve">Stillwater </t>
  </si>
  <si>
    <t xml:space="preserve">OK </t>
  </si>
  <si>
    <t xml:space="preserve">San Juan </t>
  </si>
  <si>
    <t xml:space="preserve">PR </t>
  </si>
  <si>
    <t xml:space="preserve">Overland Park </t>
  </si>
  <si>
    <t xml:space="preserve">KS </t>
  </si>
  <si>
    <t xml:space="preserve">Fairlawn </t>
  </si>
  <si>
    <t xml:space="preserve">Novato </t>
  </si>
  <si>
    <t xml:space="preserve">Thomasville </t>
  </si>
  <si>
    <t xml:space="preserve">Central Bancorp, Inc. </t>
  </si>
  <si>
    <t xml:space="preserve">Somerville </t>
  </si>
  <si>
    <t xml:space="preserve">Poplar Bluff </t>
  </si>
  <si>
    <t xml:space="preserve">Naples </t>
  </si>
  <si>
    <t xml:space="preserve">Clinton </t>
  </si>
  <si>
    <t xml:space="preserve">Bowie </t>
  </si>
  <si>
    <t xml:space="preserve">Port St. Lucie </t>
  </si>
  <si>
    <t xml:space="preserve">Spokane </t>
  </si>
  <si>
    <t xml:space="preserve">Oakdale </t>
  </si>
  <si>
    <t xml:space="preserve">Evansville </t>
  </si>
  <si>
    <t xml:space="preserve">IN </t>
  </si>
  <si>
    <t xml:space="preserve">Santa Clara </t>
  </si>
  <si>
    <t xml:space="preserve">Lorain </t>
  </si>
  <si>
    <t xml:space="preserve">Wilmington </t>
  </si>
  <si>
    <t xml:space="preserve">DE </t>
  </si>
  <si>
    <t xml:space="preserve">Lititz </t>
  </si>
  <si>
    <t xml:space="preserve">PA </t>
  </si>
  <si>
    <t xml:space="preserve">Hopkinsville </t>
  </si>
  <si>
    <t xml:space="preserve">Flint </t>
  </si>
  <si>
    <t xml:space="preserve">MI </t>
  </si>
  <si>
    <t xml:space="preserve">Little Rock </t>
  </si>
  <si>
    <t xml:space="preserve">AR </t>
  </si>
  <si>
    <t xml:space="preserve">Greensboro </t>
  </si>
  <si>
    <t xml:space="preserve">Portsmouth </t>
  </si>
  <si>
    <t xml:space="preserve">Roanoke </t>
  </si>
  <si>
    <t xml:space="preserve">Ionia </t>
  </si>
  <si>
    <t xml:space="preserve">Nashville </t>
  </si>
  <si>
    <t xml:space="preserve">Litchfield </t>
  </si>
  <si>
    <t xml:space="preserve">Boyertown </t>
  </si>
  <si>
    <t xml:space="preserve">Lewiston </t>
  </si>
  <si>
    <t xml:space="preserve">ME </t>
  </si>
  <si>
    <t xml:space="preserve">Gastonia </t>
  </si>
  <si>
    <t xml:space="preserve">Arlington </t>
  </si>
  <si>
    <t xml:space="preserve">Pittsburgh </t>
  </si>
  <si>
    <t xml:space="preserve">North Andover </t>
  </si>
  <si>
    <t xml:space="preserve">Sandpoint </t>
  </si>
  <si>
    <t xml:space="preserve">ID </t>
  </si>
  <si>
    <t xml:space="preserve">Goleta </t>
  </si>
  <si>
    <t xml:space="preserve">Franklin </t>
  </si>
  <si>
    <t xml:space="preserve">Glen Allen </t>
  </si>
  <si>
    <t>Hartford Financial Services Group, Inc.</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</si>
  <si>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</si>
  <si>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</si>
  <si>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</si>
  <si>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</si>
  <si>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</si>
  <si>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</si>
  <si>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</si>
  <si>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Metropolitan Bank Group, Inc.</t>
  </si>
  <si>
    <t>M&amp;F Bancorp, Inc.</t>
  </si>
  <si>
    <t>Stearns Financial Services, Inc.</t>
  </si>
  <si>
    <t>Signature Bancshares, Inc.</t>
  </si>
  <si>
    <t>Alliance Financial Services Inc.</t>
  </si>
  <si>
    <t>Hartford</t>
  </si>
  <si>
    <t xml:space="preserve">Waukesha </t>
  </si>
  <si>
    <t>Batesville</t>
  </si>
  <si>
    <t>Cordova</t>
  </si>
  <si>
    <t>Stuart</t>
  </si>
  <si>
    <t>Gold Canyon</t>
  </si>
  <si>
    <t>Durham</t>
  </si>
  <si>
    <t>Dalton</t>
  </si>
  <si>
    <t xml:space="preserve">Fremont Bancorporation </t>
  </si>
  <si>
    <t>St. Cloud</t>
  </si>
  <si>
    <t>Fremont</t>
  </si>
  <si>
    <t>Washington Banking Company</t>
  </si>
  <si>
    <t>Bar Harbor Bankshares</t>
  </si>
  <si>
    <t>ECB Bancorp, Inc.</t>
  </si>
  <si>
    <t>Centra Financial Holdings, Inc.</t>
  </si>
  <si>
    <t xml:space="preserve">Mackinac Financial Corporation </t>
  </si>
  <si>
    <r>
      <t xml:space="preserve">Preferred Stock </t>
    </r>
    <r>
      <rPr>
        <vertAlign val="superscript"/>
        <sz val="11"/>
        <color indexed="8"/>
        <rFont val="Arial"/>
        <family val="2"/>
      </rPr>
      <t>2</t>
    </r>
  </si>
  <si>
    <t>Adjustment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</si>
  <si>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</si>
  <si>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</si>
  <si>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</si>
  <si>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</si>
  <si>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</si>
  <si>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</si>
  <si>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</si>
  <si>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</si>
  <si>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</si>
  <si>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General Motors Company</t>
  </si>
  <si>
    <t>Total Initial Investment Amount</t>
  </si>
  <si>
    <t>AUTOMOTIVE SUPPLIER SUPPORT PROGRAM</t>
  </si>
  <si>
    <t>Brotherhood Bancshares, Inc.</t>
  </si>
  <si>
    <t>Harbor Bankshares Corporation</t>
  </si>
  <si>
    <t>First South Bancorp, Inc.</t>
  </si>
  <si>
    <t>Great River Holding Company</t>
  </si>
  <si>
    <t xml:space="preserve">Kansas City </t>
  </si>
  <si>
    <t>Lexington</t>
  </si>
  <si>
    <t>Baxter</t>
  </si>
  <si>
    <t xml:space="preserve">Plato Holdings Inc. </t>
  </si>
  <si>
    <t xml:space="preserve">SouthCrest Financial Group, Inc. </t>
  </si>
  <si>
    <t>Florida Bank Group, Inc.</t>
  </si>
  <si>
    <t>First American Bank Corporation</t>
  </si>
  <si>
    <t>Kingman</t>
  </si>
  <si>
    <t>Elk Grove Village</t>
  </si>
  <si>
    <t xml:space="preserve">Community Bancshares, Inc. </t>
  </si>
  <si>
    <t xml:space="preserve">Mobile </t>
  </si>
  <si>
    <t xml:space="preserve">St. Louis </t>
  </si>
  <si>
    <t xml:space="preserve">Millersburg </t>
  </si>
  <si>
    <t xml:space="preserve">Santa Rosa </t>
  </si>
  <si>
    <t xml:space="preserve">Wyomissing </t>
  </si>
  <si>
    <t xml:space="preserve">New Orleans </t>
  </si>
  <si>
    <t xml:space="preserve">Hartford </t>
  </si>
  <si>
    <t xml:space="preserve">Denver </t>
  </si>
  <si>
    <t xml:space="preserve">CO </t>
  </si>
  <si>
    <t xml:space="preserve">Atascadero </t>
  </si>
  <si>
    <t xml:space="preserve">Stuart </t>
  </si>
  <si>
    <t xml:space="preserve">Michigan City </t>
  </si>
  <si>
    <t xml:space="preserve">Staunton </t>
  </si>
  <si>
    <t xml:space="preserve">Pittsfield </t>
  </si>
  <si>
    <t xml:space="preserve">Westlake Village </t>
  </si>
  <si>
    <t xml:space="preserve">Johnstown </t>
  </si>
  <si>
    <t xml:space="preserve">Aiken </t>
  </si>
  <si>
    <t xml:space="preserve">Lake Forest </t>
  </si>
  <si>
    <t xml:space="preserve">Lake Success </t>
  </si>
  <si>
    <t xml:space="preserve">Chesapeake </t>
  </si>
  <si>
    <t xml:space="preserve">Charlottesville </t>
  </si>
  <si>
    <t xml:space="preserve">Bowling Green </t>
  </si>
  <si>
    <t xml:space="preserve">Providence </t>
  </si>
  <si>
    <t xml:space="preserve">RI </t>
  </si>
  <si>
    <t xml:space="preserve">Lee's Summit </t>
  </si>
  <si>
    <t xml:space="preserve">Elmira </t>
  </si>
  <si>
    <t xml:space="preserve">Syracuse </t>
  </si>
  <si>
    <t xml:space="preserve">Dubuque </t>
  </si>
  <si>
    <t xml:space="preserve">IA </t>
  </si>
  <si>
    <t xml:space="preserve">Wabash </t>
  </si>
  <si>
    <t xml:space="preserve">Preferred Stock w/ Exercised Warrants </t>
  </si>
  <si>
    <t xml:space="preserve">Waldorf </t>
  </si>
  <si>
    <t xml:space="preserve">Preferred Stock </t>
  </si>
  <si>
    <t>First Vernon Bancshares, Inc.</t>
  </si>
  <si>
    <t>SouthFirst Bancshares, Inc.</t>
  </si>
  <si>
    <t>Virginia Company Bank</t>
  </si>
  <si>
    <t>Enterprise Financial Services Group, Inc.</t>
  </si>
  <si>
    <t>River Valley Bancorporation, Inc.</t>
  </si>
  <si>
    <t>Sylacauga</t>
  </si>
  <si>
    <t>Newport News</t>
  </si>
  <si>
    <t>Allison Park</t>
  </si>
  <si>
    <t>Lawrence</t>
  </si>
  <si>
    <t>Wausau</t>
  </si>
  <si>
    <t xml:space="preserve">First Financial Bancshares, Inc. </t>
  </si>
  <si>
    <t>Adjustment Details</t>
  </si>
  <si>
    <t>Adjustment Date</t>
  </si>
  <si>
    <t>2, 10</t>
  </si>
  <si>
    <t>GM Supplier Receivables LLC</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</si>
  <si>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</si>
  <si>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</si>
  <si>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</si>
  <si>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</si>
  <si>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</si>
  <si>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</si>
  <si>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</si>
  <si>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</si>
  <si>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</si>
  <si>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</si>
  <si>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</si>
  <si>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</si>
  <si>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</si>
  <si>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</si>
  <si>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</si>
  <si>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NEMO Bancshares Inc.</t>
  </si>
  <si>
    <t xml:space="preserve">University Financial Corp, Inc. </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</si>
  <si>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</si>
  <si>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</si>
  <si>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</si>
  <si>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</si>
  <si>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Peterborough </t>
  </si>
  <si>
    <t xml:space="preserve">NH </t>
  </si>
  <si>
    <t xml:space="preserve">Bridgeview </t>
  </si>
  <si>
    <t xml:space="preserve">Wichita </t>
  </si>
  <si>
    <t xml:space="preserve">Dundalk </t>
  </si>
  <si>
    <t xml:space="preserve">Cincinnati </t>
  </si>
  <si>
    <t xml:space="preserve">Preferred Stock w/ Warrants </t>
  </si>
  <si>
    <t xml:space="preserve">Laredo </t>
  </si>
  <si>
    <t xml:space="preserve">Buffalo </t>
  </si>
  <si>
    <t xml:space="preserve">Emlenton </t>
  </si>
  <si>
    <t xml:space="preserve">Newark </t>
  </si>
  <si>
    <t xml:space="preserve">Greeneville </t>
  </si>
  <si>
    <t xml:space="preserve">Elkton </t>
  </si>
  <si>
    <t xml:space="preserve">Warsaw </t>
  </si>
  <si>
    <t xml:space="preserve">Lancaster </t>
  </si>
  <si>
    <t xml:space="preserve">Atmore </t>
  </si>
  <si>
    <t xml:space="preserve">Muncie </t>
  </si>
  <si>
    <t xml:space="preserve">Rochester </t>
  </si>
  <si>
    <t xml:space="preserve">Pinellas Park </t>
  </si>
  <si>
    <t xml:space="preserve">Newton </t>
  </si>
  <si>
    <t xml:space="preserve">Hoquiam </t>
  </si>
  <si>
    <t xml:space="preserve">Cranbury </t>
  </si>
  <si>
    <t xml:space="preserve">Oakhurst </t>
  </si>
  <si>
    <t xml:space="preserve">Western Illinois Bancshares Inc. </t>
  </si>
  <si>
    <t xml:space="preserve">Monmouth </t>
  </si>
  <si>
    <t xml:space="preserve">Westminster </t>
  </si>
  <si>
    <t xml:space="preserve">Albemarle </t>
  </si>
  <si>
    <t xml:space="preserve">Sun Valley </t>
  </si>
  <si>
    <t xml:space="preserve">Kinston </t>
  </si>
  <si>
    <t xml:space="preserve">South Hill </t>
  </si>
  <si>
    <t xml:space="preserve">Dayton </t>
  </si>
  <si>
    <t xml:space="preserve">Palm Desert </t>
  </si>
  <si>
    <t xml:space="preserve">Bucyrus </t>
  </si>
  <si>
    <t xml:space="preserve">Rockville </t>
  </si>
  <si>
    <t xml:space="preserve">Cache Valley Banking Company </t>
  </si>
  <si>
    <t xml:space="preserve">Logan </t>
  </si>
  <si>
    <t xml:space="preserve">Nevada City </t>
  </si>
  <si>
    <t xml:space="preserve">Oak Ridge </t>
  </si>
  <si>
    <t xml:space="preserve">Norfolk </t>
  </si>
  <si>
    <t xml:space="preserve">West Des Moines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</si>
  <si>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</si>
  <si>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</si>
  <si>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</si>
  <si>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</si>
  <si>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</si>
  <si>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</si>
  <si>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</si>
  <si>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</si>
  <si>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</si>
  <si>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</si>
  <si>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</si>
  <si>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</si>
  <si>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</si>
  <si>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</si>
  <si>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Preferred Stock w/ Exercised Warrants</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</si>
  <si>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</si>
  <si>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</si>
  <si>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</si>
  <si>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</si>
  <si>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</si>
  <si>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</si>
  <si>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</si>
  <si>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</si>
  <si>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</si>
  <si>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</si>
  <si>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</si>
  <si>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</si>
  <si>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</si>
  <si>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</si>
  <si>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</si>
  <si>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</si>
  <si>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</si>
  <si>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</si>
  <si>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</si>
  <si>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</si>
  <si>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</si>
  <si>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</si>
  <si>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</si>
  <si>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</si>
  <si>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</si>
  <si>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</si>
  <si>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</si>
  <si>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</si>
  <si>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</si>
  <si>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</si>
  <si>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</si>
  <si>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</si>
  <si>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</si>
  <si>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</si>
  <si>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</si>
  <si>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</si>
  <si>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</si>
  <si>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</si>
  <si>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</si>
  <si>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</si>
  <si>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</si>
  <si>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</si>
  <si>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</si>
  <si>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</si>
  <si>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</si>
  <si>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</si>
  <si>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</si>
  <si>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</si>
  <si>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</si>
  <si>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</si>
  <si>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</si>
  <si>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</si>
  <si>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</si>
  <si>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</si>
  <si>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</si>
  <si>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</si>
  <si>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</si>
  <si>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</si>
  <si>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</si>
  <si>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</si>
  <si>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</si>
  <si>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</si>
  <si>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</si>
  <si>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</si>
  <si>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</si>
  <si>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</si>
  <si>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</si>
  <si>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</si>
  <si>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</si>
  <si>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</si>
  <si>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</si>
  <si>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</si>
  <si>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</si>
  <si>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</si>
  <si>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</si>
  <si>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</si>
  <si>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</si>
  <si>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</si>
  <si>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</si>
  <si>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</si>
  <si>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</si>
  <si>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</si>
  <si>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</si>
  <si>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</si>
  <si>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</si>
  <si>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</si>
  <si>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</si>
  <si>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</si>
  <si>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</si>
  <si>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</si>
  <si>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</si>
  <si>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</si>
  <si>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</si>
  <si>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</si>
  <si>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</si>
  <si>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</si>
  <si>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</si>
  <si>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</si>
  <si>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</si>
  <si>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</si>
  <si>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</si>
  <si>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</si>
  <si>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</si>
  <si>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</si>
  <si>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</si>
  <si>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</si>
  <si>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</si>
  <si>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</si>
  <si>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</si>
  <si>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</si>
  <si>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</si>
  <si>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</si>
  <si>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</si>
  <si>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</si>
  <si>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</si>
  <si>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</si>
  <si>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</si>
  <si>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</si>
  <si>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</si>
  <si>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</si>
  <si>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</si>
  <si>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</si>
  <si>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</si>
  <si>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</si>
  <si>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</si>
  <si>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</si>
  <si>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</si>
  <si>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</si>
  <si>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</si>
  <si>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</si>
  <si>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</si>
  <si>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</si>
  <si>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</si>
  <si>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</si>
  <si>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</si>
  <si>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</si>
  <si>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</si>
  <si>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</si>
  <si>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</si>
  <si>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</si>
  <si>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</si>
  <si>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</si>
  <si>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</si>
  <si>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</si>
  <si>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</si>
  <si>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</si>
  <si>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</si>
  <si>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</si>
  <si>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</si>
  <si>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</si>
  <si>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</si>
  <si>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</si>
  <si>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</si>
  <si>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</si>
  <si>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</si>
  <si>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</si>
  <si>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</si>
  <si>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</si>
  <si>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</si>
  <si>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</si>
  <si>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</si>
  <si>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</si>
  <si>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</si>
  <si>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</si>
  <si>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</si>
  <si>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</si>
  <si>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</si>
  <si>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</si>
  <si>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</si>
  <si>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</si>
  <si>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</si>
  <si>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</si>
  <si>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</si>
  <si>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</si>
  <si>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</si>
  <si>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</si>
  <si>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</si>
  <si>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</si>
  <si>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</si>
  <si>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</si>
  <si>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</si>
  <si>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</si>
  <si>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</si>
  <si>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</si>
  <si>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</si>
  <si>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</si>
  <si>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</si>
  <si>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</si>
  <si>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</si>
  <si>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</si>
  <si>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</si>
  <si>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</si>
  <si>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</si>
  <si>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</si>
  <si>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</si>
  <si>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</si>
  <si>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</si>
  <si>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</si>
  <si>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</si>
  <si>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</si>
  <si>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</si>
  <si>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</si>
  <si>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</si>
  <si>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</si>
  <si>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</si>
  <si>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</si>
  <si>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</si>
  <si>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</si>
  <si>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</si>
  <si>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</si>
  <si>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</si>
  <si>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</si>
  <si>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</si>
  <si>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</si>
  <si>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</si>
  <si>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</si>
  <si>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</si>
  <si>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</si>
  <si>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</si>
  <si>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</si>
  <si>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</si>
  <si>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</si>
  <si>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</si>
  <si>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</si>
  <si>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</si>
  <si>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</si>
  <si>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</si>
  <si>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</si>
  <si>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</si>
  <si>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</si>
  <si>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</si>
  <si>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</si>
  <si>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</si>
  <si>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</si>
  <si>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</si>
  <si>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</si>
  <si>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</si>
  <si>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</si>
  <si>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</si>
  <si>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</si>
  <si>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</si>
  <si>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</si>
  <si>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</si>
  <si>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</si>
  <si>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</si>
  <si>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</si>
  <si>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</si>
  <si>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</si>
  <si>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</si>
  <si>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</si>
  <si>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</si>
  <si>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</si>
  <si>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</si>
  <si>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</si>
  <si>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</si>
  <si>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</si>
  <si>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</si>
  <si>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</si>
  <si>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</si>
  <si>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</si>
  <si>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</si>
  <si>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</si>
  <si>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</si>
  <si>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</si>
  <si>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</si>
  <si>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</si>
  <si>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</si>
  <si>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</si>
  <si>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</si>
  <si>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</si>
  <si>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</si>
  <si>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</si>
  <si>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</si>
  <si>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</si>
  <si>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</si>
  <si>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</si>
  <si>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</si>
  <si>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</si>
  <si>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</si>
  <si>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</si>
  <si>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</si>
  <si>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</si>
  <si>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</si>
  <si>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</si>
  <si>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</si>
  <si>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</si>
  <si>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</si>
  <si>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</si>
  <si>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</si>
  <si>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</si>
  <si>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</si>
  <si>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</si>
  <si>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</si>
  <si>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</si>
  <si>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</si>
  <si>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</si>
  <si>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</si>
  <si>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</si>
  <si>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</si>
  <si>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</si>
  <si>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</si>
  <si>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</si>
  <si>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</si>
  <si>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</si>
  <si>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</si>
  <si>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</si>
  <si>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</si>
  <si>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</si>
  <si>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Banner County Ban Corporation</t>
  </si>
  <si>
    <t>Centrix Bank &amp; Trust</t>
  </si>
  <si>
    <t>Georgia Commerce Bancshares, Inc.</t>
  </si>
  <si>
    <t>First Bank of Charleston, Inc.</t>
  </si>
  <si>
    <t>F &amp; M Financial Corporation</t>
  </si>
  <si>
    <t>The Bank of Currituck</t>
  </si>
  <si>
    <t>CedarStone Bank</t>
  </si>
  <si>
    <t>Hyperion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</si>
  <si>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</si>
  <si>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</si>
  <si>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</si>
  <si>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</si>
  <si>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</si>
  <si>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</si>
  <si>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</si>
  <si>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</si>
  <si>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</si>
  <si>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</si>
  <si>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</si>
  <si>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</si>
  <si>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</si>
  <si>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</si>
  <si>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</si>
  <si>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</si>
  <si>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</si>
  <si>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</si>
  <si>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</si>
  <si>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</si>
  <si>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</si>
  <si>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</si>
  <si>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</si>
  <si>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</si>
  <si>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</si>
  <si>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</si>
  <si>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</si>
  <si>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</si>
  <si>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</si>
  <si>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</si>
  <si>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</si>
  <si>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</si>
  <si>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</si>
  <si>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</si>
  <si>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</si>
  <si>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</si>
  <si>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</si>
  <si>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</si>
  <si>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</si>
  <si>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</si>
  <si>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</si>
  <si>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</si>
  <si>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</si>
  <si>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</si>
  <si>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</si>
  <si>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</si>
  <si>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</si>
  <si>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</si>
  <si>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</si>
  <si>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</si>
  <si>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</si>
  <si>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</si>
  <si>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</si>
  <si>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</si>
  <si>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</si>
  <si>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</si>
  <si>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</si>
  <si>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</si>
  <si>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</si>
  <si>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</si>
  <si>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</si>
  <si>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</si>
  <si>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</si>
  <si>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</si>
  <si>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</si>
  <si>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</si>
  <si>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</si>
  <si>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</si>
  <si>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</si>
  <si>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</si>
  <si>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</si>
  <si>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</si>
  <si>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</si>
  <si>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</si>
  <si>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</si>
  <si>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</si>
  <si>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</si>
  <si>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</si>
  <si>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</si>
  <si>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</si>
  <si>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</si>
  <si>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</si>
  <si>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</si>
  <si>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</si>
  <si>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</si>
  <si>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</si>
  <si>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</si>
  <si>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</si>
  <si>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</si>
  <si>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</si>
  <si>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</si>
  <si>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</si>
  <si>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</si>
  <si>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</si>
  <si>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</si>
  <si>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</si>
  <si>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</si>
  <si>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</si>
  <si>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</si>
  <si>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</si>
  <si>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</si>
  <si>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</si>
  <si>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</si>
  <si>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</si>
  <si>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</si>
  <si>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</si>
  <si>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</si>
  <si>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</si>
  <si>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</si>
  <si>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</si>
  <si>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</si>
  <si>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</si>
  <si>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</si>
  <si>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</si>
  <si>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</si>
  <si>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</si>
  <si>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</si>
  <si>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</si>
  <si>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</si>
  <si>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</si>
  <si>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</si>
  <si>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</si>
  <si>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</si>
  <si>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</si>
  <si>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</si>
  <si>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</si>
  <si>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</si>
  <si>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</si>
  <si>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</si>
  <si>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</si>
  <si>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</si>
  <si>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</si>
  <si>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</si>
  <si>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</si>
  <si>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</si>
  <si>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</si>
  <si>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</si>
  <si>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</si>
  <si>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</si>
  <si>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</si>
  <si>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</si>
  <si>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</si>
  <si>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</si>
  <si>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</si>
  <si>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</si>
  <si>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</si>
  <si>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</si>
  <si>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</si>
  <si>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</si>
  <si>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</si>
  <si>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</si>
  <si>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</si>
  <si>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</si>
  <si>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</si>
  <si>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</si>
  <si>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</si>
  <si>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</si>
  <si>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</si>
  <si>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</si>
  <si>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</si>
  <si>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</si>
  <si>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</si>
  <si>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</si>
  <si>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</si>
  <si>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</si>
  <si>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</si>
  <si>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</si>
  <si>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</si>
  <si>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</si>
  <si>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</si>
  <si>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</si>
  <si>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</si>
  <si>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</si>
  <si>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</si>
  <si>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</si>
  <si>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</si>
  <si>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</si>
  <si>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</si>
  <si>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</si>
  <si>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</si>
  <si>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</si>
  <si>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</si>
  <si>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</si>
  <si>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</si>
  <si>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</si>
  <si>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</si>
  <si>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</si>
  <si>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</si>
  <si>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</si>
  <si>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</si>
  <si>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</si>
  <si>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</si>
  <si>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</si>
  <si>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</si>
  <si>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</si>
  <si>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</si>
  <si>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</si>
  <si>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</si>
  <si>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</si>
  <si>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</si>
  <si>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</si>
  <si>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</si>
  <si>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</si>
  <si>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</si>
  <si>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</si>
  <si>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</si>
  <si>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</si>
  <si>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</si>
  <si>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</si>
  <si>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</si>
  <si>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</si>
  <si>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</si>
  <si>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</si>
  <si>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</si>
  <si>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</si>
  <si>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</si>
  <si>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</si>
  <si>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</si>
  <si>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</si>
  <si>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</si>
  <si>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</si>
  <si>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</si>
  <si>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</si>
  <si>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</si>
  <si>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</si>
  <si>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</si>
  <si>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</si>
  <si>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</si>
  <si>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</si>
  <si>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</si>
  <si>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</si>
  <si>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</si>
  <si>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</si>
  <si>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</si>
  <si>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</si>
  <si>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</si>
  <si>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</si>
  <si>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</si>
  <si>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</si>
  <si>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</si>
  <si>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</si>
  <si>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</si>
  <si>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</si>
  <si>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</si>
  <si>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</si>
  <si>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</si>
  <si>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</si>
  <si>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</si>
  <si>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</si>
  <si>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</si>
  <si>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</si>
  <si>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</si>
  <si>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</si>
  <si>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</si>
  <si>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</si>
  <si>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</si>
  <si>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</si>
  <si>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</si>
  <si>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</si>
  <si>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</si>
  <si>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</si>
  <si>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</si>
  <si>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</si>
  <si>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</si>
  <si>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</si>
  <si>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</si>
  <si>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</si>
  <si>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</si>
  <si>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</si>
  <si>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</si>
  <si>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</si>
  <si>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</si>
  <si>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</si>
  <si>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</si>
  <si>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</si>
  <si>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</si>
  <si>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</si>
  <si>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</si>
  <si>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</si>
  <si>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</si>
  <si>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</si>
  <si>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</si>
  <si>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</si>
  <si>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</si>
  <si>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</si>
  <si>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</si>
  <si>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</si>
  <si>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</si>
  <si>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</si>
  <si>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</si>
  <si>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</si>
  <si>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</si>
  <si>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</si>
  <si>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</si>
  <si>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</si>
  <si>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</si>
  <si>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</si>
  <si>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</si>
  <si>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</si>
  <si>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</si>
  <si>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</si>
  <si>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</si>
  <si>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</si>
  <si>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</si>
  <si>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</si>
  <si>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</si>
  <si>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</si>
  <si>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</si>
  <si>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</si>
  <si>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</si>
  <si>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</si>
  <si>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</si>
  <si>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</si>
  <si>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</si>
  <si>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</si>
  <si>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</si>
  <si>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</si>
  <si>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</si>
  <si>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</si>
  <si>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</si>
  <si>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</si>
  <si>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</si>
  <si>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</si>
  <si>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</si>
  <si>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</si>
  <si>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</si>
  <si>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</si>
  <si>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</si>
  <si>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</si>
  <si>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</si>
  <si>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</si>
  <si>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</si>
  <si>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</si>
  <si>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</si>
  <si>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</si>
  <si>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</si>
  <si>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</si>
  <si>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</si>
  <si>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</si>
  <si>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</si>
  <si>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</si>
  <si>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</si>
  <si>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</si>
  <si>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</si>
  <si>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</si>
  <si>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</si>
  <si>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</si>
  <si>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</si>
  <si>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</si>
  <si>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</si>
  <si>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</si>
  <si>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</si>
  <si>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</si>
  <si>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</si>
  <si>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</si>
  <si>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</si>
  <si>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</si>
  <si>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</si>
  <si>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</si>
  <si>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</si>
  <si>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Capital Repayment Details</t>
  </si>
  <si>
    <t>Capital Repayment Date</t>
  </si>
  <si>
    <t>Remaining Capital Amount</t>
  </si>
  <si>
    <t>Final Disposition</t>
  </si>
  <si>
    <t>Final Disposition Date</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</si>
  <si>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</si>
  <si>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</si>
  <si>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</si>
  <si>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</si>
  <si>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</si>
  <si>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</si>
  <si>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</si>
  <si>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</si>
  <si>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</si>
  <si>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</si>
  <si>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</si>
  <si>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</si>
  <si>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</si>
  <si>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</si>
  <si>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</si>
  <si>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</si>
  <si>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</si>
  <si>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</si>
  <si>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</si>
  <si>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</si>
  <si>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</si>
  <si>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</si>
  <si>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</si>
  <si>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 xml:space="preserve">Raleigh </t>
  </si>
  <si>
    <t>Chrysler Receivables SPV LLC</t>
  </si>
  <si>
    <t>City National Bancshares Corporation</t>
  </si>
  <si>
    <t>Newark</t>
  </si>
  <si>
    <t>NJ</t>
  </si>
  <si>
    <t>SV Financial, Inc.</t>
  </si>
  <si>
    <t>Sterling</t>
  </si>
  <si>
    <t xml:space="preserve">Capital Commerce Bancorp, Inc. </t>
  </si>
  <si>
    <t xml:space="preserve">Metropolitan Capital Bancorp, Inc. </t>
  </si>
  <si>
    <t xml:space="preserve">Chicago  </t>
  </si>
  <si>
    <t>Iselin</t>
  </si>
  <si>
    <t>Final Disposition Proceeds</t>
  </si>
  <si>
    <t>7/ The proceeds associated with the disposition of this investment do not include accrued and unpaid dividends.</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</si>
  <si>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</si>
  <si>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</si>
  <si>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</si>
  <si>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</si>
  <si>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</si>
  <si>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</si>
  <si>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</si>
  <si>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</si>
  <si>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</si>
  <si>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</si>
  <si>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Exchange</t>
  </si>
  <si>
    <t>Investment Description</t>
  </si>
  <si>
    <t xml:space="preserve"> Date</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</si>
  <si>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</si>
  <si>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</si>
  <si>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</si>
  <si>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</si>
  <si>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</si>
  <si>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</si>
  <si>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</si>
  <si>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</si>
  <si>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</si>
  <si>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</si>
  <si>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</si>
  <si>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</si>
  <si>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</si>
  <si>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</si>
  <si>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</si>
  <si>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</si>
  <si>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</si>
  <si>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</si>
  <si>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Saint Paul</t>
  </si>
  <si>
    <t>Oregon Bancorp, Inc.</t>
  </si>
  <si>
    <t>Business Bancshares, Inc.</t>
  </si>
  <si>
    <t>Frontier Bancshares, Inc.</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</si>
  <si>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</si>
  <si>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</si>
  <si>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</si>
  <si>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</si>
  <si>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</si>
  <si>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</si>
  <si>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</si>
  <si>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</si>
  <si>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</si>
  <si>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</si>
  <si>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</si>
  <si>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</si>
  <si>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</si>
  <si>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</si>
  <si>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</si>
  <si>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</si>
  <si>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</si>
  <si>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</si>
  <si>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</si>
  <si>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</si>
  <si>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</si>
  <si>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</si>
  <si>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</si>
  <si>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</si>
  <si>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</si>
  <si>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</si>
  <si>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</si>
  <si>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</si>
  <si>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</si>
  <si>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</si>
  <si>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</si>
  <si>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Boscobel Bancorp, Inc</t>
  </si>
  <si>
    <t>Riverside Bancshares, Inc.</t>
  </si>
  <si>
    <t>Grand Rapids</t>
  </si>
  <si>
    <t>Closter</t>
  </si>
  <si>
    <t>Medina</t>
  </si>
  <si>
    <t>Glen Ellyn</t>
  </si>
  <si>
    <t>Huntsville</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</si>
  <si>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</si>
  <si>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</si>
  <si>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</si>
  <si>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</si>
  <si>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</si>
  <si>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</si>
  <si>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</si>
  <si>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</si>
  <si>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</si>
  <si>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</si>
  <si>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 xml:space="preserve">Chicago Shore Corporation </t>
  </si>
  <si>
    <t>Financial Services of Winger, Inc.</t>
  </si>
  <si>
    <t>Winger</t>
  </si>
  <si>
    <t>1/ In consideration for the guarantee, Treasury received $4.03 billion of preferred stock, which pays 8% interest.</t>
  </si>
  <si>
    <t>U.S. Century Bank</t>
  </si>
  <si>
    <t>Terrell</t>
  </si>
  <si>
    <t>Miami</t>
  </si>
  <si>
    <t>The ANB Corporation</t>
  </si>
  <si>
    <t>Bank Financial Services, Inc.</t>
  </si>
  <si>
    <t>Smithfield</t>
  </si>
  <si>
    <t>McCook</t>
  </si>
  <si>
    <t>KS Bancorp, Inc.</t>
  </si>
  <si>
    <t>AmFirst Financial Services, Inc.</t>
  </si>
  <si>
    <t>The Goldman Sachs Group, Inc.</t>
  </si>
  <si>
    <t>First Independence Corporation</t>
  </si>
  <si>
    <t>First Guaranty Bancshares, Inc.</t>
  </si>
  <si>
    <t>CoastalSouth Bancshares, Inc.</t>
  </si>
  <si>
    <t>Hammond</t>
  </si>
  <si>
    <t>Hilton Head  Island</t>
  </si>
  <si>
    <t xml:space="preserve">Greenwood </t>
  </si>
  <si>
    <t>TCB Corporation</t>
  </si>
  <si>
    <t>The State Bank of Bartley</t>
  </si>
  <si>
    <t>Bartley</t>
  </si>
  <si>
    <t>Heartland Bancshares, Inc.</t>
  </si>
  <si>
    <t>First Eagle Bancshares, Inc.</t>
  </si>
  <si>
    <t>Community Bancshares of Mississippi, Inc.</t>
  </si>
  <si>
    <t xml:space="preserve">Brandon </t>
  </si>
  <si>
    <t>Franklin</t>
  </si>
  <si>
    <t>Pigeon Falls</t>
  </si>
  <si>
    <t>Hanover Park</t>
  </si>
  <si>
    <t>Pathfinder Bancorp, Inc.</t>
  </si>
  <si>
    <t>PFSB Bancorporation, Inc.</t>
  </si>
  <si>
    <t>HomeTown Bankshares Corporation</t>
  </si>
  <si>
    <t>IA Bancorp, Inc.</t>
  </si>
  <si>
    <t>Heritage Bankshares, Inc.</t>
  </si>
  <si>
    <t>Mountain Valley Bancshares, Inc.</t>
  </si>
  <si>
    <t>Grand Financial Corporation</t>
  </si>
  <si>
    <t>GulfSouth Private Bank</t>
  </si>
  <si>
    <t>Steele Street Bank Corporation</t>
  </si>
  <si>
    <t>Belzoni</t>
  </si>
  <si>
    <t>Destin</t>
  </si>
  <si>
    <t>Guaranty Capital Corporation</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</si>
  <si>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</si>
  <si>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Invesco Legacy Securities Master Fund, L.P.</t>
  </si>
  <si>
    <t>UST/TCW Senior Mortgage Securities Fund, L.P.</t>
  </si>
  <si>
    <t>Debt Obligation w/ Contingent Proceeds</t>
  </si>
  <si>
    <t>Membership Interest</t>
  </si>
  <si>
    <t>Wellington Management Legacy Securities PPIF Master Fund, LP</t>
  </si>
  <si>
    <t>AllianceBernstein Legacy Securities Master Fund, L.P.</t>
  </si>
  <si>
    <t>Huntington</t>
  </si>
  <si>
    <t>WV</t>
  </si>
  <si>
    <t xml:space="preserve">Preferred Stock w/  Warrants </t>
  </si>
  <si>
    <t>Providence Bank</t>
  </si>
  <si>
    <t>Rocky Mount</t>
  </si>
  <si>
    <t>Premier Financial Bancorp, Inc.</t>
  </si>
  <si>
    <t>Blackrock PPIF, L.P.</t>
  </si>
  <si>
    <t>Common Stock w/ Warrants</t>
  </si>
  <si>
    <t>Trust Preferred Securities w/ Warrants</t>
  </si>
  <si>
    <t>Regents Bancshares, Inc.</t>
  </si>
  <si>
    <t>Vancouver</t>
  </si>
  <si>
    <t>MA</t>
  </si>
  <si>
    <t>Cardinal Bancorp II, Inc.</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</si>
  <si>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</si>
  <si>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</si>
  <si>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</si>
  <si>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</si>
  <si>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</si>
  <si>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</si>
  <si>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</si>
  <si>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</si>
  <si>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</si>
  <si>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</si>
  <si>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</si>
  <si>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</si>
  <si>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</si>
  <si>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</si>
  <si>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</si>
  <si>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</si>
  <si>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</si>
  <si>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</si>
  <si>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</si>
  <si>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</si>
  <si>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</si>
  <si>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</si>
  <si>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Issuance of equity in New Chrysler</t>
  </si>
  <si>
    <t>-</t>
  </si>
  <si>
    <t>Additional Note</t>
  </si>
  <si>
    <t>Repayment</t>
  </si>
  <si>
    <t>Chrysler Holding</t>
  </si>
  <si>
    <t>Transfer of debt to New Chrysler</t>
  </si>
  <si>
    <t>Auburn Hills, MI</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</si>
  <si>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</si>
  <si>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</si>
  <si>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</si>
  <si>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</si>
  <si>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</si>
  <si>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</si>
  <si>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</si>
  <si>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</si>
  <si>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</si>
  <si>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</si>
  <si>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</si>
  <si>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</si>
  <si>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</si>
  <si>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</si>
  <si>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</si>
  <si>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</si>
  <si>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</si>
  <si>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</si>
  <si>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</si>
  <si>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</si>
  <si>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</si>
  <si>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</si>
  <si>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</si>
  <si>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</si>
  <si>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</si>
  <si>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</si>
  <si>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</si>
  <si>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</si>
  <si>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</si>
  <si>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</si>
  <si>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</si>
  <si>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</si>
  <si>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</si>
  <si>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</si>
  <si>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</si>
  <si>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</si>
  <si>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</si>
  <si>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</si>
  <si>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RLJ Western Asset Public/Private Master Fund, L.P.</t>
  </si>
  <si>
    <t>Fidelity Federal Bancorp</t>
  </si>
  <si>
    <t>Community Pride Bank Corporation</t>
  </si>
  <si>
    <t>Ham Lake</t>
  </si>
  <si>
    <t>HPK Financial Corporation</t>
  </si>
  <si>
    <t>3a/ Treasury cancelled the warrants received from this institution due to its designation as a CDFI.</t>
  </si>
  <si>
    <t xml:space="preserve">14/ As of the date of this report, this institution is in bankruptcy proceedings.   </t>
  </si>
  <si>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</si>
  <si>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</si>
  <si>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</si>
  <si>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</si>
  <si>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</si>
  <si>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Marathon Legacy Securities Public-Private Investment Partnership, L.P.</t>
  </si>
  <si>
    <t>R</t>
  </si>
  <si>
    <t>A</t>
  </si>
  <si>
    <t>Total Warrant Proceeds</t>
  </si>
  <si>
    <t>BNC Bancorp</t>
  </si>
  <si>
    <t>Regions Financial Corporation</t>
  </si>
  <si>
    <t>Broadway Financial Corporation</t>
  </si>
  <si>
    <t>Delmar Bancorp</t>
  </si>
  <si>
    <t>Delmar</t>
  </si>
  <si>
    <t xml:space="preserve">Fort Worth </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</si>
  <si>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</si>
  <si>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</si>
  <si>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</si>
  <si>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</si>
  <si>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</si>
  <si>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Contingent Value Rights</t>
  </si>
  <si>
    <t>TOTAL TREASURY TIP INVESTMENT AMOUNT</t>
  </si>
  <si>
    <t>First Community Financial Partners, Inc.</t>
  </si>
  <si>
    <t>Wachusett Financial Services, Inc.</t>
  </si>
  <si>
    <t>Clinton</t>
  </si>
  <si>
    <t>Nationwide Bankshares, Inc.</t>
  </si>
  <si>
    <t>The Victory Bancorp, Inc.                                                (The Victory Bank)</t>
  </si>
  <si>
    <t>The Victory Bancorp, Inc.</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</si>
  <si>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</si>
  <si>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</si>
  <si>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</si>
  <si>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</si>
  <si>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</si>
  <si>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</si>
  <si>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</si>
  <si>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</si>
  <si>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</si>
  <si>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</si>
  <si>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</si>
  <si>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</si>
  <si>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</si>
  <si>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</si>
  <si>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</si>
  <si>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</si>
  <si>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</si>
  <si>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</si>
  <si>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</si>
  <si>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</si>
  <si>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</si>
  <si>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AMERICAN INTERNATIONAL GROUP, INC. (AIG) INVESTMENT PROGRAM</t>
  </si>
  <si>
    <t>TOTAL CAPITAL REPAYMENT AMOUNT</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</si>
  <si>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</si>
  <si>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</si>
  <si>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</si>
  <si>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</si>
  <si>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</si>
  <si>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</si>
  <si>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</si>
  <si>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</si>
  <si>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</si>
  <si>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</si>
  <si>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</si>
  <si>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</si>
  <si>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Bluffton</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</si>
  <si>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</si>
  <si>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</si>
  <si>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</si>
  <si>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Repayment Date</t>
  </si>
  <si>
    <t>Repayment Amount</t>
  </si>
  <si>
    <t>Contingent Proceeds</t>
  </si>
  <si>
    <t>Distribution or Disposition</t>
  </si>
  <si>
    <t xml:space="preserve"> Proceeds</t>
  </si>
  <si>
    <r>
      <t xml:space="preserve">Distribution </t>
    </r>
    <r>
      <rPr>
        <vertAlign val="superscript"/>
        <sz val="14"/>
        <rFont val="Arial"/>
        <family val="2"/>
      </rPr>
      <t>5</t>
    </r>
  </si>
  <si>
    <r>
      <t>MidWest</t>
    </r>
    <r>
      <rPr>
        <sz val="11"/>
        <color indexed="8"/>
        <rFont val="Arial"/>
        <family val="2"/>
      </rPr>
      <t>One</t>
    </r>
    <r>
      <rPr>
        <i/>
        <sz val="11"/>
        <color indexed="8"/>
        <rFont val="Arial"/>
        <family val="2"/>
      </rPr>
      <t xml:space="preserve"> </t>
    </r>
    <r>
      <rPr>
        <sz val="11"/>
        <color indexed="8"/>
        <rFont val="Arial"/>
        <family val="2"/>
      </rPr>
      <t>Financial Group, Inc.</t>
    </r>
  </si>
  <si>
    <t>Bowling Green</t>
  </si>
  <si>
    <t>18/ 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</si>
  <si>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2, 13 - 2/10/2010</t>
  </si>
  <si>
    <t>Pascack Bancorp, Inc.                                  (Pascack Community Bank)</t>
  </si>
  <si>
    <t>2, 19</t>
  </si>
  <si>
    <t>19/ On 2/11/2010, Pacific Coast National Bancorp dismissed its bankruptcy proceedings with no recovery to any creditors or investors, including Treasury, and the investment was extinguished.</t>
  </si>
  <si>
    <t>1b</t>
  </si>
  <si>
    <t>1a, 1b</t>
  </si>
  <si>
    <t>1a/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</si>
  <si>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r>
      <t>Repayment</t>
    </r>
    <r>
      <rPr>
        <vertAlign val="superscript"/>
        <sz val="11"/>
        <color indexed="8"/>
        <rFont val="Arial"/>
        <family val="2"/>
      </rPr>
      <t>5</t>
    </r>
  </si>
  <si>
    <t>5/ All outstanding principal drawn under the credit agreement was repaid.</t>
  </si>
  <si>
    <t>Note</t>
  </si>
  <si>
    <t>Trade Date</t>
  </si>
  <si>
    <r>
      <t xml:space="preserve">Purchase Details </t>
    </r>
    <r>
      <rPr>
        <b/>
        <vertAlign val="superscript"/>
        <sz val="11"/>
        <rFont val="Arial"/>
        <family val="2"/>
      </rPr>
      <t>1</t>
    </r>
  </si>
  <si>
    <t>Settlement Details</t>
  </si>
  <si>
    <t xml:space="preserve">Pricing Mechanism </t>
  </si>
  <si>
    <t>Settlement Date</t>
  </si>
  <si>
    <r>
      <t>Senior Security Proceeds</t>
    </r>
    <r>
      <rPr>
        <b/>
        <vertAlign val="superscript"/>
        <sz val="11"/>
        <color indexed="8"/>
        <rFont val="Arial"/>
        <family val="2"/>
      </rPr>
      <t xml:space="preserve"> 4</t>
    </r>
  </si>
  <si>
    <t>Floating Rate SBA 7a security due 2025</t>
  </si>
  <si>
    <t>Floating Rate SBA 7a security due 2022</t>
  </si>
  <si>
    <t>TOTAL INVESTMENT AMOUNT</t>
  </si>
  <si>
    <t>Total Senior Security Proceeds</t>
  </si>
  <si>
    <t>1/ The amortizing principal and interest payments are reported on the monthly Dividends and Interest Report available at www.FinancialStability.gov.</t>
  </si>
  <si>
    <t>Investment After Capital Repayment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</si>
  <si>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</si>
  <si>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3/ Adjusted to show Treasury's maximum obligations to a fund.</t>
  </si>
  <si>
    <r>
      <t>Payment or Disposition</t>
    </r>
    <r>
      <rPr>
        <b/>
        <vertAlign val="superscript"/>
        <sz val="11"/>
        <rFont val="Arial"/>
        <family val="2"/>
      </rPr>
      <t>4</t>
    </r>
  </si>
  <si>
    <t>Adjusted or Final Investment Amount</t>
  </si>
  <si>
    <t>Total Repayments</t>
  </si>
  <si>
    <t>Total Proceeds from Additional Notes</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</si>
  <si>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</si>
  <si>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r>
      <t>Payment</t>
    </r>
    <r>
      <rPr>
        <vertAlign val="superscript"/>
        <sz val="11"/>
        <color indexed="8"/>
        <rFont val="Arial"/>
        <family val="2"/>
      </rPr>
      <t>6</t>
    </r>
  </si>
  <si>
    <r>
      <t>Payment</t>
    </r>
    <r>
      <rPr>
        <vertAlign val="superscript"/>
        <sz val="11"/>
        <color indexed="8"/>
        <rFont val="Arial"/>
        <family val="2"/>
      </rPr>
      <t>7</t>
    </r>
  </si>
  <si>
    <t>Floating Rate SBA 7a security due 2034</t>
  </si>
  <si>
    <r>
      <t>TBA or PMF</t>
    </r>
    <r>
      <rPr>
        <b/>
        <vertAlign val="superscript"/>
        <sz val="11"/>
        <color indexed="8"/>
        <rFont val="Arial"/>
        <family val="2"/>
      </rPr>
      <t>3</t>
    </r>
  </si>
  <si>
    <t>Floating Rate SBA 7a security due 2016</t>
  </si>
  <si>
    <t>Total Purchase Face Amount</t>
  </si>
  <si>
    <r>
      <t>Purchase Face Amount</t>
    </r>
    <r>
      <rPr>
        <b/>
        <i/>
        <vertAlign val="superscript"/>
        <sz val="11"/>
        <rFont val="Arial"/>
        <family val="2"/>
      </rPr>
      <t>3</t>
    </r>
  </si>
  <si>
    <t>Notes appear on the following page.</t>
  </si>
  <si>
    <t xml:space="preserve">Total Purchase Amount*    </t>
  </si>
  <si>
    <t xml:space="preserve">Total Purchase Amount *    </t>
  </si>
  <si>
    <t>Old Chrysler</t>
  </si>
  <si>
    <t>Right to recover proceeds</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</si>
  <si>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</si>
  <si>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Completion of bankruptcy proceeding; transfer of collateral security to liquidation trust</t>
  </si>
  <si>
    <t>Old Carco Liquidation Trust</t>
  </si>
  <si>
    <t>Proceeds from sale of collateral</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</si>
  <si>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</si>
  <si>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Floating Rate SBA 7a security due 2020</t>
  </si>
  <si>
    <t>Floating Rate SBA 7a security due 2035</t>
  </si>
  <si>
    <t>Floating Rate SBA 7a security due 2033</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</si>
  <si>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</si>
  <si>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r>
      <t>Investment Amount</t>
    </r>
    <r>
      <rPr>
        <b/>
        <vertAlign val="superscript"/>
        <sz val="11"/>
        <color indexed="8"/>
        <rFont val="Arial"/>
        <family val="2"/>
      </rPr>
      <t xml:space="preserve"> 2, 3</t>
    </r>
  </si>
  <si>
    <t>Mandatorily Convertible Preferred Stock w/ Warrants</t>
  </si>
  <si>
    <t>Repayment*</t>
  </si>
  <si>
    <r>
      <t xml:space="preserve">Termination and settlement payment </t>
    </r>
    <r>
      <rPr>
        <vertAlign val="superscript"/>
        <sz val="11"/>
        <rFont val="Arial"/>
        <family val="2"/>
      </rPr>
      <t>20</t>
    </r>
  </si>
  <si>
    <t>Footnotes appear on following page.</t>
  </si>
  <si>
    <t>"Old Chrysler" refers to Old Carco LLC (fka Chrysler LLC).</t>
  </si>
  <si>
    <t>Debt obligation w/ additional note</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</si>
  <si>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</si>
  <si>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</si>
  <si>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Total Proceeds:</t>
  </si>
  <si>
    <t>Number of Shares</t>
  </si>
  <si>
    <t>COMMON STOCK DISPOSITION</t>
  </si>
  <si>
    <t>CAPITAL PURCHASE PROGRAM - CITIGROUP, INC.</t>
  </si>
  <si>
    <t>4/26/2010 -5/26/2010</t>
  </si>
  <si>
    <t>11, 23 - 5/26/2010</t>
  </si>
  <si>
    <t>11/ 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</si>
  <si>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New Chrysler</t>
  </si>
  <si>
    <t>Transfer</t>
  </si>
  <si>
    <t>TOTAL TREASURY CAPITAL PURCHASE PROGRAM (CPP) OUTSTANDING INVESTMENT AMOUNT</t>
  </si>
  <si>
    <t>Chrysler</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</si>
  <si>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</si>
  <si>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5/26/2010 - 6/30/2010</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</si>
  <si>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</si>
  <si>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</si>
  <si>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</si>
  <si>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</si>
  <si>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r>
      <t xml:space="preserve">Final Distribution </t>
    </r>
    <r>
      <rPr>
        <vertAlign val="superscript"/>
        <sz val="14"/>
        <rFont val="Arial"/>
        <family val="2"/>
      </rPr>
      <t>5</t>
    </r>
  </si>
  <si>
    <t>4/ On 1/4/2010, Treasury and the fund manager entered into a Winding-Up and Liquidation Agreement.</t>
  </si>
  <si>
    <t>Adjusted Investment</t>
  </si>
  <si>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</si>
  <si>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</si>
  <si>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7/23/2010 - 9/30/2010</t>
  </si>
  <si>
    <t>Floating Rate SBA 7a security due 2029</t>
  </si>
  <si>
    <t>Floating Rate SBA 7a security due 2017</t>
  </si>
  <si>
    <t>COMMUNITY DEVELOPMENT CAPITAL INITIATIVE</t>
  </si>
  <si>
    <t>Disposition Details</t>
  </si>
  <si>
    <t>Amount from CPP</t>
  </si>
  <si>
    <t xml:space="preserve">Additional Investment </t>
  </si>
  <si>
    <t>Remaining Investment Amount</t>
  </si>
  <si>
    <t>1, 2</t>
  </si>
  <si>
    <t>University Financial Corp, Inc.</t>
  </si>
  <si>
    <t>Total Purchase Amount</t>
  </si>
  <si>
    <t xml:space="preserve">Total Capital Repayment Amount    </t>
  </si>
  <si>
    <t>TOTAL TREASURY COMMUNITY DEVELOPMENT INITIATIVE (CDCI) INVESTMENT AMOUNT</t>
  </si>
  <si>
    <t>2/ Treasury made an additional investment in this institution at the time it entered the CDCI program.</t>
  </si>
  <si>
    <t>3, 8, 30 - 7/30/2010</t>
  </si>
  <si>
    <t xml:space="preserve">30/ This institution qualified to participate in the Community Development Capital Initiative (CDCI), and has completed an exchange of its Capital Purchase Program investment for an investment under the terms of the CDCI program.  See "Community Development Capital Initiative" below.  </t>
  </si>
  <si>
    <t>1/ This institution qualified to participate in the Community Development Capital Initiative (CDCI), and has exchanged its Capital Purchase Program investment for an equivalent amount of investment with Treasury under the CDCI program terms.</t>
  </si>
  <si>
    <t xml:space="preserve"> **</t>
  </si>
  <si>
    <t>3, 30 - 8/6/2010</t>
  </si>
  <si>
    <t>3, 8, 30 - 8/13/2010</t>
  </si>
  <si>
    <t>3, 30 - 8/13/2010</t>
  </si>
  <si>
    <t>2, 3, 30 - 8/13/2010</t>
  </si>
  <si>
    <t>Floating Rate SBA 7a security due 2019</t>
  </si>
  <si>
    <t>3, 30 - 8/20/2010</t>
  </si>
  <si>
    <t>2, 3, 10, 30 - 8/20/2010</t>
  </si>
  <si>
    <t>Mission Valley Bancorp</t>
  </si>
  <si>
    <t>Sun Valley</t>
  </si>
  <si>
    <t>14, 20</t>
  </si>
  <si>
    <t>2, 25</t>
  </si>
  <si>
    <t>Terre Haute</t>
  </si>
  <si>
    <t>Highlands Bancorp, Inc.                                                                                          (Highlands State Bank)</t>
  </si>
  <si>
    <t>Kilmichael Bancorp, Inc.</t>
  </si>
  <si>
    <t>Kilmichael</t>
  </si>
  <si>
    <t>United Bancorporation of Alabama, Inc.</t>
  </si>
  <si>
    <t>Atmore</t>
  </si>
  <si>
    <t>IBW Financial Corporation</t>
  </si>
  <si>
    <t>30 - 9/3/2010</t>
  </si>
  <si>
    <t>2, 3a - 11/13/2009 30 - 9/3/2010</t>
  </si>
  <si>
    <t>3, 8, 30 - 9/10/2010</t>
  </si>
  <si>
    <t>IBC Bancorp, Inc.</t>
  </si>
  <si>
    <t>2a</t>
  </si>
  <si>
    <t>2a/ Treasury made an additional investment in this institution after the time it entered the CDCI program.</t>
  </si>
  <si>
    <t>CFBanc Corporation</t>
  </si>
  <si>
    <t>Hope Federal Credit Union</t>
  </si>
  <si>
    <t>Jackson</t>
  </si>
  <si>
    <t>Genesee Co-op Federal Credit Union</t>
  </si>
  <si>
    <t>8, 30 - 9/17/2010</t>
  </si>
  <si>
    <t>Rochester</t>
  </si>
  <si>
    <t>American Bancorp of Illinois, Inc.</t>
  </si>
  <si>
    <t>2, 10a, 30 - 9/24/2010</t>
  </si>
  <si>
    <t>2, 30 - 9/24/2010</t>
  </si>
  <si>
    <t>3, 30 - 9/24/2010</t>
  </si>
  <si>
    <t>Bainbridge Bancshares, Inc.</t>
  </si>
  <si>
    <t>Bainbridge</t>
  </si>
  <si>
    <t>Virginia Community Capital, Inc.</t>
  </si>
  <si>
    <t>Christiansburg</t>
  </si>
  <si>
    <t>Lower East Side People's Federal Credit Union</t>
  </si>
  <si>
    <t xml:space="preserve">Atlantic City Federal Credit Union </t>
  </si>
  <si>
    <t>Lander</t>
  </si>
  <si>
    <t>Neighborhood Trust Federal Credit Union</t>
  </si>
  <si>
    <t>Gateway Community Federal Credit Union</t>
  </si>
  <si>
    <t>Missoula</t>
  </si>
  <si>
    <t>MT</t>
  </si>
  <si>
    <t>Union Baptist Church Federal Credit Union</t>
  </si>
  <si>
    <t>Fort Wayne</t>
  </si>
  <si>
    <t>Buffalo Cooperative Federal Credit Union</t>
  </si>
  <si>
    <t>Alternatives Federal Credit Union</t>
  </si>
  <si>
    <t>Ithaca</t>
  </si>
  <si>
    <t>Liberty County Teachers Federal Credit Union</t>
  </si>
  <si>
    <t>Liberty</t>
  </si>
  <si>
    <t>UNO Federal Credit Union</t>
  </si>
  <si>
    <t>Butte Federal Credit Union</t>
  </si>
  <si>
    <t>Biggs</t>
  </si>
  <si>
    <t>Thurston Union of Low-Income People (TULIP) Cooperative Credit Union</t>
  </si>
  <si>
    <t>Olympia</t>
  </si>
  <si>
    <t>Phenix Pride Federal Credit Union</t>
  </si>
  <si>
    <t>Phenix City</t>
  </si>
  <si>
    <t>Pyramid Federal Credit Union</t>
  </si>
  <si>
    <t>Tucson</t>
  </si>
  <si>
    <t>Cooperative Center Federal Credit Union</t>
  </si>
  <si>
    <t>Berkeley</t>
  </si>
  <si>
    <t>Prince Kuhio Federal Credit Union</t>
  </si>
  <si>
    <t>Community First Guam Federal Credit Union</t>
  </si>
  <si>
    <t>Hagatna</t>
  </si>
  <si>
    <t>GU</t>
  </si>
  <si>
    <t>Tongass Federal Credit Union</t>
  </si>
  <si>
    <t>Ketchikan</t>
  </si>
  <si>
    <t>Santa Cruz Community Credit Union</t>
  </si>
  <si>
    <t>Santa Cruz</t>
  </si>
  <si>
    <t>Northeast Community Federal Credit Union</t>
  </si>
  <si>
    <t>San Francisco</t>
  </si>
  <si>
    <t>Fairfax County Federal Credit Union</t>
  </si>
  <si>
    <t>Fairfax</t>
  </si>
  <si>
    <t>Brewery Credit Union</t>
  </si>
  <si>
    <t>Tulane-Loyola Federal Credit Union</t>
  </si>
  <si>
    <t>30 - 9/29/2010</t>
  </si>
  <si>
    <t>Security Federal Corporation</t>
  </si>
  <si>
    <t>Aiken</t>
  </si>
  <si>
    <t>3, 30 - 9/29/2010</t>
  </si>
  <si>
    <t>2, 30 - 9/29/2010</t>
  </si>
  <si>
    <t>2, 10a, 30 - 9/29/2010</t>
  </si>
  <si>
    <t>Brandon</t>
  </si>
  <si>
    <t>2, 10, 30 - 9/29/2010</t>
  </si>
  <si>
    <t>BankAsiana</t>
  </si>
  <si>
    <t>Palisades Park</t>
  </si>
  <si>
    <t>The Magnolia State Corporation</t>
  </si>
  <si>
    <t>Bay Springs</t>
  </si>
  <si>
    <t>Bancorp of Okolona, Inc.</t>
  </si>
  <si>
    <t>Okolona</t>
  </si>
  <si>
    <t xml:space="preserve">Southern Chautauqua Federal Credit Union </t>
  </si>
  <si>
    <t xml:space="preserve">Fidelis Federal Credit Union </t>
  </si>
  <si>
    <t xml:space="preserve">Bethex Federal Credit Union </t>
  </si>
  <si>
    <t>Bronx</t>
  </si>
  <si>
    <t xml:space="preserve">Shreveport Federal Credit Union </t>
  </si>
  <si>
    <t>Shreveport</t>
  </si>
  <si>
    <t>Carter Federal Credit Union</t>
  </si>
  <si>
    <t>Springhill</t>
  </si>
  <si>
    <t>North Side Community Federal Credit Union</t>
  </si>
  <si>
    <t>East End Baptist Tabernacle Federal Credit Union</t>
  </si>
  <si>
    <t>Bridgeport</t>
  </si>
  <si>
    <t>Community Plus Federal Credit Union</t>
  </si>
  <si>
    <t>Rantoul</t>
  </si>
  <si>
    <t>Border Federal Credit Union</t>
  </si>
  <si>
    <t>Del Rio</t>
  </si>
  <si>
    <t>Opportunities Credit Union</t>
  </si>
  <si>
    <t>VT</t>
  </si>
  <si>
    <t>First Legacy Community Credit Union</t>
  </si>
  <si>
    <t>Union Settlement Federal Credit Union</t>
  </si>
  <si>
    <t>Southside Credit Union</t>
  </si>
  <si>
    <t>San Antonio</t>
  </si>
  <si>
    <t>D.C. Federal Credit Union</t>
  </si>
  <si>
    <t>Faith Based Federal Credit Union</t>
  </si>
  <si>
    <t>Oceanside</t>
  </si>
  <si>
    <t>Greater Kinston Credit Union</t>
  </si>
  <si>
    <t>Kinston</t>
  </si>
  <si>
    <t>Hill District Federal Credit Union</t>
  </si>
  <si>
    <t>Roanoke</t>
  </si>
  <si>
    <t>Episcopal Community Federal Credit Union</t>
  </si>
  <si>
    <t>Vigo County Federal Credit Union</t>
  </si>
  <si>
    <t>Renaissance Community Development Credit Union</t>
  </si>
  <si>
    <t>Somerset</t>
  </si>
  <si>
    <t>Independent Employers Group Federal Credit Union</t>
  </si>
  <si>
    <t>Hilo</t>
  </si>
  <si>
    <t>Exchange trust preferred securities for trust preferred securities</t>
  </si>
  <si>
    <t>Brooklyn Cooperative Federal Credit Union</t>
  </si>
  <si>
    <t>31 - 9/30/2010</t>
  </si>
  <si>
    <t>Disposition</t>
  </si>
  <si>
    <t>Total Proceeds</t>
  </si>
  <si>
    <t>26 - 9/30/2010</t>
  </si>
  <si>
    <t>32 - 9/30/2010</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</si>
  <si>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</si>
  <si>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2, 7, 30a</t>
  </si>
  <si>
    <t>30a</t>
  </si>
  <si>
    <t>5/ On 9/30/2010, Treasury entered into underwritten offering of the trust preferred securities, the gross proceeds of which do not include accumulated and unpaid distributions from the date of the exchange through the closing date.</t>
  </si>
  <si>
    <t>30a/ At the time of this institution’s exchange into the CDCI program, the warrant preferreds were included in the total amount of preferred stock exchanged for Treasury’s CDCI investment.  Therefore this disposition amount does not represent cash proceeds to Treasury.</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</si>
  <si>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</si>
  <si>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Total Warrant Proceeds****</t>
  </si>
  <si>
    <t>Total Repaid **</t>
  </si>
  <si>
    <t>Losses***</t>
  </si>
  <si>
    <t>Freedom First Federal Credit Union</t>
  </si>
  <si>
    <t>Floating Rate SBA 7a security due 2024</t>
  </si>
  <si>
    <t>10, 11, 24</t>
  </si>
  <si>
    <t>2, 34</t>
  </si>
  <si>
    <r>
      <rPr>
        <b/>
        <sz val="12"/>
        <rFont val="Arial"/>
        <family val="2"/>
      </rPr>
      <t>*</t>
    </r>
    <r>
      <rPr>
        <sz val="11"/>
        <rFont val="Arial"/>
        <family val="2"/>
      </rPr>
      <t xml:space="preserve">  Total purchase amount includes the capitalization of accrued dividends referred to in Notes 20, 22, 28 and 29.</t>
    </r>
  </si>
  <si>
    <t>10, 11, 25</t>
  </si>
  <si>
    <t>Floating Rate SBA 7a security due 2026</t>
  </si>
  <si>
    <t>Floating Rate SBA 7a security due 2021</t>
  </si>
  <si>
    <t>10/19/2010 - 12/6/2010</t>
  </si>
  <si>
    <t>6/ The price set forth is the weighted average price for all sales of Citigroup, Inc. common stock made by Treasury over the course of the corresponding period.</t>
  </si>
  <si>
    <t>7/ Amount represents the gross proceeds to Treasury.</t>
  </si>
  <si>
    <r>
      <t>Pricing Mechanism</t>
    </r>
    <r>
      <rPr>
        <b/>
        <vertAlign val="superscript"/>
        <sz val="12"/>
        <color indexed="8"/>
        <rFont val="Arial"/>
        <family val="2"/>
      </rPr>
      <t>6</t>
    </r>
  </si>
  <si>
    <r>
      <t>Proceeds</t>
    </r>
    <r>
      <rPr>
        <b/>
        <vertAlign val="superscript"/>
        <sz val="12"/>
        <color indexed="8"/>
        <rFont val="Arial"/>
        <family val="2"/>
      </rPr>
      <t>7</t>
    </r>
  </si>
  <si>
    <t>23/ 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</si>
  <si>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</si>
  <si>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</si>
  <si>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Partial Repayment</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</si>
  <si>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</si>
  <si>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GMAC refers to GMAC Inc., formerly known as GMAC LLC., and now known as Ally Financial, Inc. ("Ally").</t>
  </si>
  <si>
    <t>GMAC (Ally)</t>
  </si>
  <si>
    <t>Partial conversion of  preferred stock for common stock</t>
  </si>
  <si>
    <t>22, 26</t>
  </si>
  <si>
    <t xml:space="preserve">21.  Amount of the Treasury investment exchange includes the exercised warrants from Treasury's initial investments.  </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</si>
  <si>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</si>
  <si>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</si>
  <si>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(formerly referred to as Systemically Significant Failing Institutions Program)</t>
  </si>
  <si>
    <t>Exchange/Transfer Details</t>
  </si>
  <si>
    <t>Preferred Stock w/ Warrants                              (Series D)</t>
  </si>
  <si>
    <t>Preferred Stock w/ Warrants (Series E)</t>
  </si>
  <si>
    <t>See table below for exchange/transfer details in connection with the recapitalization conducted on 1/14/2011.</t>
  </si>
  <si>
    <t>Preferred Stock w/ Warrants                            (Series F)</t>
  </si>
  <si>
    <t>Investment</t>
  </si>
  <si>
    <t>Proceeds</t>
  </si>
  <si>
    <t>Warrants (Series F)</t>
  </si>
  <si>
    <t>AIG POST-RECAPITALIZATION</t>
  </si>
  <si>
    <t>Recapitalization</t>
  </si>
  <si>
    <t>Treasury Holdings Post-Recapitalization</t>
  </si>
  <si>
    <t>Preferred Stock (Series F)</t>
  </si>
  <si>
    <t>Preferred Stock (Series G)</t>
  </si>
  <si>
    <t>AIA Preferred Units</t>
  </si>
  <si>
    <t>ALICO Junior Preferred Interests</t>
  </si>
  <si>
    <t>Preferred Stock (Series E)</t>
  </si>
  <si>
    <t>Common Stock (non-TARP)</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</si>
  <si>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</si>
  <si>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Warrant Auction</t>
  </si>
  <si>
    <t>Preferred Stock  w/ Warrants</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</si>
  <si>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</si>
  <si>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Payment</t>
  </si>
  <si>
    <t>2, 36</t>
  </si>
  <si>
    <t>Trust Preferred Securities</t>
  </si>
  <si>
    <t>Exchange for amended and restated Trust Preferred Securities</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</si>
  <si>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</si>
  <si>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</si>
  <si>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8/ Proceeds include amounts applied to pay (i) accrued preferred returns and (ii) redeem the outstanding liquidation amount.</t>
  </si>
  <si>
    <t>7/ The amount of Treasury's AIA Preferred Units and ALICO Junior Preferred Interests holdings do not reflect preferred returns on the securities that accrue quarterly.</t>
  </si>
  <si>
    <t>8, 10, 38</t>
  </si>
  <si>
    <t>39- 3/11/2011</t>
  </si>
  <si>
    <t>Transactions Report - Investment Programs</t>
  </si>
  <si>
    <t>Union First Market Bankshares Corporation
(First Market Bank, FSB)</t>
  </si>
  <si>
    <t>Veritex Holdings, Inc.
(Fidelity Resources Company)</t>
  </si>
  <si>
    <t>40/ 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</si>
  <si>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2, 41 - 3/30/2011</t>
  </si>
  <si>
    <t>Metropolitan Bank Group, Inc.
(NC Bancorp, Inc.)</t>
  </si>
  <si>
    <t>41/ 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</si>
  <si>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</si>
  <si>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The Bank of New York Mellon Corporation</t>
  </si>
  <si>
    <t>JPMorgan Chase &amp; Co.</t>
  </si>
  <si>
    <t>Morgan Stanley</t>
  </si>
  <si>
    <t>State Street Corporation</t>
  </si>
  <si>
    <t>Wells Fargo &amp; Company</t>
  </si>
  <si>
    <t>Bank of Commerce Holdings</t>
  </si>
  <si>
    <t>1st FS Corporation</t>
  </si>
  <si>
    <t>UCBH Holdings, Inc.</t>
  </si>
  <si>
    <t>Northern Trust Corporation</t>
  </si>
  <si>
    <t>SunTrust Banks, Inc.</t>
  </si>
  <si>
    <t>Washington Federal, Inc.</t>
  </si>
  <si>
    <t>BB&amp;T Corp.</t>
  </si>
  <si>
    <t>M&amp;T Bank Corporation (Provident Bancshares Corp.)</t>
  </si>
  <si>
    <t>Umpqua Holdings Corp.</t>
  </si>
  <si>
    <t>Comerica Inc.</t>
  </si>
  <si>
    <t>Capital One Financial Corporation</t>
  </si>
  <si>
    <t>First Horizon National Corporation</t>
  </si>
  <si>
    <t>Huntington Bancshares</t>
  </si>
  <si>
    <t>KeyCorp</t>
  </si>
  <si>
    <t>Valley National Bancorp</t>
  </si>
  <si>
    <t>Zions Bancorporation</t>
  </si>
  <si>
    <t>Marshall &amp; Ilsley Corporation</t>
  </si>
  <si>
    <t>U.S. Bancorp</t>
  </si>
  <si>
    <t>TCF Financial Corporation</t>
  </si>
  <si>
    <t>First Niagara Financial Group</t>
  </si>
  <si>
    <t>HF Financial Corp.</t>
  </si>
  <si>
    <t>Centerstate Banks of Florida Inc.</t>
  </si>
  <si>
    <t>City National Corporation</t>
  </si>
  <si>
    <t>Western Alliance Bancorporation</t>
  </si>
  <si>
    <t>Webster Financial Corporation</t>
  </si>
  <si>
    <t>Pacific Capital Bancorp</t>
  </si>
  <si>
    <t>Heritage Commerce Corp.</t>
  </si>
  <si>
    <t>Ameris Bancorp</t>
  </si>
  <si>
    <t>Porter Bancorp Inc.</t>
  </si>
  <si>
    <t>Banner Corporation</t>
  </si>
  <si>
    <t>Cascade Financial Corporation</t>
  </si>
  <si>
    <t>Columbia Banking System, Inc.</t>
  </si>
  <si>
    <t>Heritage Financial Corporation</t>
  </si>
  <si>
    <t>First PacTrust Bancorp, Inc.</t>
  </si>
  <si>
    <t>Severn Bancorp, Inc.</t>
  </si>
  <si>
    <t>Boston Private Financial Holdings, Inc.</t>
  </si>
  <si>
    <t>Associated Banc-Corp</t>
  </si>
  <si>
    <t>Trustmark Corporation</t>
  </si>
  <si>
    <t>First Community Corporation</t>
  </si>
  <si>
    <t>Taylor Capital Group</t>
  </si>
  <si>
    <t>Midwest Banc Holdings, Inc.</t>
  </si>
  <si>
    <t>MB Financial Inc.</t>
  </si>
  <si>
    <t>First Midwest Bancorp, Inc.</t>
  </si>
  <si>
    <t>United Community Banks, Inc.</t>
  </si>
  <si>
    <t>WesBanco, Inc.</t>
  </si>
  <si>
    <t>Encore Bancshares Inc.</t>
  </si>
  <si>
    <t>Manhattan Bancorp</t>
  </si>
  <si>
    <t>Iberiabank Corporation</t>
  </si>
  <si>
    <t>Eagle Bancorp, Inc.</t>
  </si>
  <si>
    <t>Sandy Spring Bancorp, Inc.</t>
  </si>
  <si>
    <t>Coastal Banking Company, Inc.</t>
  </si>
  <si>
    <t>East West Bancorp</t>
  </si>
  <si>
    <t>South Financial Group, Inc.</t>
  </si>
  <si>
    <t>Great Southern Bancorp</t>
  </si>
  <si>
    <t>Cathay General Bancorp</t>
  </si>
  <si>
    <t>Southern Community Financial Corp.</t>
  </si>
  <si>
    <t>CVB Financial Corp</t>
  </si>
  <si>
    <t>First Defiance Financial Corp.</t>
  </si>
  <si>
    <t>First Financial Holdings Inc.</t>
  </si>
  <si>
    <t>Superior Bancorp Inc.</t>
  </si>
  <si>
    <t>Southwest Bancorp, Inc.</t>
  </si>
  <si>
    <t>Popular, Inc.</t>
  </si>
  <si>
    <t>Blue Valley Ban Corp</t>
  </si>
  <si>
    <t>Central Federal Corporation</t>
  </si>
  <si>
    <t>Bank of Marin Bancorp</t>
  </si>
  <si>
    <t>Central Bancorp, Inc.</t>
  </si>
  <si>
    <t>Southern Missouri Bancorp, Inc.</t>
  </si>
  <si>
    <t>TIB Financial Corp</t>
  </si>
  <si>
    <t>Unity Bancorp, Inc.</t>
  </si>
  <si>
    <t>Old Line Bancshares, Inc.</t>
  </si>
  <si>
    <t>FPB Bancorp, Inc.</t>
  </si>
  <si>
    <t>Sterling Financial Corporation</t>
  </si>
  <si>
    <t>Oak Valley Bancorp</t>
  </si>
  <si>
    <t>Old National Bancorp</t>
  </si>
  <si>
    <t>Capital Bank Corporation</t>
  </si>
  <si>
    <t>Pacific International Bancorp</t>
  </si>
  <si>
    <t>SVB Financial Group</t>
  </si>
  <si>
    <t>LNB Bancorp Inc.</t>
  </si>
  <si>
    <t>Susquehanna Bancshares, Inc</t>
  </si>
  <si>
    <t>Signature Bank</t>
  </si>
  <si>
    <t>HopFed Bancorp</t>
  </si>
  <si>
    <t>Citizens Republic Bancorp, Inc.</t>
  </si>
  <si>
    <t>Indiana Community Bancorp</t>
  </si>
  <si>
    <t>Bank of the Ozarks, Inc.</t>
  </si>
  <si>
    <t>NewBridge Bancorp</t>
  </si>
  <si>
    <t>Sterling Bancshares, Inc.</t>
  </si>
  <si>
    <t>The Bancorp, Inc.</t>
  </si>
  <si>
    <t>TowneBank</t>
  </si>
  <si>
    <t>Wilshire Bancorp, Inc.</t>
  </si>
  <si>
    <t>Valley Financial Corporation</t>
  </si>
  <si>
    <t>Independent Bank Corporation</t>
  </si>
  <si>
    <t>Pinnacle Financial Partners, Inc.</t>
  </si>
  <si>
    <t>First Litchfield Financial Corporation</t>
  </si>
  <si>
    <t>National Penn Bancshares, Inc.</t>
  </si>
  <si>
    <t>Northeast Bancorp</t>
  </si>
  <si>
    <t>Citizens South Banking Corporation</t>
  </si>
  <si>
    <t>Virginia Commerce Bancorp</t>
  </si>
  <si>
    <t>LSB Corporation</t>
  </si>
  <si>
    <t>Intermountain Community Bancorp</t>
  </si>
  <si>
    <t>Community West Bancshares</t>
  </si>
  <si>
    <t>Synovus Financial Corp.</t>
  </si>
  <si>
    <t>Tennessee Commerce Bancorp, Inc.</t>
  </si>
  <si>
    <t>Community Bankers Trust Corporation</t>
  </si>
  <si>
    <t>BancTrust Financial Group, Inc.</t>
  </si>
  <si>
    <t>Enterprise Financial Services Corp.</t>
  </si>
  <si>
    <t>Mid Penn Bancorp, Inc.</t>
  </si>
  <si>
    <t>Summit State Bank</t>
  </si>
  <si>
    <t>VIST Financial Corp.</t>
  </si>
  <si>
    <t>Wainwright Bank &amp; Trust Company</t>
  </si>
  <si>
    <t>Whitney Holding Corporation</t>
  </si>
  <si>
    <t>The Connecticut Bank and Trust Company</t>
  </si>
  <si>
    <t>CoBiz Financial Inc.</t>
  </si>
  <si>
    <t>Santa Lucia Bancorp</t>
  </si>
  <si>
    <t>Seacoast Banking Corporation of Florida</t>
  </si>
  <si>
    <t>Horizon Bancorp</t>
  </si>
  <si>
    <t>Fidelity Southern Corporation</t>
  </si>
  <si>
    <t>Community Financial Corporation</t>
  </si>
  <si>
    <t>Berkshire Hills Bancorp, Inc.</t>
  </si>
  <si>
    <t>First California Financial Group, Inc</t>
  </si>
  <si>
    <t>AmeriServ Financial, Inc</t>
  </si>
  <si>
    <t>Wintrust Financial Corporation</t>
  </si>
  <si>
    <t>Flushing Financial Corporation</t>
  </si>
  <si>
    <t>Monarch Financial Holdings, Inc.</t>
  </si>
  <si>
    <t>StellarOne Corporation</t>
  </si>
  <si>
    <t xml:space="preserve">Union First Market Bankshares Corporation
(Union Bankshares Corporation) </t>
  </si>
  <si>
    <t>Tidelands Bancshares, Inc</t>
  </si>
  <si>
    <t>Bancorp Rhode Island, Inc.</t>
  </si>
  <si>
    <t>Hawthorn Bancshares, Inc.</t>
  </si>
  <si>
    <t>The Elmira Savings Bank, FSB</t>
  </si>
  <si>
    <t>Alliance Financial Corporation</t>
  </si>
  <si>
    <t>Heartland Financial USA, Inc.</t>
  </si>
  <si>
    <t>Citizens First Corporation</t>
  </si>
  <si>
    <t>FFW Corporation</t>
  </si>
  <si>
    <t>Plains Capital Corporation</t>
  </si>
  <si>
    <t>Tri-County Financial Corporation</t>
  </si>
  <si>
    <t>OneUnited Bank</t>
  </si>
  <si>
    <t>Patriot Bancshares, Inc.</t>
  </si>
  <si>
    <t>Pacific City Financial Corporation</t>
  </si>
  <si>
    <t>Marquette National Corporation</t>
  </si>
  <si>
    <t>Exchange Bank</t>
  </si>
  <si>
    <t>Monadnock Bancorp, Inc.</t>
  </si>
  <si>
    <t>Bridgeview Bancorp, Inc.</t>
  </si>
  <si>
    <t>Fidelity Financial Corporation</t>
  </si>
  <si>
    <t>Patapsco Bancorp, Inc.</t>
  </si>
  <si>
    <t>NCAL Bancorp</t>
  </si>
  <si>
    <t>FCB Bancorp, Inc.</t>
  </si>
  <si>
    <t>First Financial Bancorp</t>
  </si>
  <si>
    <t>Bridge Capital Holdings</t>
  </si>
  <si>
    <t>International Bancshares Corporation</t>
  </si>
  <si>
    <t>First Sound Bank</t>
  </si>
  <si>
    <t>M&amp;T Bank Corporation</t>
  </si>
  <si>
    <t>Emclaire Financial Corp.</t>
  </si>
  <si>
    <t>Park National Corporation</t>
  </si>
  <si>
    <t>Green Bankshares, Inc.</t>
  </si>
  <si>
    <t>Cecil Bancorp, Inc.</t>
  </si>
  <si>
    <t>Financial Institutions, Inc.</t>
  </si>
  <si>
    <t>Fulton Financial Corporation</t>
  </si>
  <si>
    <t>MutualFirst Financial, Inc.</t>
  </si>
  <si>
    <t>BCSB Bancorp, Inc.</t>
  </si>
  <si>
    <t>HMN Financial, Inc.</t>
  </si>
  <si>
    <t>First Community Bank Corporation of America</t>
  </si>
  <si>
    <t>Sterling Bancorp</t>
  </si>
  <si>
    <t>Intervest Bancshares Corporation</t>
  </si>
  <si>
    <t>Peoples Bancorp of North Carolina, Inc.</t>
  </si>
  <si>
    <t>Timberland Bancorp, Inc.</t>
  </si>
  <si>
    <t>1st Constitution Bancorp</t>
  </si>
  <si>
    <t>Central Jersey Bancorp</t>
  </si>
  <si>
    <t>Western Illinois Bancshares Inc.</t>
  </si>
  <si>
    <t>Saigon National Bank</t>
  </si>
  <si>
    <t>Capital Pacific Bancorp</t>
  </si>
  <si>
    <t>Uwharrie Capital Corp</t>
  </si>
  <si>
    <t>The Little Bank, Incorporated</t>
  </si>
  <si>
    <t>Pacific Commerce Bank</t>
  </si>
  <si>
    <t>Citizens Community Bank</t>
  </si>
  <si>
    <t>Seacoast Commerce Bank</t>
  </si>
  <si>
    <t>TCNB Financial Corp.</t>
  </si>
  <si>
    <t>Leader Bancorp, Inc.</t>
  </si>
  <si>
    <t>Nicolet Bankshares, Inc.</t>
  </si>
  <si>
    <t>Magna Bank</t>
  </si>
  <si>
    <t>Western Community Bancshares, Inc.</t>
  </si>
  <si>
    <t>Community Investors Bancorp, Inc.</t>
  </si>
  <si>
    <t>Capital Bancorp, Inc.</t>
  </si>
  <si>
    <t>Cache Valley Banking Company</t>
  </si>
  <si>
    <t>Citizens Bancorp</t>
  </si>
  <si>
    <t>Tennessee Valley Financial Holdings, Inc.</t>
  </si>
  <si>
    <t>Pacific Coast Bankers' Bancshares</t>
  </si>
  <si>
    <t>The PNC Financial Services Group Inc.</t>
  </si>
  <si>
    <t>Fifth Third Bancorp</t>
  </si>
  <si>
    <t>Hampton Roads Bankshares, Inc.</t>
  </si>
  <si>
    <t>CIT Group Inc.</t>
  </si>
  <si>
    <t>West Bancorporation, Inc.</t>
  </si>
  <si>
    <t>First Banks, Inc.</t>
  </si>
  <si>
    <r>
      <rPr>
        <sz val="12"/>
        <rFont val="Arial"/>
        <family val="2"/>
      </rPr>
      <t>**</t>
    </r>
    <r>
      <rPr>
        <sz val="11"/>
        <rFont val="Arial"/>
        <family val="2"/>
      </rPr>
      <t xml:space="preserve"> Total repaid includes (i) the amount of $25 billion applied as repayment under the Capital Purchase Program from the total proceeds of $31.85 billion received pursuant to the sales of Citigroup, Inc. common stock as of December 6, 2010 (see Note 23 and "Capital Purchase Program - Citigroup Common Stock Disposition" on following pages) and (ii) the amount of $355,724,000 repaid by institutions that have completed exchanges for investments under the Community Development Capital Initiative (see Note 30 and "Community Development Capital Initiative" on following pages).</t>
    </r>
  </si>
  <si>
    <t>42 - 5/3/2011</t>
  </si>
  <si>
    <t>43 - 5/13/2011</t>
  </si>
  <si>
    <t>M&amp;T Bank Corporation (Wilmington Trust Corporation)</t>
  </si>
  <si>
    <t>44 - 5/16/2011</t>
  </si>
  <si>
    <t>Debt Obligation w/ Additional Note, Zero Coupon Note, Equity</t>
  </si>
  <si>
    <t>Debt obligation w/ additional note &amp; zero coupon note</t>
  </si>
  <si>
    <t>Partial Disposition</t>
  </si>
  <si>
    <t>Remaining Recap Investment Amount, Shares, or Equity %</t>
  </si>
  <si>
    <t>Amount / Shares</t>
  </si>
  <si>
    <t>Additional Proceeds *</t>
  </si>
  <si>
    <t>Repayment - Principal</t>
  </si>
  <si>
    <t>Repayment* - Additional Note</t>
  </si>
  <si>
    <t>Repayment* - Zero Coupon Note</t>
  </si>
  <si>
    <t>19, 31</t>
  </si>
  <si>
    <t>31 On May 24, 2011, Chrysler Group LLC terminated its ability to draw on the remaining $2.066 billion outstanding under this loan facility.</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</si>
  <si>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</si>
  <si>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</si>
  <si>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</si>
  <si>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2/ The investment amount reflected Treasury's commitment to invest up to $30 billion less a reduction of $165 million representing retention payments AIG Financial Products made to its employees in March 2009.</t>
  </si>
  <si>
    <r>
      <t xml:space="preserve">Proceeds </t>
    </r>
    <r>
      <rPr>
        <b/>
        <vertAlign val="superscript"/>
        <sz val="11"/>
        <rFont val="Arial"/>
        <family val="2"/>
      </rPr>
      <t>8</t>
    </r>
  </si>
  <si>
    <t>Cancellation</t>
  </si>
  <si>
    <t>45 - 6/3/2011</t>
  </si>
  <si>
    <t>45/ On 6/3/2011, Treasury completed the sale of all Whitney Holding Corporation preferred stock and the related warrant held by Treasury to Hancock Holding Company ("HHC") for an aggregate purchase price equal to (i) the par amount of the preferred stock ($300,000,000) plus accrued and unpaid dividends thereon and (ii) $6,900,000 for the warrant, pursuant to the terms of the agreement between Treasury and HHC entered into on 6/3/2011.</t>
  </si>
  <si>
    <r>
      <t>PMF</t>
    </r>
    <r>
      <rPr>
        <b/>
        <vertAlign val="superscript"/>
        <sz val="11"/>
        <color indexed="8"/>
        <rFont val="Arial"/>
        <family val="2"/>
      </rPr>
      <t>6</t>
    </r>
  </si>
  <si>
    <r>
      <t xml:space="preserve">Disposition Amount </t>
    </r>
    <r>
      <rPr>
        <b/>
        <vertAlign val="superscript"/>
        <sz val="11"/>
        <rFont val="Arial"/>
        <family val="2"/>
      </rPr>
      <t>5, 6</t>
    </r>
  </si>
  <si>
    <t>Disposition Proceeds</t>
  </si>
  <si>
    <r>
      <t>TOTAL PROGRAM PROCEEDS TO DATE</t>
    </r>
    <r>
      <rPr>
        <b/>
        <vertAlign val="superscript"/>
        <sz val="11"/>
        <rFont val="Arial"/>
        <family val="2"/>
      </rPr>
      <t>7</t>
    </r>
  </si>
  <si>
    <t>2/ Investment Amount is stated after applying the appropriate month's factor and includes accrued interest paid at settlement, if applicable.</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</si>
  <si>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</si>
  <si>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</si>
  <si>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</si>
  <si>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</si>
  <si>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</si>
  <si>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t>7/ Total Program Proceeds To Date includes life-to-date disposition proceeds, life-to-date principal received, life-to-date interest received, and senior security proceeds (excluding accruals).</t>
  </si>
  <si>
    <t>47 - 6/30/2011</t>
  </si>
  <si>
    <t>49/ Repayment pursuant to Title VII, Section 7001(g) of the American Recovery and Reinvestment Act of 2009 using proceeds received in connection with the institution’s participation in the Small Business Lending Fund.</t>
  </si>
  <si>
    <t>2, 49</t>
  </si>
  <si>
    <t xml:space="preserve">50/ Repayment pursuant to Title VII, Section 7001(g) of the American Recovery and Reinvestment Act of 2009 - part of the repayment amount obtained from proceeds received in connection with the institution’s participation in the Small Business Lending Fund. </t>
  </si>
  <si>
    <t>2, 10a, 49</t>
  </si>
  <si>
    <t>2, 50</t>
  </si>
  <si>
    <t>2, 10, 49</t>
  </si>
  <si>
    <t>25/ On 8/20/2010, Sonoma Valley Bank, Sonoma, CA, the banking subsidiary of Sonoma Valley Bancorp, was closed by the California Department of Financial Institutions, and the Federal Deposit Insurance Corporation (FDIC) was named Receiver.</t>
  </si>
  <si>
    <t>51 / On 11/5/2010, Pierce Commercial Bank, Tacoma, WA, the banking subsidiary of Pierce County Bancorp, was closed by the Washington Department of Financial Institutions, and the Federal Deposit Insurance Corporation (FDIC) was named Receiver.</t>
  </si>
  <si>
    <t>2, 51</t>
  </si>
  <si>
    <t>52/ On 11/12/2010, Tifton Banking Company, Tifton, GA, was closed by the Georgia Department of Banking &amp; Finance, and the Federal Deposit Insurance Corporation (FDIC) was named Receiver.</t>
  </si>
  <si>
    <t>2, 52</t>
  </si>
  <si>
    <t>53/ On 3/11/2011, Legacy Bank, Milwaukee, WI, the banking subsidiary of Legacy Bancorp, Inc., was closed by the State of Wisconsin Department of Financial Institutions, and the Federal Deposit Insurance Corporation (FDIC) was named Receiver.</t>
  </si>
  <si>
    <t>3, 53</t>
  </si>
  <si>
    <t>54/ On 4/15/2011, Superior Bank, Birmingham, AL, the banking subsidiary of Superior Bancorp Inc., was closed by the Office of Thrift Supervision, and the Federal Deposit Insurance Corporation (FDIC) was named Receiver.</t>
  </si>
  <si>
    <t>17, 54</t>
  </si>
  <si>
    <t>55/ On 7/15/2011, First Peoples Bank, Port Saint Lucie, Florida, the banking subsidiary of FPB Bancorp, Inc., was closed by the Florida Office of Financial Regulation, and the Federal Deposit Insurance Corporation (FDIC) was named Receiver.</t>
  </si>
  <si>
    <t>56/ On 7/15/2011, One Georgia Bank, Atlanta, GA was closed by the State of Georgia Department of Banking &amp; Finance, and the Federal Deposit Insurance Corporation (FDIC) was named Receiver.</t>
  </si>
  <si>
    <t>2, 56</t>
  </si>
  <si>
    <r>
      <t xml:space="preserve">Termination of undrawn facility </t>
    </r>
    <r>
      <rPr>
        <vertAlign val="superscript"/>
        <sz val="11"/>
        <rFont val="Arial"/>
        <family val="2"/>
      </rPr>
      <t>31</t>
    </r>
  </si>
  <si>
    <r>
      <t xml:space="preserve">Disposition </t>
    </r>
    <r>
      <rPr>
        <vertAlign val="superscript"/>
        <sz val="11"/>
        <rFont val="Arial"/>
        <family val="2"/>
      </rPr>
      <t>28</t>
    </r>
  </si>
  <si>
    <r>
      <t xml:space="preserve">Partial Disposition </t>
    </r>
    <r>
      <rPr>
        <vertAlign val="superscript"/>
        <sz val="11"/>
        <rFont val="Arial"/>
        <family val="2"/>
      </rPr>
      <t>25</t>
    </r>
  </si>
  <si>
    <t>57/ On 7/29/2011, Integra Bank, National Association, Evansville, Indiana, the banking subsidiary of Integra Bank Corporation, was closed by the Office of the Comptroller of the Currency, which appointed the Federal Deposit Insurance Corporation (FDIC) as receiver.</t>
  </si>
  <si>
    <t>2, 13 - 10/30/2009, 49</t>
  </si>
  <si>
    <t>2, 10, 50</t>
  </si>
  <si>
    <t>2, 40 - 3/23/2011, 49</t>
  </si>
  <si>
    <t>14, 57</t>
  </si>
  <si>
    <t>8, 10, 49</t>
  </si>
  <si>
    <t>8, 10, 50</t>
  </si>
  <si>
    <t>59 - 9/7/2011</t>
  </si>
  <si>
    <t>8, 49</t>
  </si>
  <si>
    <t>8, 50</t>
  </si>
  <si>
    <t>2,7</t>
  </si>
  <si>
    <t>Customers Bancorp, Inc.
(Berkshire Bancorp, Inc.)</t>
  </si>
  <si>
    <t>Phoenixville</t>
  </si>
  <si>
    <t>2, 60 - 09/19/2011</t>
  </si>
  <si>
    <t>60/ 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</si>
  <si>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2, 13 - 8/31/2010, 49</t>
  </si>
  <si>
    <t>2, 10a, 13 - 8/31/2010, 49</t>
  </si>
  <si>
    <t>2, 13 - 12/4/2009, 49</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</si>
  <si>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</si>
  <si>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2, 61</t>
  </si>
  <si>
    <t>61/ On 9/23/2011, Citizens Bank of Northern California, Nevada City, California, the banking subsidiary of Citizens Bancorp, was closed by the California Department of Financial Institutions, which appointed the Federal Deposit Insurance Corporation (FDIC) as receiver.</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</si>
  <si>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</si>
  <si>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62/ Repayment pursuant to Title VII, Section 7001(g) of the American Recovery and Reinvestment Act of 2009 in connection with the institution’s participation in the Small Business Lending Fund, which occurred at a later date.</t>
  </si>
  <si>
    <t>2, 62</t>
  </si>
  <si>
    <t>27, 49, 50</t>
  </si>
  <si>
    <t>28 - 10/07/2011</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</si>
  <si>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</si>
  <si>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2, 63</t>
  </si>
  <si>
    <t>63/ On 10/14/2011, Country Bank, Aledo, Illinois, the banking subsidiary of CB Holding Corp., was closed by the Illinois Department of Financial and Professional Regulation - Division of Banking, which appointed the Federal Deposit Insurance Corporation (FDIC) as receiver.</t>
  </si>
  <si>
    <t xml:space="preserve">Common Stock w/ Warrants </t>
  </si>
  <si>
    <t>58 - 10/21/2011</t>
  </si>
  <si>
    <t>64 - 10/21/2011</t>
  </si>
  <si>
    <t>3, 30 - 8/27/2010</t>
  </si>
  <si>
    <t>64/ On 10/21/2011, Treasury completed the sale of all Santa Lucia Bancorp preferred stock and warrants held by Treasury to CCI One Acquisition Corporation ("CCI") for an aggregate purchase price of $2,800,000.00, pursuant to the terms of the agreement between Treasury and CCI entered into on 10/20/2011.</t>
  </si>
  <si>
    <t>59/ On 9/7/2011, Treasury completed the sale of all Green Bankshares, Inc. preferred stock held by Treasury and the related Warrant to North American Financial Holdings, Inc. ("NAFH") for an aggregate purchase price of $68,700,000.00, pursuant to the terms of the agreement between Treasury and NAFH entered into on 9/6/2011.</t>
  </si>
  <si>
    <t>58/ 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</si>
  <si>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47/ On 6/30/2011, Treasury completed the sale of all Cascade Financial Corporation preferred stock held by Treasury and the related warrant to Opus Acquisition, Inc. ("Opus") for an aggregate purchase price of $16,250,000.00, pursuant to the terms of the agreement between Treasury and Opus entered into on 06/28/2011.</t>
  </si>
  <si>
    <t>44/ 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</si>
  <si>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43/ On 5/13/2011, Treasury completed the sale of all Wilmington Trust Corporation preferred stock held by Treasury to M&amp;T Bank Corporation ("M&amp;T") for an aggregate purchase price of $330,000,000.00 plus accrued dividends and exchanged its Wilmington Trust Corporation warrant for an equivalent warrant issued by M&amp;T Bank Corporation, pursuant to the terms of the agreement between Treasury and M&amp;T entered into on 5/13/2011.</t>
  </si>
  <si>
    <t>42/ On 5/3/2011, Treasury completed the sale of all First Federal Bancshares of Arkansas, Inc. preferred stock and warrants held by Treasury to Bear State Financial Holdings, LLC (“Bear State”) for an aggregate purchase price of $6,000,000.00, pursuant to the terms of the agreement between Treasury and Bear State entered into on 05/03/2011.</t>
  </si>
  <si>
    <t>39/ On 5/31/2011, Treasury completed the sale of all preferred stock and warrants issued by First Community Bank Corporation of America (FCBCA) for an aggregate purchase price of (i) $7.20 million plus (ii) 72% of the remaining cash assets after giving effect to the payment of defined acquisition expenses, debts, liabilities and distributions to other classes of security holders, pursuant to the terms of the agreement between Treasury and FCBCA entered into on 3/11/2011.</t>
  </si>
  <si>
    <t>38/ On 3/9/2011, Treasury completed the sale of all subordinated debentures (including the subordinated debentures received upon the exercise of warrants) issued by FBHC Holding Company ("FBHC") to Treasury for an aggregate purchase price of $650,000, pursuant to the terms of the agreement between Treasury and FBHC entered into on 3/9/2011.</t>
  </si>
  <si>
    <t>37/ On 2/18/11, Treasury completed the exchange of its $135,000,000 of preferred stock (including accrued and unpaid dividends thereon) in Central Pacific Financial Corp. for not less than 5,620,117  shares of common stock, pursuant to an exchange agreement dated 2/17/2011.</t>
  </si>
  <si>
    <t>36/ On 2/15/2011, Treasury completed the sale of all preferred stock (including the preferred stock received upon the exercise of warrants) issued by Treaty Oak Bancorp (“Treaty Oak”) to Treasury for (i) a cash payment of $500,000, (ii) the right to receive up to $150,000 in principal payments on a note payable by Carlile Bancshares, Inc. in favor of Treaty Oak, and (iii) a newly issued warrant to purchase 3,098,341 shares of Treaty Oak common stock, pursuant to the terms of the agreement between Treasury and Treaty Oak entered into on 2/15/2011.</t>
  </si>
  <si>
    <t>35/ 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</si>
  <si>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34/ On 12/3/2010, Treasury completed the sale of all preferred stock (including the preferred stock received upon the exercise of warrants) issued by The Bank of Currituck (“Currituck”) to Treasury for an aggregate purchase price of $1,742,850, pursuant to the terms of the agreement between Treasury and Currituck entered into on 11/5/2010.</t>
  </si>
  <si>
    <t>33/ 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</si>
  <si>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32/ On 9/30/2010, Treasury completed the sale of all preferred stock and warrants issued by TIB Financial  Corp. to North American Financial Holdings, Inc. (NAFH) at an aggregate purchase price of $12,119,637.37 for the preferred stock and $40,000 for the warrants, pursuant to the terms of the agreement between Treasury and NAFH entered into on 9/24/2010.</t>
  </si>
  <si>
    <t xml:space="preserve">31/ 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   </t>
  </si>
  <si>
    <t>28/ 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</si>
  <si>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27/ On 6/30/2010, Treasury exchanged $46,400,000 of its series A preferred stock in First Merchants Corporation for a like amount of non tax-deductible Trust Preferred Securities issued by First Merchants Capital Trust III.</t>
  </si>
  <si>
    <t>26/ On 9/30/2010, Treasury completed the sale of all preferred stock and warrants issued by South Financial Group, Inc. to Toronto-Dominion Bank (TD) at an aggregate purchase price of $130,179,218.75 for the preferred stock and $400,000 for the warrants, pursuant to the terms of the agreement between Treasury and TD entered into on 5/18/2010.</t>
  </si>
  <si>
    <t>22/ 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Subject to the fulfillment by Independent of the conditions related to its capital plan, the MCP may be converted to common stock.</t>
  </si>
  <si>
    <t>21/ 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</si>
  <si>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20/ 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</si>
  <si>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17/ On 12/11/2009, Treasury exchanged its series A preferred stock issued by Superior Bancorp, Inc. for a like amount of non tax-deductible Trust Preferred Securities issued by Superior Capital Trust II, administrative trustee for Superior Bancorp.</t>
  </si>
  <si>
    <t xml:space="preserve">16/ 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 </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</si>
  <si>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</si>
  <si>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1, 3</t>
  </si>
  <si>
    <t>3/ 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</si>
  <si>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3, 26, 32</t>
  </si>
  <si>
    <t>32. On November 1, 2011, Treasury received a $201,345.42 pro-rata tax distribution on its common stock from Ally Financial, Inc. pursuant to the terms of the Sixth Amended and Restated Limited Liability Company Operating Agreement of GMAC LLC dated May 22, 2009.</t>
  </si>
  <si>
    <t>First Community Bancshares Inc.</t>
  </si>
  <si>
    <t>65 - 11/15/2011</t>
  </si>
  <si>
    <t>Crescent Financial Bancshares, Inc. 
(Crescent Financial Corporation)</t>
  </si>
  <si>
    <t>65/ 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</si>
  <si>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P</t>
  </si>
  <si>
    <t>Eden Prairie</t>
  </si>
  <si>
    <t xml:space="preserve">Mount Pleasant </t>
  </si>
  <si>
    <t>BBCN Bancorp, Inc.
(Nara Bancorp, Inc.)</t>
  </si>
  <si>
    <t>BBCN Bancorp, Inc.
(Center Financial Corporation)</t>
  </si>
  <si>
    <t>66 - 11/30/2011</t>
  </si>
  <si>
    <t>66/ 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</si>
  <si>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Glen Allen</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</si>
  <si>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</si>
  <si>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67 - 12/29/2011</t>
  </si>
  <si>
    <t>68/ 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</si>
  <si>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68 - 1/1/2012</t>
  </si>
  <si>
    <t>Valley National Bancorp (State Bancorp, Inc.)</t>
  </si>
  <si>
    <t>F.N.B. Corporation (Parkvale Financial Corporation)</t>
  </si>
  <si>
    <t>2, 7, 69</t>
  </si>
  <si>
    <t>2, 10, 69 - 1/27/2012</t>
  </si>
  <si>
    <t>67/ 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</si>
  <si>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69/ 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</si>
  <si>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2, 71</t>
  </si>
  <si>
    <t>71/ On 2/10/2012, SCB Bank, Shelbyville, Indiana, the banking subsidiary of Blue River Bancshares, Inc., was closed by the Office of the Comptroller of the Currency, which appointed the Federal Deposit Insurance Corporation (FDIC) as receiver.</t>
  </si>
  <si>
    <t>3a, 72 - 2/10/2012</t>
  </si>
  <si>
    <t>3, 10a, 72 - 2/10/2012</t>
  </si>
  <si>
    <t>AG GECC PPIF Master Fund, L.P.</t>
  </si>
  <si>
    <t>72/ 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</si>
  <si>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2, 73 - 3/9/2012</t>
  </si>
  <si>
    <t>2, 7, 73</t>
  </si>
  <si>
    <t>73/ On 3/9/2012, Treasury completed the sale of all Mainline Bancorp, Inc. preferred stock and exercised warrants held by Treasury to 9th Street Holdings, Inc., a subsidiary of S&amp;T Bancorp, Inc., for an aggregate purchase price of $4,725,000 plus accrued and unpaid dividends, pursuant to the terms of an agreement among Treasury, 9th Street Holdings, Inc., and S&amp;T Bancorp, Inc. entered into on 3/8/2012.</t>
  </si>
  <si>
    <t>1, 4</t>
  </si>
  <si>
    <t>4/ On 3/23/2012, Premier Bank, Wilmette, IL, the banking subsidiary of Premier Bancorp, Inc., was closed by the Illinois Department of Financial and Professional Regulation - Division of Banking, and the Federal Deposit Insurance Corporation (FDIC) was named Receiver.</t>
  </si>
  <si>
    <t>74 - 3/28/2012</t>
  </si>
  <si>
    <t>75 - 3/28/2012</t>
  </si>
  <si>
    <t>76 - 3/28/2012</t>
  </si>
  <si>
    <t>77 - 3/28/2012</t>
  </si>
  <si>
    <t>78 - 3/28/2012</t>
  </si>
  <si>
    <t>79 - 3/28/2012</t>
  </si>
  <si>
    <t>37, 46 - 3/29/2012</t>
  </si>
  <si>
    <t>46/ On 06/22/2011, Treasury completed the sale of 2,850,000 shares of common stock at $12.590625 per share (which represents the $12.75 public offering price less underwriting discounts) for net proceeds of $35,883,281.25 pursuant to an underwriting agreement executed on 06/17/2011. On 4/4/2012, Treasury completed the sale of all of Treasury’s remaining 2,770,117 shares of Central Pacific Financial Corp. common stock at $13.01 per share (which represents the $13.15 public offering price less underwriting discounts) for net proceeds of $36,039,222.17, pursuant to an underwriting agreement executed on 03/29/2012.</t>
  </si>
  <si>
    <t>74/ On 4/3/2012, Treasury completed the sale of 124,000 shares of Banner Corporation preferred stock at $884.82 per share (less underwriting discounts) for net proceeds of $108,071,914.80 plus accrued and unpaid dividends, pursuant to an underwriting agreement executed on 3/28/2012.</t>
  </si>
  <si>
    <t>75/ On 4/3/2012, Treasury completed the sale of 65,000 shares of First Financial Holdings, Inc. preferred stock at $873.51 per share (less underwriting discounts) for net proceeds of $55,926,477.75 plus accrued and unpaid dividends, pursuant to an underwriting agreement executed on 3/28/2012.</t>
  </si>
  <si>
    <t>76/ On 4/3/2012, Treasury completed the sale of 62,158 shares of Wilshire Bancorp, Inc. preferred stock at $943.51 per share (less underwriting discounts) for net proceeds of $57,766,994.16 plus accrued and unpaid dividends, pursuant to an underwriting agreement executed on 3/28/2012.</t>
  </si>
  <si>
    <t>77/ On 4/3/2012, Treasury completed the sale of 2,000 shares of Seacoast Banking Corporation of Florida preferred stock at $20,510.00 per share (less underwriting discounts) for net proceeds of $40,404,700.00 plus accrued and unpaid dividends, pursuant to an underwriting agreement executed on 3/28/2012.</t>
  </si>
  <si>
    <t>78/ On 4/3/2012, Treasury completed the sale of 57,000 shares of MainSource Financial Group, Inc. preferred stock at $931.11 per share (less underwriting discounts) for net proceeds of $52,277,170.95 plus accrued and unpaid dividends, pursuant to an underwriting agreement executed on 3/28/2012.</t>
  </si>
  <si>
    <t>79/ On 4/3/2012, Treasury completed the sale of 52,625 shares of WSFS Financial Corporation preferred stock at $915.11 per share (less underwriting discounts) for net proceeds of $47,435,298.79 plus accrued and unpaid dividends, pursuant to an underwriting agreement executed on 3/28/2012.</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</si>
  <si>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</si>
  <si>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</si>
  <si>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</si>
  <si>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</si>
  <si>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r>
      <t xml:space="preserve">Membership Interest  </t>
    </r>
    <r>
      <rPr>
        <vertAlign val="superscript"/>
        <sz val="14"/>
        <rFont val="Arial"/>
        <family val="2"/>
      </rPr>
      <t>10</t>
    </r>
  </si>
  <si>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</si>
  <si>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</si>
  <si>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</si>
  <si>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</si>
  <si>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</si>
  <si>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7/ Amount adjusted to show Treasury's final capital commitment (membership interest) and the maximum amount of Treasury's debt obligation that may be drawn down in accordance with the Loan Agreement.</t>
  </si>
  <si>
    <t>9/ Cumulative capital drawn at end of the Investment Period.</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</si>
  <si>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</si>
  <si>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10/ The Amount is adjusted to reflect pro-rata equity distributions that have been deemed to be capital repayments to Treasury.</t>
  </si>
  <si>
    <t>5/ Repayment pursuant to Section 5.2 of the CDCI Securities Purchase Agreement</t>
  </si>
  <si>
    <t>2, 80</t>
  </si>
  <si>
    <t>80/ On 4/13/2012, Treasury completed the sale of all Gateway Bancshares, Inc. preferred stock held by Treasury to First Volunteer Corporation ("First Volunteer") for an aggregate purchase price of $6,300,000.00 plus accrued and unpaid dividends, pursuant to the terms of the agreement between Treasury and First Volunteer entered into on 4/13/2012.</t>
  </si>
  <si>
    <t>UNITEHERE Federal Credit Union
(Workers United Federal Credit Union)</t>
  </si>
  <si>
    <t>81 - 4/19/2012</t>
  </si>
  <si>
    <t>2, 82</t>
  </si>
  <si>
    <r>
      <rPr>
        <b/>
        <sz val="11"/>
        <rFont val="Arial"/>
        <family val="2"/>
      </rPr>
      <t>****</t>
    </r>
    <r>
      <rPr>
        <sz val="11"/>
        <rFont val="Arial"/>
        <family val="2"/>
      </rPr>
      <t xml:space="preserve"> Total warrant proceeds includes $7,566,000, which represents the total amount of warrants that were included in nine institutions' exchange into the CDCI program (see Note 30a). Beginning with the Transactions Report for the period ending April 20, 2012, disposition amounts for warrant sales by Treasury in a registered public offering ("A") are displayed after underwriting fees (net) as oppose to before underwriting fees and selling expenses (gross).</t>
    </r>
  </si>
  <si>
    <t>1b/ 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</si>
  <si>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15/ For final disposition of warrants, "R" represents proceeds from a repurchase of warrants by the financial institution in a negotiated sale pursuant to the terms of the related securities purchase agreement, "A" represents the proceeds to Treasury, after underwriting fees, from a sale by Treasury in a registered public offering of the warrants issued by the financial institution, and "P" represents the proceeds to Treasury, before placement expenses, from a sale by Treasury in a private auction principally involving qualified institutional buyers.</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</si>
  <si>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</si>
  <si>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2, 83</t>
  </si>
  <si>
    <t>2, 7, 83</t>
  </si>
  <si>
    <t>81/ On 4/20/2012, Treasury completed the sale of all The Connecticut Bank and Trust Company preferred stock held by Treasury to Berkshire Bank for an aggregate purchase price of $6,289,966.33 consisting of (a) (i) $5,448,000.00 for the preferred stock plus (ii) all accrued and unpaid dividends and (b) $792,783.00 for the Warrant, pursuant to the terms of the agreement by and among Treasury, The Connecticut Bank and Trust Company, and Berkshire Bank entered into on 4/19/2012.</t>
  </si>
  <si>
    <t>82/ On 4/20/2012, Fort Lee Federal Savings Bank, FSB, Fort Lee, New Jersey, was closed by the Office of the Comptroller of the Currency, which appointed the Federal Deposit Insurance Corporation (FDIC) as receiver.</t>
  </si>
  <si>
    <t>83/ On 4/24/2012, Treasury completed the sale of all Peoples Bancorporation, Inc. ("Peoples") preferred stock held by Treasury to SCBT Financial Corporation ("SCBT") for an aggregate purchase price of $13,293,000 plus accrued and unpaid dividends, pursuant to the terms of the agreement by and among Treasury, Peoples, and SCBT entered into on 4/24/2012.</t>
  </si>
  <si>
    <t>2, 84</t>
  </si>
  <si>
    <t>70/ On 1/27/2012, Tennessee Commerce Bank, Franklin, TN, the banking subsidiary of Tennessee Commerce Bancorp, Inc., was closed by the Tennessee Department of Financial Institutions, and the Federal Deposit Insurance Corporation (FDIC) was named Receiver.</t>
  </si>
  <si>
    <t>12/ On 5/10/2012, Treasury completed the sale of 188,524,589 shares of common stock at $30.50 per share for total proceeds of $5,749,999,965, pursuant to an underwriting agreement executed on 5/6/2012.</t>
  </si>
  <si>
    <t>11/ On 3/13/2012, Treasury completed the sale of 206,896,552 shares of common stock at $29.00 per share for total proceeds of $6,000,000,008, pursuant to an underwriting agreement executed on 3/8/2012.</t>
  </si>
  <si>
    <t>9/ On 5/27/2011, Treasury completed the sale of 200,000,000 shares of common stock at $29.00 per share for total proceeds of $5,800,000,000, pursuant to an underwriting agreement executed on 05/24/2011.</t>
  </si>
  <si>
    <t>85 - 06/13/2012</t>
  </si>
  <si>
    <t>86 - 06/13/2012</t>
  </si>
  <si>
    <t>89 - 06/13/2012</t>
  </si>
  <si>
    <t>88 - 06/13/2012</t>
  </si>
  <si>
    <t>87 - 06/13/2012</t>
  </si>
  <si>
    <t>90 - 06/13/2012</t>
  </si>
  <si>
    <t>91 - 06/13/2012</t>
  </si>
  <si>
    <t>85/ On 6/19/2012, Treasury completed the sale of 52,000 shares of Ameris Bancorp preferred stock at $930.60 per share (less underwriting discounts) for net proceeds of $47,665,332.00 plus accrued and unpaid dividends, pursuant to an underwriting agreement executed on 6/13/2012.</t>
  </si>
  <si>
    <t>87/ On 6/19/2012, Treasury completed the sale of 30,000 shares of Farmers Capital Bank Corporation preferred stock at $869.17 per share (less underwriting discounts) for net proceeds of $21,594,228.79 plus accrued and unpaid dividends, pursuant to an underwriting agreement executed on 6/13/2012.</t>
  </si>
  <si>
    <t>88/ On 6/19/2012, Treasury completed the sale of 25,223 shares of LNB Bancorp Inc. preferred stock at $739.89 per share (less underwriting discounts) for net proceeds of $21,863,749.50 plus accrued and unpaid dividends, pursuant to an underwriting agreement executed on 6/13/2012.</t>
  </si>
  <si>
    <t>89/ On 6/19/2012, Treasury completed the sale of 37,000 shares of First Defiance Financial Corp. preferred stock at $962.66 per share (less underwriting discounts) for net proceeds of $35,084,143.70 plus accrued and unpaid dividends, pursuant to an underwriting agreement executed on 6/13/2012.</t>
  </si>
  <si>
    <t>90/ On 6/19/2012, Treasury completed the sale of 10,958 shares of First Capital Bancorp, Inc. preferred stock at $920.11 per share (less underwriting discounts) for net proceeds of $9,931,326.90 plus accrued and unpaid dividends, pursuant to an underwriting agreement executed on 6/13/2012.</t>
  </si>
  <si>
    <t>91/ On 6/19/2012, Treasury completed the sale of 20,600 shares of United Bancorp, Inc. preferred stock at $825.50 per share (less underwriting discounts) for net proceeds of $16,750,220.50 plus accrued and unpaid dividends, pursuant to an underwriting agreement executed on 6/13/2012.</t>
  </si>
  <si>
    <t>86/ On 6/19/2012, Treasury completed the sale of 104,823 shares of Taylor Capital Group preferred stock at $893.50 per share (less underwriting discounts) for net proceeds of $92,254,460.24 plus accrued and unpaid dividends, pursuant to an underwriting agreement executed on 6/13/2012.</t>
  </si>
  <si>
    <t>92 - 6/27/2012</t>
  </si>
  <si>
    <t>93 - 6/27/2012</t>
  </si>
  <si>
    <t>94 - 6/27/2012</t>
  </si>
  <si>
    <t>95 - 6/27/2012</t>
  </si>
  <si>
    <t>96 - 6/27/2012</t>
  </si>
  <si>
    <t>97 - 6/27/2012</t>
  </si>
  <si>
    <t>98 - 6/27/2012</t>
  </si>
  <si>
    <t>92/ On 7/3/2012, Treasury completed the sale of 48,200 shares of Fidelity Southern Corporation preferred stock at $900.60 per share (less underwriting discounts) for net proceeds of $42,757,786.20 plus accrued and unpaid dividends, pursuant to an underwriting agreement executed on 6/27/2012.</t>
  </si>
  <si>
    <t>93/ On 7/3/2012, Treasury completed the sale of 25,054 shares of Peoples Bancorp of North Carolina, Inc. preferred stock at $933.36 per share (less underwriting discounts) for net proceeds of $23,033,635.42 plus accrued and unpaid dividends, pursuant to an underwriting agreement executed on 6/27/2012.</t>
  </si>
  <si>
    <t>94/ On 7/3/2012, Treasury completed the sale of 23,184 shares of First Citizens Banc Corp preferred stock at $906.00 per share (less underwriting discounts) for net proceeds of $20,689,633.44 plus accrued and unpaid dividends, pursuant to an underwriting agreement executed on 6/27/2012.</t>
  </si>
  <si>
    <t>95/ On 7/3/2012, Treasury completed the sale of 45,000 shares of MetroCorp Bancshares, Inc. preferred stock at $981.17 per share (less underwriting discounts) for net proceeds of $43,490,360.25 plus accrued and unpaid dividends, pursuant to an underwriting agreement executed on 6/27/2012.</t>
  </si>
  <si>
    <t>96/ On 7/3/2012, Treasury completed the sale of 32,538 shares of Pulaski Financial Corp preferred stock at $888.00 per share (less underwriting discounts) for net proceeds of $28,460,337.84 plus accrued and unpaid dividends, pursuant to an underwriting agreement executed on 6/27/2012.</t>
  </si>
  <si>
    <t>97/ On 7/3/2012, Treasury completed the sale of 33,000 shares of Firstbank Corporation preferred stock at $941.01 per share (less underwriting discounts) for net proceeds of $30,587,530.05 plus accrued and unpaid dividends, pursuant to an underwriting agreement executed on 6/27/2012.</t>
  </si>
  <si>
    <t>98/ On 7/3/2012, Treasury completed the sale of 17,299 shares of Southern First Bancshares, Inc. preferred stock at $904.00 per share (less underwriting discounts) for net proceeds of $15,403,721.56 plus accrued and unpaid dividends, pursuant to an underwriting agreement executed on 6/27/2012.</t>
  </si>
  <si>
    <t>2, 99 - 7/12/2012</t>
  </si>
  <si>
    <t>99/ On 7/12/2012, Treasury completed the sale of all Naples Bancorp, Inc. ("Naples Bancorp") preferred stock held by Treasury to Naples Bancorp for an aggregate purchase price of $600,000.00, pursuant to the terms of the agreement between Treasury and Naples Bancorp entered into on 7/12/2012.</t>
  </si>
  <si>
    <t>100/ On 7/17/2012, Treasury completed the sale of all Heartland Bancshares, Inc. ("Heartland") preferred stock held by Treasury to Horizon Bancorp for an aggregate purchase price of $7,248,000 plus accrued and unpaid dividends, pursuant to the terms of the agreement by and among Treasury, Heartland, and Horizon Bancorp entered into on 7/17/2012.</t>
  </si>
  <si>
    <t>2, 10, 100 - 7/17/2012</t>
  </si>
  <si>
    <t>Community Bancshares of Mississippi, Inc.
(Community Holding Company of Florida, Inc.)</t>
  </si>
  <si>
    <t>101/ 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</si>
  <si>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2, 102</t>
  </si>
  <si>
    <t>2, 103</t>
  </si>
  <si>
    <t>2, 104</t>
  </si>
  <si>
    <t>2, 105</t>
  </si>
  <si>
    <t>2, 106</t>
  </si>
  <si>
    <t>2, 107</t>
  </si>
  <si>
    <t>2, 108</t>
  </si>
  <si>
    <t>8, 109</t>
  </si>
  <si>
    <t>8, 110</t>
  </si>
  <si>
    <t>8, 111</t>
  </si>
  <si>
    <t>2, 10a, 114</t>
  </si>
  <si>
    <t>2, 7, 105</t>
  </si>
  <si>
    <t>2, 115</t>
  </si>
  <si>
    <t>115/ On 7/13/2012, Glasgow Savings Bank, Glasgow, MO, the banking subsidiary of Gregg Bancshares, Inc. , was closed by the Missouri Division of Finance, which appointed the Federal Deposit Insurance Corporation (FDIC) as receiver.</t>
  </si>
  <si>
    <t>116/ On 7/27/2012, Treasury entered into an agreement with Pinnacle Bank Holding Company, Inc. (“Pinnacle”) pursuant to which Treasury agreed to sell its CPP preferred stock back to Pinnacle at a discount subject to the satisfaction of the conditions specified in the agreement.</t>
  </si>
  <si>
    <t>117/ On 8/1/2012, Treasury completed the sale of all VIST Financial Corp. ("VIST") preferred stock and the related warrant held by Treasury to Tompkins Financial Corporation ("Tompkins") for an aggregate purchase price equal to (i) the par amount of the preferred stock ($25,000,000) plus accrued and unpaid dividends thereon and (ii) $1,189,813 for the warrant, pursuant to the terms of the agreement by and among Treasury, VIST, and Tompkins entered into on 8/1/2012.</t>
  </si>
  <si>
    <t>117 - 8/1/2012</t>
  </si>
  <si>
    <t>2, 116</t>
  </si>
  <si>
    <t>13/ On 8/8/2012, Treasury completed the sale of 188,524,590 shares of common stock at $30.50 per share for total proceeds of $5,749,999,995, pursuant to an underwriting agreement executed on 8/3/2012.</t>
  </si>
  <si>
    <t>102/ On 8/10/2012, Treasury completed the sale of 35,500 shares of Marquette National Corporation preferred stock at $720.25 per share (less a placement agent fee) for net proceeds of $25,313,186.25 and 1,775 shares of Marquette National Corporation preferred stock received upon the exercise of warrants at $825.25 per share (less a placement agent fee) for net proceeds of $1,450,170.56, pursuant to a placement agency agreement executed on 7/23/2012.</t>
  </si>
  <si>
    <t>104/ On 8/9/2012, Treasury completed the sale of 36,282 shares of Fidelity Financial Corporation preferred stock at $891.26 per share (less a placement agent fee) for net proceeds of $32,013,328.37 and 1,814 shares of Fidelity Financial Corporation preferred stock received upon the exercise of warrants at $960.60 per share (less a placement agent fee) for net proceeds of $1,725,103.12, pursuant to a placement agency agreement executed on 7/23/2012.</t>
  </si>
  <si>
    <t>105/ On 8/9/2012, Treasury completed the sale of 428 shares of First Western Financial, Inc. preferred stock received upon the exercise of warrants at $828.50 per share (less a placement agent fee) for net proceeds of $351,052.02, pursuant to a placement agency agreement executed on 7/23/2012.</t>
  </si>
  <si>
    <t>106/ On 8/10/2012, Treasury completed the sale of 23,200 shares of Park Bancorporation, Inc. preferred stock at $730.25 per share (less a placement agent fee) for net proceeds of $16,772,382.00 and 1,160 shares of Park Bancorporation, Inc. preferred stock received upon the exercise of warrants at $780.25 per share (less a placement agent fee) for net proceeds of $896,039.10, pursuant to a placement agency agreement executed on 7/23/2012.</t>
  </si>
  <si>
    <t>107/ On 8/10/2012, Treasury completed the sale of 35,539 shares of Trinity Capital Corporation preferred stock at $750.25 per share (less a placement agent fee) for net proceeds of $26,396,503.40 and 1,777 shares of Trinity Capital Corporation preferred stock received upon the exercise of warrants at $941.20 per share (less a placement agent fee) for net proceeds of $1,655,787.28, pursuant to a placement agency agreement executed on 7/23/2012.</t>
  </si>
  <si>
    <t>108/ On 8/10/2012, Treasury completed the sale of 24,300 shares of CBS Banc-Corp. preferred stock at $905.20 per share (less a placement agent fee) for net proceeds of $21,776,396.40 and 1,215 shares of CBS Banc-Corp. preferred stock received upon the exercise of warrants at $921.00 per share (less a placement agent fee) for net proceeds of $1,107,824.85, pursuant to a placement agency agreement executed on 7/23/2012.</t>
  </si>
  <si>
    <t>109/ On 8/9/2012, Treasury completed the sale of its Market Street Bancshares, Inc. subordinated debentures (less a placement agent fee) for net proceeds of $18,069,212.70 and its Market Street Bancshares, Inc. subordinated debentures received upon the exercise of warrants (less a placement agent fee) for net proceeds of $824,730.64, pursuant to a placement agency agreement executed on 7/23/2012.</t>
  </si>
  <si>
    <t>110/ On 8/9/2012, Treasury completed the sale of its Commonwealth Bancshares, Inc. subordinated debentures (less a placement agent fee) for net proceeds of $15,147,000.00 and its Commonwealth Bancshares, Inc. subordinated debentures received upon the exercise of warrants (less a placement agent fee) for net proceeds of $898,722.00, pursuant to a placement agency agreement executed on 7/23/2012.</t>
  </si>
  <si>
    <t>111/ On 8/9/2012, Treasury completed the sale of its Diamond Bancorp, Inc. subordinated debentures (less a placement agent fee) for net proceeds of $14,780,661.64 and its Diamond Bancorp, Inc. subordinated debentures received upon the exercise of warrants (less a placement agent fee) for net proceeds of $779,576.49, pursuant to a placement agency agreement executed on 7/23/2012.</t>
  </si>
  <si>
    <t>112/ On 8/10/2012, Treasury completed the sale of 22,252 shares of Premier Financial Bancorp, Inc. preferred stock at $901.03 per share (less a placement agent fee) for net proceeds of $19,849,222.36, pursuant to a placement agency agreement executed on 7/23/2012.</t>
  </si>
  <si>
    <t>113/ On 8/10/2012, Treasury completed the sale of 1,100 shares of First Community Financial Partners, Inc. preferred stock received upon the exercise of warrants at $661.50 per share (less a placement agent fee) for net proceeds of $720,373.50, pursuant to a placement agency agreement executed on 7/23/2012.</t>
  </si>
  <si>
    <t>114/ On 8/9/2012, Treasury completed the sale of 8,000 shares of First Western Financial, Inc. preferred stock at $775.00 per share (less a placement agent fee) for net proceeds of $6,138,000.00, pursuant to a placement agency agreement executed on 7/23/2012.</t>
  </si>
  <si>
    <t>103/ On 8/13/2012, Treasury completed the sale of 43,000 shares of Exchange Bank preferred stock at $875.25 per share (less a placement agent fee) for net proceeds of $37,259,392.50 and 2,150 shares of Exchange Bank preferred stock received upon the exercise of warrants at $965.10 per share (less a placement agent fee) for net proceeds of $2,054,215.35, pursuant to a placement agency agreement executed on 7/23/2012.</t>
  </si>
  <si>
    <t>84/ On 8/14/2012, Treasury completed the sale of all Millennium Bancorp, Inc. (Millennium) Preferred Stock held by Treasury to CIC Bancshares, Inc. (CIC) for an aggregate purchase price of (i) $2.904 million plus (ii) accrued and unpaid dividends on the Preferred Stock as of the closing date, pursuant to an agreement by and amount Treasury, CIC, and Millennium entered into on 4/20/2012.</t>
  </si>
  <si>
    <t>24, 118</t>
  </si>
  <si>
    <t>24/ 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</si>
  <si>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118/ On 8/20/2012, Treasury completed the sale of 5,738,637 split adjusted shares of Sterling Financial Corporation common stock at $20.00 per share (less underwriting discounts) for net proceeds of $113,338,080.75, pursuant to an underwriting agreement executed on 8/14/2012.</t>
  </si>
  <si>
    <t>119/ On 8/21/2012, Treasury completed the sale of 230,000 shares of M&amp;T Bank Corporation Series A Preferred Shares and 151,500 shares of M&amp;T Bank Corporation Series C Preferred Shares at $1,000.00 per share plus accrued dividends for proceeds of $381,500,000.00 plus accrued dividends, pursuant to an underwriting agreement executed on 8/17/2012.</t>
  </si>
  <si>
    <t>2, 123</t>
  </si>
  <si>
    <t>121/ On 8/29/2012, Treasury completed the sale of 11,000 shares of Mackinac Financial Corporation preferred stock at $958.09 per share (less underwriting discounts) for net proceeds of $10,380,905.15 plus accrued dividends, pursuant to an underwriting agreement executed on 8/23/2012.</t>
  </si>
  <si>
    <t>122/ On 8/29/2012 Treasury completed the sale of 11,350 shares of First Community Corporation preferred stock at $982.83 per share (less underwriting discounts) for net proceeds of $10,987,793.69 plus accrued dividends, pursuant to an underwriting agreement executed on 8/23/2012.</t>
  </si>
  <si>
    <t>120/ On 8/29/2012, Treasury completed the sale of 31,260 shares of BNC Bancorp preferred stock at $921.23 per share (less underwriting discounts) for net proceeds of $28,365,685.05 plus accrued dividends, pursuant to an underwriting agreement executed on 8/23/2012.</t>
  </si>
  <si>
    <t>123/ On 8/29/2012, Treasury completed the sale of 13,900 shares of First National Corporation preferred stock at $882.50 per share (less underwriting discounts) for net proceeds of $12,082,748.75 plus accrued dividends and 695 shares of First National Corporation preferred stock (held as a result of warrant exercise) at $912.50 per share (less underwriting discounts) for net proceeds of $624,674.69 plus accrued dividends, pursuant to an underwriting agreement executed on 8/23/2012.</t>
  </si>
  <si>
    <r>
      <t xml:space="preserve">Distribution </t>
    </r>
    <r>
      <rPr>
        <vertAlign val="superscript"/>
        <sz val="14"/>
        <rFont val="Arial"/>
        <family val="2"/>
      </rPr>
      <t>5, 11</t>
    </r>
  </si>
  <si>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</si>
  <si>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</si>
  <si>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2, 126</t>
  </si>
  <si>
    <t>2, 127</t>
  </si>
  <si>
    <t>2, 128</t>
  </si>
  <si>
    <t>2, 113, 129</t>
  </si>
  <si>
    <t>2, 7, 113</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</si>
  <si>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</si>
  <si>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124/ On 9/18/2012, Treasury completed the sale of 36,000 shares of Yadkin Valley Financial Corporation Series T preferred stock at $884.82 per share (less underwriting discounts) for net proceeds of $31,843,080.00 plus accrued and unpaid dividends, pursuant to an underwriting agreement executed on 9/12/2012.</t>
  </si>
  <si>
    <t>125/ On 9/18/2012, Treasury completed the sale of 13,312 shares of Yadkin Valley Financial Corporation Series T-ACB preferred stock at $880.00 per share (less underwriting discounts) for net proceeds of $11,643,740.16 plus accrued and unpaid dividends, pursuant to an underwriting agreement executed on 9/12/2012.</t>
  </si>
  <si>
    <t>LEGACY SECURITIES PUBLIC-PRIVATE INVESTMENT PROGRAM (S-PPIP)</t>
  </si>
  <si>
    <t>CREDIT MARKET PROGRAMS</t>
  </si>
  <si>
    <t>SBA 7a SECURITIES PURCHASE PROGRAM</t>
  </si>
  <si>
    <t>TERM ASSET-BACKED SECURITIES LOAN FACILITY</t>
  </si>
  <si>
    <t>128/ On 9/20/2012, Treasury completed the sale of 70,000 shares of Alpine Banks of Colorado preferred stock at $814.29 per share (less a placement agent fee) for net proceeds of $56,430,297.00 and 3,500 shares of Alpine Banks of Colorado preferred stock received upon the exercise of warrants at $950.00 per share (less a placement agent fee) for net proceeds of $3,291,750.00, pursuant to a placement agency agreement executed on 9/12/2012.</t>
  </si>
  <si>
    <t>127/ On 9/21/2012, Treasury completed the sale of 17,243 shares of F&amp;M Financial Corporation (TN) preferred stock at $787.50 per share (less a placement agent fee) for net proceeds of $13,443,073.87 and 862 shares of F&amp;M Financial Corporation (TN) preferred stock received upon the exercise of warrants at $870.00 per share (less a placement agent fee) for net proceeds of $742,440.60, pursuant to a placement agency agreement executed on 9/12/2012.</t>
  </si>
  <si>
    <t>126/ On 9/20/2012, Treasury completed the sale of 17,000 shares of F&amp;M Financial Corporation (NC) preferred stock at $950.00 per share (less a placement agent fee) for net proceeds of $15,988,500.00 and 850 shares of F&amp;M Financial Corporation (NC) preferred stock received upon the exercise of warrants at $921.30 per share (less a placement agent fee) for net proceeds of $775,273.95, pursuant to a placement agency agreement executed on 9/12/2012.</t>
  </si>
  <si>
    <t>*** Losses include (i) the investment amount for institutions that have completed bankruptcy proceedings and (ii) the investment amount less the amount of final proceeds for institutions where Treasury has completed a sale, but excludes investment amounts for institutions that have pending receivership or bankruptcy proceedings.</t>
  </si>
  <si>
    <t>130/ On 9/26/2012, Treasury completed the sale of all Central Federal Corporation preferred stock and the related warrant held by UST for an aggregate purchase price of $3,000,000, pursuant to the terms of the agreement entered into on 9/12/2012.</t>
  </si>
  <si>
    <t>129/ On 9/21/2012, Treasury completed the sale of 22,000 shares of First Community Financial Partners, Inc. preferred stock at $652.50 per share (less a placement agent fee) for net proceeds of $14,211,450.00, pursuant to a placement agency agreement executed on 9/12/2012.</t>
  </si>
  <si>
    <t>131/ On 10/1/2012, Treasury completed the sale of all Southern Community Financial Corp. preferred stock and the related warrant held by UST for an aggregate purchase price of $42,750,000, plus accrued and unpaid dividends, pursuant to the terms of the agreement entered into on 10/1/2012.</t>
  </si>
  <si>
    <r>
      <t xml:space="preserve">Membership Interest  </t>
    </r>
    <r>
      <rPr>
        <vertAlign val="superscript"/>
        <sz val="14"/>
        <rFont val="Arial"/>
        <family val="2"/>
      </rPr>
      <t>10</t>
    </r>
    <r>
      <rPr>
        <sz val="11"/>
        <color theme="1"/>
        <rFont val="Calibri"/>
        <family val="2"/>
        <scheme val="minor"/>
      </rPr>
      <t/>
    </r>
  </si>
  <si>
    <t>6/ Repayment pursuant to Section 6.10 of the CDCI Securities Purchase Agreement</t>
  </si>
  <si>
    <t>132/ On 10/19/2012, GulfSouth Private Bank, Destin, Florida, was closed by the Florida Office of Financial Regulation, which appointed the Federal Deposit Insurance Corporation (FDIC) as receiver.</t>
  </si>
  <si>
    <t>10, 21, 132</t>
  </si>
  <si>
    <t>133/ On 10/19/2012, Excel Bank, Sedalia, Missouri, the banking subsidiary of Investors Financial Corporation of Pettis County, Inc., was closed by the Missouri Division of Finance, which appointed the Federal Deposit Insurance Corporation (FDIC) as receiver.</t>
  </si>
  <si>
    <t>8, 133</t>
  </si>
  <si>
    <t>2, 4, 7</t>
  </si>
  <si>
    <t>2, 134</t>
  </si>
  <si>
    <t>2, 135</t>
  </si>
  <si>
    <t>2, 136</t>
  </si>
  <si>
    <t>2, 137</t>
  </si>
  <si>
    <t>2, 138</t>
  </si>
  <si>
    <t>2, 140</t>
  </si>
  <si>
    <t>2, 141</t>
  </si>
  <si>
    <t>2, 142</t>
  </si>
  <si>
    <t>2, 143</t>
  </si>
  <si>
    <t>2, 10, 144</t>
  </si>
  <si>
    <t>2, 145</t>
  </si>
  <si>
    <t>2, 49, 145</t>
  </si>
  <si>
    <t xml:space="preserve">146/ On 10/29/2012, First Place Financial Corp. filed for Chapter 11 protection in the U.S. Bankruptcy Court for the District of Delaware. </t>
  </si>
  <si>
    <t xml:space="preserve">145/ 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 </t>
  </si>
  <si>
    <t>1031/2012</t>
  </si>
  <si>
    <t>134/ On 10/31/2012, Treasury completed the sale of 12,000 shares of Blue Ridge Bancshares, Inc. preferred stock at $755.00 per share (less a placement agent fee) for net proceeds of $8,969,400.00 and 600 shares of Blue Ridge Bancshares, Inc. preferred stock received upon the exercise of warrants at $912.11 per share (less a placement agent fee) for net proceeds of $541,793.34, pursuant to a placement agency agreement executed on 10/22/2012.</t>
  </si>
  <si>
    <t>135/ On 10/31/2012, Treasury completed the sale of 7,570 shares of First Gothenburg Bancshares, Inc. preferred stock at $910.31 per share (less a placement agent fee) for net proceeds of $6,822,136.23 and 379 shares of First Gothenburg Bancshares, Inc. preferred stock received upon the exercise of warrants at $965.11 per share (less a placement agent fee) for net proceeds of $362,118.92, pursuant to a placement agency agreement executed on 10/22/2012.</t>
  </si>
  <si>
    <t>136/ On 10/31/2012, Treasury completed the sale of 10,000 shares of Blackhawk Bancorp Inc. preferred stock at $910.00 per share (less a placement agent fee) for net proceeds of $9,009,000.00 and 500 shares of Blackhawk Bancorp Inc. preferred stock received upon the exercise of warrants at $950.00 per share (less a placement agent fee) for net proceeds of $470,250.00, pursuant to a placement agency agreement executed on 10/22/2012.</t>
  </si>
  <si>
    <t>137/ On 10/31/2012, Treasury completed the sale of 4,967 shares of Germantown Capital Corporation, Inc. preferred stock at $910.13 per share (less a placement agent fee) for net proceeds of $4,495,615.71 and 248 shares of Germantown Capital Corporation, Inc. preferred stock received upon the exercise of warrants at $966.11 per share (less a placement agent fee) for net proceeds of $214,595.28, pursuant to a placement agency agreement executed on 10/22/2012.</t>
  </si>
  <si>
    <t>138/ On 10/31/2012, Treasury completed the sale of 2,250 shares of CenterBank preferred stock at $825.00 per share (less a placement agent fee) for net proceeds of $1,831,250.00 and 113 shares of CenterBank preferred stock received upon the exercise of warrants at $965.11 per share (less a placement agent fee) for net proceeds of $84,057.43, pursuant to a placement agency agreement executed on 10/22/2012.</t>
  </si>
  <si>
    <t>139/ On 10/31/2012, Treasury completed the sale of 7,700 shares of Oak Ridge Financial Services, Inc. preferred stock at $921.50 per share (less a placement agent fee) for net proceeds of $7,024,594.50, pursuant to a placement agency agreement executed on 10/22/2012.</t>
  </si>
  <si>
    <t>140/ On 10/31/2012, Treasury completed the sale of 3,285 shares of Congaree Bancshares Inc. preferred stock at $825.26 per share (less a placement agent fee) for net proceeds of $2,685,979.10 and 164 shares of Congaree Bancshares Inc. preferred stock received upon the exercise of warrants at $801.00 per share (less a placement agent fee) for net proceeds of $106,364.00, pursuant to a placement agency agreement executed on 10/22/2012.</t>
  </si>
  <si>
    <t>141/ On 10/31/2012, Treasury completed the sale of 7,700 shares of Metro City Bank preferred stock at $900.10 per share (less a placement agent fee) for net proceeds of $6,861,462.30 and 385 shares of Metro City Bank preferred stock received upon the exercise of warrants at $970.61 per share (less a placement agent fee) for net proceeds of $369,948.00, pursuant to a placement agency agreement executed on 10/22/2012.</t>
  </si>
  <si>
    <t>143/ On 10/31/2012, Treasury completed the sale of 7,500 shares of The Little Bank, Incorporated preferred stock at $981.20 per share (less a placement agent fee) for net proceeds of $7,285,410.00 and 375 shares of The Little Bank, Incorporated preferred stock received upon the exercise of warrants at $1,000.00 per share (less a placement agent fee) for net proceeds of $371,250.00, pursuant to a placement agency agreement executed on 10/22/2012.</t>
  </si>
  <si>
    <t>144/ On 10/31/2012, Treasury completed the sale of 10,000 shares of HomeTown Bankshares Corporation preferred stock at $918.50 per share (less a placement agent fee) for net proceeds of $9,093,150.00 and 374 shares of HomeTown Bankshares Corporation preferred stock received upon the exercise of warrants at $852.00 per share (less a placement agent fee) for net proceeds of $315,461.52, pursuant to a placement agency agreement executed on 10/22/2012.</t>
  </si>
  <si>
    <t xml:space="preserve">Equity Bancshares, Inc. [First Community Bancshares, Inc] </t>
  </si>
  <si>
    <t xml:space="preserve">142/ On 10/31/2012, Treasury completed the sale of 3,900 shares of Peoples Bancshares of TN, Inc. preferred stock at $755.00 per share (less a placement agent fee) for net proceeds of $2,919,500.00 and 195 shares of Peoples Bancshares of TN, Inc. preferred stock received upon the exercise of warrants at $755.00 per share (less a placement agent fee) for net proceeds of $122,225.00, pursuant to a placement agency agreement executed on 10/22/2012.
</t>
  </si>
  <si>
    <t>2, 147</t>
  </si>
  <si>
    <t>2, 148</t>
  </si>
  <si>
    <t>2, 10, 149</t>
  </si>
  <si>
    <t>2, 150</t>
  </si>
  <si>
    <t>2, 151</t>
  </si>
  <si>
    <t>2, 152</t>
  </si>
  <si>
    <t>2, 13 - 12/4/2009, 153</t>
  </si>
  <si>
    <t>2, 155</t>
  </si>
  <si>
    <t>2, 10a, 155</t>
  </si>
  <si>
    <t>8, 156</t>
  </si>
  <si>
    <t>8, 157</t>
  </si>
  <si>
    <t>2, 158</t>
  </si>
  <si>
    <t xml:space="preserve">   </t>
  </si>
  <si>
    <t>159/ On 11/2/2012, Citizens First National Bank, Princeton, IL, the banking subsidiary of Princeton National Bancorp, was closed by the Office of the Comptroller of the Currency, and the Federal Deposit Insurance Corporation (FDIC) was named Receiver.</t>
  </si>
  <si>
    <t>147/ On 11/9/2012, Treasury completed the sale of 1,000 shares of BankGreenville Financial Corp. preferred stock at $900.00 per share (less a placement agent fee) for net proceeds of $891,000.00 and 50 shares of BankGreenville Financial Corp. preferred stock received upon the exercise of warrants at $937.61 per share (less a placement agent fee) for net proceeds of $46,411.70, pursuant to a placement agency agreement executed on 11/1/2012.</t>
  </si>
  <si>
    <t>148/ On 11/9/2012, Treasury completed the sale of 4,000 shares of Capital Pacific Bancorp preferred stock at $938.36 per share (less a placement agent fee) for net proceeds of $3,715,905.60 and 200 shares of Capital Pacific Bancorp preferred stock received upon the exercise of warrants at $970.21 per share (less a placement agent fee) for net proceeds of $192,101.58, pursuant to a placement agency agreement executed on 11/1/2012.</t>
  </si>
  <si>
    <t>149/ On 11/9/2012, Treasury completed the sale of 8,700 shares of First Freedom Bancshares, Inc. preferred stock at $922.50 per share (less a placement agent fee) for net proceeds of $7,945,492.50 and 261 shares of First Freedom Bancshares, Inc. preferred stock received upon the exercise of warrants at $991.21 per share (less a placement agent fee) for net proceeds of $256,118.75, pursuant to a placement agency agreement executed on 11/1/2012.</t>
  </si>
  <si>
    <t>150/ On 11/13/2012, Treasury completed the sale of 5,097 shares of Franklin Bancorp, Inc. preferred stock at $632.50 per share (less a placement agent fee) for net proceeds of $3,191,613.98 and 255 shares of Franklin Bancorp, Inc. preferred stock received upon the exercise of warrants at $772.50 per share (less a placement agent fee) for net proceeds of $195,017.63, pursuant to a placement agency agreement executed on 11/1/2012.</t>
  </si>
  <si>
    <t>151/ On 11/9/2012, Treasury completed the sale of 1,500 shares of Regional Bankshares Inc. preferred stock at $925.00 per share (less a placement agent fee) for net proceeds of $1,373,625.00 and 75 shares of Regional Bankshares Inc. preferred stock received upon the exercise of warrants at $1,000 per share (less a placement agent fee) for net proceeds of $74,250.00, pursuant to a placement agency agreement executed on 11/1/2012.</t>
  </si>
  <si>
    <t>152/ On 11/13/2012, Treasury completed the sale of 3,070 shares of Sound Banking Co. preferred stock at $922.61 per share (less a placement agent fee) for net proceeds of $2,804,088.57 and 154 shares of Sound Banking Co. preferred stock received upon the exercise of warrants at $970.21 per share (less a placement agent fee) for net proceeds of $147,918.22, pursuant to a placement agency agreement executed on 11/1/2012.</t>
  </si>
  <si>
    <t>153/ On 11/9/2012, Treasury completed the sale of 5,677 shares of Three Shores Bancorporation, Inc. preferred stock at $888.36 per share (less a placement agent fee) for net proceeds of $4,992,787.52 and 284 shares of Three Shores Bancorporation, Inc. preferred stock received upon the exercise of warrants at $1,004.00 per share (less a placement agent fee) for net proceeds of $282,284.64, pursuant to a placement agency agreement executed on 11/1/2012.</t>
  </si>
  <si>
    <t>155/ On 11/9/2012, Treasury completed the sale of 6,855 shares of Western Illinois Bancshares, Inc. Series A preferred stock at $942.90 per share (less a placement agent fee) for net proceeds of $6,398,943.71; 4,567 shares of Western Illinois Bancshares, Inc. Series C preferred stock at $932.77 per share (less a placement agent fee) for net proceeds of $4,217,360.98; and 343 shares of Western Illinois Bancshares, Inc. preferred stock received upon the exercise of warrants at $987.77 per share (less a placement agent fee) for net proceeds of $335,417.06, pursuant to a placement agency agreement executed on 11/1/2012.</t>
  </si>
  <si>
    <t>154/ On 11/13/2012, Treasury completed the sale of 16,641 shares of Timberland Bancorp, Inc. preferred stock at $862.50 per share (less a placement agent fee) for net proceeds of $14,209,333.88, pursuant to a placement agency agreement executed on 11/1/2012.</t>
  </si>
  <si>
    <t>156/ On 11/13/2012, Treasury completed the sale of its F&amp;C Bancorp. Inc. subordinated debentures (less a placement agent fee) for net proceeds of $2,840,902.62 and its F&amp;C Bancorp. Inc. subordinated debentures received upon the exercise of warrants (less a placement agent fee) for net proceeds of $148,500.00, pursuant to a placement agency agreement executed on 11/1/2012.</t>
  </si>
  <si>
    <t>157/ On 11/13/2012, Treasury completed the sale of its Farmers Enterprises, Inc. subordinated debentures (less a placement agent fee) for net proceeds of $11,439,252.00 and its Farmers Enterprises, Inc. subordinated debentures received upon the exercise of warrants (less a placement agent fee) for net proceeds of $590,323.14, pursuant to a placement agency agreement executed on 11/1/2012.</t>
  </si>
  <si>
    <r>
      <t>Preferred Stock</t>
    </r>
    <r>
      <rPr>
        <vertAlign val="superscript"/>
        <sz val="11"/>
        <color indexed="8"/>
        <rFont val="Arial"/>
        <family val="2"/>
      </rPr>
      <t>2</t>
    </r>
  </si>
  <si>
    <t>160/ On 11/13/2012, Treasury entered into an agreement with Community Financial Shares, Inc. (“CFS”) pursuant to which Treasury agreed to sell its CPP preferred stock back to CFS at a discount subject to the satisfaction of the conditions specified in the agreement.</t>
  </si>
  <si>
    <t>2, 162</t>
  </si>
  <si>
    <t>2, 164</t>
  </si>
  <si>
    <t>2, 10a, 164</t>
  </si>
  <si>
    <t>2, 165</t>
  </si>
  <si>
    <t>2, 101, 166</t>
  </si>
  <si>
    <t>2, 167</t>
  </si>
  <si>
    <t>2, 168</t>
  </si>
  <si>
    <t>2, 169</t>
  </si>
  <si>
    <t>2, 170</t>
  </si>
  <si>
    <t>2, 171</t>
  </si>
  <si>
    <t>2, 172</t>
  </si>
  <si>
    <t>2, 173</t>
  </si>
  <si>
    <t>2, 175</t>
  </si>
  <si>
    <t>2, 10a, 175</t>
  </si>
  <si>
    <t>169/ On 11/29/2012, Treasury completed the sale of 7,525 shares of Country Bank Shares, Inc. preferred stock at $917.90 per share (less a placement agent fee) for net proceeds of $6,838,125.53 and 376 shares of Country Bank Shares, Inc. preferred stock received upon the exercise of warrants at $1,000.00 per share (less a placement agent fee) for net proceeds of $372,240.00, pursuant to a placement agency agreement executed on 11/19/2012.</t>
  </si>
  <si>
    <t>175/ On 11/29/2012, Treasury completed the sale of 2,765 shares of TriSummit Bank Series B preferred stock at $750.00 per share (less a placement agent fee) for net proceeds of $2,053,012.50; 4,237 shares of TriSummit Bank Series D preferred stock at $750.00 per share (less a placement agent fee) for net proceeds of $3,145,972.50; and 138 shares of TriSummit Bank Series C preferred stock received upon the exercise of warrants at $912.50 per share (less a placement agent fee) for net proceeds of $124,665.75, pursuant to a placement agency agreement executed on 11/19/2012.</t>
  </si>
  <si>
    <t>170/ On 11/30/2012, Treasury completed the sale of 7,289 shares of FFW Corporation preferred stock at $902.90 per share (less a placement agent fee) for net proceeds of $6,515,425.72 and 364 shares of FFW Corporation preferred stock received upon the exercise of warrants at $995.00 per share (less a placement agent fee) for net proceeds of $358,558.20, pursuant to a placement agency agreement executed on 11/19/2012.</t>
  </si>
  <si>
    <t>176/ 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</si>
  <si>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174/ On 11/29/2012, Treasury completed the sale of 16,288 shares of Parke Bancorp, Inc. preferred stock at $719.11 per share (less a placement agent fee) for net proceeds of $11,595,735.04, pursuant to a placement agency agreement executed on 11/19/2012.</t>
  </si>
  <si>
    <t>WesBanco, Inc. (Fidelity Bancorp, Inc.)</t>
  </si>
  <si>
    <t>161/ On 11/29/2012, Treasury completed the sale of 4,781 shares of Alaska Pacific Bancshares, Inc. preferred stock at $892.61 per share (less a placement agent fee) for net proceeds of $4,217,568.41, pursuant to a placement agency agreement executed on 11/19/2012.</t>
  </si>
  <si>
    <t>163/ On 11/30/2012, Treasury completed the sale of 4,000 shares of Carolina Trust Bank preferred stock at $853.00 per share (less a placement agent fee) for net proceeds of $3,362,000.00, pursuant to a placement agency agreement executed on 11/19/2012.</t>
  </si>
  <si>
    <t>172/ On 11/30/2012, Treasury completed the sale of 4,000 shares of KS Bancorp, Inc. preferred stock at $827.00 per share (less a placement agent fee) for net proceeds of $3,283,000 and 200 shares of KS Bancorp, Inc. preferred stock received upon the exercise of warrants at $827.00 per share (less a placement agent fee) for net proceeds of $140,400.00, pursuant to a placement agency agreement executed on 11/19/2012.</t>
  </si>
  <si>
    <t>167/ On 11/30/2012, Treasury completed the sale of 3,976 shares of Community Business Bank preferred stock at $935.00 per share (less a placement agent fee) for net proceeds of $3,692,560.00 and 199 shares of Community Business Bank preferred stock received upon the exercise of warrants at $965.00 per share (less a placement agent fee) for net proceeds of $167,035.00, pursuant to a placement agency agreement executed on 11/19/2012.</t>
  </si>
  <si>
    <t>162/ On 11/30/2012, Treasury completed the sale of 3,000 shares of Bank of Commerce preferred stock at $834.00 per share (less a placement agent fee) for net proceeds of $2,477,000.00 and 150 shares of Bank of Commerce preferred stock received upon the exercise of warrants at $834.00 per share (less a placement agent fee) for net proceeds of $100,100.00, pursuant to a placement agency agreement executed on 11/19/2012.</t>
  </si>
  <si>
    <t>165/ On 11/29/2012, Treasury completed the sale of 3,000 shares of Clover Community Bankshares, Inc. preferred stock at $872.90 per share (less a placement agent fee) for net proceeds of $2,593,700.00 and 150 shares of Clover Community Bankshares, Inc. preferred stock received upon the exercise of warrants at $926.81 per share (less a placement agent fee) for net proceeds of $114,021.50, pursuant to a placement agency agreement executed on 11/19/2012.</t>
  </si>
  <si>
    <t>173/ On 11/29/2012, Treasury completed the sale of 3,000 shares of Layton Park Financial Group, Inc. preferred stock at $790.31 per share (less a placement agent fee) for net proceeds of $2,345,930.00 and 150 shares of Layton Park Financial Group, Inc. preferred stock received upon the exercise of warrants at $862.50 per share (less a placement agent fee) for net proceeds of $104,375.00, pursuant to a placement agency agreement executed on 11/19/2012.</t>
  </si>
  <si>
    <t>164/ On 11/29/2012, Treasury completed the sale of 2,644 shares of CBB Bancorp Series A preferred stock at $934.10 per share (less a placement agent fee) for net proceeds of $2,453,093; 1,753 shares of CBB Bancorp Series C preferred stock at $930.02 per share (less a placement agent fee) for net proceeds of $1,613,658.39; and 132 shares of CBB Bancorp Series B preferred stock received upon the exercise of warrants at $1,004.00 per share (less a placement agent fee) for net proceeds of $115,861.33, pursuant to a placement agency agreement executed on 11/19/2012.</t>
  </si>
  <si>
    <t>171/ On 11/30/2012, Treasury completed the sale of 1,900 shares of Hometown Bancshares, Inc. preferred stock at $942.90 per share (less a placement agent fee) for net proceeds of $1,766,510.00 and 95 shares of Hometown Bancshares, Inc. preferred stock received upon the exercise of warrants at $1,001.00 per share (less a placement agent fee) for net proceeds of $70,095.00, pursuant to a placement agency agreement executed on 11/19/2012.</t>
  </si>
  <si>
    <t>166/ On 11/30/2012, Treasury completed the sale of 105 shares of Community Bancshares of Mississippi, Inc. preferred stock at $9,550.00 per share (less a placement agent fee) for net proceeds of $977,750.00 and 5 shares of Community Bancshares of Mississippi, Inc. preferred stock received upon the exercise of warrants at $10,000.00 per share (less a placement agent fee) for net proceeds of $25,000.00, pursuant to a placement agency agreement executed on 11/19/2012.</t>
  </si>
  <si>
    <t>168/ On 11/30/2012, Treasury completed the sale of 638 shares of Corning Savings and Loan Association preferred stock at $860.00 per share (less a placement agent fee) for net proceeds of $523,680.00 and 32 shares of Corning Savings and Loan Association preferred stock received upon the exercise of warrants at $905.00 per share (less a placement agent fee) for net proceeds of $3,960.00, pursuant to a placement agency agreement executed on 11/19/2012.</t>
  </si>
  <si>
    <t>29/ 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</si>
  <si>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 xml:space="preserve">177/ 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 </t>
  </si>
  <si>
    <t>2, 177</t>
  </si>
  <si>
    <r>
      <t xml:space="preserve">Preferred Stock </t>
    </r>
    <r>
      <rPr>
        <vertAlign val="superscript"/>
        <sz val="11"/>
        <rFont val="Arial"/>
        <family val="2"/>
      </rPr>
      <t>2</t>
    </r>
  </si>
  <si>
    <t>2, 180</t>
  </si>
  <si>
    <t>186/ On 12/11/12, Treasury entered into a securities purchase agreement with PremierWest Bancorp (PremierWest) and Starbuck Bancshares, Inc. (Starbuck) pursuant to which Treasury agreed to sell its CPP preferred and warrant in PremierWest to Starbuck subject to certain conditions.</t>
  </si>
  <si>
    <t>2, 179</t>
  </si>
  <si>
    <t>2, 185</t>
  </si>
  <si>
    <t>2, 182</t>
  </si>
  <si>
    <t>8, 183</t>
  </si>
  <si>
    <t>2, 10, 184</t>
  </si>
  <si>
    <t>181/ On 12/11/2012, Treasury completed the sale of 15,600 shares of Community West Bancshares, Inc. preferred stock at $724.00 per share (less a placement agent fee) for net proceeds of $11,181,456.00, pursuant to a placement agency agreement executed on 12/3/2012.</t>
  </si>
  <si>
    <t>180/ On 12/11/2012, Treasury completed the sale of 22,000 shares of Central Community Corporation preferred stock at $926.20 per share (less a placement agent fee) for net proceeds of $20,172,636.00 and 1,100 shares of Central Community Corporation preferred stock received upon the exercise of warrants at $972.20 per share (less a placement agent fee) for net proceeds of $1,058,725.80, pursuant to a placement agency agreement executed on 12/3/2012.</t>
  </si>
  <si>
    <t>182/ On 12/11/2012, Treasury completed the sale of 1,177 shares of First Advantage Bancshares, Inc. preferred stock at $898.21 per share (less a placement agent fee) for net proceeds of $1,046,621.24 and 59 shares of First Advantage Bancshares, Inc. preferred stock received upon the exercise of warrants at $920.31 per share (less a placement agent fee) for net proceeds of $53,755.31, pursuant to a placement agency agreement executed on 12/3/2012.</t>
  </si>
  <si>
    <t>185/ On 12/11/2012, Treasury completed the sale of 2,152 shares of Security Bancshares of Pulaski County, Inc. preferred stock at $692.61 per share (less a placement agent fee) for net proceeds of $1,475,591.75 and 108 shares of Security Bancshares of Pulaski County, Inc. preferred stock received upon the exercise of warrants at $872.10 per share (less a placement agent fee) for net proceeds of $93,244.93, pursuant to a placement agency agreement executed on 12/3/2012.</t>
  </si>
  <si>
    <t>179/ On 12/11/2012, Treasury completed the sale of 20,749 shares of The Baraboo Bancorporation, Inc. preferred stock at $652.30 per share (less a placement agent fee) for net proceeds of $13,399,226.97 and 1,037 shares of The Baraboo Bancorporation, Inc. preferred stock received upon the exercise of warrants at $836.21 per share (less a placement agent fee) for net proceeds of $858,478.27, pursuant to a placement agency agreement executed on 12/3/2012.</t>
  </si>
  <si>
    <t>184/ On 12/11/2012, Treasury completed the sale of 10,800 shares of Presidio Bank preferred stock at $847.21 per share (less a placement agent fee) for net proceeds of $9,058,369.32 and 325 shares of Presidio Bank preferred stock received upon the exercise of warrants at $865.21 per share (less a placement agent fee) for net proceeds of $278,381.32, pursuant to a placement agency agreement executed on 12/3/2012.</t>
  </si>
  <si>
    <t>183/ On 12/11/2012, Treasury completed the sale of its Manhattan Bancshares, Inc. subordinated debentures (less a placement agent fee) for net proceeds of $2,560,540.68 and its Manhattan Bancshares, Inc. subordinated debentures received upon the exercise of warrants (less a placement agent fee) for net proceeds of $131,021.07, pursuant to a placement agency agreement executed on 12/3/2012.</t>
  </si>
  <si>
    <t xml:space="preserve">15/ On 12/14/2012, Treasury completed the sale of  234,169,156 shares of common stock at $32.50 per share for total proceeds of $7,610,497,570, pursuant to an underwriting agreement executed on 12/10/2012. </t>
  </si>
  <si>
    <t>2, 189</t>
  </si>
  <si>
    <t>2, 192</t>
  </si>
  <si>
    <t>2, 188</t>
  </si>
  <si>
    <t>8, 193</t>
  </si>
  <si>
    <t>2, 190</t>
  </si>
  <si>
    <t>2, 187</t>
  </si>
  <si>
    <t>2, 10a, 188</t>
  </si>
  <si>
    <t>2, 3, 191</t>
  </si>
  <si>
    <t>187/ On 12/20/2012, Treasury completed the sale of 1,004 shares of Bank Financial Services, Inc. preferred stock at $929.22 per share (less a placement agent fee) for net proceeds of $907,936.88 and 50 shares of Bank Financial Services, Inc. preferred stock received upon the exercise of warrants at $970.00 per share (less a placement agent fee) for net proceeds of $23,500.00, pursuant to a placement agency agreement executed on 12/11/2012.</t>
  </si>
  <si>
    <t>188/ On 12/20/2012, Treasury completed the sale of 2,211 shares of Bank of Southern California, N.A.  Series A preferred stock at $920.00 per share (less a placement agent fee) for net proceeds of $2,017,453.33; 2,032 shares of Bank of Southern California, N.A. Series C preferred stock at $910.12 per share (less a placement agent fee) for net proceeds of $1,832,697.18; and 111 shares of Bank of Southern California, N.A. preferred stock received upon the exercise of warrants at $965.12 per share (less a placement agent fee) for net proceeds of $90,461.65, pursuant to a placement agency agreement executed on 12/11/2012.</t>
  </si>
  <si>
    <t>189/ On 12/20/2012, Treasury completed the sale of 2,600 shares of Community Investors Bancorp, Inc. preferred stock at $950.00 per share (less a placement agent fee) for net proceeds of $2,445,000.00 and 130 shares of Community Investors Bancorp, Inc. preferred stock received upon the exercise of warrants at $1,000.00 per share (less a placement agent fee) for net proceeds of $105,000.00, pursuant to a placement agency agreement executed on 12/11/2012.</t>
  </si>
  <si>
    <t>190/ On 12/20/2012, Treasury completed the sale of 3,422 shares of First Alliance Bancshares, Inc. preferred stock at $700.10 per share (less a placement agent fee) for net proceeds of $2,370,742.20 and 171 shares of First Alliance Bancshares, Inc. preferred stock received upon the exercise of warrants at $700.01 per share (less a placement agent fee) for net proceeds of $94,701.71, pursuant to a placement agency agreement executed on 12/11/2012.</t>
  </si>
  <si>
    <t>191/ On 12/20/2012, Treasury completed the sale of 3,223 shares of First Independence Corporation preferred stock at $725.00 per share (less a placement agent fee) for net proceeds of $2,286,675.00, pursuant to a placement agency agreement executed on 12/11/2012.</t>
  </si>
  <si>
    <t>192/ On 12/20/2012, Treasury completed the sale of 1,552 shares of Hyperion Bank preferred stock at $650.00 per share (less a placement agent fee) for net proceeds of $983,800.00 and 78 shares of Hyperion Bank preferred stock received upon the exercise of warrants at $650.00 per share (less a placement agent fee) for net proceeds of $25,700.00, pursuant to a placement agency agreement executed on 12/11/2012.</t>
  </si>
  <si>
    <t>193/ On 12/20/2012, Treasury completed the sale of its Century Financial Services Corporation subordinated debentures (less a placement agent fee) for net proceeds of $9,751,500.00 and its Century Financial Services Corporation subordinated debentures received upon the exercise of warrants (less a placement agent fee) for net proceeds of $496,588.95, pursuant to a placement agency agreement executed on 12/11/2012.</t>
  </si>
  <si>
    <r>
      <t xml:space="preserve">Subordinated Debentures </t>
    </r>
    <r>
      <rPr>
        <vertAlign val="superscript"/>
        <sz val="11"/>
        <color indexed="8"/>
        <rFont val="Arial"/>
        <family val="2"/>
      </rPr>
      <t>8</t>
    </r>
  </si>
  <si>
    <r>
      <t xml:space="preserve">Partial Disposition </t>
    </r>
    <r>
      <rPr>
        <vertAlign val="superscript"/>
        <sz val="11"/>
        <rFont val="Arial"/>
        <family val="2"/>
      </rPr>
      <t>33</t>
    </r>
  </si>
  <si>
    <t>33. On 12/21/2012, Treasury sold 200,000,000 shares of common stock at $27.50 per share pursuant to a letter agreement. Following settlement, the net proceeds to Treasury were $5,500,000,000.</t>
  </si>
  <si>
    <t>Trust preferred securities received from the FDIC</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</si>
  <si>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</si>
  <si>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Bank of Southern California, N.A. (First Business Bank, N.A.)</t>
  </si>
  <si>
    <t>2. 7</t>
  </si>
  <si>
    <t>194/ 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</si>
  <si>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8, 195</t>
  </si>
  <si>
    <t>8, 10, 196</t>
  </si>
  <si>
    <t>2, 197</t>
  </si>
  <si>
    <t>2, 200</t>
  </si>
  <si>
    <t>2, 201</t>
  </si>
  <si>
    <t>2, 10a, 202</t>
  </si>
  <si>
    <t>2, 10a, 203</t>
  </si>
  <si>
    <t>2, 203</t>
  </si>
  <si>
    <t>2, 10, 205</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</si>
  <si>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</si>
  <si>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</si>
  <si>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Total Investment Amount</t>
  </si>
  <si>
    <t>Contingent Interest Proceeds</t>
  </si>
  <si>
    <t>Principal Repayment</t>
  </si>
  <si>
    <t>Final Investment Amount</t>
  </si>
  <si>
    <t>Exchange Trust preferred securities for subordinated note</t>
  </si>
  <si>
    <t>Subordinated Note</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</si>
  <si>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</si>
  <si>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</si>
  <si>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195/ On 2/7/2013, Treasury completed the sale of its Alliance Financial Services, Inc. subordinated debentures (less a placement agent fee) for net proceeds of $8,912,494.80 and its Alliance Financial Services, Inc. subordinated debentures received upon the exercise of warrants (less a placement agent fee) for net proceeds of $504,900.00, pursuant to a placement agency agreement executed on 12/11/2012.</t>
  </si>
  <si>
    <t>199/ On 2/7/2013, Treasury completed the sale of 28,000 shares of Colony Bankcorp, Inc. preferred stock at $782.11 per share (less a placement agent fee) for net proceeds of $21,680,089.20, pursuant to a placement agency agreement executed on 1/29/2013.</t>
  </si>
  <si>
    <t>2, 202</t>
  </si>
  <si>
    <t>202/ On 2/7/2013, Treasury completed the sale of 4,609 shares of F &amp; M Bancshares, Inc. Series A preferred stock at $942.50 per share (less a placement agent fee) for net proceeds of $4,300,542.67; 3,535 shares of F &amp; M Bancshares, Inc. Series C preferred stock at $942.50 per share (less a placement agent fee) for net proceeds of $3,298,420.12; and 230 shares of F &amp; M Bancshares, Inc. Series B preferred stock received upon the exercise of warrants at $975.00 per share (less a placement agent fee) for net proceeds of $222,007.50, pursuant to a placement agency agreement executed on 1/29/2013.</t>
  </si>
  <si>
    <t>205/ On 2/7/2013, Treasury completed the sale of 5,625 shares of Waukesha Bankshares, Inc. preferred stock at $926.90 per share (less a placement agent fee) for net proceeds of $5,161,674.37 and 169 shares of Waukesha Bankshares, Inc. preferred stock received upon the exercise of warrants at $991.21 per share (less a placement agent fee) for net proceeds of $165,839.35, pursuant to a placement agency agreement executed on 1/29/2013.</t>
  </si>
  <si>
    <t>196/ On 2/8/2013, Treasury completed the sale of its Biscayne Bancshares, Inc.  subordinated debentures (less a placement agent fee) for net proceeds of $6,170,630.40 and its Biscayne Bancshares, Inc. subordinated debentures received upon the exercise of warrants (less a placement agent fee) for net proceeds of $204,506.72, pursuant to a placement agency agreement executed on 1/29/2013.</t>
  </si>
  <si>
    <t>197/ On 2/8/2013, Treasury completed the sale of 24,990 shares of Citizens Bancshares Co. preferred stock at $512.50 per share (less a placement agent fee) for net proceeds of $12,679,301.25 and 1,250 shares of Citizens Bancshares Co. preferred stock received upon the exercise of warrants at $521.25 per share (less a placement agent fee) for net proceeds of $645,046.87, pursuant to a placement agency agreement executed on 1/29/2013.</t>
  </si>
  <si>
    <t>201/ On 2/8/2013, Treasury completed the sale of 146,053 shares of Dickinson Financial Corporation II preferred stock at $552.61 per share (less a placement agent fee) for net proceeds of $79,903,244.85 and 7,303 shares of Dickinson Financial Corporation II preferred stock received upon the exercise of warrants at $681.25 per share (less a placement agent fee) for net proceeds of $4,925,417.06, pursuant to a placement agency agreement executed on 1/29/2013.</t>
  </si>
  <si>
    <t>203/ On 2/8/2013, Treasury completed the sale of 4,579 shares of First Priority Financial Corp. Series A preferred stock at $882.90 per share (less a placement agent fee) for net proceeds of $4,002,371.11; 4,596 shares of First Priority Financial Corp. Series C preferred stock at $881.25 per share (less a placement agent fee) for net proceeds of $4,009,722.75; and 229 shares of First Priority Financial Corp. Series B preferred stock received upon the exercise of warrants at $991.21 per share (less a placement agent fee) for net proceeds of $224,717.22, pursuant to a placement agency agreement executed on 1/29/2013.</t>
  </si>
  <si>
    <t>200/ On 2/7/2013, Treasury completed the sale of 9,000 shares of Delmar Bancorp preferred stock at $612.11 per share (less a placement agent fee) for net proceeds of $5,453,900.10 and 450 shares of Delmar Bancorp preferred stock received upon the exercise of warrants at $700.21 per share (less a placement agent fee) for net proceeds of $311,943.55, pursuant to a placement agency agreement executed on 1/29/2013.</t>
  </si>
  <si>
    <t>204/ On 2/8/2013, Treasury completed the sale of 26,000 shares of HMN Financial, Inc. preferred stock at $721.50 per share (less a placement agent fee) for net proceeds of $18,571,410.00, pursuant to a placement agency agreement executed on 1/29/2013.</t>
  </si>
  <si>
    <t>198/ 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</si>
  <si>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207/ On 2/12/13, Treasury entered into an agreement with Florida Bank Group, Inc. (“FBG”) pursuant to which Treasury agreed to sell its CPP preferred stock back to FBG at a discount subject to the satisfaction of the conditions specified in the agreement.</t>
  </si>
  <si>
    <t>2, 207</t>
  </si>
  <si>
    <t>206/ On 2/15/2013, Treasury sold its CPP preferred stock and warrant issued by BancTrust Financial Group, Inc. (“BancTrust”) pursuant to an agreement with BancTrust and Trustmark Corporation (“Trustmark”) entered into on 02/11/2013.</t>
  </si>
  <si>
    <t>208/ 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</si>
  <si>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209/ On 2/20/2013, Treasury completed the sale of 16,000 shares of Carolina Bank Holdings, Inc. preferred stock at $935.10 per share (less a placement agent fee) for net proceeds of $14,811,984.00, pursuant to a placement agency agreement executed on 2/6/2013.</t>
  </si>
  <si>
    <t>2, 210</t>
  </si>
  <si>
    <t>210/ On 2/20/2013, Treasury completed the sale of 21,042 shares of FC Holdings, Inc. preferred stock at $897.00 per share (less a placement agent fee) for net proceeds of $18,685,927.26 and 1,052 shares of FC Holdings, Inc. preferred stock received upon the exercise of warrants at $955.00 per share (less a placement agent fee) for net proceeds of $994,613.40, pursuant to a placement agency agreement executed on 2/6/2013.</t>
  </si>
  <si>
    <t>8, 211</t>
  </si>
  <si>
    <t>211/ On 2/20/2013, Treasury completed the sale of its First Trust Corporation subordinated debentures (less a placement agent fee) for net proceeds of $13,612,557.91 and its First Trust Corporation subordinated debentures received upon the exercise of warrants (less a placement agent fee) for net proceeds of $644,726.19, pursuant to a placement agency agreement executed on 12/11/2012.</t>
  </si>
  <si>
    <t>2, 212</t>
  </si>
  <si>
    <t>212/ On 2/20/2013, Treasury completed the sale of 24,664 shares of National Bancshares, Inc. preferred stock at $750.21 per share (less a placement agent fee) for net proceeds of $18,318,147.65 and 1,233 shares of National Bancshares, Inc. preferred stock received upon the exercise of warrants at $692.61 per share (less a placement agent fee) for net proceeds of $845,448.25, pursuant to a placement agency agreement executed on 2/6/2013.</t>
  </si>
  <si>
    <t>213/ On 2/20/2013, Treasury completed the sale of 10,900 shares of Ridgestone Financial Services, Inc. preferred stock at $822.60 per share (less a placement agent fee) for net proceeds of $8,876,676.60 and 545 shares of Ridgestone Financial Services, Inc. preferred stock received upon the exercise of warrants at $882.60 per share (less a placement agent fee) for net proceeds of $476,206.83, pursuant to a placement agency agreement executed on 2/6/2013.</t>
  </si>
  <si>
    <t>2, 213</t>
  </si>
  <si>
    <t xml:space="preserve">214/ On 2/21/13, Treasury entered into a securities purchase agreement with FirstMerit Corporation (FirstMerit) and Citizens Republic Bancorp, Inc. (Citizens Republic) pursuant to which Treasury agreed, subject to certain conditions, to (i) sell its CPP preferred in Citizens Republic to FirstMerit and (ii) exchange its existing warrant in Citizens Republic for a warrant issued by FirstMerit. </t>
  </si>
  <si>
    <t>215/ On 2/25/2013, Treasury entered into an agreement with First Security Group, Inc. to exchange Treasury’s CPP warrant and $33,000,000 of preferred stock for common stock. The exchange is subject to the fulfillment by First Security Group, Inc. of certain conditions, including the satisfactory completion of a capital plan.</t>
  </si>
  <si>
    <t>Repurchase</t>
  </si>
  <si>
    <t>Warrants (Series D)</t>
  </si>
  <si>
    <r>
      <t xml:space="preserve">Repayment </t>
    </r>
    <r>
      <rPr>
        <b/>
        <vertAlign val="superscript"/>
        <sz val="11"/>
        <rFont val="Arial"/>
        <family val="2"/>
      </rPr>
      <t>5</t>
    </r>
  </si>
  <si>
    <r>
      <t xml:space="preserve">Total Repayment Amount </t>
    </r>
    <r>
      <rPr>
        <b/>
        <vertAlign val="superscript"/>
        <sz val="11"/>
        <rFont val="Arial"/>
        <family val="2"/>
      </rPr>
      <t>5</t>
    </r>
  </si>
  <si>
    <t>5/ Repayment amounts do not include accrued interest proceeds received on 2/6/2013, which are reflected on the Dividends &amp; Interest Report.</t>
  </si>
  <si>
    <t>For Period Ending March 12, 2013</t>
  </si>
  <si>
    <t>158/ 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</si>
  <si>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178/ On 2/20/2013, Treasury sold its CPP preferred stock and warrant issued by First Sound Bank (“First Sound”) back to First Sound for an aggregate purchase price of $3,700,000, pursuant to the terms of the agreement between Treasury and First Sound entered into on 11/30/2012.</t>
  </si>
  <si>
    <t>8, 216</t>
  </si>
  <si>
    <t>198, 217</t>
  </si>
  <si>
    <t>216/ On 3/11/2013, Treasury completed the sale of its Boscobel Bancorp, Inc. subordinated debentures (less a placement agent fee) for net proceeds of $6,116,943.16 and its Boscobel Bancorp, Inc. subordinated debentures received upon the exercise of warrants (less a placement agent fee) for net proceeds of $361,890.34, pursuant to a placement agency agreement executed on 2/25/2013.</t>
  </si>
  <si>
    <t>217/ On 3/11/2013, Treasury completed the sale of 9,950 shares of Coastal Banking Company, Inc. preferred stock at $955.10 per share (less a placement agent fee) for net proceeds of $9,408,212.55, pursuant to a placement agency agreement executed on 2/25/2013.</t>
  </si>
  <si>
    <t>2, 10, 218</t>
  </si>
  <si>
    <t>218/ On 3/11/2013, Treasury completed the sale of 16,015 shares of CoastalSouth Bancshares, Inc. preferred stock at $795.10 per share (less a placement agent fee) for net proceeds of $12,606,191.23 and 480 shares of CoastalSouth Bancshares, Inc. preferred stock received upon the exercise of warrants at $875.10 per share (less a placement agent fee) for net proceeds of $415,847.52, pursuant to a placement agency agreement executed on 2/25/2013.</t>
  </si>
  <si>
    <r>
      <t xml:space="preserve">Capital Repayment Amount </t>
    </r>
    <r>
      <rPr>
        <b/>
        <vertAlign val="superscript"/>
        <sz val="11"/>
        <color indexed="8"/>
        <rFont val="Arial"/>
        <family val="2"/>
      </rPr>
      <t>6</t>
    </r>
  </si>
  <si>
    <t>2, 219</t>
  </si>
  <si>
    <t>219/ On 3/11/2013, Treasury completed the sale of 15,349 shares of First Reliance Bancshares, Inc. preferred stock at $679.61 per share (less a placement agent fee) for net proceeds of $10,327,020.55 and 767 shares of First Reliance Bancshares, Inc. preferred stock received upon the exercise of warrants at $822.61 per share (less a placement agent fee) for net proceeds of $624,632.45, pursuant to a placement agency agreement executed on 2/25/2013.</t>
  </si>
  <si>
    <t>2, 220</t>
  </si>
  <si>
    <t>220/ On 3/11/2013, Treasury completed the sale of 10,500 shares of Northwest Bancorporation, Inc. preferred stock at $1,032.11 per share (less a placement agent fee) for net proceeds of $10,728,783.45 and 525 shares of Northwest Bancorporation, Inc. preferred stock received upon the exercise of warrants at $1,130.61 per share (less a placement agent fee) for net proceeds of $587,634.55, pursuant to a placement agency agreement executed on 2/25/2013.</t>
  </si>
  <si>
    <t>2, 221</t>
  </si>
  <si>
    <t>221/ On 3/11/2013, Treasury completed the sale of 2,900 shares of Santa Clara Valley Bank, N.A. preferred stock at $850.01 per share (less a placement agent fee) for net proceeds of $2,440,378.71 and 145 shares of Santa Clara Valley Bank, N.A. preferred stock received upon the exercise of warrants at $850.01 per share (less a placement agent fee) for net proceeds of $122,018.94, pursuant to a placement agency agreement executed on 2/25/2013.</t>
  </si>
  <si>
    <t>2, 222</t>
  </si>
  <si>
    <t>222/ On 3/11/2013, Treasury completed the sale of 12,900 shares of SouthCrest Financial Group, Inc. preferred stock at $907.31 per share (less a placement agent fee) for net proceeds of $11,587,256.01 and 645 shares of SouthCrest Financial Group, Inc. preferred stock received upon the exercise of warrants at $921.25 per share (less a placement agent fee) for net proceeds of $588,264.19, pursuant to a placement agency agreement executed on 2/25/2013.</t>
  </si>
  <si>
    <t>2, 223</t>
  </si>
  <si>
    <t>223/ On 3/11/2013, Treasury completed the sale of 12,000 shares of The Queensborough Company preferred stock at $976.90 per share (less a placement agent fee) for net proceeds of $11,605,572.00 and 600 shares of The Queensborough Company preferred stock received upon the exercise of warrants at $971.00 per share (less a placement agent fee) for net proceeds of $576,774.00, pursuant to a placement agency agreement executed on 2/25/2013.</t>
  </si>
  <si>
    <t>224/ On 3/11/2013, Treasury completed the sale of 70,028 shares of Old Second Bancorp, Inc. preferred stock at $352.50 per share (less a placement agent fee) for net proceeds of $24,438,021.30, pursuant to a placement agency agreement executed on 2/25/2013.</t>
  </si>
  <si>
    <t xml:space="preserve">This copy of the Transactions Report is subject to the terms and conditions of download as stated at http://www.treasury.gov/initiatives/financial-stability/reports/Pages/default.aspx.  </t>
  </si>
</sst>
</file>

<file path=xl/styles.xml><?xml version="1.0" encoding="utf-8"?>
<styleSheet xmlns="http://schemas.openxmlformats.org/spreadsheetml/2006/main">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 numFmtId="168" formatCode="&quot;$&quot;#,##0.0000"/>
    <numFmt numFmtId="169" formatCode="_(* #,##0_);_(* \(#,##0\);_(* &quot;-&quot;??_);_(@_)"/>
    <numFmt numFmtId="170" formatCode="&quot;$&quot;#,##0.00"/>
  </numFmts>
  <fonts count="11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b/>
      <sz val="12"/>
      <name val="Arial"/>
      <family val="2"/>
    </font>
    <font>
      <b/>
      <vertAlign val="superscript"/>
      <sz val="14"/>
      <name val="Arial"/>
      <family val="2"/>
    </font>
    <font>
      <vertAlign val="superscript"/>
      <sz val="14"/>
      <name val="Arial"/>
      <family val="2"/>
    </font>
    <font>
      <b/>
      <i/>
      <sz val="11"/>
      <name val="Arial"/>
      <family val="2"/>
    </font>
    <font>
      <b/>
      <i/>
      <vertAlign val="superscript"/>
      <sz val="11"/>
      <name val="Arial"/>
      <family val="2"/>
    </font>
    <font>
      <sz val="9"/>
      <color indexed="8"/>
      <name val="Arial"/>
      <family val="2"/>
    </font>
    <font>
      <b/>
      <vertAlign val="superscript"/>
      <sz val="12"/>
      <color indexed="8"/>
      <name val="Arial"/>
      <family val="2"/>
    </font>
    <font>
      <sz val="12"/>
      <name val="Arial"/>
      <family val="2"/>
    </font>
    <font>
      <sz val="10"/>
      <name val="Arial"/>
      <family val="2"/>
    </font>
    <font>
      <sz val="10"/>
      <name val="Arial"/>
      <family val="2"/>
    </font>
    <font>
      <sz val="10"/>
      <name val="Arial"/>
      <family val="2"/>
    </font>
    <font>
      <sz val="11"/>
      <color theme="1"/>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ck">
        <color theme="9"/>
      </top>
      <bottom style="thick">
        <color theme="6" tint="-0.24994659260841701"/>
      </bottom>
      <diagonal/>
    </border>
    <border>
      <left style="thin">
        <color indexed="64"/>
      </left>
      <right/>
      <top style="thick">
        <color theme="9"/>
      </top>
      <bottom style="thick">
        <color theme="6" tint="-0.24994659260841701"/>
      </bottom>
      <diagonal/>
    </border>
    <border>
      <left/>
      <right/>
      <top style="thick">
        <color theme="9"/>
      </top>
      <bottom style="thick">
        <color theme="6" tint="-0.24994659260841701"/>
      </bottom>
      <diagonal/>
    </border>
    <border>
      <left style="thin">
        <color indexed="64"/>
      </left>
      <right style="medium">
        <color indexed="64"/>
      </right>
      <top/>
      <bottom style="thick">
        <color theme="9"/>
      </bottom>
      <diagonal/>
    </border>
    <border>
      <left/>
      <right style="thick">
        <color theme="6" tint="-0.24994659260841701"/>
      </right>
      <top style="thick">
        <color theme="6" tint="-0.24994659260841701"/>
      </top>
      <bottom style="thin">
        <color indexed="64"/>
      </bottom>
      <diagonal/>
    </border>
    <border>
      <left/>
      <right/>
      <top/>
      <bottom style="thick">
        <color theme="6" tint="-0.24994659260841701"/>
      </bottom>
      <diagonal/>
    </border>
    <border>
      <left/>
      <right style="thin">
        <color indexed="64"/>
      </right>
      <top/>
      <bottom style="thick">
        <color theme="6" tint="-0.24994659260841701"/>
      </bottom>
      <diagonal/>
    </border>
    <border>
      <left style="thin">
        <color indexed="64"/>
      </left>
      <right style="thin">
        <color indexed="64"/>
      </right>
      <top/>
      <bottom style="thick">
        <color theme="6" tint="-0.24994659260841701"/>
      </bottom>
      <diagonal/>
    </border>
    <border>
      <left style="thin">
        <color indexed="64"/>
      </left>
      <right style="medium">
        <color indexed="64"/>
      </right>
      <top/>
      <bottom style="thick">
        <color theme="6" tint="-0.24994659260841701"/>
      </bottom>
      <diagonal/>
    </border>
    <border>
      <left style="medium">
        <color indexed="64"/>
      </left>
      <right style="thin">
        <color indexed="64"/>
      </right>
      <top style="thin">
        <color indexed="64"/>
      </top>
      <bottom style="thick">
        <color theme="6" tint="-0.24994659260841701"/>
      </bottom>
      <diagonal/>
    </border>
    <border>
      <left style="thin">
        <color indexed="64"/>
      </left>
      <right style="thin">
        <color indexed="64"/>
      </right>
      <top style="thin">
        <color indexed="64"/>
      </top>
      <bottom style="thick">
        <color theme="6" tint="-0.24994659260841701"/>
      </bottom>
      <diagonal/>
    </border>
    <border>
      <left style="thin">
        <color indexed="64"/>
      </left>
      <right/>
      <top style="thin">
        <color indexed="64"/>
      </top>
      <bottom style="thick">
        <color theme="6" tint="-0.24994659260841701"/>
      </bottom>
      <diagonal/>
    </border>
    <border>
      <left style="medium">
        <color indexed="64"/>
      </left>
      <right/>
      <top/>
      <bottom style="thick">
        <color theme="6" tint="-0.24994659260841701"/>
      </bottom>
      <diagonal/>
    </border>
    <border>
      <left/>
      <right style="thick">
        <color theme="6" tint="-0.24994659260841701"/>
      </right>
      <top style="thin">
        <color indexed="64"/>
      </top>
      <bottom style="thick">
        <color theme="6" tint="-0.24994659260841701"/>
      </bottom>
      <diagonal/>
    </border>
    <border>
      <left/>
      <right style="thick">
        <color theme="6" tint="-0.24994659260841701"/>
      </right>
      <top style="thin">
        <color indexed="64"/>
      </top>
      <bottom style="thin">
        <color indexed="64"/>
      </bottom>
      <diagonal/>
    </border>
    <border>
      <left style="medium">
        <color indexed="64"/>
      </left>
      <right/>
      <top/>
      <bottom style="thick">
        <color theme="9"/>
      </bottom>
      <diagonal/>
    </border>
    <border>
      <left style="thin">
        <color indexed="64"/>
      </left>
      <right style="thin">
        <color indexed="64"/>
      </right>
      <top/>
      <bottom style="thick">
        <color theme="9"/>
      </bottom>
      <diagonal/>
    </border>
    <border>
      <left style="medium">
        <color indexed="64"/>
      </left>
      <right style="thin">
        <color indexed="64"/>
      </right>
      <top/>
      <bottom style="thick">
        <color theme="9"/>
      </bottom>
      <diagonal/>
    </border>
    <border>
      <left style="thin">
        <color indexed="64"/>
      </left>
      <right/>
      <top/>
      <bottom style="thick">
        <color theme="9"/>
      </bottom>
      <diagonal/>
    </border>
    <border>
      <left/>
      <right style="thick">
        <color theme="9"/>
      </right>
      <top/>
      <bottom style="thick">
        <color theme="9"/>
      </bottom>
      <diagonal/>
    </border>
    <border>
      <left/>
      <right style="thin">
        <color indexed="64"/>
      </right>
      <top/>
      <bottom style="thick">
        <color theme="9"/>
      </bottom>
      <diagonal/>
    </border>
    <border>
      <left style="thick">
        <color theme="9"/>
      </left>
      <right/>
      <top/>
      <bottom style="thin">
        <color indexed="64"/>
      </bottom>
      <diagonal/>
    </border>
    <border>
      <left/>
      <right style="thick">
        <color theme="9"/>
      </right>
      <top style="thin">
        <color indexed="64"/>
      </top>
      <bottom style="medium">
        <color indexed="64"/>
      </bottom>
      <diagonal/>
    </border>
  </borders>
  <cellStyleXfs count="4002">
    <xf numFmtId="0" fontId="0" fillId="0" borderId="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4" fillId="36"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84" fillId="37"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84" fillId="38"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84" fillId="39"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84" fillId="40"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84" fillId="4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84" fillId="42"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84" fillId="43"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84" fillId="44"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84" fillId="45"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84" fillId="46"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84" fillId="4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85" fillId="48"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86" fillId="49" borderId="75"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87" fillId="50" borderId="76"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43" fontId="51" fillId="0" borderId="0" applyFont="0" applyFill="0" applyBorder="0" applyAlignment="0" applyProtection="0"/>
    <xf numFmtId="44" fontId="51" fillId="0" borderId="0" applyFont="0" applyFill="0" applyBorder="0" applyAlignment="0" applyProtection="0"/>
    <xf numFmtId="0" fontId="8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3" fillId="0" borderId="0" applyNumberFormat="0" applyFill="0" applyBorder="0" applyAlignment="0" applyProtection="0">
      <alignment vertical="top"/>
      <protection locked="0"/>
    </xf>
    <xf numFmtId="0" fontId="89" fillId="51"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90" fillId="0" borderId="77"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91" fillId="0" borderId="78"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92" fillId="0" borderId="79"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9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3" fillId="52" borderId="75"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94" fillId="0" borderId="80"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95" fillId="53"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2" fillId="0" borderId="0"/>
    <xf numFmtId="0" fontId="42" fillId="0" borderId="0"/>
    <xf numFmtId="0" fontId="42" fillId="0" borderId="0"/>
    <xf numFmtId="0" fontId="42" fillId="0" borderId="0"/>
    <xf numFmtId="0" fontId="42"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83" fillId="0" borderId="0"/>
    <xf numFmtId="0" fontId="39" fillId="0" borderId="0"/>
    <xf numFmtId="0" fontId="39" fillId="0" borderId="0"/>
    <xf numFmtId="0" fontId="39" fillId="0" borderId="0"/>
    <xf numFmtId="0" fontId="37" fillId="0" borderId="0"/>
    <xf numFmtId="0" fontId="37" fillId="0" borderId="0"/>
    <xf numFmtId="0" fontId="37" fillId="0" borderId="0"/>
    <xf numFmtId="0" fontId="37" fillId="0" borderId="0"/>
    <xf numFmtId="0" fontId="37" fillId="0" borderId="0"/>
    <xf numFmtId="0" fontId="83" fillId="0" borderId="0"/>
    <xf numFmtId="0" fontId="83" fillId="0" borderId="0"/>
    <xf numFmtId="0" fontId="83" fillId="0" borderId="0"/>
    <xf numFmtId="0" fontId="83" fillId="0" borderId="0"/>
    <xf numFmtId="0" fontId="42" fillId="0" borderId="0"/>
    <xf numFmtId="0" fontId="37" fillId="0" borderId="0"/>
    <xf numFmtId="0" fontId="37" fillId="0" borderId="0"/>
    <xf numFmtId="0" fontId="37" fillId="0" borderId="0"/>
    <xf numFmtId="0" fontId="37" fillId="0" borderId="0"/>
    <xf numFmtId="0" fontId="3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2" fillId="0" borderId="0"/>
    <xf numFmtId="0" fontId="42" fillId="0" borderId="0"/>
    <xf numFmtId="0" fontId="42"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54" fillId="0" borderId="0"/>
    <xf numFmtId="0" fontId="51" fillId="0" borderId="0"/>
    <xf numFmtId="0" fontId="51" fillId="0" borderId="0"/>
    <xf numFmtId="0" fontId="51"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49" fillId="54" borderId="81" applyNumberFormat="0" applyFont="0" applyAlignment="0" applyProtection="0"/>
    <xf numFmtId="0" fontId="45" fillId="54" borderId="81"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53" fillId="54" borderId="81" applyNumberFormat="0" applyFont="0" applyAlignment="0" applyProtection="0"/>
    <xf numFmtId="0" fontId="50" fillId="54" borderId="81" applyNumberFormat="0" applyFont="0" applyAlignment="0" applyProtection="0"/>
    <xf numFmtId="0" fontId="50"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50"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50"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50"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50" fillId="54" borderId="81" applyNumberFormat="0" applyFont="0" applyAlignment="0" applyProtection="0"/>
    <xf numFmtId="0" fontId="41"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50"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50"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9" fillId="23" borderId="7" applyNumberFormat="0" applyFont="0" applyAlignment="0" applyProtection="0"/>
    <xf numFmtId="0" fontId="39" fillId="23" borderId="7" applyNumberFormat="0" applyFont="0" applyAlignment="0" applyProtection="0"/>
    <xf numFmtId="0" fontId="39" fillId="23" borderId="7"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50" fillId="54" borderId="81" applyNumberFormat="0" applyFont="0" applyAlignment="0" applyProtection="0"/>
    <xf numFmtId="0" fontId="37"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96" fillId="49" borderId="82"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9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98" fillId="0" borderId="83"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9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4" fillId="0" borderId="0"/>
    <xf numFmtId="0" fontId="35" fillId="0" borderId="0"/>
    <xf numFmtId="0" fontId="35" fillId="0" borderId="0"/>
    <xf numFmtId="0" fontId="35" fillId="0" borderId="0"/>
    <xf numFmtId="0" fontId="35" fillId="0" borderId="0"/>
    <xf numFmtId="0" fontId="35" fillId="0" borderId="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7" borderId="0" applyNumberFormat="0" applyBorder="0" applyAlignment="0" applyProtection="0"/>
    <xf numFmtId="0" fontId="33" fillId="54" borderId="81" applyNumberFormat="0" applyFont="0" applyAlignment="0" applyProtection="0"/>
    <xf numFmtId="0" fontId="33" fillId="26" borderId="0" applyNumberFormat="0" applyBorder="0" applyAlignment="0" applyProtection="0"/>
    <xf numFmtId="0" fontId="33" fillId="25" borderId="0" applyNumberFormat="0" applyBorder="0" applyAlignment="0" applyProtection="0"/>
    <xf numFmtId="0" fontId="33" fillId="24"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7" borderId="0" applyNumberFormat="0" applyBorder="0" applyAlignment="0" applyProtection="0"/>
    <xf numFmtId="0" fontId="33" fillId="54" borderId="81" applyNumberFormat="0" applyFont="0" applyAlignment="0" applyProtection="0"/>
    <xf numFmtId="0" fontId="33" fillId="26" borderId="0" applyNumberFormat="0" applyBorder="0" applyAlignment="0" applyProtection="0"/>
    <xf numFmtId="0" fontId="33" fillId="25" borderId="0" applyNumberFormat="0" applyBorder="0" applyAlignment="0" applyProtection="0"/>
    <xf numFmtId="0" fontId="33" fillId="24" borderId="0" applyNumberFormat="0" applyBorder="0" applyAlignment="0" applyProtection="0"/>
    <xf numFmtId="0" fontId="33" fillId="54" borderId="81" applyNumberFormat="0" applyFont="0" applyAlignment="0" applyProtection="0"/>
    <xf numFmtId="0" fontId="35" fillId="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3" borderId="0" applyNumberFormat="0" applyBorder="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3"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3"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54" borderId="81" applyNumberFormat="0" applyFont="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54" borderId="81" applyNumberFormat="0" applyFont="0" applyAlignment="0" applyProtection="0"/>
    <xf numFmtId="0" fontId="35" fillId="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3" borderId="0" applyNumberFormat="0" applyBorder="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57" fillId="12" borderId="0" applyNumberFormat="0" applyBorder="0" applyAlignment="0" applyProtection="0"/>
    <xf numFmtId="0" fontId="35" fillId="11"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4"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57" fillId="9"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54" borderId="81" applyNumberFormat="0" applyFont="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3" borderId="0" applyNumberFormat="0" applyBorder="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29" fillId="0" borderId="0"/>
    <xf numFmtId="0" fontId="29" fillId="0" borderId="0"/>
    <xf numFmtId="0" fontId="35" fillId="0" borderId="0"/>
    <xf numFmtId="0" fontId="29" fillId="0" borderId="0"/>
    <xf numFmtId="0" fontId="28" fillId="0" borderId="0"/>
    <xf numFmtId="0" fontId="27" fillId="0" borderId="0"/>
    <xf numFmtId="0" fontId="27"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1" fillId="0" borderId="0"/>
    <xf numFmtId="0" fontId="21"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44"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43" fontId="3" fillId="0" borderId="0" applyFont="0" applyFill="0" applyBorder="0" applyAlignment="0" applyProtection="0"/>
    <xf numFmtId="0" fontId="51"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44" fontId="111" fillId="0" borderId="0" applyFont="0" applyFill="0" applyBorder="0" applyAlignment="0" applyProtection="0"/>
    <xf numFmtId="43" fontId="112" fillId="0" borderId="0" applyFont="0" applyFill="0" applyBorder="0" applyAlignment="0" applyProtection="0"/>
    <xf numFmtId="9" fontId="113" fillId="0" borderId="0" applyFont="0" applyFill="0" applyBorder="0" applyAlignment="0" applyProtection="0"/>
    <xf numFmtId="0" fontId="2" fillId="0" borderId="0"/>
    <xf numFmtId="0" fontId="2" fillId="0" borderId="0"/>
  </cellStyleXfs>
  <cellXfs count="2258">
    <xf numFmtId="0" fontId="0" fillId="0" borderId="0" xfId="0"/>
    <xf numFmtId="0" fontId="55" fillId="0" borderId="15" xfId="2858" applyFont="1" applyFill="1" applyBorder="1"/>
    <xf numFmtId="14" fontId="55" fillId="0" borderId="14" xfId="2858" applyNumberFormat="1" applyFont="1" applyFill="1" applyBorder="1" applyAlignment="1">
      <alignment horizontal="center"/>
    </xf>
    <xf numFmtId="0" fontId="55" fillId="0" borderId="0" xfId="2858" applyFont="1" applyFill="1" applyBorder="1" applyAlignment="1"/>
    <xf numFmtId="0" fontId="55" fillId="0" borderId="24" xfId="2858" applyNumberFormat="1" applyFont="1" applyFill="1" applyBorder="1" applyAlignment="1">
      <alignment horizontal="center"/>
    </xf>
    <xf numFmtId="0" fontId="55" fillId="0" borderId="0" xfId="2858" applyFont="1" applyFill="1" applyBorder="1" applyAlignment="1">
      <alignment horizontal="center" wrapText="1"/>
    </xf>
    <xf numFmtId="0" fontId="55" fillId="0" borderId="0" xfId="2858" applyFont="1" applyFill="1" applyAlignment="1">
      <alignment horizontal="center"/>
    </xf>
    <xf numFmtId="164" fontId="52" fillId="0" borderId="0" xfId="2858" applyNumberFormat="1" applyFont="1" applyFill="1" applyBorder="1"/>
    <xf numFmtId="42" fontId="55" fillId="0" borderId="0" xfId="2858" applyNumberFormat="1" applyFont="1" applyFill="1" applyBorder="1" applyAlignment="1"/>
    <xf numFmtId="0" fontId="55" fillId="0" borderId="0" xfId="2858" applyFont="1" applyFill="1" applyBorder="1" applyAlignment="1">
      <alignment horizontal="right" wrapText="1"/>
    </xf>
    <xf numFmtId="164" fontId="55" fillId="0" borderId="0" xfId="2858" applyNumberFormat="1" applyFont="1" applyFill="1" applyBorder="1"/>
    <xf numFmtId="14" fontId="55" fillId="0" borderId="0" xfId="2858" applyNumberFormat="1" applyFont="1" applyFill="1" applyBorder="1" applyAlignment="1"/>
    <xf numFmtId="0" fontId="55" fillId="0" borderId="32" xfId="2858" applyFont="1" applyFill="1" applyBorder="1" applyAlignment="1">
      <alignment wrapText="1"/>
    </xf>
    <xf numFmtId="0" fontId="52" fillId="0" borderId="61" xfId="2858" applyFont="1" applyFill="1" applyBorder="1" applyAlignment="1">
      <alignment horizontal="center"/>
    </xf>
    <xf numFmtId="42" fontId="55" fillId="0" borderId="0" xfId="2858" applyNumberFormat="1" applyFont="1" applyFill="1"/>
    <xf numFmtId="0" fontId="55" fillId="0" borderId="32" xfId="2858" applyFont="1" applyFill="1" applyBorder="1"/>
    <xf numFmtId="42" fontId="52" fillId="0" borderId="0" xfId="2858" applyNumberFormat="1" applyFont="1" applyFill="1" applyAlignment="1">
      <alignment horizontal="left"/>
    </xf>
    <xf numFmtId="0" fontId="52" fillId="0" borderId="0" xfId="2858" applyFont="1" applyFill="1" applyAlignment="1">
      <alignment horizontal="left"/>
    </xf>
    <xf numFmtId="42" fontId="52" fillId="0" borderId="0" xfId="2858" applyNumberFormat="1" applyFont="1" applyFill="1" applyBorder="1"/>
    <xf numFmtId="166" fontId="52" fillId="0" borderId="0" xfId="2858" applyNumberFormat="1" applyFont="1" applyFill="1" applyBorder="1" applyAlignment="1">
      <alignment horizontal="center" wrapText="1"/>
    </xf>
    <xf numFmtId="166" fontId="55" fillId="0" borderId="55" xfId="2858" quotePrefix="1" applyNumberFormat="1" applyFont="1" applyFill="1" applyBorder="1" applyAlignment="1">
      <alignment horizontal="center" vertical="center" wrapText="1"/>
    </xf>
    <xf numFmtId="166" fontId="55" fillId="0" borderId="21" xfId="2858" quotePrefix="1" applyNumberFormat="1" applyFont="1" applyFill="1" applyBorder="1" applyAlignment="1">
      <alignment horizontal="center" vertical="center" wrapText="1"/>
    </xf>
    <xf numFmtId="42" fontId="55" fillId="0" borderId="32" xfId="2858" applyNumberFormat="1" applyFont="1" applyFill="1" applyBorder="1" applyAlignment="1">
      <alignment vertical="center"/>
    </xf>
    <xf numFmtId="166" fontId="55" fillId="0" borderId="16" xfId="2858" quotePrefix="1" applyNumberFormat="1" applyFont="1" applyFill="1" applyBorder="1" applyAlignment="1">
      <alignment horizontal="center" vertical="center" wrapText="1"/>
    </xf>
    <xf numFmtId="0" fontId="55" fillId="0" borderId="16" xfId="2858" applyFont="1" applyFill="1" applyBorder="1"/>
    <xf numFmtId="0" fontId="55" fillId="0" borderId="0" xfId="2858" applyFont="1" applyFill="1" applyBorder="1" applyAlignment="1">
      <alignment horizontal="left" vertical="top"/>
    </xf>
    <xf numFmtId="164" fontId="0" fillId="0" borderId="0" xfId="0" applyNumberFormat="1" applyFill="1"/>
    <xf numFmtId="166" fontId="76" fillId="0" borderId="87" xfId="2660" applyNumberFormat="1" applyFont="1" applyFill="1" applyBorder="1"/>
    <xf numFmtId="166" fontId="76" fillId="0" borderId="48" xfId="2660" applyNumberFormat="1" applyFont="1" applyFill="1" applyBorder="1"/>
    <xf numFmtId="166" fontId="76" fillId="0" borderId="11" xfId="2660" applyNumberFormat="1" applyFont="1" applyFill="1" applyBorder="1"/>
    <xf numFmtId="166" fontId="74" fillId="0" borderId="87" xfId="2660" applyNumberFormat="1" applyFont="1" applyFill="1" applyBorder="1"/>
    <xf numFmtId="0" fontId="55" fillId="0" borderId="54" xfId="2858" applyFont="1" applyFill="1" applyBorder="1" applyAlignment="1">
      <alignment horizontal="left" wrapText="1"/>
    </xf>
    <xf numFmtId="42" fontId="55" fillId="0" borderId="39" xfId="2858" applyNumberFormat="1" applyFont="1" applyFill="1" applyBorder="1" applyAlignment="1">
      <alignment vertical="center"/>
    </xf>
    <xf numFmtId="0" fontId="55" fillId="0" borderId="25" xfId="2858" applyFont="1" applyFill="1" applyBorder="1" applyAlignment="1">
      <alignment horizontal="left" vertical="center" wrapText="1"/>
    </xf>
    <xf numFmtId="42" fontId="55" fillId="0" borderId="31" xfId="2858" applyNumberFormat="1" applyFont="1" applyFill="1" applyBorder="1" applyAlignment="1">
      <alignment vertical="center"/>
    </xf>
    <xf numFmtId="41" fontId="0" fillId="0" borderId="0" xfId="0" applyNumberFormat="1" applyFill="1"/>
    <xf numFmtId="14" fontId="55" fillId="0" borderId="60" xfId="2858" quotePrefix="1" applyNumberFormat="1" applyFont="1" applyFill="1" applyBorder="1" applyAlignment="1">
      <alignment horizontal="center" vertical="center" wrapText="1"/>
    </xf>
    <xf numFmtId="0" fontId="74" fillId="0" borderId="10" xfId="2818" applyFont="1" applyFill="1" applyBorder="1" applyAlignment="1" applyProtection="1">
      <alignment horizontal="center" wrapText="1"/>
      <protection locked="0"/>
    </xf>
    <xf numFmtId="0" fontId="74" fillId="0" borderId="36" xfId="2818" applyFont="1" applyFill="1" applyBorder="1" applyAlignment="1" applyProtection="1">
      <alignment horizontal="center" wrapText="1"/>
      <protection locked="0"/>
    </xf>
    <xf numFmtId="0" fontId="74" fillId="0" borderId="50" xfId="2818" applyFont="1" applyFill="1" applyBorder="1" applyAlignment="1" applyProtection="1">
      <alignment horizontal="center" wrapText="1"/>
      <protection locked="0"/>
    </xf>
    <xf numFmtId="165" fontId="74" fillId="0" borderId="10" xfId="2660" applyNumberFormat="1" applyFont="1" applyFill="1" applyBorder="1" applyAlignment="1" applyProtection="1">
      <alignment horizontal="center" wrapText="1"/>
      <protection locked="0"/>
    </xf>
    <xf numFmtId="0" fontId="75" fillId="0" borderId="30" xfId="2818" applyFont="1" applyFill="1" applyBorder="1" applyAlignment="1" applyProtection="1">
      <alignment horizontal="center" wrapText="1"/>
      <protection locked="0"/>
    </xf>
    <xf numFmtId="0" fontId="55" fillId="0" borderId="0" xfId="2858" applyFont="1" applyFill="1" applyBorder="1" applyAlignment="1" applyProtection="1">
      <alignment wrapText="1"/>
      <protection locked="0"/>
    </xf>
    <xf numFmtId="165" fontId="76" fillId="0" borderId="12" xfId="2660" applyNumberFormat="1" applyFont="1" applyFill="1" applyBorder="1"/>
    <xf numFmtId="165" fontId="76" fillId="0" borderId="13" xfId="2660" applyNumberFormat="1" applyFont="1" applyFill="1" applyBorder="1" applyAlignment="1">
      <alignment horizontal="center"/>
    </xf>
    <xf numFmtId="166" fontId="76" fillId="0" borderId="14" xfId="2660" applyNumberFormat="1" applyFont="1" applyFill="1" applyBorder="1"/>
    <xf numFmtId="0" fontId="55" fillId="0" borderId="14" xfId="2858" applyNumberFormat="1" applyFont="1" applyFill="1" applyBorder="1" applyAlignment="1">
      <alignment horizontal="center"/>
    </xf>
    <xf numFmtId="165" fontId="76" fillId="0" borderId="15" xfId="2660" applyNumberFormat="1" applyFont="1" applyFill="1" applyBorder="1"/>
    <xf numFmtId="0" fontId="55" fillId="0" borderId="50" xfId="2858" applyNumberFormat="1" applyFont="1" applyFill="1" applyBorder="1" applyAlignment="1">
      <alignment horizontal="center"/>
    </xf>
    <xf numFmtId="14" fontId="76" fillId="0" borderId="15" xfId="2818" applyNumberFormat="1" applyFont="1" applyFill="1" applyBorder="1" applyAlignment="1">
      <alignment horizontal="center" vertical="center"/>
    </xf>
    <xf numFmtId="0" fontId="76" fillId="0" borderId="15" xfId="2818" applyFont="1" applyFill="1" applyBorder="1" applyAlignment="1">
      <alignment vertical="center"/>
    </xf>
    <xf numFmtId="0" fontId="76" fillId="0" borderId="15" xfId="2818" applyFont="1" applyFill="1" applyBorder="1" applyAlignment="1">
      <alignment vertical="center" wrapText="1"/>
    </xf>
    <xf numFmtId="0" fontId="76" fillId="0" borderId="16" xfId="2818" applyFont="1" applyFill="1" applyBorder="1" applyAlignment="1">
      <alignment horizontal="center" vertical="center"/>
    </xf>
    <xf numFmtId="0" fontId="76" fillId="0" borderId="14" xfId="2818" applyFont="1" applyFill="1" applyBorder="1" applyAlignment="1">
      <alignment vertical="center"/>
    </xf>
    <xf numFmtId="165" fontId="76" fillId="0" borderId="15" xfId="2660" applyNumberFormat="1" applyFont="1" applyFill="1" applyBorder="1" applyAlignment="1">
      <alignment vertical="center"/>
    </xf>
    <xf numFmtId="14" fontId="76" fillId="0" borderId="17" xfId="2867" applyNumberFormat="1" applyFont="1" applyFill="1" applyBorder="1" applyAlignment="1">
      <alignment horizontal="right" vertical="center"/>
    </xf>
    <xf numFmtId="1" fontId="77" fillId="0" borderId="26" xfId="2867" applyNumberFormat="1" applyFont="1" applyFill="1" applyBorder="1" applyAlignment="1">
      <alignment horizontal="center" vertical="center"/>
    </xf>
    <xf numFmtId="0" fontId="76" fillId="0" borderId="16" xfId="2818" applyFont="1" applyFill="1" applyBorder="1" applyAlignment="1">
      <alignment horizontal="center" vertical="center" wrapText="1"/>
    </xf>
    <xf numFmtId="14" fontId="76" fillId="0" borderId="14" xfId="2818" applyNumberFormat="1" applyFont="1" applyFill="1" applyBorder="1" applyAlignment="1">
      <alignment horizontal="center" vertical="center"/>
    </xf>
    <xf numFmtId="1" fontId="77" fillId="0" borderId="18" xfId="2867" applyNumberFormat="1" applyFont="1" applyFill="1" applyBorder="1" applyAlignment="1">
      <alignment horizontal="center" vertical="center"/>
    </xf>
    <xf numFmtId="0" fontId="55" fillId="0" borderId="14" xfId="2858" applyNumberFormat="1" applyFont="1" applyFill="1" applyBorder="1" applyAlignment="1">
      <alignment horizontal="center" vertical="center"/>
    </xf>
    <xf numFmtId="166" fontId="76" fillId="0" borderId="14" xfId="2660" applyNumberFormat="1" applyFont="1" applyFill="1" applyBorder="1" applyAlignment="1">
      <alignment vertical="center"/>
    </xf>
    <xf numFmtId="1" fontId="77" fillId="0" borderId="26" xfId="2818" applyNumberFormat="1" applyFont="1" applyFill="1" applyBorder="1" applyAlignment="1">
      <alignment horizontal="center" vertical="center"/>
    </xf>
    <xf numFmtId="14" fontId="76" fillId="0" borderId="15" xfId="2867" applyNumberFormat="1" applyFont="1" applyFill="1" applyBorder="1" applyAlignment="1">
      <alignment horizontal="center" vertical="center"/>
    </xf>
    <xf numFmtId="0" fontId="76" fillId="0" borderId="15" xfId="2867" applyFont="1" applyFill="1" applyBorder="1" applyAlignment="1">
      <alignment vertical="center"/>
    </xf>
    <xf numFmtId="0" fontId="76" fillId="0" borderId="15" xfId="2867" applyFont="1" applyFill="1" applyBorder="1" applyAlignment="1">
      <alignment vertical="center" wrapText="1"/>
    </xf>
    <xf numFmtId="0" fontId="76" fillId="0" borderId="14" xfId="2867" applyFont="1" applyFill="1" applyBorder="1" applyAlignment="1">
      <alignment vertical="center"/>
    </xf>
    <xf numFmtId="0" fontId="76" fillId="0" borderId="16" xfId="2867" applyFont="1" applyFill="1" applyBorder="1" applyAlignment="1">
      <alignment horizontal="center" vertical="center"/>
    </xf>
    <xf numFmtId="14" fontId="76" fillId="0" borderId="15" xfId="2885" applyNumberFormat="1" applyFont="1" applyFill="1" applyBorder="1" applyAlignment="1">
      <alignment horizontal="center" vertical="center"/>
    </xf>
    <xf numFmtId="0" fontId="76" fillId="0" borderId="15" xfId="2885" applyFont="1" applyFill="1" applyBorder="1" applyAlignment="1">
      <alignment vertical="center" wrapText="1"/>
    </xf>
    <xf numFmtId="0" fontId="76" fillId="0" borderId="14" xfId="2885" applyFont="1" applyFill="1" applyBorder="1" applyAlignment="1">
      <alignment vertical="center"/>
    </xf>
    <xf numFmtId="0" fontId="76" fillId="0" borderId="16" xfId="2885" applyFont="1" applyFill="1" applyBorder="1" applyAlignment="1">
      <alignment horizontal="center" vertical="center"/>
    </xf>
    <xf numFmtId="0" fontId="76" fillId="0" borderId="16" xfId="2818" applyFont="1" applyFill="1" applyBorder="1" applyAlignment="1" applyProtection="1">
      <alignment horizontal="center" vertical="center" wrapText="1"/>
      <protection locked="0"/>
    </xf>
    <xf numFmtId="14" fontId="76" fillId="0" borderId="14" xfId="2885" applyNumberFormat="1" applyFont="1" applyFill="1" applyBorder="1" applyAlignment="1">
      <alignment horizontal="center" vertical="center"/>
    </xf>
    <xf numFmtId="1" fontId="77" fillId="0" borderId="18" xfId="2885" applyNumberFormat="1" applyFont="1" applyFill="1" applyBorder="1" applyAlignment="1">
      <alignment horizontal="center" vertical="center"/>
    </xf>
    <xf numFmtId="0" fontId="55" fillId="0" borderId="26" xfId="2858" applyFont="1" applyFill="1" applyBorder="1" applyAlignment="1">
      <alignment horizontal="center" vertical="center"/>
    </xf>
    <xf numFmtId="0" fontId="78" fillId="0" borderId="0" xfId="2858" applyFont="1" applyFill="1" applyBorder="1"/>
    <xf numFmtId="0" fontId="55" fillId="0" borderId="15" xfId="2858" applyFont="1" applyFill="1" applyBorder="1" applyAlignment="1">
      <alignment wrapText="1"/>
    </xf>
    <xf numFmtId="165" fontId="55" fillId="0" borderId="15" xfId="2660" applyNumberFormat="1" applyFont="1" applyFill="1" applyBorder="1"/>
    <xf numFmtId="14" fontId="76" fillId="0" borderId="15" xfId="2893" applyNumberFormat="1" applyFont="1" applyFill="1" applyBorder="1" applyAlignment="1">
      <alignment horizontal="center" vertical="center"/>
    </xf>
    <xf numFmtId="0" fontId="76" fillId="0" borderId="15" xfId="2901" applyFont="1" applyFill="1" applyBorder="1" applyAlignment="1">
      <alignment vertical="center"/>
    </xf>
    <xf numFmtId="0" fontId="76" fillId="0" borderId="15" xfId="2901" applyFont="1" applyFill="1" applyBorder="1" applyAlignment="1">
      <alignment vertical="center" wrapText="1"/>
    </xf>
    <xf numFmtId="165" fontId="55" fillId="0" borderId="15" xfId="2660" applyNumberFormat="1" applyFont="1" applyFill="1" applyBorder="1" applyAlignment="1">
      <alignment vertical="center"/>
    </xf>
    <xf numFmtId="0" fontId="76" fillId="0" borderId="16" xfId="2893" applyFont="1" applyFill="1" applyBorder="1" applyAlignment="1">
      <alignment horizontal="center" vertical="center"/>
    </xf>
    <xf numFmtId="15" fontId="55" fillId="0" borderId="15" xfId="2858" applyNumberFormat="1" applyFont="1" applyFill="1" applyBorder="1"/>
    <xf numFmtId="15" fontId="55" fillId="0" borderId="15" xfId="2858" applyNumberFormat="1" applyFont="1" applyFill="1" applyBorder="1" applyAlignment="1">
      <alignment wrapText="1"/>
    </xf>
    <xf numFmtId="15" fontId="55" fillId="0" borderId="16" xfId="2858" applyNumberFormat="1" applyFont="1" applyFill="1" applyBorder="1" applyAlignment="1">
      <alignment horizontal="center"/>
    </xf>
    <xf numFmtId="15" fontId="55" fillId="0" borderId="0" xfId="2858" applyNumberFormat="1" applyFont="1" applyFill="1" applyBorder="1"/>
    <xf numFmtId="15" fontId="55" fillId="0" borderId="50" xfId="2858" applyNumberFormat="1" applyFont="1" applyFill="1" applyBorder="1" applyAlignment="1">
      <alignment vertical="center"/>
    </xf>
    <xf numFmtId="1" fontId="79" fillId="0" borderId="18" xfId="2858" applyNumberFormat="1" applyFont="1" applyFill="1" applyBorder="1" applyAlignment="1">
      <alignment horizontal="center"/>
    </xf>
    <xf numFmtId="15" fontId="55" fillId="0" borderId="15" xfId="2858" applyNumberFormat="1" applyFont="1" applyFill="1" applyBorder="1" applyAlignment="1">
      <alignment vertical="center" wrapText="1"/>
    </xf>
    <xf numFmtId="15" fontId="55" fillId="0" borderId="14" xfId="2858" applyNumberFormat="1" applyFont="1" applyFill="1" applyBorder="1" applyAlignment="1">
      <alignment vertical="center"/>
    </xf>
    <xf numFmtId="15" fontId="55" fillId="0" borderId="16" xfId="2858" applyNumberFormat="1" applyFont="1" applyFill="1" applyBorder="1" applyAlignment="1">
      <alignment horizontal="center" vertical="center"/>
    </xf>
    <xf numFmtId="1" fontId="79" fillId="0" borderId="26" xfId="2858" applyNumberFormat="1" applyFont="1" applyFill="1" applyBorder="1" applyAlignment="1">
      <alignment horizontal="center" vertical="center"/>
    </xf>
    <xf numFmtId="1" fontId="79" fillId="0" borderId="18" xfId="2858" applyNumberFormat="1" applyFont="1" applyFill="1" applyBorder="1" applyAlignment="1">
      <alignment horizontal="center" vertical="center"/>
    </xf>
    <xf numFmtId="49" fontId="76" fillId="0" borderId="15" xfId="2808" applyNumberFormat="1" applyFont="1" applyFill="1" applyBorder="1" applyAlignment="1">
      <alignment vertical="center" wrapText="1"/>
    </xf>
    <xf numFmtId="49" fontId="76" fillId="0" borderId="15" xfId="2813" applyNumberFormat="1" applyFont="1" applyFill="1" applyBorder="1" applyAlignment="1">
      <alignment vertical="center" wrapText="1"/>
    </xf>
    <xf numFmtId="49" fontId="76" fillId="0" borderId="16" xfId="2813" applyNumberFormat="1" applyFont="1" applyFill="1" applyBorder="1" applyAlignment="1">
      <alignment horizontal="center" vertical="center"/>
    </xf>
    <xf numFmtId="49" fontId="76" fillId="0" borderId="14" xfId="2813" applyNumberFormat="1" applyFont="1" applyFill="1" applyBorder="1" applyAlignment="1">
      <alignment vertical="center"/>
    </xf>
    <xf numFmtId="0" fontId="55" fillId="0" borderId="16" xfId="2858" applyFont="1" applyFill="1" applyBorder="1" applyAlignment="1">
      <alignment horizontal="center"/>
    </xf>
    <xf numFmtId="0" fontId="55" fillId="0" borderId="0" xfId="2858" applyFont="1" applyFill="1" applyBorder="1" applyAlignment="1">
      <alignment vertical="center"/>
    </xf>
    <xf numFmtId="14" fontId="55" fillId="0" borderId="17" xfId="2858" applyNumberFormat="1" applyFont="1" applyFill="1" applyBorder="1" applyAlignment="1">
      <alignment horizontal="center"/>
    </xf>
    <xf numFmtId="0" fontId="55" fillId="0" borderId="16" xfId="2858" applyFont="1" applyFill="1" applyBorder="1" applyAlignment="1">
      <alignment horizontal="center" vertical="center" wrapText="1"/>
    </xf>
    <xf numFmtId="49" fontId="76" fillId="0" borderId="14" xfId="2813" applyNumberFormat="1" applyFont="1" applyFill="1" applyBorder="1" applyAlignment="1">
      <alignment horizontal="left" vertical="center" wrapText="1"/>
    </xf>
    <xf numFmtId="14" fontId="55" fillId="0" borderId="17" xfId="2858" applyNumberFormat="1" applyFont="1" applyFill="1" applyBorder="1" applyAlignment="1">
      <alignment horizontal="center" vertical="center"/>
    </xf>
    <xf numFmtId="14" fontId="55" fillId="0" borderId="18" xfId="2858" applyNumberFormat="1" applyFont="1" applyFill="1" applyBorder="1" applyAlignment="1">
      <alignment horizontal="center" vertical="center" wrapText="1"/>
    </xf>
    <xf numFmtId="15" fontId="55" fillId="0" borderId="21" xfId="2858" applyNumberFormat="1" applyFont="1" applyFill="1" applyBorder="1" applyAlignment="1">
      <alignment horizontal="center"/>
    </xf>
    <xf numFmtId="0" fontId="76" fillId="0" borderId="14" xfId="2818" applyFont="1" applyFill="1" applyBorder="1" applyAlignment="1" applyProtection="1">
      <alignment horizontal="center" vertical="center" wrapText="1"/>
      <protection locked="0"/>
    </xf>
    <xf numFmtId="0" fontId="76" fillId="0" borderId="26" xfId="2818" applyFont="1" applyFill="1" applyBorder="1" applyAlignment="1" applyProtection="1">
      <alignment horizontal="center" vertical="center" wrapText="1"/>
      <protection locked="0"/>
    </xf>
    <xf numFmtId="0" fontId="55" fillId="0" borderId="19" xfId="2858" applyNumberFormat="1" applyFont="1" applyFill="1" applyBorder="1" applyAlignment="1">
      <alignment horizontal="center"/>
    </xf>
    <xf numFmtId="0" fontId="55" fillId="0" borderId="10" xfId="2858" applyFont="1" applyFill="1" applyBorder="1" applyAlignment="1">
      <alignment horizontal="center"/>
    </xf>
    <xf numFmtId="15" fontId="55" fillId="0" borderId="36" xfId="2858" applyNumberFormat="1" applyFont="1" applyFill="1" applyBorder="1" applyAlignment="1">
      <alignment horizontal="center"/>
    </xf>
    <xf numFmtId="1" fontId="79" fillId="0" borderId="35" xfId="2858" applyNumberFormat="1" applyFont="1" applyFill="1" applyBorder="1" applyAlignment="1">
      <alignment horizontal="center"/>
    </xf>
    <xf numFmtId="1" fontId="79" fillId="0" borderId="38" xfId="2858" applyNumberFormat="1" applyFont="1" applyFill="1" applyBorder="1" applyAlignment="1">
      <alignment horizontal="center" vertical="center"/>
    </xf>
    <xf numFmtId="0" fontId="76" fillId="0" borderId="50" xfId="2818" applyFont="1" applyFill="1" applyBorder="1" applyAlignment="1" applyProtection="1">
      <alignment horizontal="center" vertical="center" wrapText="1"/>
      <protection locked="0"/>
    </xf>
    <xf numFmtId="0" fontId="76" fillId="0" borderId="38" xfId="2818" applyFont="1" applyFill="1" applyBorder="1" applyAlignment="1" applyProtection="1">
      <alignment horizontal="center" vertical="center" wrapText="1"/>
      <protection locked="0"/>
    </xf>
    <xf numFmtId="49" fontId="76" fillId="0" borderId="18" xfId="2813" applyNumberFormat="1" applyFont="1" applyFill="1" applyBorder="1" applyAlignment="1">
      <alignment horizontal="left" vertical="center" wrapText="1"/>
    </xf>
    <xf numFmtId="14" fontId="55" fillId="0" borderId="10" xfId="2858" applyNumberFormat="1" applyFont="1" applyFill="1" applyBorder="1" applyAlignment="1">
      <alignment horizontal="center"/>
    </xf>
    <xf numFmtId="0" fontId="55" fillId="0" borderId="41" xfId="2858" applyFont="1" applyFill="1" applyBorder="1" applyAlignment="1">
      <alignment vertical="center"/>
    </xf>
    <xf numFmtId="49" fontId="76" fillId="0" borderId="23" xfId="2813" applyNumberFormat="1" applyFont="1" applyFill="1" applyBorder="1" applyAlignment="1">
      <alignment horizontal="left" vertical="center" wrapText="1"/>
    </xf>
    <xf numFmtId="42" fontId="55" fillId="0" borderId="15" xfId="2660" applyNumberFormat="1" applyFont="1" applyFill="1" applyBorder="1" applyAlignment="1">
      <alignment vertical="center"/>
    </xf>
    <xf numFmtId="164" fontId="55" fillId="0" borderId="26" xfId="2659" applyNumberFormat="1" applyFont="1" applyFill="1" applyBorder="1"/>
    <xf numFmtId="49" fontId="55" fillId="0" borderId="15" xfId="0" applyNumberFormat="1" applyFont="1" applyFill="1" applyBorder="1" applyAlignment="1"/>
    <xf numFmtId="0" fontId="55" fillId="0" borderId="17" xfId="2858" applyFont="1" applyFill="1" applyBorder="1" applyAlignment="1">
      <alignment horizontal="center"/>
    </xf>
    <xf numFmtId="164" fontId="55" fillId="0" borderId="18" xfId="2659" applyNumberFormat="1" applyFont="1" applyFill="1" applyBorder="1"/>
    <xf numFmtId="49" fontId="55" fillId="0" borderId="15" xfId="0" applyNumberFormat="1" applyFont="1" applyFill="1" applyBorder="1" applyAlignment="1">
      <alignment vertical="center"/>
    </xf>
    <xf numFmtId="49" fontId="55" fillId="0" borderId="54" xfId="0" applyNumberFormat="1" applyFont="1" applyFill="1" applyBorder="1" applyAlignment="1"/>
    <xf numFmtId="0" fontId="55" fillId="0" borderId="20" xfId="2858" applyFont="1" applyFill="1" applyBorder="1" applyAlignment="1">
      <alignment horizontal="center"/>
    </xf>
    <xf numFmtId="164" fontId="55" fillId="0" borderId="71" xfId="2659" applyNumberFormat="1" applyFont="1" applyFill="1" applyBorder="1"/>
    <xf numFmtId="164" fontId="55" fillId="0" borderId="23" xfId="2659" applyNumberFormat="1" applyFont="1" applyFill="1" applyBorder="1"/>
    <xf numFmtId="0" fontId="55" fillId="0" borderId="21" xfId="2858" applyFont="1" applyFill="1" applyBorder="1" applyAlignment="1">
      <alignment horizontal="center" wrapText="1"/>
    </xf>
    <xf numFmtId="1" fontId="79" fillId="0" borderId="23" xfId="2858" applyNumberFormat="1" applyFont="1" applyFill="1" applyBorder="1" applyAlignment="1">
      <alignment horizontal="center"/>
    </xf>
    <xf numFmtId="0" fontId="55" fillId="0" borderId="37" xfId="2858" applyFont="1" applyFill="1" applyBorder="1" applyAlignment="1">
      <alignment horizontal="center"/>
    </xf>
    <xf numFmtId="164" fontId="55" fillId="0" borderId="38" xfId="2659" applyNumberFormat="1" applyFont="1" applyFill="1" applyBorder="1"/>
    <xf numFmtId="164" fontId="55" fillId="0" borderId="35" xfId="2659" applyNumberFormat="1" applyFont="1" applyFill="1" applyBorder="1"/>
    <xf numFmtId="0" fontId="55" fillId="0" borderId="16" xfId="2858" applyFont="1" applyFill="1" applyBorder="1" applyAlignment="1" applyProtection="1">
      <alignment horizontal="center"/>
    </xf>
    <xf numFmtId="164" fontId="55" fillId="0" borderId="16" xfId="2659" applyNumberFormat="1" applyFont="1" applyFill="1" applyBorder="1"/>
    <xf numFmtId="42" fontId="55" fillId="0" borderId="16" xfId="2858" applyNumberFormat="1" applyFont="1" applyFill="1" applyBorder="1"/>
    <xf numFmtId="165" fontId="55" fillId="0" borderId="54" xfId="2660" applyNumberFormat="1" applyFont="1" applyFill="1" applyBorder="1"/>
    <xf numFmtId="0" fontId="55" fillId="0" borderId="21" xfId="2858" applyFont="1" applyFill="1" applyBorder="1" applyAlignment="1" applyProtection="1">
      <alignment horizontal="center"/>
    </xf>
    <xf numFmtId="164" fontId="55" fillId="0" borderId="21" xfId="2659" applyNumberFormat="1" applyFont="1" applyFill="1" applyBorder="1"/>
    <xf numFmtId="0" fontId="55" fillId="0" borderId="16" xfId="2858" applyFont="1" applyFill="1" applyBorder="1" applyAlignment="1" applyProtection="1">
      <alignment horizontal="center" vertical="center"/>
    </xf>
    <xf numFmtId="49" fontId="55" fillId="0" borderId="25" xfId="0" applyNumberFormat="1" applyFont="1" applyFill="1" applyBorder="1" applyAlignment="1"/>
    <xf numFmtId="0" fontId="55" fillId="0" borderId="25" xfId="2858" applyFont="1" applyFill="1" applyBorder="1" applyAlignment="1">
      <alignment wrapText="1"/>
    </xf>
    <xf numFmtId="0" fontId="55" fillId="0" borderId="55" xfId="2858" applyFont="1" applyFill="1" applyBorder="1" applyAlignment="1">
      <alignment horizontal="center"/>
    </xf>
    <xf numFmtId="165" fontId="55" fillId="0" borderId="25" xfId="2660" applyNumberFormat="1" applyFont="1" applyFill="1" applyBorder="1"/>
    <xf numFmtId="0" fontId="55" fillId="0" borderId="55" xfId="2858" applyFont="1" applyFill="1" applyBorder="1" applyAlignment="1" applyProtection="1">
      <alignment horizontal="center"/>
    </xf>
    <xf numFmtId="0" fontId="55" fillId="0" borderId="55" xfId="2858" applyFont="1" applyFill="1" applyBorder="1" applyAlignment="1">
      <alignment horizontal="center" wrapText="1"/>
    </xf>
    <xf numFmtId="0" fontId="55" fillId="0" borderId="34" xfId="2858" applyFont="1" applyFill="1" applyBorder="1" applyAlignment="1">
      <alignment horizontal="center" wrapText="1"/>
    </xf>
    <xf numFmtId="1" fontId="79" fillId="0" borderId="56" xfId="2858" applyNumberFormat="1" applyFont="1" applyFill="1" applyBorder="1" applyAlignment="1">
      <alignment horizontal="center"/>
    </xf>
    <xf numFmtId="14" fontId="55" fillId="0" borderId="0" xfId="2858" applyNumberFormat="1" applyFont="1" applyFill="1" applyBorder="1" applyAlignment="1">
      <alignment horizontal="center"/>
    </xf>
    <xf numFmtId="49" fontId="55" fillId="0" borderId="0" xfId="0" applyNumberFormat="1" applyFont="1" applyFill="1" applyBorder="1" applyAlignment="1"/>
    <xf numFmtId="165" fontId="55" fillId="0" borderId="0" xfId="2660" applyNumberFormat="1" applyFont="1" applyFill="1" applyBorder="1"/>
    <xf numFmtId="1" fontId="79" fillId="0" borderId="0" xfId="2858" applyNumberFormat="1" applyFont="1" applyFill="1" applyBorder="1" applyAlignment="1">
      <alignment horizontal="center"/>
    </xf>
    <xf numFmtId="164" fontId="55" fillId="0" borderId="0" xfId="2659" applyNumberFormat="1" applyFont="1" applyFill="1" applyBorder="1"/>
    <xf numFmtId="42" fontId="55" fillId="0" borderId="0" xfId="2858" applyNumberFormat="1" applyFont="1" applyFill="1" applyBorder="1"/>
    <xf numFmtId="0" fontId="55" fillId="0" borderId="0" xfId="2858" applyFont="1" applyFill="1" applyBorder="1" applyAlignment="1">
      <alignment horizontal="right"/>
    </xf>
    <xf numFmtId="164" fontId="55" fillId="0" borderId="0" xfId="2858" applyNumberFormat="1" applyFont="1" applyFill="1"/>
    <xf numFmtId="41" fontId="55" fillId="0" borderId="0" xfId="2858" applyNumberFormat="1" applyFont="1" applyFill="1"/>
    <xf numFmtId="0" fontId="52" fillId="0" borderId="25" xfId="2858" applyFont="1" applyFill="1" applyBorder="1"/>
    <xf numFmtId="0" fontId="52" fillId="0" borderId="25" xfId="2858" applyFont="1" applyFill="1" applyBorder="1" applyAlignment="1">
      <alignment horizontal="center"/>
    </xf>
    <xf numFmtId="0" fontId="52" fillId="0" borderId="24" xfId="2858" applyFont="1" applyFill="1" applyBorder="1" applyAlignment="1">
      <alignment horizontal="center"/>
    </xf>
    <xf numFmtId="0" fontId="52" fillId="0" borderId="57" xfId="2858" applyFont="1" applyFill="1" applyBorder="1" applyAlignment="1">
      <alignment horizontal="center"/>
    </xf>
    <xf numFmtId="14" fontId="55" fillId="0" borderId="19" xfId="2858" applyNumberFormat="1" applyFont="1" applyFill="1" applyBorder="1" applyAlignment="1">
      <alignment horizontal="center"/>
    </xf>
    <xf numFmtId="42" fontId="55" fillId="0" borderId="21" xfId="2858" applyNumberFormat="1" applyFont="1" applyFill="1" applyBorder="1"/>
    <xf numFmtId="42" fontId="55" fillId="0" borderId="55" xfId="2858" applyNumberFormat="1" applyFont="1" applyFill="1" applyBorder="1"/>
    <xf numFmtId="42" fontId="55" fillId="0" borderId="87" xfId="2858" applyNumberFormat="1" applyFont="1" applyFill="1" applyBorder="1"/>
    <xf numFmtId="42" fontId="52" fillId="0" borderId="0" xfId="2659" applyNumberFormat="1" applyFont="1" applyFill="1" applyBorder="1"/>
    <xf numFmtId="1" fontId="77" fillId="0" borderId="18" xfId="2818" applyNumberFormat="1" applyFont="1" applyFill="1" applyBorder="1" applyAlignment="1">
      <alignment horizontal="center" vertical="center"/>
    </xf>
    <xf numFmtId="14" fontId="55" fillId="0" borderId="54" xfId="2858" applyNumberFormat="1" applyFont="1" applyFill="1" applyBorder="1" applyAlignment="1">
      <alignment horizontal="center"/>
    </xf>
    <xf numFmtId="0" fontId="55" fillId="0" borderId="23" xfId="2858" applyFont="1" applyFill="1" applyBorder="1" applyAlignment="1">
      <alignment horizontal="center" vertical="center" wrapText="1"/>
    </xf>
    <xf numFmtId="42" fontId="55" fillId="0" borderId="15" xfId="2858" applyNumberFormat="1" applyFont="1" applyFill="1" applyBorder="1" applyAlignment="1">
      <alignment horizontal="center" vertical="center" wrapText="1"/>
    </xf>
    <xf numFmtId="14" fontId="55" fillId="0" borderId="17" xfId="2858" quotePrefix="1" applyNumberFormat="1" applyFont="1" applyFill="1" applyBorder="1" applyAlignment="1">
      <alignment horizontal="center" vertical="center" wrapText="1"/>
    </xf>
    <xf numFmtId="42" fontId="55" fillId="0" borderId="33" xfId="2858" applyNumberFormat="1" applyFont="1" applyFill="1" applyBorder="1" applyAlignment="1">
      <alignment vertical="center" wrapText="1"/>
    </xf>
    <xf numFmtId="166" fontId="76" fillId="0" borderId="21" xfId="2660" quotePrefix="1" applyNumberFormat="1" applyFont="1" applyFill="1" applyBorder="1" applyAlignment="1">
      <alignment horizontal="center" vertical="center"/>
    </xf>
    <xf numFmtId="0" fontId="55" fillId="0" borderId="60" xfId="2858" quotePrefix="1" applyFont="1" applyFill="1" applyBorder="1" applyAlignment="1">
      <alignment horizontal="center" vertical="center" wrapText="1"/>
    </xf>
    <xf numFmtId="14" fontId="55" fillId="0" borderId="25" xfId="2858" applyNumberFormat="1" applyFont="1" applyFill="1" applyBorder="1" applyAlignment="1">
      <alignment horizontal="left" vertical="center" wrapText="1"/>
    </xf>
    <xf numFmtId="42" fontId="55" fillId="0" borderId="43" xfId="2858" applyNumberFormat="1" applyFont="1" applyFill="1" applyBorder="1" applyAlignment="1">
      <alignment vertical="center"/>
    </xf>
    <xf numFmtId="166" fontId="76" fillId="0" borderId="49" xfId="2660" quotePrefix="1" applyNumberFormat="1" applyFont="1" applyFill="1" applyBorder="1" applyAlignment="1">
      <alignment horizontal="center" vertical="center"/>
    </xf>
    <xf numFmtId="0" fontId="55" fillId="0" borderId="54" xfId="2858" applyFont="1" applyFill="1" applyBorder="1" applyAlignment="1">
      <alignment vertical="top" wrapText="1"/>
    </xf>
    <xf numFmtId="14" fontId="55" fillId="0" borderId="54" xfId="2858" applyNumberFormat="1" applyFont="1" applyFill="1" applyBorder="1" applyAlignment="1">
      <alignment vertical="center" wrapText="1"/>
    </xf>
    <xf numFmtId="0" fontId="55" fillId="0" borderId="15" xfId="2858" applyFont="1" applyFill="1" applyBorder="1" applyAlignment="1">
      <alignment vertical="top" wrapText="1"/>
    </xf>
    <xf numFmtId="14" fontId="55" fillId="0" borderId="15" xfId="2858" applyNumberFormat="1" applyFont="1" applyFill="1" applyBorder="1" applyAlignment="1">
      <alignment vertical="center" wrapText="1"/>
    </xf>
    <xf numFmtId="0" fontId="55" fillId="0" borderId="15" xfId="2858" quotePrefix="1" applyFont="1" applyFill="1" applyBorder="1" applyAlignment="1">
      <alignment horizontal="center" vertical="center" wrapText="1"/>
    </xf>
    <xf numFmtId="166" fontId="76" fillId="0" borderId="16" xfId="2660" quotePrefix="1" applyNumberFormat="1" applyFont="1" applyFill="1" applyBorder="1" applyAlignment="1">
      <alignment horizontal="center" vertical="center"/>
    </xf>
    <xf numFmtId="0" fontId="55" fillId="0" borderId="14" xfId="2858" applyFont="1" applyFill="1" applyBorder="1" applyAlignment="1">
      <alignment horizontal="center" vertical="center" wrapText="1"/>
    </xf>
    <xf numFmtId="0" fontId="55" fillId="0" borderId="40" xfId="2858" applyFont="1" applyFill="1" applyBorder="1" applyAlignment="1">
      <alignment vertical="center" wrapText="1"/>
    </xf>
    <xf numFmtId="14" fontId="55" fillId="0" borderId="40" xfId="2858" applyNumberFormat="1" applyFont="1" applyFill="1" applyBorder="1" applyAlignment="1">
      <alignment vertical="center" wrapText="1"/>
    </xf>
    <xf numFmtId="14" fontId="55" fillId="0" borderId="25" xfId="2858" applyNumberFormat="1" applyFont="1" applyFill="1" applyBorder="1" applyAlignment="1">
      <alignment vertical="center" wrapText="1"/>
    </xf>
    <xf numFmtId="0" fontId="55" fillId="0" borderId="25" xfId="2858" quotePrefix="1" applyFont="1" applyFill="1" applyBorder="1" applyAlignment="1">
      <alignment horizontal="center" vertical="center" wrapText="1"/>
    </xf>
    <xf numFmtId="166" fontId="76" fillId="0" borderId="55" xfId="2660" quotePrefix="1" applyNumberFormat="1" applyFont="1" applyFill="1" applyBorder="1" applyAlignment="1">
      <alignment horizontal="center" vertical="center"/>
    </xf>
    <xf numFmtId="14" fontId="55" fillId="0" borderId="28" xfId="2858" quotePrefix="1" applyNumberFormat="1" applyFont="1" applyFill="1" applyBorder="1" applyAlignment="1">
      <alignment horizontal="center" vertical="center" wrapText="1"/>
    </xf>
    <xf numFmtId="42" fontId="55" fillId="0" borderId="54" xfId="2858" quotePrefix="1" applyNumberFormat="1" applyFont="1" applyFill="1" applyBorder="1" applyAlignment="1">
      <alignment horizontal="right" vertical="center"/>
    </xf>
    <xf numFmtId="0" fontId="55" fillId="0" borderId="33" xfId="2858" quotePrefix="1" applyFont="1" applyFill="1" applyBorder="1" applyAlignment="1">
      <alignment horizontal="center" vertical="center" wrapText="1"/>
    </xf>
    <xf numFmtId="0" fontId="55" fillId="0" borderId="17" xfId="2858" quotePrefix="1" applyFont="1" applyFill="1" applyBorder="1" applyAlignment="1">
      <alignment horizontal="center" vertical="center" wrapText="1"/>
    </xf>
    <xf numFmtId="166" fontId="55" fillId="0" borderId="16" xfId="2858" applyNumberFormat="1" applyFont="1" applyFill="1" applyBorder="1" applyAlignment="1">
      <alignment horizontal="center" vertical="center" wrapText="1"/>
    </xf>
    <xf numFmtId="0" fontId="55" fillId="0" borderId="30" xfId="2858" applyFont="1" applyFill="1" applyBorder="1" applyAlignment="1">
      <alignment horizontal="center" vertical="top" wrapText="1"/>
    </xf>
    <xf numFmtId="0" fontId="76" fillId="0" borderId="14" xfId="2867" applyFont="1" applyFill="1" applyBorder="1" applyAlignment="1">
      <alignment vertical="center" wrapText="1"/>
    </xf>
    <xf numFmtId="14" fontId="76" fillId="0" borderId="14" xfId="2867" applyNumberFormat="1" applyFont="1" applyFill="1" applyBorder="1" applyAlignment="1">
      <alignment horizontal="center" vertical="center"/>
    </xf>
    <xf numFmtId="0" fontId="55" fillId="0" borderId="0" xfId="2858" applyFont="1" applyFill="1" applyAlignment="1">
      <alignment vertical="center"/>
    </xf>
    <xf numFmtId="0" fontId="55" fillId="0" borderId="16" xfId="2858" applyFont="1" applyFill="1" applyBorder="1" applyAlignment="1">
      <alignment wrapText="1"/>
    </xf>
    <xf numFmtId="0" fontId="52" fillId="0" borderId="55" xfId="2858" applyNumberFormat="1" applyFont="1" applyFill="1" applyBorder="1" applyAlignment="1" applyProtection="1">
      <alignment horizontal="center" wrapText="1"/>
      <protection locked="0"/>
    </xf>
    <xf numFmtId="0" fontId="76" fillId="0" borderId="47" xfId="2660" applyNumberFormat="1" applyFont="1" applyFill="1" applyBorder="1" applyAlignment="1">
      <alignment horizontal="center" vertical="center"/>
    </xf>
    <xf numFmtId="165" fontId="76" fillId="0" borderId="0" xfId="2660" applyNumberFormat="1" applyFont="1" applyFill="1" applyBorder="1"/>
    <xf numFmtId="42" fontId="76" fillId="0" borderId="0" xfId="2660" applyNumberFormat="1" applyFont="1" applyFill="1" applyBorder="1" applyAlignment="1">
      <alignment horizontal="center" vertical="center"/>
    </xf>
    <xf numFmtId="42" fontId="76" fillId="0" borderId="0" xfId="2660" applyNumberFormat="1" applyFont="1" applyFill="1" applyBorder="1" applyAlignment="1" applyProtection="1">
      <alignment horizontal="center" wrapText="1"/>
      <protection locked="0"/>
    </xf>
    <xf numFmtId="165" fontId="52" fillId="0" borderId="0" xfId="2660" applyNumberFormat="1" applyFont="1" applyFill="1" applyBorder="1"/>
    <xf numFmtId="165" fontId="52" fillId="0" borderId="0" xfId="2660" applyNumberFormat="1" applyFont="1" applyFill="1" applyBorder="1" applyAlignment="1">
      <alignment wrapText="1"/>
    </xf>
    <xf numFmtId="165" fontId="52" fillId="0" borderId="0" xfId="2660" applyNumberFormat="1" applyFont="1" applyFill="1" applyBorder="1" applyAlignment="1"/>
    <xf numFmtId="42" fontId="55" fillId="0" borderId="0" xfId="2858" applyNumberFormat="1" applyFont="1" applyFill="1" applyBorder="1" applyAlignment="1">
      <alignment horizontal="center"/>
    </xf>
    <xf numFmtId="42" fontId="55" fillId="0" borderId="0" xfId="2858" applyNumberFormat="1" applyFont="1" applyFill="1" applyBorder="1" applyAlignment="1">
      <alignment horizontal="right"/>
    </xf>
    <xf numFmtId="42" fontId="52" fillId="0" borderId="0" xfId="2858" applyNumberFormat="1" applyFont="1" applyFill="1" applyBorder="1" applyAlignment="1">
      <alignment horizontal="center" wrapText="1"/>
    </xf>
    <xf numFmtId="165" fontId="52" fillId="0" borderId="0" xfId="2858" applyNumberFormat="1" applyFont="1" applyFill="1" applyBorder="1" applyAlignment="1">
      <alignment horizontal="left"/>
    </xf>
    <xf numFmtId="42" fontId="79" fillId="0" borderId="0" xfId="2858" applyNumberFormat="1" applyFont="1" applyFill="1" applyBorder="1" applyAlignment="1">
      <alignment horizontal="center"/>
    </xf>
    <xf numFmtId="42" fontId="55" fillId="0" borderId="0" xfId="2858" applyNumberFormat="1" applyFont="1" applyFill="1" applyBorder="1" applyAlignment="1">
      <alignment horizontal="center" wrapText="1"/>
    </xf>
    <xf numFmtId="14" fontId="55" fillId="0" borderId="0" xfId="2858" applyNumberFormat="1" applyFont="1" applyFill="1" applyBorder="1" applyAlignment="1">
      <alignment vertical="top"/>
    </xf>
    <xf numFmtId="14" fontId="55" fillId="0" borderId="0" xfId="2858" applyNumberFormat="1" applyFont="1" applyFill="1" applyBorder="1" applyAlignment="1">
      <alignment wrapText="1"/>
    </xf>
    <xf numFmtId="14" fontId="55" fillId="0" borderId="0" xfId="2858" applyNumberFormat="1" applyFont="1" applyFill="1" applyBorder="1" applyAlignment="1">
      <alignment horizontal="center" wrapText="1"/>
    </xf>
    <xf numFmtId="0" fontId="0" fillId="0" borderId="0" xfId="0" applyFill="1" applyAlignment="1">
      <alignment horizontal="center"/>
    </xf>
    <xf numFmtId="44" fontId="55" fillId="0" borderId="0" xfId="2858" applyNumberFormat="1" applyFont="1" applyFill="1"/>
    <xf numFmtId="42" fontId="52" fillId="0" borderId="55" xfId="2858" applyNumberFormat="1" applyFont="1" applyFill="1" applyBorder="1" applyAlignment="1">
      <alignment horizontal="center"/>
    </xf>
    <xf numFmtId="42" fontId="0" fillId="0" borderId="0" xfId="0" applyNumberFormat="1" applyFill="1"/>
    <xf numFmtId="0" fontId="52" fillId="0" borderId="0" xfId="2858" applyFont="1" applyFill="1" applyAlignment="1"/>
    <xf numFmtId="14" fontId="55" fillId="0" borderId="23" xfId="2858" applyNumberFormat="1" applyFont="1" applyFill="1" applyBorder="1" applyAlignment="1">
      <alignment horizontal="center" wrapText="1"/>
    </xf>
    <xf numFmtId="0" fontId="55" fillId="0" borderId="15" xfId="2858" applyFont="1" applyFill="1" applyBorder="1" applyAlignment="1"/>
    <xf numFmtId="0" fontId="74" fillId="0" borderId="44" xfId="3926" applyFont="1" applyFill="1" applyBorder="1" applyAlignment="1" applyProtection="1">
      <alignment horizontal="center" wrapText="1"/>
      <protection locked="0"/>
    </xf>
    <xf numFmtId="41" fontId="74" fillId="0" borderId="91" xfId="3926" applyNumberFormat="1" applyFont="1" applyFill="1" applyBorder="1" applyAlignment="1" applyProtection="1">
      <alignment horizontal="center" wrapText="1"/>
      <protection locked="0"/>
    </xf>
    <xf numFmtId="0" fontId="74" fillId="0" borderId="96" xfId="3926" applyFont="1" applyFill="1" applyBorder="1" applyAlignment="1" applyProtection="1">
      <alignment horizontal="center" wrapText="1"/>
      <protection locked="0"/>
    </xf>
    <xf numFmtId="0" fontId="74" fillId="0" borderId="45" xfId="3926" applyFont="1" applyFill="1" applyBorder="1" applyAlignment="1" applyProtection="1">
      <alignment horizontal="center" wrapText="1"/>
      <protection locked="0"/>
    </xf>
    <xf numFmtId="42" fontId="74" fillId="0" borderId="65" xfId="3926" applyNumberFormat="1" applyFont="1" applyFill="1" applyBorder="1" applyAlignment="1" applyProtection="1">
      <alignment horizontal="center" wrapText="1"/>
      <protection locked="0"/>
    </xf>
    <xf numFmtId="0" fontId="52" fillId="0" borderId="48" xfId="2858" applyFont="1" applyFill="1" applyBorder="1" applyAlignment="1">
      <alignment horizontal="center" vertical="center" wrapText="1"/>
    </xf>
    <xf numFmtId="0" fontId="52" fillId="0" borderId="43" xfId="2858" applyFont="1" applyFill="1" applyBorder="1" applyAlignment="1">
      <alignment horizontal="center" vertical="center" wrapText="1"/>
    </xf>
    <xf numFmtId="0" fontId="52" fillId="0" borderId="49" xfId="2858" applyFont="1" applyFill="1" applyBorder="1" applyAlignment="1">
      <alignment horizontal="center" vertical="center" wrapText="1"/>
    </xf>
    <xf numFmtId="42" fontId="55" fillId="0" borderId="33" xfId="2858" applyNumberFormat="1" applyFont="1" applyFill="1" applyBorder="1" applyAlignment="1">
      <alignment vertical="center"/>
    </xf>
    <xf numFmtId="0" fontId="52" fillId="0" borderId="61" xfId="2858" applyFont="1" applyFill="1" applyBorder="1" applyAlignment="1">
      <alignment horizontal="center" vertical="center" wrapText="1"/>
    </xf>
    <xf numFmtId="42" fontId="55" fillId="0" borderId="15" xfId="2858" applyNumberFormat="1" applyFont="1" applyFill="1" applyBorder="1" applyAlignment="1">
      <alignment horizontal="center" vertical="center"/>
    </xf>
    <xf numFmtId="0" fontId="55" fillId="0" borderId="71" xfId="2858" applyFont="1" applyFill="1" applyBorder="1" applyAlignment="1">
      <alignment horizontal="center" vertical="top" wrapText="1"/>
    </xf>
    <xf numFmtId="0" fontId="76" fillId="0" borderId="15" xfId="2660" applyNumberFormat="1" applyFont="1" applyFill="1" applyBorder="1" applyAlignment="1">
      <alignment horizontal="center" vertical="center"/>
    </xf>
    <xf numFmtId="165" fontId="76" fillId="0" borderId="16" xfId="2660" applyNumberFormat="1" applyFont="1" applyFill="1" applyBorder="1"/>
    <xf numFmtId="0" fontId="74" fillId="0" borderId="72" xfId="2660" applyNumberFormat="1" applyFont="1" applyFill="1" applyBorder="1" applyAlignment="1" applyProtection="1">
      <alignment horizontal="center" wrapText="1"/>
      <protection locked="0"/>
    </xf>
    <xf numFmtId="0" fontId="106" fillId="0" borderId="43" xfId="2858" applyNumberFormat="1" applyFont="1" applyFill="1" applyBorder="1" applyAlignment="1" applyProtection="1">
      <alignment horizontal="center" wrapText="1"/>
      <protection locked="0"/>
    </xf>
    <xf numFmtId="0" fontId="100" fillId="0" borderId="24" xfId="0" applyFont="1" applyFill="1" applyBorder="1" applyAlignment="1">
      <alignment horizontal="center"/>
    </xf>
    <xf numFmtId="42" fontId="55" fillId="0" borderId="41" xfId="0" applyNumberFormat="1" applyFont="1" applyFill="1" applyBorder="1" applyAlignment="1"/>
    <xf numFmtId="0" fontId="55" fillId="0" borderId="16" xfId="2858" applyFont="1" applyFill="1" applyBorder="1" applyAlignment="1"/>
    <xf numFmtId="44" fontId="55" fillId="0" borderId="0" xfId="2858" applyNumberFormat="1" applyFont="1" applyFill="1" applyAlignment="1"/>
    <xf numFmtId="165" fontId="55" fillId="0" borderId="0" xfId="2858" applyNumberFormat="1" applyFont="1" applyFill="1" applyBorder="1"/>
    <xf numFmtId="165" fontId="76" fillId="0" borderId="55" xfId="2660" quotePrefix="1" applyNumberFormat="1" applyFont="1" applyFill="1" applyBorder="1" applyAlignment="1">
      <alignment horizontal="center" vertical="center"/>
    </xf>
    <xf numFmtId="0" fontId="74" fillId="0" borderId="43" xfId="2660" applyNumberFormat="1" applyFont="1" applyFill="1" applyBorder="1" applyAlignment="1" applyProtection="1">
      <alignment horizontal="center" wrapText="1"/>
      <protection locked="0"/>
    </xf>
    <xf numFmtId="0" fontId="55" fillId="0" borderId="26" xfId="2858" applyFont="1" applyFill="1" applyBorder="1" applyAlignment="1">
      <alignment horizontal="center" vertical="center" wrapText="1"/>
    </xf>
    <xf numFmtId="0" fontId="55" fillId="0" borderId="34" xfId="2858" applyFont="1" applyFill="1" applyBorder="1" applyAlignment="1">
      <alignment horizontal="center" vertical="center" wrapText="1"/>
    </xf>
    <xf numFmtId="0" fontId="55" fillId="0" borderId="30" xfId="2858" applyFont="1" applyFill="1" applyBorder="1" applyAlignment="1">
      <alignment horizontal="center" vertical="center" wrapText="1"/>
    </xf>
    <xf numFmtId="0" fontId="55" fillId="0" borderId="32" xfId="2858" applyFont="1" applyFill="1" applyBorder="1" applyAlignment="1">
      <alignment vertical="center" wrapText="1"/>
    </xf>
    <xf numFmtId="0" fontId="55" fillId="0" borderId="26" xfId="2858" applyFont="1" applyFill="1" applyBorder="1" applyAlignment="1">
      <alignment vertical="center" wrapText="1"/>
    </xf>
    <xf numFmtId="49" fontId="55" fillId="0" borderId="55" xfId="2858" applyNumberFormat="1" applyFont="1" applyFill="1" applyBorder="1" applyAlignment="1">
      <alignment horizontal="center" vertical="center" wrapText="1"/>
    </xf>
    <xf numFmtId="14" fontId="55" fillId="0" borderId="12" xfId="2858" applyNumberFormat="1" applyFont="1" applyFill="1" applyBorder="1" applyAlignment="1">
      <alignment vertical="center" wrapText="1"/>
    </xf>
    <xf numFmtId="0" fontId="55" fillId="0" borderId="31" xfId="2858" applyFont="1" applyFill="1" applyBorder="1" applyAlignment="1">
      <alignment horizontal="center" vertical="center" wrapText="1"/>
    </xf>
    <xf numFmtId="0" fontId="55" fillId="0" borderId="59" xfId="2858" applyFont="1" applyFill="1" applyBorder="1" applyAlignment="1">
      <alignment horizontal="center" vertical="top" wrapText="1"/>
    </xf>
    <xf numFmtId="0" fontId="55" fillId="0" borderId="0" xfId="2858" applyNumberFormat="1" applyFont="1" applyFill="1" applyBorder="1" applyAlignment="1" applyProtection="1">
      <alignment horizontal="center" vertical="center" wrapText="1"/>
      <protection locked="0"/>
    </xf>
    <xf numFmtId="14" fontId="55" fillId="0" borderId="0" xfId="2858" applyNumberFormat="1" applyFont="1" applyFill="1" applyBorder="1" applyAlignment="1">
      <alignment horizontal="center" vertical="center"/>
    </xf>
    <xf numFmtId="0" fontId="55" fillId="0" borderId="63" xfId="2858" applyFont="1" applyFill="1" applyBorder="1" applyAlignment="1">
      <alignment vertical="center" wrapText="1"/>
    </xf>
    <xf numFmtId="14" fontId="55" fillId="0" borderId="63" xfId="2858" applyNumberFormat="1" applyFont="1" applyFill="1" applyBorder="1" applyAlignment="1">
      <alignment vertical="center" wrapText="1"/>
    </xf>
    <xf numFmtId="42" fontId="55" fillId="0" borderId="0" xfId="2858" applyNumberFormat="1" applyFont="1" applyFill="1" applyBorder="1" applyAlignment="1">
      <alignment vertical="center"/>
    </xf>
    <xf numFmtId="0" fontId="55" fillId="0" borderId="0" xfId="2858" applyFont="1" applyFill="1" applyBorder="1" applyAlignment="1">
      <alignment horizontal="center" vertical="center" wrapText="1"/>
    </xf>
    <xf numFmtId="42" fontId="55" fillId="0" borderId="63" xfId="2858" applyNumberFormat="1" applyFont="1" applyFill="1" applyBorder="1" applyAlignment="1">
      <alignment vertical="center"/>
    </xf>
    <xf numFmtId="0" fontId="55" fillId="0" borderId="63" xfId="2858" applyFont="1" applyFill="1" applyBorder="1" applyAlignment="1">
      <alignment horizontal="left" vertical="center" wrapText="1"/>
    </xf>
    <xf numFmtId="167" fontId="76" fillId="0" borderId="63" xfId="2660" quotePrefix="1" applyNumberFormat="1" applyFont="1" applyFill="1" applyBorder="1" applyAlignment="1">
      <alignment horizontal="center" vertical="center"/>
    </xf>
    <xf numFmtId="0" fontId="55" fillId="0" borderId="63" xfId="2858" quotePrefix="1" applyFont="1" applyFill="1" applyBorder="1" applyAlignment="1">
      <alignment horizontal="center" vertical="center" wrapText="1"/>
    </xf>
    <xf numFmtId="166" fontId="55" fillId="0" borderId="63" xfId="2858" quotePrefix="1" applyNumberFormat="1" applyFont="1" applyFill="1" applyBorder="1" applyAlignment="1">
      <alignment horizontal="left" vertical="center" wrapText="1"/>
    </xf>
    <xf numFmtId="166" fontId="76" fillId="0" borderId="63" xfId="2660" quotePrefix="1" applyNumberFormat="1" applyFont="1" applyFill="1" applyBorder="1" applyAlignment="1">
      <alignment horizontal="center" vertical="center"/>
    </xf>
    <xf numFmtId="0" fontId="55" fillId="0" borderId="0" xfId="2858" quotePrefix="1" applyFont="1" applyFill="1" applyBorder="1" applyAlignment="1">
      <alignment horizontal="center" vertical="center" wrapText="1"/>
    </xf>
    <xf numFmtId="166" fontId="52" fillId="0" borderId="0" xfId="2858" applyNumberFormat="1" applyFont="1" applyFill="1"/>
    <xf numFmtId="166" fontId="76" fillId="0" borderId="13" xfId="2660" applyNumberFormat="1" applyFont="1" applyFill="1" applyBorder="1" applyAlignment="1">
      <alignment horizontal="center" vertical="center"/>
    </xf>
    <xf numFmtId="14" fontId="55" fillId="0" borderId="58" xfId="2858" quotePrefix="1" applyNumberFormat="1" applyFont="1" applyFill="1" applyBorder="1" applyAlignment="1">
      <alignment horizontal="center" vertical="center" wrapText="1"/>
    </xf>
    <xf numFmtId="49" fontId="55" fillId="0" borderId="13" xfId="2858" applyNumberFormat="1" applyFont="1" applyFill="1" applyBorder="1" applyAlignment="1">
      <alignment horizontal="center" vertical="center" wrapText="1"/>
    </xf>
    <xf numFmtId="0" fontId="55" fillId="0" borderId="12" xfId="2858" applyFont="1" applyFill="1" applyBorder="1" applyAlignment="1">
      <alignment horizontal="left" vertical="center" wrapText="1"/>
    </xf>
    <xf numFmtId="165" fontId="74" fillId="0" borderId="36" xfId="2818" applyNumberFormat="1" applyFont="1" applyFill="1" applyBorder="1" applyAlignment="1" applyProtection="1">
      <alignment horizontal="center" wrapText="1"/>
      <protection locked="0"/>
    </xf>
    <xf numFmtId="165" fontId="76" fillId="0" borderId="16" xfId="2660" applyNumberFormat="1" applyFont="1" applyFill="1" applyBorder="1" applyAlignment="1" applyProtection="1">
      <alignment horizontal="center" vertical="center" wrapText="1"/>
      <protection locked="0"/>
    </xf>
    <xf numFmtId="165" fontId="52" fillId="0" borderId="0" xfId="2858" applyNumberFormat="1" applyFont="1" applyFill="1" applyBorder="1"/>
    <xf numFmtId="0" fontId="74" fillId="0" borderId="24" xfId="2818" applyFont="1" applyFill="1" applyBorder="1" applyAlignment="1" applyProtection="1">
      <alignment horizontal="center" wrapText="1"/>
      <protection locked="0"/>
    </xf>
    <xf numFmtId="42" fontId="74" fillId="0" borderId="0" xfId="3944" applyNumberFormat="1" applyFont="1" applyFill="1" applyBorder="1" applyAlignment="1">
      <alignment horizontal="center"/>
    </xf>
    <xf numFmtId="42" fontId="74" fillId="0" borderId="0" xfId="3944" applyNumberFormat="1" applyFont="1" applyFill="1" applyBorder="1" applyAlignment="1"/>
    <xf numFmtId="0" fontId="74" fillId="0" borderId="22" xfId="3944" applyFont="1" applyFill="1" applyBorder="1" applyAlignment="1" applyProtection="1">
      <alignment horizontal="center" wrapText="1"/>
      <protection locked="0"/>
    </xf>
    <xf numFmtId="0" fontId="74" fillId="0" borderId="24" xfId="3944" applyFont="1" applyFill="1" applyBorder="1" applyAlignment="1" applyProtection="1">
      <alignment horizontal="center" wrapText="1"/>
      <protection locked="0"/>
    </xf>
    <xf numFmtId="14" fontId="76" fillId="0" borderId="11" xfId="3944" applyNumberFormat="1" applyFont="1" applyFill="1" applyBorder="1" applyAlignment="1">
      <alignment horizontal="center"/>
    </xf>
    <xf numFmtId="14" fontId="76" fillId="0" borderId="64" xfId="3944" applyNumberFormat="1" applyFont="1" applyFill="1" applyBorder="1" applyAlignment="1">
      <alignment horizontal="center"/>
    </xf>
    <xf numFmtId="14" fontId="76" fillId="0" borderId="19" xfId="3944" applyNumberFormat="1" applyFont="1" applyFill="1" applyBorder="1" applyAlignment="1">
      <alignment horizontal="center"/>
    </xf>
    <xf numFmtId="14" fontId="76" fillId="0" borderId="14" xfId="3944" applyNumberFormat="1" applyFont="1" applyFill="1" applyBorder="1" applyAlignment="1">
      <alignment horizontal="center"/>
    </xf>
    <xf numFmtId="0" fontId="76" fillId="0" borderId="16" xfId="3944" applyFont="1" applyFill="1" applyBorder="1" applyAlignment="1">
      <alignment horizontal="center"/>
    </xf>
    <xf numFmtId="14" fontId="76" fillId="0" borderId="18" xfId="3946" applyNumberFormat="1" applyFont="1" applyFill="1" applyBorder="1" applyAlignment="1">
      <alignment horizontal="center"/>
    </xf>
    <xf numFmtId="14" fontId="76" fillId="0" borderId="18" xfId="3944" applyNumberFormat="1" applyFont="1" applyFill="1" applyBorder="1" applyAlignment="1">
      <alignment horizontal="center"/>
    </xf>
    <xf numFmtId="14" fontId="76" fillId="0" borderId="0" xfId="3944" applyNumberFormat="1" applyFont="1" applyFill="1" applyBorder="1" applyAlignment="1">
      <alignment horizontal="center"/>
    </xf>
    <xf numFmtId="0" fontId="76" fillId="0" borderId="0" xfId="3944" applyFont="1" applyFill="1" applyBorder="1"/>
    <xf numFmtId="0" fontId="76" fillId="0" borderId="0" xfId="3944" applyFont="1" applyFill="1" applyBorder="1" applyAlignment="1">
      <alignment wrapText="1"/>
    </xf>
    <xf numFmtId="0" fontId="76" fillId="0" borderId="0" xfId="3944" applyFont="1" applyFill="1" applyBorder="1" applyAlignment="1">
      <alignment horizontal="center"/>
    </xf>
    <xf numFmtId="14" fontId="76" fillId="0" borderId="0" xfId="3946" applyNumberFormat="1" applyFont="1" applyFill="1" applyBorder="1" applyAlignment="1">
      <alignment horizontal="center"/>
    </xf>
    <xf numFmtId="42" fontId="76" fillId="0" borderId="0" xfId="3946" applyNumberFormat="1" applyFont="1" applyFill="1" applyBorder="1" applyAlignment="1">
      <alignment horizontal="center" wrapText="1"/>
    </xf>
    <xf numFmtId="0" fontId="55" fillId="0" borderId="0" xfId="2858" applyFont="1" applyFill="1" applyBorder="1" applyAlignment="1" applyProtection="1">
      <alignment horizontal="center" wrapText="1"/>
      <protection locked="0"/>
    </xf>
    <xf numFmtId="0" fontId="55" fillId="0" borderId="0" xfId="2858" applyNumberFormat="1" applyFont="1" applyFill="1" applyBorder="1" applyAlignment="1">
      <alignment horizontal="center" wrapText="1"/>
    </xf>
    <xf numFmtId="165" fontId="74" fillId="0" borderId="12" xfId="2660" applyNumberFormat="1" applyFont="1" applyFill="1" applyBorder="1" applyAlignment="1" applyProtection="1">
      <alignment horizontal="center" wrapText="1"/>
      <protection locked="0"/>
    </xf>
    <xf numFmtId="165" fontId="52" fillId="0" borderId="0" xfId="2858" applyNumberFormat="1" applyFont="1" applyFill="1" applyBorder="1" applyAlignment="1">
      <alignment horizontal="center"/>
    </xf>
    <xf numFmtId="169" fontId="55" fillId="0" borderId="0" xfId="2858" applyNumberFormat="1" applyFont="1" applyFill="1" applyBorder="1"/>
    <xf numFmtId="10" fontId="55" fillId="0" borderId="0" xfId="2660" applyNumberFormat="1" applyFont="1" applyFill="1" applyBorder="1"/>
    <xf numFmtId="10" fontId="55" fillId="0" borderId="0" xfId="2858" applyNumberFormat="1" applyFont="1" applyFill="1" applyBorder="1" applyAlignment="1">
      <alignment horizontal="center"/>
    </xf>
    <xf numFmtId="170" fontId="55" fillId="0" borderId="0" xfId="2858" applyNumberFormat="1" applyFont="1" applyFill="1" applyBorder="1" applyAlignment="1">
      <alignment horizontal="center"/>
    </xf>
    <xf numFmtId="1" fontId="79" fillId="0" borderId="29" xfId="2858" applyNumberFormat="1" applyFont="1" applyFill="1" applyBorder="1" applyAlignment="1">
      <alignment horizontal="center" vertical="center"/>
    </xf>
    <xf numFmtId="42" fontId="52" fillId="0" borderId="24" xfId="2858" applyNumberFormat="1" applyFont="1" applyFill="1" applyBorder="1" applyAlignment="1">
      <alignment horizontal="center"/>
    </xf>
    <xf numFmtId="42" fontId="52" fillId="0" borderId="56" xfId="2858" applyNumberFormat="1" applyFont="1" applyFill="1" applyBorder="1" applyAlignment="1">
      <alignment horizontal="center"/>
    </xf>
    <xf numFmtId="165" fontId="52" fillId="0" borderId="87" xfId="2660" applyNumberFormat="1" applyFont="1" applyFill="1" applyBorder="1"/>
    <xf numFmtId="14" fontId="76" fillId="0" borderId="15" xfId="2875" applyNumberFormat="1" applyFont="1" applyFill="1" applyBorder="1" applyAlignment="1">
      <alignment horizontal="center" vertical="center"/>
    </xf>
    <xf numFmtId="0" fontId="76" fillId="0" borderId="15" xfId="2875" applyFont="1" applyFill="1" applyBorder="1" applyAlignment="1">
      <alignment vertical="center"/>
    </xf>
    <xf numFmtId="0" fontId="76" fillId="0" borderId="15" xfId="2875" applyFont="1" applyFill="1" applyBorder="1" applyAlignment="1">
      <alignment vertical="center" wrapText="1"/>
    </xf>
    <xf numFmtId="0" fontId="76" fillId="0" borderId="16" xfId="2875" applyFont="1" applyFill="1" applyBorder="1" applyAlignment="1">
      <alignment horizontal="center" vertical="center"/>
    </xf>
    <xf numFmtId="0" fontId="76" fillId="0" borderId="14" xfId="2875" applyFont="1" applyFill="1" applyBorder="1" applyAlignment="1">
      <alignment vertical="center" wrapText="1"/>
    </xf>
    <xf numFmtId="14" fontId="76" fillId="0" borderId="14" xfId="2875" applyNumberFormat="1" applyFont="1" applyFill="1" applyBorder="1" applyAlignment="1">
      <alignment horizontal="center" vertical="center"/>
    </xf>
    <xf numFmtId="1" fontId="77" fillId="0" borderId="18" xfId="2875" applyNumberFormat="1" applyFont="1" applyFill="1" applyBorder="1" applyAlignment="1">
      <alignment horizontal="center" vertical="center"/>
    </xf>
    <xf numFmtId="14" fontId="76" fillId="0" borderId="14" xfId="2893" applyNumberFormat="1" applyFont="1" applyFill="1" applyBorder="1" applyAlignment="1">
      <alignment horizontal="center" vertical="center"/>
    </xf>
    <xf numFmtId="1" fontId="77" fillId="0" borderId="18" xfId="2893" applyNumberFormat="1" applyFont="1" applyFill="1" applyBorder="1" applyAlignment="1">
      <alignment horizontal="center" vertical="center"/>
    </xf>
    <xf numFmtId="49" fontId="55" fillId="0" borderId="15" xfId="0" applyNumberFormat="1" applyFont="1" applyFill="1" applyBorder="1" applyAlignment="1" applyProtection="1">
      <alignment vertical="center"/>
    </xf>
    <xf numFmtId="49" fontId="51" fillId="0" borderId="16" xfId="0" applyNumberFormat="1" applyFont="1" applyFill="1" applyBorder="1" applyAlignment="1" applyProtection="1">
      <alignment horizontal="center" vertical="center"/>
    </xf>
    <xf numFmtId="164" fontId="55" fillId="0" borderId="18" xfId="2659" applyNumberFormat="1" applyFont="1" applyFill="1" applyBorder="1" applyAlignment="1">
      <alignment vertical="center"/>
    </xf>
    <xf numFmtId="165" fontId="55" fillId="0" borderId="26" xfId="2858" applyNumberFormat="1" applyFont="1" applyFill="1" applyBorder="1" applyAlignment="1">
      <alignment vertical="center"/>
    </xf>
    <xf numFmtId="165" fontId="52" fillId="0" borderId="87" xfId="2858" applyNumberFormat="1" applyFont="1" applyFill="1" applyBorder="1" applyAlignment="1">
      <alignment horizontal="left"/>
    </xf>
    <xf numFmtId="0" fontId="74" fillId="0" borderId="25" xfId="3951" applyFont="1" applyFill="1" applyBorder="1" applyAlignment="1" applyProtection="1">
      <alignment horizontal="center" wrapText="1"/>
      <protection locked="0"/>
    </xf>
    <xf numFmtId="0" fontId="74" fillId="0" borderId="55" xfId="3951" applyFont="1" applyFill="1" applyBorder="1" applyAlignment="1" applyProtection="1">
      <alignment horizontal="center" wrapText="1"/>
      <protection locked="0"/>
    </xf>
    <xf numFmtId="0" fontId="74" fillId="0" borderId="28" xfId="3951" applyFont="1" applyFill="1" applyBorder="1" applyAlignment="1" applyProtection="1">
      <alignment horizontal="center" wrapText="1"/>
      <protection locked="0"/>
    </xf>
    <xf numFmtId="0" fontId="80" fillId="0" borderId="25" xfId="3951" applyFont="1" applyFill="1" applyBorder="1" applyAlignment="1" applyProtection="1">
      <alignment horizontal="center" wrapText="1"/>
      <protection locked="0"/>
    </xf>
    <xf numFmtId="165" fontId="74" fillId="0" borderId="56" xfId="2660" applyNumberFormat="1" applyFont="1" applyFill="1" applyBorder="1" applyAlignment="1" applyProtection="1">
      <alignment horizontal="center" wrapText="1"/>
      <protection locked="0"/>
    </xf>
    <xf numFmtId="0" fontId="74" fillId="0" borderId="70" xfId="3951" applyFont="1" applyFill="1" applyBorder="1" applyAlignment="1" applyProtection="1">
      <alignment horizontal="center" wrapText="1"/>
      <protection locked="0"/>
    </xf>
    <xf numFmtId="0" fontId="52" fillId="0" borderId="0" xfId="2858" applyFont="1" applyFill="1" applyBorder="1" applyAlignment="1"/>
    <xf numFmtId="164" fontId="55" fillId="0" borderId="0" xfId="2659" applyNumberFormat="1" applyFont="1" applyFill="1" applyBorder="1" applyAlignment="1">
      <alignment wrapText="1"/>
    </xf>
    <xf numFmtId="169" fontId="55" fillId="0" borderId="0" xfId="2858" applyNumberFormat="1" applyFont="1" applyFill="1" applyBorder="1" applyAlignment="1">
      <alignment wrapText="1"/>
    </xf>
    <xf numFmtId="14" fontId="55" fillId="0" borderId="23" xfId="2858" applyNumberFormat="1" applyFont="1" applyFill="1" applyBorder="1" applyAlignment="1">
      <alignment horizontal="center" vertical="center" wrapText="1"/>
    </xf>
    <xf numFmtId="49" fontId="76" fillId="0" borderId="14" xfId="3953" applyNumberFormat="1" applyFont="1" applyFill="1" applyBorder="1" applyAlignment="1">
      <alignment horizontal="left" vertical="center" wrapText="1"/>
    </xf>
    <xf numFmtId="165" fontId="55" fillId="0" borderId="15" xfId="2660" applyNumberFormat="1" applyFont="1" applyFill="1" applyBorder="1" applyAlignment="1">
      <alignment vertical="center" wrapText="1"/>
    </xf>
    <xf numFmtId="15" fontId="55" fillId="0" borderId="16" xfId="2858" applyNumberFormat="1" applyFont="1" applyFill="1" applyBorder="1" applyAlignment="1">
      <alignment horizontal="center" vertical="center" wrapText="1"/>
    </xf>
    <xf numFmtId="14" fontId="76" fillId="0" borderId="17" xfId="3956" applyNumberFormat="1" applyFont="1" applyFill="1" applyBorder="1" applyAlignment="1">
      <alignment horizontal="right" vertical="center" wrapText="1"/>
    </xf>
    <xf numFmtId="0" fontId="76" fillId="0" borderId="16" xfId="3951" applyFont="1" applyFill="1" applyBorder="1" applyAlignment="1" applyProtection="1">
      <alignment horizontal="center" vertical="center" wrapText="1"/>
      <protection locked="0"/>
    </xf>
    <xf numFmtId="14" fontId="76" fillId="0" borderId="14" xfId="3960" applyNumberFormat="1" applyFont="1" applyFill="1" applyBorder="1" applyAlignment="1">
      <alignment horizontal="center" vertical="center" wrapText="1"/>
    </xf>
    <xf numFmtId="1" fontId="77" fillId="0" borderId="18" xfId="3960" applyNumberFormat="1" applyFont="1" applyFill="1" applyBorder="1" applyAlignment="1">
      <alignment horizontal="center" vertical="center" wrapText="1"/>
    </xf>
    <xf numFmtId="49" fontId="76" fillId="0" borderId="18" xfId="3953" applyNumberFormat="1" applyFont="1" applyFill="1" applyBorder="1" applyAlignment="1">
      <alignment horizontal="left" vertical="center" wrapText="1"/>
    </xf>
    <xf numFmtId="14" fontId="55" fillId="0" borderId="17" xfId="2858" applyNumberFormat="1" applyFont="1" applyFill="1" applyBorder="1" applyAlignment="1">
      <alignment horizontal="right" vertical="center"/>
    </xf>
    <xf numFmtId="0" fontId="76" fillId="0" borderId="16" xfId="3952" applyFont="1" applyFill="1" applyBorder="1" applyAlignment="1">
      <alignment horizontal="center"/>
    </xf>
    <xf numFmtId="15" fontId="55" fillId="0" borderId="17" xfId="2858" applyNumberFormat="1" applyFont="1" applyFill="1" applyBorder="1"/>
    <xf numFmtId="165" fontId="101" fillId="0" borderId="15" xfId="2858" applyNumberFormat="1" applyFont="1" applyFill="1" applyBorder="1"/>
    <xf numFmtId="165" fontId="101" fillId="0" borderId="15" xfId="2660" applyNumberFormat="1" applyFont="1" applyFill="1" applyBorder="1"/>
    <xf numFmtId="165" fontId="55" fillId="0" borderId="23" xfId="2660" applyNumberFormat="1" applyFont="1" applyFill="1" applyBorder="1"/>
    <xf numFmtId="15" fontId="55" fillId="0" borderId="0" xfId="2858" applyNumberFormat="1" applyFont="1" applyFill="1" applyBorder="1" applyAlignment="1">
      <alignment vertical="center"/>
    </xf>
    <xf numFmtId="15" fontId="55" fillId="0" borderId="15" xfId="2858" applyNumberFormat="1" applyFont="1" applyFill="1" applyBorder="1" applyAlignment="1">
      <alignment vertical="center"/>
    </xf>
    <xf numFmtId="15" fontId="55" fillId="0" borderId="10" xfId="2858" applyNumberFormat="1" applyFont="1" applyFill="1" applyBorder="1"/>
    <xf numFmtId="15" fontId="55" fillId="0" borderId="10" xfId="2858" applyNumberFormat="1" applyFont="1" applyFill="1" applyBorder="1" applyAlignment="1">
      <alignment wrapText="1"/>
    </xf>
    <xf numFmtId="0" fontId="76" fillId="0" borderId="36" xfId="3952" applyFont="1" applyFill="1" applyBorder="1" applyAlignment="1">
      <alignment horizontal="center"/>
    </xf>
    <xf numFmtId="165" fontId="101" fillId="0" borderId="10" xfId="2858" applyNumberFormat="1" applyFont="1" applyFill="1" applyBorder="1"/>
    <xf numFmtId="165" fontId="101" fillId="0" borderId="10" xfId="2660" applyNumberFormat="1" applyFont="1" applyFill="1" applyBorder="1"/>
    <xf numFmtId="0" fontId="76" fillId="0" borderId="14" xfId="2893" applyFont="1" applyFill="1" applyBorder="1" applyAlignment="1">
      <alignment vertical="center"/>
    </xf>
    <xf numFmtId="49" fontId="76" fillId="0" borderId="14" xfId="2813" applyNumberFormat="1" applyFont="1" applyFill="1" applyBorder="1" applyAlignment="1">
      <alignment horizontal="left" vertical="center"/>
    </xf>
    <xf numFmtId="164" fontId="55" fillId="0" borderId="15" xfId="2659" applyNumberFormat="1" applyFont="1" applyFill="1" applyBorder="1"/>
    <xf numFmtId="14" fontId="55" fillId="0" borderId="15" xfId="2858" applyNumberFormat="1" applyFont="1" applyFill="1" applyBorder="1" applyAlignment="1">
      <alignment horizontal="center" vertical="center" wrapText="1"/>
    </xf>
    <xf numFmtId="49" fontId="76" fillId="0" borderId="14" xfId="2813" applyNumberFormat="1" applyFont="1" applyFill="1" applyBorder="1" applyAlignment="1">
      <alignment vertical="center" wrapText="1"/>
    </xf>
    <xf numFmtId="0" fontId="55" fillId="0" borderId="0" xfId="2858" applyFont="1" applyFill="1" applyBorder="1" applyAlignment="1">
      <alignment vertical="center" wrapText="1"/>
    </xf>
    <xf numFmtId="0" fontId="76" fillId="0" borderId="15" xfId="2893" applyFont="1" applyFill="1" applyBorder="1" applyAlignment="1">
      <alignment vertical="center"/>
    </xf>
    <xf numFmtId="0" fontId="76" fillId="0" borderId="15" xfId="2893" applyFont="1" applyFill="1" applyBorder="1" applyAlignment="1">
      <alignment vertical="center" wrapText="1"/>
    </xf>
    <xf numFmtId="0" fontId="78" fillId="0" borderId="0" xfId="2858" applyFont="1" applyFill="1" applyBorder="1" applyAlignment="1">
      <alignment vertical="center"/>
    </xf>
    <xf numFmtId="1" fontId="79" fillId="0" borderId="26" xfId="2858" applyNumberFormat="1" applyFont="1" applyFill="1" applyBorder="1" applyAlignment="1">
      <alignment horizontal="center" vertical="center" wrapText="1"/>
    </xf>
    <xf numFmtId="1" fontId="79" fillId="0" borderId="18" xfId="2858" applyNumberFormat="1" applyFont="1" applyFill="1" applyBorder="1" applyAlignment="1">
      <alignment horizontal="center" vertical="center" wrapText="1"/>
    </xf>
    <xf numFmtId="42" fontId="76" fillId="0" borderId="15" xfId="2660" applyNumberFormat="1" applyFont="1" applyFill="1" applyBorder="1" applyAlignment="1">
      <alignment horizontal="center" vertical="center"/>
    </xf>
    <xf numFmtId="1" fontId="79" fillId="0" borderId="16" xfId="2858" applyNumberFormat="1" applyFont="1" applyFill="1" applyBorder="1" applyAlignment="1">
      <alignment horizontal="center" vertical="center"/>
    </xf>
    <xf numFmtId="0" fontId="76" fillId="0" borderId="21" xfId="3944" applyFont="1" applyFill="1" applyBorder="1" applyAlignment="1">
      <alignment horizontal="center"/>
    </xf>
    <xf numFmtId="14" fontId="76" fillId="0" borderId="23" xfId="3946" applyNumberFormat="1" applyFont="1" applyFill="1" applyBorder="1" applyAlignment="1">
      <alignment horizontal="center"/>
    </xf>
    <xf numFmtId="165" fontId="76" fillId="0" borderId="54" xfId="2660" applyNumberFormat="1" applyFont="1" applyFill="1" applyBorder="1"/>
    <xf numFmtId="165" fontId="76" fillId="0" borderId="21" xfId="2660" applyNumberFormat="1" applyFont="1" applyFill="1" applyBorder="1"/>
    <xf numFmtId="164" fontId="55" fillId="0" borderId="54" xfId="2659" applyNumberFormat="1" applyFont="1" applyFill="1" applyBorder="1"/>
    <xf numFmtId="0" fontId="55" fillId="0" borderId="54" xfId="2858" applyFont="1" applyFill="1" applyBorder="1" applyAlignment="1">
      <alignment wrapText="1"/>
    </xf>
    <xf numFmtId="49" fontId="76" fillId="0" borderId="23" xfId="3953" applyNumberFormat="1" applyFont="1" applyFill="1" applyBorder="1" applyAlignment="1">
      <alignment horizontal="left" vertical="center" wrapText="1"/>
    </xf>
    <xf numFmtId="165" fontId="101" fillId="0" borderId="54" xfId="2660" applyNumberFormat="1" applyFont="1" applyFill="1" applyBorder="1"/>
    <xf numFmtId="0" fontId="55" fillId="0" borderId="40" xfId="2858" applyFont="1" applyFill="1" applyBorder="1" applyAlignment="1">
      <alignment vertical="center"/>
    </xf>
    <xf numFmtId="0" fontId="55" fillId="0" borderId="18" xfId="2858" applyFont="1" applyFill="1" applyBorder="1" applyAlignment="1">
      <alignment horizontal="left" vertical="center" wrapText="1"/>
    </xf>
    <xf numFmtId="14" fontId="55" fillId="0" borderId="14" xfId="2858" applyNumberFormat="1" applyFont="1" applyFill="1" applyBorder="1" applyAlignment="1">
      <alignment horizontal="center" vertical="center" wrapText="1"/>
    </xf>
    <xf numFmtId="42" fontId="76" fillId="0" borderId="54" xfId="2660" applyNumberFormat="1" applyFont="1" applyFill="1" applyBorder="1" applyAlignment="1">
      <alignment horizontal="center" vertical="center"/>
    </xf>
    <xf numFmtId="42" fontId="55" fillId="0" borderId="29" xfId="2858" applyNumberFormat="1" applyFont="1" applyFill="1" applyBorder="1" applyAlignment="1">
      <alignment vertical="center"/>
    </xf>
    <xf numFmtId="0" fontId="55" fillId="0" borderId="54" xfId="0" applyFont="1" applyFill="1" applyBorder="1" applyAlignment="1">
      <alignment horizontal="left" vertical="center"/>
    </xf>
    <xf numFmtId="14" fontId="55" fillId="0" borderId="52" xfId="2858" applyNumberFormat="1" applyFont="1" applyFill="1" applyBorder="1" applyAlignment="1">
      <alignment vertical="center"/>
    </xf>
    <xf numFmtId="42" fontId="55" fillId="0" borderId="74" xfId="2858" applyNumberFormat="1" applyFont="1" applyFill="1" applyBorder="1" applyAlignment="1">
      <alignment vertical="center"/>
    </xf>
    <xf numFmtId="42" fontId="55" fillId="0" borderId="0" xfId="2858" applyNumberFormat="1" applyFont="1" applyFill="1" applyAlignment="1">
      <alignment vertical="center"/>
    </xf>
    <xf numFmtId="0" fontId="55" fillId="0" borderId="66" xfId="2858" applyFont="1" applyFill="1" applyBorder="1" applyAlignment="1">
      <alignment horizontal="center"/>
    </xf>
    <xf numFmtId="14" fontId="55" fillId="0" borderId="67" xfId="2858" applyNumberFormat="1" applyFont="1" applyFill="1" applyBorder="1" applyAlignment="1">
      <alignment horizontal="center"/>
    </xf>
    <xf numFmtId="0" fontId="55" fillId="0" borderId="67" xfId="2858" applyFont="1" applyFill="1" applyBorder="1" applyAlignment="1">
      <alignment horizontal="left"/>
    </xf>
    <xf numFmtId="0" fontId="55" fillId="0" borderId="67" xfId="2858" applyFont="1" applyFill="1" applyBorder="1" applyAlignment="1">
      <alignment horizontal="center"/>
    </xf>
    <xf numFmtId="0" fontId="55" fillId="0" borderId="67" xfId="2858" applyFont="1" applyFill="1" applyBorder="1" applyAlignment="1">
      <alignment horizontal="center" wrapText="1"/>
    </xf>
    <xf numFmtId="42" fontId="55" fillId="0" borderId="67" xfId="2858" applyNumberFormat="1" applyFont="1" applyFill="1" applyBorder="1" applyAlignment="1">
      <alignment horizontal="center"/>
    </xf>
    <xf numFmtId="0" fontId="55" fillId="0" borderId="68" xfId="2858" applyFont="1" applyFill="1" applyBorder="1" applyAlignment="1">
      <alignment horizontal="center"/>
    </xf>
    <xf numFmtId="14" fontId="55" fillId="0" borderId="66" xfId="2858" applyNumberFormat="1" applyFont="1" applyFill="1" applyBorder="1" applyAlignment="1">
      <alignment horizontal="center"/>
    </xf>
    <xf numFmtId="0" fontId="55" fillId="0" borderId="67" xfId="2858" applyNumberFormat="1" applyFont="1" applyFill="1" applyBorder="1" applyAlignment="1">
      <alignment horizontal="center"/>
    </xf>
    <xf numFmtId="42" fontId="55" fillId="0" borderId="68" xfId="2858" applyNumberFormat="1" applyFont="1" applyFill="1" applyBorder="1" applyAlignment="1">
      <alignment horizontal="center"/>
    </xf>
    <xf numFmtId="0" fontId="55" fillId="0" borderId="19" xfId="2858" applyFont="1" applyFill="1" applyBorder="1" applyAlignment="1">
      <alignment vertical="center"/>
    </xf>
    <xf numFmtId="14" fontId="55" fillId="0" borderId="54" xfId="2858" applyNumberFormat="1" applyFont="1" applyFill="1" applyBorder="1" applyAlignment="1">
      <alignment vertical="center"/>
    </xf>
    <xf numFmtId="14" fontId="55" fillId="0" borderId="19" xfId="2858" applyNumberFormat="1" applyFont="1" applyFill="1" applyBorder="1" applyAlignment="1">
      <alignment vertical="center"/>
    </xf>
    <xf numFmtId="0" fontId="55" fillId="0" borderId="54" xfId="2858" applyNumberFormat="1" applyFont="1" applyFill="1" applyBorder="1" applyAlignment="1">
      <alignment vertical="center"/>
    </xf>
    <xf numFmtId="0" fontId="55" fillId="0" borderId="50" xfId="2858" applyFont="1" applyFill="1" applyBorder="1" applyAlignment="1">
      <alignment horizontal="center"/>
    </xf>
    <xf numFmtId="0" fontId="55" fillId="0" borderId="10" xfId="2858" applyFont="1" applyFill="1" applyBorder="1" applyAlignment="1">
      <alignment horizontal="center" wrapText="1"/>
    </xf>
    <xf numFmtId="42" fontId="55" fillId="0" borderId="10" xfId="2858" applyNumberFormat="1" applyFont="1" applyFill="1" applyBorder="1" applyAlignment="1">
      <alignment horizontal="center"/>
    </xf>
    <xf numFmtId="14" fontId="55" fillId="0" borderId="50" xfId="2858" applyNumberFormat="1" applyFont="1" applyFill="1" applyBorder="1" applyAlignment="1">
      <alignment horizontal="center"/>
    </xf>
    <xf numFmtId="0" fontId="55" fillId="0" borderId="10" xfId="2858" applyNumberFormat="1" applyFont="1" applyFill="1" applyBorder="1" applyAlignment="1">
      <alignment horizontal="center"/>
    </xf>
    <xf numFmtId="42" fontId="55" fillId="0" borderId="36" xfId="2858" applyNumberFormat="1" applyFont="1" applyFill="1" applyBorder="1" applyAlignment="1">
      <alignment horizontal="center"/>
    </xf>
    <xf numFmtId="0" fontId="55" fillId="0" borderId="52" xfId="2858" applyFont="1" applyFill="1" applyBorder="1" applyAlignment="1">
      <alignment vertical="top"/>
    </xf>
    <xf numFmtId="14" fontId="55" fillId="0" borderId="40" xfId="2858" applyNumberFormat="1" applyFont="1" applyFill="1" applyBorder="1" applyAlignment="1">
      <alignment vertical="top"/>
    </xf>
    <xf numFmtId="0" fontId="55" fillId="0" borderId="40" xfId="2858" applyFont="1" applyFill="1" applyBorder="1" applyAlignment="1">
      <alignment vertical="top"/>
    </xf>
    <xf numFmtId="0" fontId="55" fillId="0" borderId="40" xfId="2858" applyFont="1" applyFill="1" applyBorder="1" applyAlignment="1">
      <alignment vertical="top" wrapText="1"/>
    </xf>
    <xf numFmtId="42" fontId="55" fillId="0" borderId="40" xfId="2858" applyNumberFormat="1" applyFont="1" applyFill="1" applyBorder="1" applyAlignment="1">
      <alignment vertical="top"/>
    </xf>
    <xf numFmtId="0" fontId="55" fillId="0" borderId="22" xfId="2858" applyFont="1" applyFill="1" applyBorder="1" applyAlignment="1">
      <alignment vertical="top"/>
    </xf>
    <xf numFmtId="14" fontId="55" fillId="0" borderId="52" xfId="2858" applyNumberFormat="1" applyFont="1" applyFill="1" applyBorder="1" applyAlignment="1">
      <alignment vertical="top"/>
    </xf>
    <xf numFmtId="0" fontId="55" fillId="0" borderId="40" xfId="2858" applyNumberFormat="1" applyFont="1" applyFill="1" applyBorder="1" applyAlignment="1">
      <alignment vertical="top"/>
    </xf>
    <xf numFmtId="42" fontId="55" fillId="0" borderId="22" xfId="2858" applyNumberFormat="1" applyFont="1" applyFill="1" applyBorder="1" applyAlignment="1">
      <alignment vertical="top"/>
    </xf>
    <xf numFmtId="0" fontId="55" fillId="0" borderId="19" xfId="2858" applyFont="1" applyFill="1" applyBorder="1" applyAlignment="1">
      <alignment vertical="top"/>
    </xf>
    <xf numFmtId="14" fontId="55" fillId="0" borderId="54" xfId="2858" applyNumberFormat="1" applyFont="1" applyFill="1" applyBorder="1" applyAlignment="1">
      <alignment vertical="top"/>
    </xf>
    <xf numFmtId="0" fontId="55" fillId="0" borderId="54" xfId="2858" applyFont="1" applyFill="1" applyBorder="1" applyAlignment="1">
      <alignment vertical="top"/>
    </xf>
    <xf numFmtId="42" fontId="55" fillId="0" borderId="54" xfId="2858" applyNumberFormat="1" applyFont="1" applyFill="1" applyBorder="1" applyAlignment="1">
      <alignment vertical="top"/>
    </xf>
    <xf numFmtId="0" fontId="55" fillId="0" borderId="21" xfId="2858" applyFont="1" applyFill="1" applyBorder="1" applyAlignment="1">
      <alignment vertical="top"/>
    </xf>
    <xf numFmtId="14" fontId="55" fillId="0" borderId="19" xfId="2858" applyNumberFormat="1" applyFont="1" applyFill="1" applyBorder="1" applyAlignment="1">
      <alignment vertical="top"/>
    </xf>
    <xf numFmtId="0" fontId="55" fillId="0" borderId="54" xfId="2858" applyNumberFormat="1" applyFont="1" applyFill="1" applyBorder="1" applyAlignment="1">
      <alignment vertical="top"/>
    </xf>
    <xf numFmtId="42" fontId="55" fillId="0" borderId="21" xfId="2858" applyNumberFormat="1" applyFont="1" applyFill="1" applyBorder="1" applyAlignment="1">
      <alignment vertical="top"/>
    </xf>
    <xf numFmtId="0" fontId="55" fillId="0" borderId="36" xfId="2858" applyFont="1" applyFill="1" applyBorder="1" applyAlignment="1" applyProtection="1">
      <alignment horizontal="center"/>
    </xf>
    <xf numFmtId="164" fontId="55" fillId="0" borderId="10" xfId="2659" applyNumberFormat="1" applyFont="1" applyFill="1" applyBorder="1"/>
    <xf numFmtId="164" fontId="55" fillId="0" borderId="36" xfId="2659" applyNumberFormat="1" applyFont="1" applyFill="1" applyBorder="1"/>
    <xf numFmtId="0" fontId="55" fillId="0" borderId="10" xfId="2660" applyNumberFormat="1" applyFont="1" applyFill="1" applyBorder="1" applyAlignment="1">
      <alignment horizontal="center"/>
    </xf>
    <xf numFmtId="42" fontId="55" fillId="0" borderId="15" xfId="2660" applyNumberFormat="1" applyFont="1" applyFill="1" applyBorder="1" applyAlignment="1">
      <alignment vertical="center" wrapText="1"/>
    </xf>
    <xf numFmtId="15" fontId="55" fillId="0" borderId="32" xfId="2858" applyNumberFormat="1" applyFont="1" applyFill="1" applyBorder="1" applyAlignment="1">
      <alignment horizontal="center" vertical="center" wrapText="1"/>
    </xf>
    <xf numFmtId="14" fontId="55" fillId="0" borderId="16" xfId="2858" applyNumberFormat="1" applyFont="1" applyFill="1" applyBorder="1" applyAlignment="1">
      <alignment horizontal="center" vertical="center" wrapText="1"/>
    </xf>
    <xf numFmtId="42" fontId="52" fillId="0" borderId="87" xfId="2858" applyNumberFormat="1" applyFont="1" applyFill="1" applyBorder="1" applyAlignment="1">
      <alignment wrapText="1"/>
    </xf>
    <xf numFmtId="0" fontId="0" fillId="0" borderId="0" xfId="0" applyFill="1"/>
    <xf numFmtId="165" fontId="55" fillId="0" borderId="10" xfId="2660" applyNumberFormat="1" applyFont="1" applyFill="1" applyBorder="1" applyAlignment="1">
      <alignment horizontal="center"/>
    </xf>
    <xf numFmtId="0" fontId="76" fillId="0" borderId="16" xfId="2867" applyFont="1" applyFill="1" applyBorder="1" applyAlignment="1">
      <alignment horizontal="center" vertical="center" wrapText="1"/>
    </xf>
    <xf numFmtId="15" fontId="55" fillId="0" borderId="14" xfId="2858" applyNumberFormat="1" applyFont="1" applyFill="1" applyBorder="1" applyAlignment="1">
      <alignment vertical="center" wrapText="1"/>
    </xf>
    <xf numFmtId="14" fontId="76" fillId="0" borderId="17" xfId="2867" applyNumberFormat="1" applyFont="1" applyFill="1" applyBorder="1" applyAlignment="1">
      <alignment horizontal="right" vertical="center" wrapText="1"/>
    </xf>
    <xf numFmtId="15" fontId="55" fillId="0" borderId="0" xfId="2858" applyNumberFormat="1" applyFont="1" applyFill="1" applyBorder="1" applyAlignment="1">
      <alignment vertical="center" wrapText="1"/>
    </xf>
    <xf numFmtId="0" fontId="76" fillId="0" borderId="16" xfId="2885" applyFont="1" applyFill="1" applyBorder="1" applyAlignment="1">
      <alignment horizontal="center" vertical="center" wrapText="1"/>
    </xf>
    <xf numFmtId="49" fontId="55" fillId="0" borderId="15" xfId="0" applyNumberFormat="1" applyFont="1" applyFill="1" applyBorder="1" applyAlignment="1">
      <alignment vertical="center" wrapText="1"/>
    </xf>
    <xf numFmtId="0" fontId="55" fillId="0" borderId="16" xfId="2858" applyFont="1" applyFill="1" applyBorder="1" applyAlignment="1" applyProtection="1">
      <alignment horizontal="center" vertical="center" wrapText="1"/>
    </xf>
    <xf numFmtId="165" fontId="55" fillId="0" borderId="26" xfId="2858" applyNumberFormat="1" applyFont="1" applyFill="1" applyBorder="1" applyAlignment="1">
      <alignment horizontal="center" vertical="center" wrapText="1"/>
    </xf>
    <xf numFmtId="15" fontId="55" fillId="0" borderId="54" xfId="2858" applyNumberFormat="1" applyFont="1" applyFill="1" applyBorder="1"/>
    <xf numFmtId="15" fontId="55" fillId="0" borderId="54" xfId="2858" applyNumberFormat="1" applyFont="1" applyFill="1" applyBorder="1" applyAlignment="1">
      <alignment wrapText="1"/>
    </xf>
    <xf numFmtId="0" fontId="76" fillId="0" borderId="21" xfId="3952" applyFont="1" applyFill="1" applyBorder="1" applyAlignment="1">
      <alignment horizontal="center"/>
    </xf>
    <xf numFmtId="15" fontId="55" fillId="0" borderId="20" xfId="2858" applyNumberFormat="1" applyFont="1" applyFill="1" applyBorder="1"/>
    <xf numFmtId="165" fontId="101" fillId="0" borderId="54" xfId="2858" applyNumberFormat="1" applyFont="1" applyFill="1" applyBorder="1"/>
    <xf numFmtId="165" fontId="55" fillId="0" borderId="40" xfId="2660" applyNumberFormat="1" applyFont="1" applyFill="1" applyBorder="1"/>
    <xf numFmtId="14" fontId="55" fillId="0" borderId="40" xfId="2858" applyNumberFormat="1" applyFont="1" applyFill="1" applyBorder="1" applyAlignment="1">
      <alignment horizontal="center"/>
    </xf>
    <xf numFmtId="0" fontId="55" fillId="0" borderId="22" xfId="2858" applyFont="1" applyFill="1" applyBorder="1" applyAlignment="1" applyProtection="1">
      <alignment horizontal="center"/>
    </xf>
    <xf numFmtId="0" fontId="55" fillId="0" borderId="28" xfId="2858" applyFont="1" applyFill="1" applyBorder="1" applyAlignment="1">
      <alignment horizontal="center"/>
    </xf>
    <xf numFmtId="164" fontId="55" fillId="0" borderId="25" xfId="2659" applyNumberFormat="1" applyFont="1" applyFill="1" applyBorder="1"/>
    <xf numFmtId="164" fontId="55" fillId="0" borderId="55" xfId="2659" applyNumberFormat="1" applyFont="1" applyFill="1" applyBorder="1"/>
    <xf numFmtId="0" fontId="76" fillId="0" borderId="14" xfId="2818" applyFont="1" applyFill="1" applyBorder="1" applyAlignment="1">
      <alignment vertical="center" wrapText="1"/>
    </xf>
    <xf numFmtId="42" fontId="74" fillId="0" borderId="93" xfId="2818" applyNumberFormat="1" applyFont="1" applyFill="1" applyBorder="1" applyAlignment="1" applyProtection="1">
      <alignment horizontal="center" wrapText="1"/>
      <protection locked="0"/>
    </xf>
    <xf numFmtId="42" fontId="76" fillId="0" borderId="26" xfId="2660" applyNumberFormat="1" applyFont="1" applyFill="1" applyBorder="1" applyAlignment="1">
      <alignment vertical="center" wrapText="1"/>
    </xf>
    <xf numFmtId="42" fontId="76" fillId="0" borderId="26" xfId="2660" applyNumberFormat="1" applyFont="1" applyFill="1" applyBorder="1" applyAlignment="1">
      <alignment vertical="center"/>
    </xf>
    <xf numFmtId="42" fontId="55" fillId="0" borderId="26" xfId="2659" applyNumberFormat="1" applyFont="1" applyFill="1" applyBorder="1" applyAlignment="1">
      <alignment vertical="center"/>
    </xf>
    <xf numFmtId="42" fontId="55" fillId="0" borderId="0" xfId="2659" applyNumberFormat="1" applyFont="1" applyFill="1" applyBorder="1"/>
    <xf numFmtId="42" fontId="52" fillId="0" borderId="0" xfId="2858" applyNumberFormat="1" applyFont="1" applyFill="1" applyBorder="1" applyAlignment="1">
      <alignment horizontal="center"/>
    </xf>
    <xf numFmtId="0" fontId="52" fillId="0" borderId="72" xfId="2858" applyFont="1" applyFill="1" applyBorder="1" applyAlignment="1">
      <alignment wrapText="1"/>
    </xf>
    <xf numFmtId="0" fontId="81" fillId="0" borderId="88" xfId="2858" applyFont="1" applyFill="1" applyBorder="1" applyAlignment="1">
      <alignment horizontal="center" wrapText="1"/>
    </xf>
    <xf numFmtId="0" fontId="55" fillId="0" borderId="19" xfId="2858" applyFont="1" applyFill="1" applyBorder="1" applyAlignment="1">
      <alignment horizontal="center" wrapText="1"/>
    </xf>
    <xf numFmtId="14" fontId="55" fillId="0" borderId="54" xfId="2858" applyNumberFormat="1" applyFont="1" applyFill="1" applyBorder="1" applyAlignment="1">
      <alignment horizontal="center" wrapText="1"/>
    </xf>
    <xf numFmtId="0" fontId="55" fillId="0" borderId="23" xfId="2858" applyFont="1" applyFill="1" applyBorder="1" applyAlignment="1">
      <alignment horizontal="center" wrapText="1"/>
    </xf>
    <xf numFmtId="42" fontId="55" fillId="0" borderId="54" xfId="2858" applyNumberFormat="1" applyFont="1" applyFill="1" applyBorder="1" applyAlignment="1">
      <alignment wrapText="1"/>
    </xf>
    <xf numFmtId="14" fontId="55" fillId="0" borderId="20" xfId="2858" applyNumberFormat="1" applyFont="1" applyFill="1" applyBorder="1" applyAlignment="1">
      <alignment horizontal="center" wrapText="1"/>
    </xf>
    <xf numFmtId="0" fontId="79" fillId="0" borderId="23" xfId="2858" applyFont="1" applyFill="1" applyBorder="1" applyAlignment="1">
      <alignment wrapText="1"/>
    </xf>
    <xf numFmtId="42" fontId="55" fillId="0" borderId="21" xfId="2858" applyNumberFormat="1" applyFont="1" applyFill="1" applyBorder="1" applyAlignment="1">
      <alignment wrapText="1"/>
    </xf>
    <xf numFmtId="0" fontId="55" fillId="0" borderId="59" xfId="2858" applyFont="1" applyFill="1" applyBorder="1" applyAlignment="1">
      <alignment horizontal="center" wrapText="1"/>
    </xf>
    <xf numFmtId="0" fontId="55" fillId="0" borderId="21" xfId="2858" applyFont="1" applyFill="1" applyBorder="1" applyAlignment="1">
      <alignment wrapText="1"/>
    </xf>
    <xf numFmtId="0" fontId="55" fillId="0" borderId="24" xfId="2858" applyFont="1" applyFill="1" applyBorder="1" applyAlignment="1">
      <alignment horizontal="center" wrapText="1"/>
    </xf>
    <xf numFmtId="14" fontId="55" fillId="0" borderId="25" xfId="2858" applyNumberFormat="1" applyFont="1" applyFill="1" applyBorder="1" applyAlignment="1">
      <alignment horizontal="center" wrapText="1"/>
    </xf>
    <xf numFmtId="0" fontId="55" fillId="0" borderId="25" xfId="2858" applyFont="1" applyFill="1" applyBorder="1" applyAlignment="1">
      <alignment horizontal="left" wrapText="1"/>
    </xf>
    <xf numFmtId="0" fontId="55" fillId="0" borderId="56" xfId="2858" applyFont="1" applyFill="1" applyBorder="1" applyAlignment="1">
      <alignment horizontal="center" wrapText="1"/>
    </xf>
    <xf numFmtId="42" fontId="55" fillId="0" borderId="25" xfId="2858" applyNumberFormat="1" applyFont="1" applyFill="1" applyBorder="1" applyAlignment="1">
      <alignment wrapText="1"/>
    </xf>
    <xf numFmtId="14" fontId="55" fillId="0" borderId="28" xfId="2858" applyNumberFormat="1" applyFont="1" applyFill="1" applyBorder="1" applyAlignment="1">
      <alignment horizontal="center" wrapText="1"/>
    </xf>
    <xf numFmtId="0" fontId="79" fillId="0" borderId="56" xfId="2858" applyNumberFormat="1" applyFont="1" applyFill="1" applyBorder="1" applyAlignment="1">
      <alignment vertical="top" wrapText="1"/>
    </xf>
    <xf numFmtId="42" fontId="55" fillId="0" borderId="55" xfId="2858" applyNumberFormat="1" applyFont="1" applyFill="1" applyBorder="1" applyAlignment="1">
      <alignment wrapText="1"/>
    </xf>
    <xf numFmtId="0" fontId="55" fillId="0" borderId="70" xfId="2858" applyFont="1" applyFill="1" applyBorder="1" applyAlignment="1">
      <alignment horizontal="center" wrapText="1"/>
    </xf>
    <xf numFmtId="14" fontId="55" fillId="0" borderId="56" xfId="2858" applyNumberFormat="1" applyFont="1" applyFill="1" applyBorder="1" applyAlignment="1">
      <alignment horizontal="center" wrapText="1"/>
    </xf>
    <xf numFmtId="14" fontId="55" fillId="0" borderId="57" xfId="2858" applyNumberFormat="1" applyFont="1" applyFill="1" applyBorder="1" applyAlignment="1">
      <alignment horizontal="center" wrapText="1"/>
    </xf>
    <xf numFmtId="42" fontId="55" fillId="0" borderId="0" xfId="2858" applyNumberFormat="1" applyFont="1" applyFill="1" applyAlignment="1">
      <alignment wrapText="1"/>
    </xf>
    <xf numFmtId="0" fontId="52" fillId="0" borderId="87" xfId="2858" applyFont="1" applyFill="1" applyBorder="1" applyAlignment="1">
      <alignment wrapText="1"/>
    </xf>
    <xf numFmtId="0" fontId="55" fillId="0" borderId="55" xfId="2858" applyFont="1" applyFill="1" applyBorder="1" applyAlignment="1">
      <alignment wrapText="1"/>
    </xf>
    <xf numFmtId="0" fontId="52" fillId="0" borderId="0" xfId="2858" applyFont="1" applyFill="1" applyAlignment="1">
      <alignment wrapText="1"/>
    </xf>
    <xf numFmtId="42" fontId="55" fillId="0" borderId="87" xfId="2858" applyNumberFormat="1" applyFont="1" applyFill="1" applyBorder="1" applyAlignment="1">
      <alignment wrapText="1"/>
    </xf>
    <xf numFmtId="165" fontId="106" fillId="0" borderId="87" xfId="2660" applyNumberFormat="1" applyFont="1" applyFill="1" applyBorder="1" applyAlignment="1">
      <alignment horizontal="center" wrapText="1"/>
    </xf>
    <xf numFmtId="43" fontId="55" fillId="0" borderId="0" xfId="2858" applyNumberFormat="1" applyFont="1" applyFill="1" applyBorder="1" applyAlignment="1" applyProtection="1">
      <alignment wrapText="1"/>
      <protection locked="0"/>
    </xf>
    <xf numFmtId="44" fontId="55" fillId="0" borderId="0" xfId="2858" applyNumberFormat="1" applyFont="1" applyFill="1" applyBorder="1" applyAlignment="1" applyProtection="1">
      <alignment wrapText="1"/>
      <protection locked="0"/>
    </xf>
    <xf numFmtId="0" fontId="55" fillId="0" borderId="21" xfId="2858" applyFont="1" applyFill="1" applyBorder="1" applyAlignment="1">
      <alignment horizontal="center"/>
    </xf>
    <xf numFmtId="0" fontId="76" fillId="0" borderId="15" xfId="2885" applyFont="1" applyFill="1" applyBorder="1" applyAlignment="1">
      <alignment vertical="center"/>
    </xf>
    <xf numFmtId="49" fontId="76" fillId="0" borderId="16" xfId="2813" applyNumberFormat="1" applyFont="1" applyFill="1" applyBorder="1" applyAlignment="1">
      <alignment horizontal="center" vertical="center" wrapText="1"/>
    </xf>
    <xf numFmtId="14" fontId="76" fillId="0" borderId="18" xfId="2867" applyNumberFormat="1" applyFont="1" applyFill="1" applyBorder="1" applyAlignment="1">
      <alignment horizontal="center" vertical="center" wrapText="1"/>
    </xf>
    <xf numFmtId="0" fontId="55" fillId="0" borderId="41" xfId="2858" applyFont="1" applyFill="1" applyBorder="1" applyAlignment="1">
      <alignment vertical="center" wrapText="1"/>
    </xf>
    <xf numFmtId="42" fontId="55" fillId="0" borderId="26" xfId="2659" applyNumberFormat="1" applyFont="1" applyFill="1" applyBorder="1" applyAlignment="1">
      <alignment vertical="center" wrapText="1"/>
    </xf>
    <xf numFmtId="0" fontId="55" fillId="0" borderId="18" xfId="2858" applyFont="1" applyFill="1" applyBorder="1" applyAlignment="1">
      <alignment horizontal="center" vertical="center" wrapText="1"/>
    </xf>
    <xf numFmtId="1" fontId="79" fillId="0" borderId="16" xfId="2858" applyNumberFormat="1" applyFont="1" applyFill="1" applyBorder="1" applyAlignment="1">
      <alignment horizontal="center" vertical="center" wrapText="1"/>
    </xf>
    <xf numFmtId="15" fontId="55" fillId="0" borderId="28" xfId="2858" applyNumberFormat="1" applyFont="1" applyFill="1" applyBorder="1"/>
    <xf numFmtId="165" fontId="101" fillId="0" borderId="25" xfId="2660" applyNumberFormat="1" applyFont="1" applyFill="1" applyBorder="1"/>
    <xf numFmtId="0" fontId="51" fillId="0" borderId="0" xfId="0" applyFont="1" applyFill="1"/>
    <xf numFmtId="15" fontId="55" fillId="0" borderId="17" xfId="2858" applyNumberFormat="1" applyFont="1" applyFill="1" applyBorder="1" applyAlignment="1">
      <alignment vertical="center"/>
    </xf>
    <xf numFmtId="165" fontId="101" fillId="0" borderId="15" xfId="2660" applyNumberFormat="1" applyFont="1" applyFill="1" applyBorder="1" applyAlignment="1">
      <alignment vertical="center"/>
    </xf>
    <xf numFmtId="0" fontId="55" fillId="0" borderId="17" xfId="2858" applyFont="1" applyFill="1" applyBorder="1" applyAlignment="1">
      <alignment horizontal="center" vertical="center"/>
    </xf>
    <xf numFmtId="164" fontId="55" fillId="0" borderId="15" xfId="2659" applyNumberFormat="1" applyFont="1" applyFill="1" applyBorder="1" applyAlignment="1">
      <alignment vertical="center"/>
    </xf>
    <xf numFmtId="164" fontId="55" fillId="0" borderId="16" xfId="2659" applyNumberFormat="1" applyFont="1" applyFill="1" applyBorder="1" applyAlignment="1">
      <alignment vertical="center"/>
    </xf>
    <xf numFmtId="14" fontId="55" fillId="0" borderId="99" xfId="2858" applyNumberFormat="1" applyFont="1" applyFill="1" applyBorder="1" applyAlignment="1">
      <alignment horizontal="center" vertical="center"/>
    </xf>
    <xf numFmtId="0" fontId="55" fillId="0" borderId="100" xfId="2858" applyFont="1" applyFill="1" applyBorder="1" applyAlignment="1">
      <alignment horizontal="left" vertical="center" wrapText="1"/>
    </xf>
    <xf numFmtId="42" fontId="55" fillId="0" borderId="100" xfId="2858" applyNumberFormat="1" applyFont="1" applyFill="1" applyBorder="1" applyAlignment="1">
      <alignment vertical="center"/>
    </xf>
    <xf numFmtId="0" fontId="55" fillId="0" borderId="100" xfId="2858" applyFont="1" applyFill="1" applyBorder="1" applyAlignment="1">
      <alignment horizontal="center" vertical="center"/>
    </xf>
    <xf numFmtId="0" fontId="55" fillId="0" borderId="101" xfId="2858" applyFont="1" applyFill="1" applyBorder="1" applyAlignment="1">
      <alignment horizontal="center" vertical="top"/>
    </xf>
    <xf numFmtId="42" fontId="55" fillId="0" borderId="109" xfId="2858" applyNumberFormat="1" applyFont="1" applyFill="1" applyBorder="1" applyAlignment="1">
      <alignment vertical="center"/>
    </xf>
    <xf numFmtId="14" fontId="55" fillId="0" borderId="18" xfId="2858" quotePrefix="1" applyNumberFormat="1" applyFont="1" applyFill="1" applyBorder="1" applyAlignment="1">
      <alignment horizontal="center" vertical="center" wrapText="1"/>
    </xf>
    <xf numFmtId="14" fontId="55" fillId="0" borderId="41" xfId="2858" quotePrefix="1" applyNumberFormat="1" applyFont="1" applyFill="1" applyBorder="1" applyAlignment="1">
      <alignment horizontal="center" vertical="center" wrapText="1"/>
    </xf>
    <xf numFmtId="42" fontId="55" fillId="0" borderId="33" xfId="2858" applyNumberFormat="1" applyFont="1" applyFill="1" applyBorder="1" applyAlignment="1">
      <alignment vertical="top"/>
    </xf>
    <xf numFmtId="14" fontId="74" fillId="0" borderId="0" xfId="3965" applyNumberFormat="1" applyFont="1" applyFill="1" applyBorder="1" applyAlignment="1"/>
    <xf numFmtId="0" fontId="74" fillId="0" borderId="0" xfId="3965" applyNumberFormat="1" applyFont="1" applyFill="1" applyBorder="1" applyAlignment="1"/>
    <xf numFmtId="0" fontId="74" fillId="0" borderId="12" xfId="3965" applyFont="1" applyFill="1" applyBorder="1" applyAlignment="1" applyProtection="1">
      <alignment horizontal="center" wrapText="1"/>
      <protection locked="0"/>
    </xf>
    <xf numFmtId="0" fontId="74" fillId="0" borderId="13" xfId="3965" applyFont="1" applyFill="1" applyBorder="1" applyAlignment="1" applyProtection="1">
      <alignment horizontal="center" wrapText="1"/>
      <protection locked="0"/>
    </xf>
    <xf numFmtId="14" fontId="76" fillId="0" borderId="37" xfId="3965" applyNumberFormat="1" applyFont="1" applyFill="1" applyBorder="1" applyAlignment="1">
      <alignment horizontal="center" vertical="center" wrapText="1"/>
    </xf>
    <xf numFmtId="0" fontId="108" fillId="0" borderId="15" xfId="3965" applyNumberFormat="1" applyFont="1" applyFill="1" applyBorder="1" applyAlignment="1">
      <alignment horizontal="center" vertical="top" wrapText="1"/>
    </xf>
    <xf numFmtId="168" fontId="76" fillId="0" borderId="10" xfId="3965" applyNumberFormat="1" applyFont="1" applyFill="1" applyBorder="1" applyAlignment="1">
      <alignment horizontal="center" vertical="center" wrapText="1"/>
    </xf>
    <xf numFmtId="169" fontId="76" fillId="0" borderId="10" xfId="3966" applyNumberFormat="1" applyFont="1" applyFill="1" applyBorder="1" applyAlignment="1">
      <alignment horizontal="center" vertical="center" wrapText="1"/>
    </xf>
    <xf numFmtId="42" fontId="76" fillId="0" borderId="36" xfId="3965" applyNumberFormat="1" applyFont="1" applyFill="1" applyBorder="1" applyAlignment="1">
      <alignment horizontal="center" vertical="center" wrapText="1"/>
    </xf>
    <xf numFmtId="169" fontId="55" fillId="0" borderId="0" xfId="2659" applyNumberFormat="1" applyFont="1" applyFill="1" applyBorder="1" applyAlignment="1" applyProtection="1">
      <alignment wrapText="1"/>
      <protection locked="0"/>
    </xf>
    <xf numFmtId="14" fontId="76" fillId="0" borderId="14" xfId="3965" applyNumberFormat="1" applyFont="1" applyFill="1" applyBorder="1" applyAlignment="1">
      <alignment horizontal="center" vertical="center" wrapText="1"/>
    </xf>
    <xf numFmtId="168" fontId="76" fillId="0" borderId="15" xfId="3965" applyNumberFormat="1" applyFont="1" applyFill="1" applyBorder="1" applyAlignment="1">
      <alignment horizontal="center" vertical="center" wrapText="1"/>
    </xf>
    <xf numFmtId="169" fontId="76" fillId="0" borderId="15" xfId="3966" applyNumberFormat="1" applyFont="1" applyFill="1" applyBorder="1" applyAlignment="1">
      <alignment horizontal="center" vertical="center" wrapText="1"/>
    </xf>
    <xf numFmtId="165" fontId="76" fillId="0" borderId="16" xfId="3965" applyNumberFormat="1" applyFont="1" applyFill="1" applyBorder="1" applyAlignment="1">
      <alignment horizontal="center" vertical="center" wrapText="1"/>
    </xf>
    <xf numFmtId="44" fontId="55" fillId="0" borderId="0" xfId="2660" applyFont="1" applyFill="1" applyBorder="1" applyAlignment="1" applyProtection="1">
      <alignment wrapText="1"/>
      <protection locked="0"/>
    </xf>
    <xf numFmtId="14" fontId="74" fillId="0" borderId="0" xfId="3965" applyNumberFormat="1" applyFont="1" applyFill="1" applyBorder="1" applyAlignment="1">
      <alignment horizontal="center" vertical="center" wrapText="1"/>
    </xf>
    <xf numFmtId="164" fontId="74" fillId="0" borderId="87" xfId="3965" applyNumberFormat="1" applyFont="1" applyFill="1" applyBorder="1" applyAlignment="1">
      <alignment vertical="center" wrapText="1"/>
    </xf>
    <xf numFmtId="14" fontId="76" fillId="0" borderId="0" xfId="3965" applyNumberFormat="1" applyFont="1" applyFill="1" applyBorder="1" applyAlignment="1">
      <alignment horizontal="center" vertical="center" wrapText="1"/>
    </xf>
    <xf numFmtId="8" fontId="56" fillId="0" borderId="0" xfId="2858" applyNumberFormat="1" applyFont="1" applyFill="1"/>
    <xf numFmtId="44" fontId="56" fillId="0" borderId="0" xfId="2858" applyNumberFormat="1" applyFont="1" applyFill="1"/>
    <xf numFmtId="164" fontId="76" fillId="0" borderId="0" xfId="3965" applyNumberFormat="1" applyFont="1" applyFill="1" applyBorder="1" applyAlignment="1">
      <alignment horizontal="center" vertical="center" wrapText="1"/>
    </xf>
    <xf numFmtId="0" fontId="55" fillId="0" borderId="0" xfId="2858" applyNumberFormat="1" applyFont="1" applyFill="1" applyBorder="1" applyAlignment="1">
      <alignment horizontal="center"/>
    </xf>
    <xf numFmtId="0" fontId="55" fillId="0" borderId="0" xfId="2858" applyFont="1" applyFill="1" applyBorder="1" applyAlignment="1">
      <alignment horizontal="center"/>
    </xf>
    <xf numFmtId="0" fontId="55" fillId="0" borderId="0" xfId="2858" applyNumberFormat="1" applyFont="1" applyFill="1" applyBorder="1" applyAlignment="1">
      <alignment wrapText="1"/>
    </xf>
    <xf numFmtId="0" fontId="55" fillId="0" borderId="0" xfId="2858" applyFont="1" applyFill="1" applyBorder="1" applyAlignment="1">
      <alignment wrapText="1"/>
    </xf>
    <xf numFmtId="0" fontId="55" fillId="0" borderId="0" xfId="2858" applyFont="1" applyFill="1" applyBorder="1"/>
    <xf numFmtId="14" fontId="76" fillId="0" borderId="19" xfId="3965" applyNumberFormat="1" applyFont="1" applyFill="1" applyBorder="1" applyAlignment="1">
      <alignment horizontal="center" vertical="center" wrapText="1"/>
    </xf>
    <xf numFmtId="0" fontId="108" fillId="0" borderId="54" xfId="3965" applyNumberFormat="1" applyFont="1" applyFill="1" applyBorder="1" applyAlignment="1">
      <alignment horizontal="center" vertical="top" wrapText="1"/>
    </xf>
    <xf numFmtId="168" fontId="76" fillId="0" borderId="54" xfId="3965" applyNumberFormat="1" applyFont="1" applyFill="1" applyBorder="1" applyAlignment="1">
      <alignment horizontal="center" vertical="center" wrapText="1"/>
    </xf>
    <xf numFmtId="169" fontId="76" fillId="0" borderId="54" xfId="3966" applyNumberFormat="1" applyFont="1" applyFill="1" applyBorder="1" applyAlignment="1">
      <alignment horizontal="center" vertical="center" wrapText="1"/>
    </xf>
    <xf numFmtId="165" fontId="76" fillId="0" borderId="21" xfId="3965" applyNumberFormat="1" applyFont="1" applyFill="1" applyBorder="1" applyAlignment="1">
      <alignment horizontal="center" vertical="center" wrapText="1"/>
    </xf>
    <xf numFmtId="14" fontId="76" fillId="0" borderId="24" xfId="3965" applyNumberFormat="1" applyFont="1" applyFill="1" applyBorder="1" applyAlignment="1">
      <alignment horizontal="center" vertical="center" wrapText="1"/>
    </xf>
    <xf numFmtId="0" fontId="108" fillId="0" borderId="25" xfId="3965" applyNumberFormat="1" applyFont="1" applyFill="1" applyBorder="1" applyAlignment="1">
      <alignment horizontal="center" vertical="top" wrapText="1"/>
    </xf>
    <xf numFmtId="168" fontId="76" fillId="0" borderId="25" xfId="3965" applyNumberFormat="1" applyFont="1" applyFill="1" applyBorder="1" applyAlignment="1">
      <alignment horizontal="center" vertical="center" wrapText="1"/>
    </xf>
    <xf numFmtId="169" fontId="76" fillId="0" borderId="25" xfId="3966" applyNumberFormat="1" applyFont="1" applyFill="1" applyBorder="1" applyAlignment="1">
      <alignment horizontal="center" vertical="center" wrapText="1"/>
    </xf>
    <xf numFmtId="165" fontId="76" fillId="0" borderId="55" xfId="3965" applyNumberFormat="1" applyFont="1" applyFill="1" applyBorder="1" applyAlignment="1">
      <alignment horizontal="center" vertical="center" wrapText="1"/>
    </xf>
    <xf numFmtId="42" fontId="55" fillId="0" borderId="29" xfId="2858" applyNumberFormat="1" applyFont="1" applyFill="1" applyBorder="1" applyAlignment="1">
      <alignment vertical="top"/>
    </xf>
    <xf numFmtId="42" fontId="55" fillId="0" borderId="74" xfId="2858" applyNumberFormat="1" applyFont="1" applyFill="1" applyBorder="1" applyAlignment="1">
      <alignment vertical="top"/>
    </xf>
    <xf numFmtId="42" fontId="55" fillId="0" borderId="42" xfId="2858" applyNumberFormat="1" applyFont="1" applyFill="1" applyBorder="1" applyAlignment="1">
      <alignment vertical="top"/>
    </xf>
    <xf numFmtId="0" fontId="55" fillId="0" borderId="42" xfId="2858" applyFont="1" applyFill="1" applyBorder="1" applyAlignment="1">
      <alignment vertical="top"/>
    </xf>
    <xf numFmtId="0" fontId="76" fillId="0" borderId="15" xfId="2660" applyNumberFormat="1" applyFont="1" applyFill="1" applyBorder="1" applyAlignment="1">
      <alignment horizontal="left" vertical="center"/>
    </xf>
    <xf numFmtId="167" fontId="55" fillId="0" borderId="21" xfId="2858" quotePrefix="1" applyNumberFormat="1" applyFont="1" applyFill="1" applyBorder="1" applyAlignment="1">
      <alignment horizontal="center" vertical="center" wrapText="1"/>
    </xf>
    <xf numFmtId="14" fontId="55" fillId="0" borderId="32" xfId="2858" applyNumberFormat="1" applyFont="1" applyFill="1" applyBorder="1" applyAlignment="1">
      <alignment horizontal="center" vertical="center" wrapText="1"/>
    </xf>
    <xf numFmtId="14" fontId="55" fillId="0" borderId="17" xfId="2858" applyNumberFormat="1" applyFont="1" applyFill="1" applyBorder="1" applyAlignment="1">
      <alignment horizontal="right" vertical="center" wrapText="1"/>
    </xf>
    <xf numFmtId="14" fontId="55" fillId="0" borderId="37" xfId="2858" applyNumberFormat="1" applyFont="1" applyFill="1" applyBorder="1" applyAlignment="1">
      <alignment horizontal="right" vertical="center"/>
    </xf>
    <xf numFmtId="0" fontId="55" fillId="0" borderId="41" xfId="2858" applyFont="1" applyFill="1" applyBorder="1" applyAlignment="1">
      <alignment horizontal="right" vertical="center"/>
    </xf>
    <xf numFmtId="14" fontId="55" fillId="0" borderId="41" xfId="2858" applyNumberFormat="1" applyFont="1" applyFill="1" applyBorder="1" applyAlignment="1">
      <alignment horizontal="right" vertical="center" wrapText="1"/>
    </xf>
    <xf numFmtId="49" fontId="55" fillId="0" borderId="16" xfId="0" applyNumberFormat="1" applyFont="1" applyFill="1" applyBorder="1" applyAlignment="1">
      <alignment horizontal="center" vertical="center"/>
    </xf>
    <xf numFmtId="0" fontId="55" fillId="0" borderId="43" xfId="2858" applyFont="1" applyFill="1" applyBorder="1" applyAlignment="1">
      <alignment vertical="center" wrapText="1"/>
    </xf>
    <xf numFmtId="14" fontId="55" fillId="0" borderId="43" xfId="2858" applyNumberFormat="1" applyFont="1" applyFill="1" applyBorder="1" applyAlignment="1">
      <alignment vertical="center" wrapText="1"/>
    </xf>
    <xf numFmtId="0" fontId="55" fillId="0" borderId="61" xfId="2858" applyFont="1" applyFill="1" applyBorder="1" applyAlignment="1">
      <alignment horizontal="center" vertical="center" wrapText="1"/>
    </xf>
    <xf numFmtId="0" fontId="55" fillId="0" borderId="70" xfId="2858" applyFont="1" applyFill="1" applyBorder="1" applyAlignment="1">
      <alignment horizontal="center" vertical="top" wrapText="1"/>
    </xf>
    <xf numFmtId="0" fontId="55" fillId="0" borderId="43" xfId="2858" quotePrefix="1" applyFont="1" applyFill="1" applyBorder="1" applyAlignment="1">
      <alignment horizontal="center" vertical="center" wrapText="1"/>
    </xf>
    <xf numFmtId="14" fontId="55" fillId="0" borderId="62" xfId="2858" quotePrefix="1" applyNumberFormat="1" applyFont="1" applyFill="1" applyBorder="1" applyAlignment="1">
      <alignment horizontal="center" vertical="center" wrapText="1"/>
    </xf>
    <xf numFmtId="0" fontId="55" fillId="0" borderId="13" xfId="2858" applyFont="1" applyFill="1" applyBorder="1" applyAlignment="1">
      <alignment horizontal="center" vertical="center" wrapText="1"/>
    </xf>
    <xf numFmtId="0" fontId="55" fillId="0" borderId="26" xfId="2858" applyFont="1" applyFill="1" applyBorder="1" applyAlignment="1">
      <alignment horizontal="center" vertical="top" wrapText="1"/>
    </xf>
    <xf numFmtId="14" fontId="55" fillId="0" borderId="12" xfId="2858" applyNumberFormat="1" applyFont="1" applyFill="1" applyBorder="1" applyAlignment="1" applyProtection="1">
      <alignment horizontal="center" vertical="center" wrapText="1"/>
      <protection locked="0"/>
    </xf>
    <xf numFmtId="0" fontId="55" fillId="0" borderId="12" xfId="2858" applyFont="1" applyFill="1" applyBorder="1" applyAlignment="1">
      <alignment horizontal="left" wrapText="1"/>
    </xf>
    <xf numFmtId="0" fontId="76" fillId="0" borderId="31" xfId="3976" applyFont="1" applyFill="1" applyBorder="1" applyAlignment="1">
      <alignment horizontal="center" vertical="center" wrapText="1"/>
    </xf>
    <xf numFmtId="0" fontId="76" fillId="0" borderId="59" xfId="3976" applyFont="1" applyFill="1" applyBorder="1" applyAlignment="1">
      <alignment horizontal="center" wrapText="1"/>
    </xf>
    <xf numFmtId="14" fontId="76" fillId="0" borderId="11" xfId="3976" applyNumberFormat="1" applyFont="1" applyFill="1" applyBorder="1" applyAlignment="1">
      <alignment horizontal="center" vertical="center"/>
    </xf>
    <xf numFmtId="14" fontId="76" fillId="0" borderId="31" xfId="3976" applyNumberFormat="1" applyFont="1" applyFill="1" applyBorder="1" applyAlignment="1">
      <alignment horizontal="left" vertical="center" wrapText="1"/>
    </xf>
    <xf numFmtId="0" fontId="76" fillId="0" borderId="31" xfId="3976" applyFont="1" applyFill="1" applyBorder="1" applyAlignment="1">
      <alignment horizontal="center" vertical="center"/>
    </xf>
    <xf numFmtId="0" fontId="76" fillId="0" borderId="59" xfId="3976" applyFont="1" applyFill="1" applyBorder="1" applyAlignment="1">
      <alignment horizontal="center" vertical="center"/>
    </xf>
    <xf numFmtId="0" fontId="76" fillId="0" borderId="34" xfId="3976" applyFont="1" applyFill="1" applyBorder="1" applyAlignment="1">
      <alignment horizontal="center" vertical="center"/>
    </xf>
    <xf numFmtId="0" fontId="76" fillId="0" borderId="30" xfId="3976" applyFont="1" applyFill="1" applyBorder="1" applyAlignment="1">
      <alignment horizontal="center" vertical="center"/>
    </xf>
    <xf numFmtId="14" fontId="55" fillId="0" borderId="116" xfId="2858" applyNumberFormat="1" applyFont="1" applyFill="1" applyBorder="1" applyAlignment="1">
      <alignment horizontal="center" vertical="center"/>
    </xf>
    <xf numFmtId="0" fontId="55" fillId="0" borderId="117" xfId="2858" applyFont="1" applyFill="1" applyBorder="1" applyAlignment="1">
      <alignment horizontal="left" vertical="center" wrapText="1"/>
    </xf>
    <xf numFmtId="42" fontId="55" fillId="0" borderId="117" xfId="2858" applyNumberFormat="1" applyFont="1" applyFill="1" applyBorder="1" applyAlignment="1">
      <alignment vertical="center"/>
    </xf>
    <xf numFmtId="0" fontId="55" fillId="0" borderId="117" xfId="2858" applyFont="1" applyFill="1" applyBorder="1" applyAlignment="1">
      <alignment horizontal="center" vertical="center"/>
    </xf>
    <xf numFmtId="0" fontId="55" fillId="0" borderId="118" xfId="2858" applyFont="1" applyFill="1" applyBorder="1" applyAlignment="1">
      <alignment horizontal="center" vertical="top"/>
    </xf>
    <xf numFmtId="0" fontId="76" fillId="0" borderId="103" xfId="3976" applyFont="1" applyFill="1" applyBorder="1" applyAlignment="1">
      <alignment horizontal="center" vertical="top" wrapText="1"/>
    </xf>
    <xf numFmtId="14" fontId="76" fillId="0" borderId="15" xfId="3978" applyNumberFormat="1" applyFont="1" applyFill="1" applyBorder="1" applyAlignment="1">
      <alignment horizontal="center" vertical="center"/>
    </xf>
    <xf numFmtId="14" fontId="76" fillId="0" borderId="14" xfId="3976" applyNumberFormat="1" applyFont="1" applyFill="1" applyBorder="1" applyAlignment="1">
      <alignment horizontal="center" vertical="center"/>
    </xf>
    <xf numFmtId="14" fontId="76" fillId="0" borderId="15" xfId="3976" applyNumberFormat="1" applyFont="1" applyFill="1" applyBorder="1" applyAlignment="1">
      <alignment horizontal="left" vertical="center" wrapText="1"/>
    </xf>
    <xf numFmtId="0" fontId="76" fillId="0" borderId="32" xfId="3976" applyFont="1" applyFill="1" applyBorder="1" applyAlignment="1">
      <alignment horizontal="center" vertical="center"/>
    </xf>
    <xf numFmtId="0" fontId="76" fillId="0" borderId="41" xfId="3976" applyFont="1" applyFill="1" applyBorder="1" applyAlignment="1">
      <alignment horizontal="center" vertical="top" wrapText="1"/>
    </xf>
    <xf numFmtId="0" fontId="76" fillId="0" borderId="20" xfId="3976" applyFont="1" applyFill="1" applyBorder="1" applyAlignment="1">
      <alignment horizontal="left" vertical="top" wrapText="1"/>
    </xf>
    <xf numFmtId="0" fontId="76" fillId="0" borderId="23" xfId="3976" applyFont="1" applyFill="1" applyBorder="1" applyAlignment="1">
      <alignment horizontal="center" vertical="top" wrapText="1"/>
    </xf>
    <xf numFmtId="0" fontId="76" fillId="0" borderId="113" xfId="3976" applyFont="1" applyFill="1" applyBorder="1" applyAlignment="1">
      <alignment horizontal="center" vertical="top" wrapText="1"/>
    </xf>
    <xf numFmtId="0" fontId="76" fillId="0" borderId="60" xfId="3976" applyFont="1" applyFill="1" applyBorder="1" applyAlignment="1">
      <alignment horizontal="left" vertical="center" wrapText="1"/>
    </xf>
    <xf numFmtId="0" fontId="76" fillId="0" borderId="23" xfId="3976" applyFont="1" applyFill="1" applyBorder="1" applyAlignment="1">
      <alignment horizontal="left" vertical="center" wrapText="1"/>
    </xf>
    <xf numFmtId="14" fontId="76" fillId="0" borderId="108" xfId="3976" applyNumberFormat="1" applyFont="1" applyFill="1" applyBorder="1" applyAlignment="1">
      <alignment horizontal="center" vertical="center"/>
    </xf>
    <xf numFmtId="14" fontId="76" fillId="0" borderId="109" xfId="3976" applyNumberFormat="1" applyFont="1" applyFill="1" applyBorder="1" applyAlignment="1">
      <alignment horizontal="left" vertical="center" wrapText="1"/>
    </xf>
    <xf numFmtId="0" fontId="76" fillId="0" borderId="110" xfId="3976" applyFont="1" applyFill="1" applyBorder="1" applyAlignment="1">
      <alignment horizontal="center" vertical="center"/>
    </xf>
    <xf numFmtId="0" fontId="76" fillId="0" borderId="112" xfId="3976" applyFont="1" applyFill="1" applyBorder="1" applyAlignment="1">
      <alignment horizontal="center" vertical="top" wrapText="1"/>
    </xf>
    <xf numFmtId="0" fontId="76" fillId="0" borderId="41" xfId="3976" applyFont="1" applyFill="1" applyBorder="1" applyAlignment="1">
      <alignment horizontal="left" vertical="center" wrapText="1"/>
    </xf>
    <xf numFmtId="0" fontId="76" fillId="0" borderId="18" xfId="3976" applyFont="1" applyFill="1" applyBorder="1" applyAlignment="1">
      <alignment horizontal="left" vertical="center" wrapText="1"/>
    </xf>
    <xf numFmtId="14" fontId="76" fillId="0" borderId="25" xfId="3978" applyNumberFormat="1" applyFont="1" applyFill="1" applyBorder="1" applyAlignment="1">
      <alignment horizontal="center" vertical="center"/>
    </xf>
    <xf numFmtId="14" fontId="76" fillId="0" borderId="48" xfId="3976" applyNumberFormat="1" applyFont="1" applyFill="1" applyBorder="1" applyAlignment="1">
      <alignment horizontal="center" vertical="center"/>
    </xf>
    <xf numFmtId="0" fontId="76" fillId="0" borderId="61" xfId="3976" applyFont="1" applyFill="1" applyBorder="1" applyAlignment="1">
      <alignment horizontal="center" vertical="center"/>
    </xf>
    <xf numFmtId="14" fontId="76" fillId="0" borderId="54" xfId="3976" applyNumberFormat="1" applyFont="1" applyFill="1" applyBorder="1" applyAlignment="1">
      <alignment horizontal="center" vertical="center" wrapText="1"/>
    </xf>
    <xf numFmtId="0" fontId="76" fillId="0" borderId="20" xfId="3976" applyFont="1" applyFill="1" applyBorder="1" applyAlignment="1">
      <alignment horizontal="center" vertical="center" wrapText="1"/>
    </xf>
    <xf numFmtId="14" fontId="76" fillId="0" borderId="60" xfId="3976" applyNumberFormat="1" applyFont="1" applyFill="1" applyBorder="1" applyAlignment="1">
      <alignment horizontal="center" vertical="center"/>
    </xf>
    <xf numFmtId="14" fontId="76" fillId="0" borderId="33" xfId="3976" applyNumberFormat="1" applyFont="1" applyFill="1" applyBorder="1" applyAlignment="1">
      <alignment horizontal="left" vertical="center" wrapText="1"/>
    </xf>
    <xf numFmtId="14" fontId="76" fillId="0" borderId="15" xfId="3976" applyNumberFormat="1" applyFont="1" applyFill="1" applyBorder="1" applyAlignment="1">
      <alignment horizontal="center" vertical="center" wrapText="1"/>
    </xf>
    <xf numFmtId="0" fontId="76" fillId="0" borderId="26" xfId="3976" applyFont="1" applyFill="1" applyBorder="1" applyAlignment="1">
      <alignment horizontal="center" vertical="center"/>
    </xf>
    <xf numFmtId="14" fontId="76" fillId="0" borderId="41" xfId="3976" applyNumberFormat="1" applyFont="1" applyFill="1" applyBorder="1" applyAlignment="1">
      <alignment horizontal="center" vertical="center"/>
    </xf>
    <xf numFmtId="14" fontId="76" fillId="0" borderId="10" xfId="3976" applyNumberFormat="1" applyFont="1" applyFill="1" applyBorder="1" applyAlignment="1">
      <alignment horizontal="center" vertical="center" wrapText="1"/>
    </xf>
    <xf numFmtId="0" fontId="76" fillId="0" borderId="37" xfId="3976" applyFont="1" applyFill="1" applyBorder="1" applyAlignment="1">
      <alignment horizontal="center" vertical="center" wrapText="1"/>
    </xf>
    <xf numFmtId="14" fontId="76" fillId="0" borderId="51" xfId="3976" applyNumberFormat="1" applyFont="1" applyFill="1" applyBorder="1" applyAlignment="1">
      <alignment horizontal="center" vertical="center"/>
    </xf>
    <xf numFmtId="14" fontId="76" fillId="0" borderId="24" xfId="3976" applyNumberFormat="1" applyFont="1" applyFill="1" applyBorder="1" applyAlignment="1">
      <alignment horizontal="center" vertical="center"/>
    </xf>
    <xf numFmtId="14" fontId="76" fillId="0" borderId="25" xfId="3976" applyNumberFormat="1" applyFont="1" applyFill="1" applyBorder="1" applyAlignment="1">
      <alignment horizontal="center" vertical="center" wrapText="1"/>
    </xf>
    <xf numFmtId="0" fontId="55" fillId="0" borderId="28" xfId="3976" applyFont="1" applyFill="1" applyBorder="1" applyAlignment="1">
      <alignment horizontal="center" vertical="center" wrapText="1"/>
    </xf>
    <xf numFmtId="0" fontId="76" fillId="0" borderId="56" xfId="3976" applyFont="1" applyFill="1" applyBorder="1" applyAlignment="1">
      <alignment horizontal="center" vertical="center" wrapText="1"/>
    </xf>
    <xf numFmtId="14" fontId="76" fillId="0" borderId="12" xfId="3978" applyNumberFormat="1" applyFont="1" applyFill="1" applyBorder="1" applyAlignment="1">
      <alignment horizontal="center" vertical="center"/>
    </xf>
    <xf numFmtId="14" fontId="76" fillId="0" borderId="12" xfId="3976" applyNumberFormat="1" applyFont="1" applyFill="1" applyBorder="1" applyAlignment="1">
      <alignment horizontal="left" vertical="center" wrapText="1"/>
    </xf>
    <xf numFmtId="0" fontId="76" fillId="0" borderId="59" xfId="3976" applyFont="1" applyFill="1" applyBorder="1" applyAlignment="1">
      <alignment horizontal="center" vertical="top" wrapText="1"/>
    </xf>
    <xf numFmtId="0" fontId="76" fillId="0" borderId="58" xfId="3976" applyFont="1" applyFill="1" applyBorder="1" applyAlignment="1">
      <alignment horizontal="left" vertical="center" wrapText="1"/>
    </xf>
    <xf numFmtId="0" fontId="76" fillId="0" borderId="47" xfId="3976" applyFont="1" applyFill="1" applyBorder="1" applyAlignment="1">
      <alignment horizontal="center" vertical="top" wrapText="1"/>
    </xf>
    <xf numFmtId="14" fontId="76" fillId="0" borderId="15" xfId="3978" applyNumberFormat="1" applyFont="1" applyFill="1" applyBorder="1" applyAlignment="1">
      <alignment horizontal="center"/>
    </xf>
    <xf numFmtId="0" fontId="76" fillId="0" borderId="26" xfId="3976" applyFont="1" applyFill="1" applyBorder="1" applyAlignment="1">
      <alignment horizontal="center" vertical="center" wrapText="1"/>
    </xf>
    <xf numFmtId="0" fontId="76" fillId="0" borderId="30" xfId="3976" applyFont="1" applyFill="1" applyBorder="1" applyAlignment="1">
      <alignment horizontal="center" vertical="center" wrapText="1"/>
    </xf>
    <xf numFmtId="0" fontId="76" fillId="0" borderId="28" xfId="3976" applyFont="1" applyFill="1" applyBorder="1" applyAlignment="1">
      <alignment horizontal="center" vertical="center" wrapText="1"/>
    </xf>
    <xf numFmtId="14" fontId="76" fillId="0" borderId="43" xfId="3978" applyNumberFormat="1" applyFont="1" applyFill="1" applyBorder="1" applyAlignment="1">
      <alignment horizontal="center" vertical="center"/>
    </xf>
    <xf numFmtId="14" fontId="76" fillId="0" borderId="43" xfId="3976" applyNumberFormat="1" applyFont="1" applyFill="1" applyBorder="1" applyAlignment="1">
      <alignment horizontal="left" vertical="top" wrapText="1"/>
    </xf>
    <xf numFmtId="0" fontId="76" fillId="0" borderId="70" xfId="3976" applyFont="1" applyFill="1" applyBorder="1" applyAlignment="1">
      <alignment horizontal="center" vertical="center"/>
    </xf>
    <xf numFmtId="0" fontId="76" fillId="0" borderId="73" xfId="3976" applyFont="1" applyFill="1" applyBorder="1" applyAlignment="1">
      <alignment horizontal="center" vertical="center" wrapText="1"/>
    </xf>
    <xf numFmtId="0" fontId="76" fillId="0" borderId="72" xfId="3976" applyFont="1" applyFill="1" applyBorder="1" applyAlignment="1">
      <alignment horizontal="center" vertical="center" wrapText="1"/>
    </xf>
    <xf numFmtId="14" fontId="76" fillId="0" borderId="25" xfId="3976" applyNumberFormat="1" applyFont="1" applyFill="1" applyBorder="1" applyAlignment="1">
      <alignment horizontal="left" vertical="center" wrapText="1"/>
    </xf>
    <xf numFmtId="14" fontId="76" fillId="0" borderId="28" xfId="3976" applyNumberFormat="1" applyFont="1" applyFill="1" applyBorder="1" applyAlignment="1">
      <alignment horizontal="left" vertical="center" wrapText="1"/>
    </xf>
    <xf numFmtId="14" fontId="76" fillId="0" borderId="0" xfId="3978" applyNumberFormat="1" applyFont="1" applyFill="1" applyBorder="1" applyAlignment="1">
      <alignment horizontal="center" vertical="center"/>
    </xf>
    <xf numFmtId="14" fontId="76" fillId="0" borderId="0" xfId="3976" applyNumberFormat="1" applyFont="1" applyFill="1" applyBorder="1" applyAlignment="1">
      <alignment horizontal="center" vertical="center"/>
    </xf>
    <xf numFmtId="14" fontId="76" fillId="0" borderId="63" xfId="3976" applyNumberFormat="1" applyFont="1" applyFill="1" applyBorder="1" applyAlignment="1">
      <alignment horizontal="left" vertical="center" wrapText="1"/>
    </xf>
    <xf numFmtId="0" fontId="76" fillId="0" borderId="63" xfId="3976" applyFont="1" applyFill="1" applyBorder="1" applyAlignment="1">
      <alignment horizontal="center" vertical="center"/>
    </xf>
    <xf numFmtId="0" fontId="76" fillId="0" borderId="63" xfId="3976" applyFont="1" applyFill="1" applyBorder="1" applyAlignment="1">
      <alignment horizontal="center" vertical="center" wrapText="1"/>
    </xf>
    <xf numFmtId="0" fontId="74" fillId="0" borderId="0" xfId="3976" applyFont="1" applyFill="1" applyAlignment="1">
      <alignment horizontal="centerContinuous"/>
    </xf>
    <xf numFmtId="0" fontId="74" fillId="0" borderId="0" xfId="3976" applyFont="1" applyFill="1" applyAlignment="1">
      <alignment horizontal="center" wrapText="1"/>
    </xf>
    <xf numFmtId="14" fontId="76" fillId="0" borderId="47" xfId="3976" applyNumberFormat="1" applyFont="1" applyFill="1" applyBorder="1" applyAlignment="1">
      <alignment horizontal="center" wrapText="1"/>
    </xf>
    <xf numFmtId="0" fontId="76" fillId="0" borderId="12" xfId="3976" applyFont="1" applyFill="1" applyBorder="1" applyAlignment="1">
      <alignment horizontal="center" wrapText="1"/>
    </xf>
    <xf numFmtId="42" fontId="76" fillId="0" borderId="13" xfId="3977" applyNumberFormat="1" applyFont="1" applyFill="1" applyBorder="1" applyAlignment="1" applyProtection="1">
      <alignment horizontal="center" wrapText="1"/>
      <protection locked="0"/>
    </xf>
    <xf numFmtId="14" fontId="76" fillId="0" borderId="18" xfId="3976" applyNumberFormat="1" applyFont="1" applyFill="1" applyBorder="1" applyAlignment="1">
      <alignment horizontal="center" wrapText="1"/>
    </xf>
    <xf numFmtId="0" fontId="76" fillId="0" borderId="15" xfId="3976" applyFont="1" applyFill="1" applyBorder="1" applyAlignment="1">
      <alignment horizontal="center" wrapText="1"/>
    </xf>
    <xf numFmtId="42" fontId="76" fillId="0" borderId="16" xfId="3977" applyNumberFormat="1" applyFont="1" applyFill="1" applyBorder="1" applyAlignment="1" applyProtection="1">
      <alignment horizontal="center" wrapText="1"/>
      <protection locked="0"/>
    </xf>
    <xf numFmtId="14" fontId="76" fillId="0" borderId="14" xfId="3976" applyNumberFormat="1" applyFont="1" applyFill="1" applyBorder="1" applyAlignment="1">
      <alignment horizontal="center" vertical="center" wrapText="1"/>
    </xf>
    <xf numFmtId="14" fontId="76" fillId="0" borderId="48" xfId="3976" applyNumberFormat="1" applyFont="1" applyFill="1" applyBorder="1" applyAlignment="1">
      <alignment vertical="center" wrapText="1"/>
    </xf>
    <xf numFmtId="1" fontId="77" fillId="0" borderId="43" xfId="3976" applyNumberFormat="1" applyFont="1" applyFill="1" applyBorder="1" applyAlignment="1">
      <alignment horizontal="center" vertical="center" wrapText="1"/>
    </xf>
    <xf numFmtId="14" fontId="76" fillId="0" borderId="56" xfId="3976" applyNumberFormat="1" applyFont="1" applyFill="1" applyBorder="1" applyAlignment="1">
      <alignment horizontal="center" wrapText="1"/>
    </xf>
    <xf numFmtId="0" fontId="76" fillId="0" borderId="25" xfId="3976" applyFont="1" applyFill="1" applyBorder="1" applyAlignment="1">
      <alignment horizontal="center" wrapText="1"/>
    </xf>
    <xf numFmtId="42" fontId="76" fillId="0" borderId="55" xfId="3977" applyNumberFormat="1" applyFont="1" applyFill="1" applyBorder="1" applyAlignment="1" applyProtection="1">
      <alignment horizontal="center" wrapText="1"/>
      <protection locked="0"/>
    </xf>
    <xf numFmtId="14" fontId="76" fillId="0" borderId="0" xfId="3978" applyNumberFormat="1" applyFont="1" applyFill="1" applyBorder="1"/>
    <xf numFmtId="6" fontId="76" fillId="0" borderId="0" xfId="3978" applyNumberFormat="1" applyFont="1" applyFill="1" applyBorder="1"/>
    <xf numFmtId="42" fontId="76" fillId="0" borderId="0" xfId="3976" applyNumberFormat="1" applyFont="1" applyFill="1" applyBorder="1"/>
    <xf numFmtId="0" fontId="74" fillId="0" borderId="0" xfId="3976" applyFont="1" applyFill="1" applyBorder="1" applyAlignment="1">
      <alignment horizontal="center" wrapText="1"/>
    </xf>
    <xf numFmtId="0" fontId="74" fillId="0" borderId="0" xfId="3977" applyFont="1" applyFill="1" applyBorder="1" applyAlignment="1" applyProtection="1">
      <alignment horizontal="center" wrapText="1"/>
      <protection locked="0"/>
    </xf>
    <xf numFmtId="14" fontId="55" fillId="0" borderId="41" xfId="2858" applyNumberFormat="1" applyFont="1" applyFill="1" applyBorder="1" applyAlignment="1">
      <alignment horizontal="right" vertical="center"/>
    </xf>
    <xf numFmtId="166" fontId="55" fillId="0" borderId="18" xfId="2659" applyNumberFormat="1" applyFont="1" applyFill="1" applyBorder="1" applyAlignment="1">
      <alignment vertical="center"/>
    </xf>
    <xf numFmtId="14" fontId="76" fillId="0" borderId="24" xfId="3944" applyNumberFormat="1" applyFont="1" applyFill="1" applyBorder="1" applyAlignment="1">
      <alignment horizontal="center"/>
    </xf>
    <xf numFmtId="0" fontId="76" fillId="0" borderId="25" xfId="2660" applyNumberFormat="1" applyFont="1" applyFill="1" applyBorder="1" applyAlignment="1">
      <alignment horizontal="center" vertical="center"/>
    </xf>
    <xf numFmtId="0" fontId="76" fillId="0" borderId="55" xfId="3944" applyFont="1" applyFill="1" applyBorder="1" applyAlignment="1">
      <alignment horizontal="center"/>
    </xf>
    <xf numFmtId="14" fontId="76" fillId="0" borderId="56" xfId="3946" applyNumberFormat="1" applyFont="1" applyFill="1" applyBorder="1" applyAlignment="1">
      <alignment horizontal="center"/>
    </xf>
    <xf numFmtId="42" fontId="76" fillId="0" borderId="25" xfId="2660" applyNumberFormat="1" applyFont="1" applyFill="1" applyBorder="1" applyAlignment="1">
      <alignment horizontal="center" vertical="center"/>
    </xf>
    <xf numFmtId="165" fontId="76" fillId="0" borderId="55" xfId="2660" applyNumberFormat="1" applyFont="1" applyFill="1" applyBorder="1"/>
    <xf numFmtId="0" fontId="55" fillId="0" borderId="24" xfId="2858" applyNumberFormat="1" applyFont="1" applyFill="1" applyBorder="1" applyAlignment="1">
      <alignment horizontal="center" vertical="center"/>
    </xf>
    <xf numFmtId="9" fontId="55" fillId="0" borderId="0" xfId="2858" applyNumberFormat="1" applyFont="1" applyFill="1"/>
    <xf numFmtId="0" fontId="52" fillId="0" borderId="0" xfId="2858" applyFont="1" applyFill="1"/>
    <xf numFmtId="0" fontId="52" fillId="0" borderId="48" xfId="2858" applyFont="1" applyFill="1" applyBorder="1" applyAlignment="1">
      <alignment horizontal="center"/>
    </xf>
    <xf numFmtId="0" fontId="52" fillId="0" borderId="43" xfId="2858" applyFont="1" applyFill="1" applyBorder="1" applyAlignment="1">
      <alignment horizontal="center"/>
    </xf>
    <xf numFmtId="0" fontId="55" fillId="0" borderId="31" xfId="2858" applyFont="1" applyFill="1" applyBorder="1" applyAlignment="1">
      <alignment horizontal="left" wrapText="1"/>
    </xf>
    <xf numFmtId="8" fontId="55" fillId="0" borderId="0" xfId="2858" applyNumberFormat="1" applyFont="1" applyFill="1" applyAlignment="1">
      <alignment wrapText="1"/>
    </xf>
    <xf numFmtId="42" fontId="55" fillId="0" borderId="0" xfId="2858" applyNumberFormat="1" applyFont="1" applyFill="1" applyAlignment="1">
      <alignment horizontal="center" wrapText="1"/>
    </xf>
    <xf numFmtId="10" fontId="55" fillId="0" borderId="0" xfId="2858" applyNumberFormat="1" applyFont="1" applyFill="1" applyAlignment="1">
      <alignment horizontal="center" wrapText="1"/>
    </xf>
    <xf numFmtId="44" fontId="55" fillId="0" borderId="0" xfId="2858" applyNumberFormat="1" applyFont="1" applyFill="1" applyAlignment="1">
      <alignment wrapText="1"/>
    </xf>
    <xf numFmtId="0" fontId="55" fillId="0" borderId="33" xfId="2858" applyFont="1" applyFill="1" applyBorder="1" applyAlignment="1">
      <alignment horizontal="center" wrapText="1"/>
    </xf>
    <xf numFmtId="0" fontId="52" fillId="0" borderId="49" xfId="2858" applyFont="1" applyFill="1" applyBorder="1" applyAlignment="1">
      <alignment horizontal="center" wrapText="1"/>
    </xf>
    <xf numFmtId="0" fontId="55" fillId="0" borderId="60" xfId="2858" applyFont="1" applyFill="1" applyBorder="1" applyAlignment="1">
      <alignment horizontal="center" wrapText="1"/>
    </xf>
    <xf numFmtId="165" fontId="55" fillId="0" borderId="21" xfId="2858" applyNumberFormat="1" applyFont="1" applyFill="1" applyBorder="1" applyAlignment="1">
      <alignment wrapText="1"/>
    </xf>
    <xf numFmtId="0" fontId="55" fillId="0" borderId="36" xfId="2858" applyFont="1" applyFill="1" applyBorder="1" applyAlignment="1">
      <alignment horizontal="center"/>
    </xf>
    <xf numFmtId="165" fontId="102" fillId="0" borderId="32" xfId="0" applyNumberFormat="1" applyFont="1" applyFill="1" applyBorder="1"/>
    <xf numFmtId="165" fontId="102" fillId="0" borderId="41" xfId="0" applyNumberFormat="1" applyFont="1" applyFill="1" applyBorder="1"/>
    <xf numFmtId="165" fontId="102" fillId="0" borderId="16" xfId="0" applyNumberFormat="1" applyFont="1" applyFill="1" applyBorder="1"/>
    <xf numFmtId="0" fontId="55" fillId="0" borderId="120" xfId="2858" applyFont="1" applyFill="1" applyBorder="1" applyAlignment="1">
      <alignment horizontal="left" vertical="top"/>
    </xf>
    <xf numFmtId="0" fontId="55" fillId="0" borderId="23" xfId="2858" applyFont="1" applyFill="1" applyBorder="1" applyAlignment="1">
      <alignment horizontal="left" vertical="top"/>
    </xf>
    <xf numFmtId="0" fontId="55" fillId="0" borderId="23" xfId="2858" quotePrefix="1" applyFont="1" applyFill="1" applyBorder="1" applyAlignment="1">
      <alignment horizontal="center" vertical="center" wrapText="1"/>
    </xf>
    <xf numFmtId="42" fontId="55" fillId="0" borderId="25" xfId="2858" applyNumberFormat="1" applyFont="1" applyFill="1" applyBorder="1" applyAlignment="1">
      <alignment horizontal="center" vertical="center"/>
    </xf>
    <xf numFmtId="0" fontId="55" fillId="0" borderId="30" xfId="2858" applyFont="1" applyFill="1" applyBorder="1" applyAlignment="1">
      <alignment horizontal="center"/>
    </xf>
    <xf numFmtId="0" fontId="55" fillId="0" borderId="121" xfId="2858" applyFont="1" applyFill="1" applyBorder="1" applyAlignment="1">
      <alignment horizontal="center" vertical="center"/>
    </xf>
    <xf numFmtId="0" fontId="55" fillId="0" borderId="73" xfId="2858" applyFont="1" applyFill="1" applyBorder="1" applyAlignment="1">
      <alignment horizontal="left" vertical="center"/>
    </xf>
    <xf numFmtId="0" fontId="55" fillId="0" borderId="88" xfId="2858" applyFont="1" applyFill="1" applyBorder="1" applyAlignment="1">
      <alignment horizontal="center" vertical="center"/>
    </xf>
    <xf numFmtId="14" fontId="55" fillId="0" borderId="88" xfId="2858" applyNumberFormat="1" applyFont="1" applyFill="1" applyBorder="1" applyAlignment="1">
      <alignment vertical="center"/>
    </xf>
    <xf numFmtId="14" fontId="55" fillId="0" borderId="41" xfId="2858" applyNumberFormat="1" applyFont="1" applyFill="1" applyBorder="1" applyAlignment="1">
      <alignment horizontal="center" vertical="center"/>
    </xf>
    <xf numFmtId="42" fontId="55" fillId="0" borderId="0" xfId="2858" applyNumberFormat="1" applyFont="1" applyFill="1" applyBorder="1" applyAlignment="1">
      <alignment vertical="top"/>
    </xf>
    <xf numFmtId="165" fontId="102" fillId="0" borderId="0" xfId="0" applyNumberFormat="1" applyFont="1" applyFill="1"/>
    <xf numFmtId="42" fontId="76" fillId="0" borderId="18" xfId="2660" applyNumberFormat="1" applyFont="1" applyFill="1" applyBorder="1" applyAlignment="1">
      <alignment vertical="center"/>
    </xf>
    <xf numFmtId="14" fontId="76" fillId="0" borderId="32" xfId="2867" applyNumberFormat="1" applyFont="1" applyFill="1" applyBorder="1" applyAlignment="1">
      <alignment horizontal="center" vertical="center" wrapText="1"/>
    </xf>
    <xf numFmtId="14" fontId="76" fillId="0" borderId="17" xfId="2818" applyNumberFormat="1" applyFont="1" applyFill="1" applyBorder="1" applyAlignment="1">
      <alignment horizontal="right" vertical="center"/>
    </xf>
    <xf numFmtId="14" fontId="76" fillId="0" borderId="37" xfId="2867" applyNumberFormat="1" applyFont="1" applyFill="1" applyBorder="1" applyAlignment="1">
      <alignment horizontal="right" vertical="center"/>
    </xf>
    <xf numFmtId="0" fontId="76" fillId="0" borderId="32" xfId="2867" applyFont="1" applyFill="1" applyBorder="1" applyAlignment="1">
      <alignment horizontal="center" vertical="center"/>
    </xf>
    <xf numFmtId="0" fontId="76" fillId="0" borderId="14" xfId="2875" applyFont="1" applyFill="1" applyBorder="1" applyAlignment="1">
      <alignment vertical="center"/>
    </xf>
    <xf numFmtId="3" fontId="55" fillId="0" borderId="32" xfId="2858" applyNumberFormat="1" applyFont="1" applyFill="1" applyBorder="1" applyAlignment="1">
      <alignment horizontal="center" vertical="center" wrapText="1"/>
    </xf>
    <xf numFmtId="0" fontId="78" fillId="0" borderId="26" xfId="2858" applyFont="1" applyFill="1" applyBorder="1" applyAlignment="1">
      <alignment horizontal="center" vertical="center"/>
    </xf>
    <xf numFmtId="0" fontId="76" fillId="0" borderId="16" xfId="2901" applyFont="1" applyFill="1" applyBorder="1" applyAlignment="1">
      <alignment horizontal="center" vertical="center"/>
    </xf>
    <xf numFmtId="0" fontId="76" fillId="0" borderId="16" xfId="2881" applyFont="1" applyFill="1" applyBorder="1" applyAlignment="1">
      <alignment horizontal="center" vertical="center"/>
    </xf>
    <xf numFmtId="0" fontId="76" fillId="0" borderId="14" xfId="2831" applyFont="1" applyFill="1" applyBorder="1" applyAlignment="1">
      <alignment vertical="center"/>
    </xf>
    <xf numFmtId="0" fontId="55" fillId="0" borderId="27" xfId="2858" applyFont="1" applyFill="1" applyBorder="1" applyAlignment="1">
      <alignment horizontal="right" vertical="center"/>
    </xf>
    <xf numFmtId="0" fontId="55" fillId="0" borderId="18" xfId="2858" applyFont="1" applyFill="1" applyBorder="1" applyAlignment="1">
      <alignment horizontal="left" vertical="center"/>
    </xf>
    <xf numFmtId="0" fontId="55" fillId="0" borderId="18" xfId="2858" applyFont="1" applyFill="1" applyBorder="1" applyAlignment="1">
      <alignment vertical="center"/>
    </xf>
    <xf numFmtId="1" fontId="79" fillId="0" borderId="17" xfId="2858" applyNumberFormat="1" applyFont="1" applyFill="1" applyBorder="1" applyAlignment="1">
      <alignment horizontal="right" vertical="center"/>
    </xf>
    <xf numFmtId="164" fontId="55" fillId="0" borderId="26" xfId="2659" applyNumberFormat="1" applyFont="1" applyFill="1" applyBorder="1" applyAlignment="1">
      <alignment vertical="center"/>
    </xf>
    <xf numFmtId="0" fontId="55" fillId="0" borderId="17" xfId="2858" applyFont="1" applyFill="1" applyBorder="1" applyAlignment="1">
      <alignment horizontal="right" vertical="center"/>
    </xf>
    <xf numFmtId="0" fontId="55" fillId="0" borderId="23" xfId="2858" applyFont="1" applyFill="1" applyBorder="1" applyAlignment="1">
      <alignment vertical="center"/>
    </xf>
    <xf numFmtId="42" fontId="55" fillId="0" borderId="54" xfId="2660" applyNumberFormat="1" applyFont="1" applyFill="1" applyBorder="1" applyAlignment="1">
      <alignment vertical="center"/>
    </xf>
    <xf numFmtId="1" fontId="79" fillId="0" borderId="71" xfId="2858" applyNumberFormat="1" applyFont="1" applyFill="1" applyBorder="1" applyAlignment="1">
      <alignment horizontal="center" vertical="center"/>
    </xf>
    <xf numFmtId="0" fontId="55" fillId="0" borderId="42" xfId="2858" applyFont="1" applyFill="1" applyBorder="1" applyAlignment="1">
      <alignment wrapText="1"/>
    </xf>
    <xf numFmtId="0" fontId="55" fillId="0" borderId="40" xfId="2858" applyFont="1" applyFill="1" applyBorder="1" applyAlignment="1"/>
    <xf numFmtId="0" fontId="55" fillId="0" borderId="22" xfId="2858" applyFont="1" applyFill="1" applyBorder="1" applyAlignment="1"/>
    <xf numFmtId="0" fontId="76" fillId="0" borderId="26" xfId="3976" applyFont="1" applyFill="1" applyBorder="1" applyAlignment="1">
      <alignment horizontal="center" vertical="top" wrapText="1"/>
    </xf>
    <xf numFmtId="0" fontId="76" fillId="0" borderId="18" xfId="3976" applyFont="1" applyFill="1" applyBorder="1" applyAlignment="1">
      <alignment horizontal="center" vertical="top" wrapText="1"/>
    </xf>
    <xf numFmtId="0" fontId="55" fillId="0" borderId="15" xfId="2858" quotePrefix="1" applyFont="1" applyFill="1" applyBorder="1" applyAlignment="1">
      <alignment horizontal="left" vertical="center" wrapText="1"/>
    </xf>
    <xf numFmtId="0" fontId="55" fillId="0" borderId="15" xfId="2858" applyNumberFormat="1" applyFont="1" applyFill="1" applyBorder="1" applyAlignment="1">
      <alignment horizontal="center" vertical="center"/>
    </xf>
    <xf numFmtId="0" fontId="55" fillId="0" borderId="15" xfId="2858" applyNumberFormat="1" applyFont="1" applyFill="1" applyBorder="1" applyAlignment="1">
      <alignment horizontal="center" vertical="center" wrapText="1"/>
    </xf>
    <xf numFmtId="0" fontId="55" fillId="0" borderId="63" xfId="2858" applyNumberFormat="1" applyFont="1" applyFill="1" applyBorder="1" applyAlignment="1">
      <alignment horizontal="center"/>
    </xf>
    <xf numFmtId="14" fontId="55" fillId="0" borderId="63" xfId="2858" applyNumberFormat="1" applyFont="1" applyFill="1" applyBorder="1" applyAlignment="1">
      <alignment horizontal="center"/>
    </xf>
    <xf numFmtId="49" fontId="55" fillId="0" borderId="63" xfId="0" applyNumberFormat="1" applyFont="1" applyFill="1" applyBorder="1" applyAlignment="1"/>
    <xf numFmtId="0" fontId="55" fillId="0" borderId="63" xfId="2858" applyFont="1" applyFill="1" applyBorder="1" applyAlignment="1">
      <alignment wrapText="1"/>
    </xf>
    <xf numFmtId="0" fontId="55" fillId="0" borderId="63" xfId="2858" applyFont="1" applyFill="1" applyBorder="1" applyAlignment="1">
      <alignment horizontal="center"/>
    </xf>
    <xf numFmtId="0" fontId="55" fillId="0" borderId="63" xfId="2858" applyFont="1" applyFill="1" applyBorder="1"/>
    <xf numFmtId="165" fontId="55" fillId="0" borderId="63" xfId="2660" applyNumberFormat="1" applyFont="1" applyFill="1" applyBorder="1"/>
    <xf numFmtId="1" fontId="79" fillId="0" borderId="63" xfId="2858" applyNumberFormat="1" applyFont="1" applyFill="1" applyBorder="1" applyAlignment="1">
      <alignment horizontal="center"/>
    </xf>
    <xf numFmtId="42" fontId="55" fillId="0" borderId="63" xfId="2659" applyNumberFormat="1" applyFont="1" applyFill="1" applyBorder="1"/>
    <xf numFmtId="164" fontId="55" fillId="0" borderId="63" xfId="2659" applyNumberFormat="1" applyFont="1" applyFill="1" applyBorder="1"/>
    <xf numFmtId="0" fontId="55" fillId="0" borderId="63" xfId="2858" applyFont="1" applyFill="1" applyBorder="1" applyAlignment="1">
      <alignment horizontal="center" wrapText="1"/>
    </xf>
    <xf numFmtId="165" fontId="55" fillId="0" borderId="63" xfId="2858" applyNumberFormat="1" applyFont="1" applyFill="1" applyBorder="1"/>
    <xf numFmtId="0" fontId="55" fillId="0" borderId="10" xfId="2858" applyFont="1" applyFill="1" applyBorder="1" applyAlignment="1">
      <alignment horizontal="left"/>
    </xf>
    <xf numFmtId="42" fontId="55" fillId="0" borderId="14" xfId="2858" applyNumberFormat="1" applyFont="1" applyFill="1" applyBorder="1"/>
    <xf numFmtId="0" fontId="55" fillId="0" borderId="36" xfId="2858" applyFont="1" applyFill="1" applyBorder="1"/>
    <xf numFmtId="0" fontId="55" fillId="0" borderId="21" xfId="2858" applyFont="1" applyFill="1" applyBorder="1"/>
    <xf numFmtId="0" fontId="55" fillId="0" borderId="68" xfId="2858" applyFont="1" applyFill="1" applyBorder="1"/>
    <xf numFmtId="165" fontId="55" fillId="0" borderId="54" xfId="2858" applyNumberFormat="1" applyFont="1" applyFill="1" applyBorder="1" applyAlignment="1">
      <alignment vertical="center"/>
    </xf>
    <xf numFmtId="165" fontId="76" fillId="0" borderId="15" xfId="2660" quotePrefix="1" applyNumberFormat="1" applyFont="1" applyFill="1" applyBorder="1" applyAlignment="1">
      <alignment horizontal="center" vertical="center"/>
    </xf>
    <xf numFmtId="166" fontId="76" fillId="0" borderId="15" xfId="2660" quotePrefix="1" applyNumberFormat="1" applyFont="1" applyFill="1" applyBorder="1" applyAlignment="1">
      <alignment horizontal="center" vertical="center"/>
    </xf>
    <xf numFmtId="166" fontId="55" fillId="0" borderId="40" xfId="2858" applyNumberFormat="1" applyFont="1" applyFill="1" applyBorder="1" applyAlignment="1"/>
    <xf numFmtId="166" fontId="55" fillId="0" borderId="10" xfId="2858" applyNumberFormat="1" applyFont="1" applyFill="1" applyBorder="1" applyAlignment="1"/>
    <xf numFmtId="166" fontId="55" fillId="0" borderId="15" xfId="2858" applyNumberFormat="1" applyFont="1" applyFill="1" applyBorder="1" applyAlignment="1"/>
    <xf numFmtId="166" fontId="76" fillId="0" borderId="25" xfId="2660" quotePrefix="1" applyNumberFormat="1" applyFont="1" applyFill="1" applyBorder="1" applyAlignment="1">
      <alignment horizontal="center" vertical="center"/>
    </xf>
    <xf numFmtId="166" fontId="76" fillId="0" borderId="12" xfId="2660" applyNumberFormat="1" applyFont="1" applyFill="1" applyBorder="1" applyAlignment="1">
      <alignment horizontal="center" vertical="center"/>
    </xf>
    <xf numFmtId="166" fontId="76" fillId="0" borderId="12" xfId="2660" quotePrefix="1" applyNumberFormat="1" applyFont="1" applyFill="1" applyBorder="1" applyAlignment="1">
      <alignment horizontal="center" vertical="center"/>
    </xf>
    <xf numFmtId="0" fontId="55" fillId="0" borderId="29" xfId="2858" applyFont="1" applyFill="1" applyBorder="1" applyAlignment="1">
      <alignment horizontal="center" vertical="top" wrapText="1"/>
    </xf>
    <xf numFmtId="0" fontId="76" fillId="0" borderId="74" xfId="3976" applyFont="1" applyFill="1" applyBorder="1" applyAlignment="1">
      <alignment horizontal="center" vertical="top" wrapText="1"/>
    </xf>
    <xf numFmtId="166" fontId="55" fillId="0" borderId="0" xfId="2858" applyNumberFormat="1" applyFont="1" applyFill="1"/>
    <xf numFmtId="0" fontId="76" fillId="0" borderId="54" xfId="2660" quotePrefix="1" applyNumberFormat="1" applyFont="1" applyFill="1" applyBorder="1" applyAlignment="1">
      <alignment horizontal="left" vertical="center"/>
    </xf>
    <xf numFmtId="0" fontId="76" fillId="0" borderId="33" xfId="2660" quotePrefix="1" applyNumberFormat="1" applyFont="1" applyFill="1" applyBorder="1" applyAlignment="1">
      <alignment horizontal="left" vertical="center"/>
    </xf>
    <xf numFmtId="0" fontId="76" fillId="0" borderId="32" xfId="2660" quotePrefix="1" applyNumberFormat="1" applyFont="1" applyFill="1" applyBorder="1" applyAlignment="1">
      <alignment horizontal="left" vertical="center"/>
    </xf>
    <xf numFmtId="0" fontId="55" fillId="0" borderId="54" xfId="2858" applyNumberFormat="1" applyFont="1" applyFill="1" applyBorder="1" applyAlignment="1">
      <alignment horizontal="left" wrapText="1"/>
    </xf>
    <xf numFmtId="0" fontId="55" fillId="0" borderId="15" xfId="2858" applyNumberFormat="1" applyFont="1" applyFill="1" applyBorder="1" applyAlignment="1">
      <alignment horizontal="left" vertical="center" wrapText="1"/>
    </xf>
    <xf numFmtId="0" fontId="55" fillId="0" borderId="33" xfId="2858" applyNumberFormat="1" applyFont="1" applyFill="1" applyBorder="1" applyAlignment="1">
      <alignment horizontal="left" vertical="center" wrapText="1"/>
    </xf>
    <xf numFmtId="0" fontId="55" fillId="0" borderId="42" xfId="2858" applyNumberFormat="1" applyFont="1" applyFill="1" applyBorder="1" applyAlignment="1">
      <alignment horizontal="left" vertical="center" wrapText="1"/>
    </xf>
    <xf numFmtId="0" fontId="55" fillId="0" borderId="12" xfId="2858" applyNumberFormat="1" applyFont="1" applyFill="1" applyBorder="1" applyAlignment="1">
      <alignment horizontal="left" vertical="center" wrapText="1"/>
    </xf>
    <xf numFmtId="0" fontId="76" fillId="0" borderId="32" xfId="2660" applyNumberFormat="1" applyFont="1" applyFill="1" applyBorder="1" applyAlignment="1">
      <alignment horizontal="left" vertical="center" wrapText="1"/>
    </xf>
    <xf numFmtId="0" fontId="76" fillId="0" borderId="34" xfId="2660" applyNumberFormat="1" applyFont="1" applyFill="1" applyBorder="1" applyAlignment="1">
      <alignment horizontal="center" vertical="center"/>
    </xf>
    <xf numFmtId="0" fontId="76" fillId="0" borderId="31" xfId="2660" applyNumberFormat="1" applyFont="1" applyFill="1" applyBorder="1" applyAlignment="1">
      <alignment horizontal="center" vertical="center"/>
    </xf>
    <xf numFmtId="0" fontId="76" fillId="0" borderId="32" xfId="2660" applyNumberFormat="1" applyFont="1" applyFill="1" applyBorder="1" applyAlignment="1">
      <alignment horizontal="center" vertical="center"/>
    </xf>
    <xf numFmtId="0" fontId="55" fillId="0" borderId="61" xfId="2858" applyNumberFormat="1" applyFont="1" applyFill="1" applyBorder="1" applyAlignment="1">
      <alignment horizontal="center" vertical="center"/>
    </xf>
    <xf numFmtId="14" fontId="55" fillId="0" borderId="20" xfId="2858" quotePrefix="1" applyNumberFormat="1" applyFont="1" applyFill="1" applyBorder="1" applyAlignment="1">
      <alignment horizontal="center" vertical="center" wrapText="1"/>
    </xf>
    <xf numFmtId="166" fontId="76" fillId="0" borderId="40" xfId="2660" quotePrefix="1" applyNumberFormat="1" applyFont="1" applyFill="1" applyBorder="1" applyAlignment="1">
      <alignment horizontal="center" vertical="center"/>
    </xf>
    <xf numFmtId="167" fontId="76" fillId="0" borderId="55" xfId="2660" quotePrefix="1" applyNumberFormat="1" applyFont="1" applyFill="1" applyBorder="1" applyAlignment="1">
      <alignment horizontal="center" vertical="center"/>
    </xf>
    <xf numFmtId="166" fontId="52" fillId="0" borderId="97" xfId="2858" applyNumberFormat="1" applyFont="1" applyFill="1" applyBorder="1"/>
    <xf numFmtId="0" fontId="52" fillId="0" borderId="31" xfId="3981" applyFont="1" applyFill="1" applyBorder="1" applyAlignment="1">
      <alignment horizontal="centerContinuous"/>
    </xf>
    <xf numFmtId="0" fontId="52" fillId="0" borderId="46" xfId="3981" applyFont="1" applyFill="1" applyBorder="1" applyAlignment="1">
      <alignment horizontal="centerContinuous"/>
    </xf>
    <xf numFmtId="0" fontId="52" fillId="0" borderId="47" xfId="3981" applyFont="1" applyFill="1" applyBorder="1" applyAlignment="1">
      <alignment horizontal="centerContinuous"/>
    </xf>
    <xf numFmtId="0" fontId="52" fillId="0" borderId="25" xfId="3981" applyFont="1" applyFill="1" applyBorder="1" applyAlignment="1">
      <alignment horizontal="center"/>
    </xf>
    <xf numFmtId="0" fontId="52" fillId="0" borderId="40" xfId="3981" applyFont="1" applyFill="1" applyBorder="1" applyAlignment="1">
      <alignment horizontal="center" wrapText="1"/>
    </xf>
    <xf numFmtId="0" fontId="52" fillId="0" borderId="40" xfId="3981" applyFont="1" applyFill="1" applyBorder="1" applyAlignment="1">
      <alignment horizontal="center"/>
    </xf>
    <xf numFmtId="0" fontId="52" fillId="0" borderId="28" xfId="3981" applyFont="1" applyFill="1" applyBorder="1" applyAlignment="1" applyProtection="1">
      <alignment horizontal="center" wrapText="1"/>
      <protection locked="0"/>
    </xf>
    <xf numFmtId="0" fontId="52" fillId="0" borderId="10" xfId="3981" applyFont="1" applyFill="1" applyBorder="1" applyAlignment="1" applyProtection="1">
      <alignment horizontal="center" wrapText="1"/>
      <protection locked="0"/>
    </xf>
    <xf numFmtId="0" fontId="52" fillId="0" borderId="36" xfId="3981" applyFont="1" applyFill="1" applyBorder="1" applyAlignment="1">
      <alignment horizontal="center" wrapText="1"/>
    </xf>
    <xf numFmtId="14" fontId="55" fillId="0" borderId="58" xfId="3981" applyNumberFormat="1" applyFont="1" applyFill="1" applyBorder="1" applyAlignment="1">
      <alignment horizontal="center"/>
    </xf>
    <xf numFmtId="14" fontId="55" fillId="0" borderId="12" xfId="3981" applyNumberFormat="1" applyFont="1" applyFill="1" applyBorder="1" applyAlignment="1">
      <alignment horizontal="center"/>
    </xf>
    <xf numFmtId="42" fontId="55" fillId="0" borderId="12" xfId="3981" applyNumberFormat="1" applyFont="1" applyFill="1" applyBorder="1"/>
    <xf numFmtId="0" fontId="55" fillId="0" borderId="13" xfId="3981" applyFont="1" applyFill="1" applyBorder="1" applyAlignment="1">
      <alignment horizontal="center"/>
    </xf>
    <xf numFmtId="14" fontId="55" fillId="0" borderId="34" xfId="3981" applyNumberFormat="1" applyFont="1" applyFill="1" applyBorder="1" applyAlignment="1">
      <alignment horizontal="center" vertical="center"/>
    </xf>
    <xf numFmtId="0" fontId="55" fillId="0" borderId="25" xfId="3981" applyFont="1" applyFill="1" applyBorder="1" applyAlignment="1">
      <alignment vertical="center"/>
    </xf>
    <xf numFmtId="0" fontId="55" fillId="0" borderId="34" xfId="3981" applyFont="1" applyFill="1" applyBorder="1" applyAlignment="1">
      <alignment vertical="center"/>
    </xf>
    <xf numFmtId="0" fontId="55" fillId="0" borderId="25" xfId="3981" applyFont="1" applyFill="1" applyBorder="1" applyAlignment="1">
      <alignment horizontal="center" vertical="center"/>
    </xf>
    <xf numFmtId="0" fontId="55" fillId="0" borderId="57" xfId="3981" applyFont="1" applyFill="1" applyBorder="1" applyAlignment="1">
      <alignment horizontal="center" vertical="center" wrapText="1"/>
    </xf>
    <xf numFmtId="42" fontId="55" fillId="0" borderId="34" xfId="3981" applyNumberFormat="1" applyFont="1" applyFill="1" applyBorder="1" applyAlignment="1">
      <alignment vertical="center"/>
    </xf>
    <xf numFmtId="0" fontId="55" fillId="0" borderId="34" xfId="3981" applyFont="1" applyFill="1" applyBorder="1" applyAlignment="1">
      <alignment horizontal="center" vertical="center"/>
    </xf>
    <xf numFmtId="0" fontId="55" fillId="0" borderId="57" xfId="3981" applyFont="1" applyFill="1" applyBorder="1" applyAlignment="1">
      <alignment horizontal="center" vertical="center"/>
    </xf>
    <xf numFmtId="14" fontId="55" fillId="0" borderId="0" xfId="3981" applyNumberFormat="1" applyFont="1" applyFill="1" applyBorder="1" applyAlignment="1">
      <alignment horizontal="center"/>
    </xf>
    <xf numFmtId="0" fontId="55" fillId="0" borderId="0" xfId="3981" applyFont="1" applyFill="1" applyBorder="1"/>
    <xf numFmtId="0" fontId="55" fillId="0" borderId="0" xfId="3981" applyFont="1" applyFill="1" applyBorder="1" applyAlignment="1">
      <alignment horizontal="center"/>
    </xf>
    <xf numFmtId="0" fontId="55" fillId="0" borderId="0" xfId="3981" applyFont="1" applyFill="1" applyBorder="1" applyAlignment="1">
      <alignment horizontal="center" wrapText="1"/>
    </xf>
    <xf numFmtId="0" fontId="55" fillId="0" borderId="0" xfId="3981" applyFont="1" applyFill="1" applyBorder="1" applyAlignment="1">
      <alignment vertical="center" wrapText="1"/>
    </xf>
    <xf numFmtId="42" fontId="55" fillId="0" borderId="0" xfId="3981" applyNumberFormat="1" applyFont="1" applyFill="1" applyBorder="1"/>
    <xf numFmtId="6" fontId="55" fillId="0" borderId="0" xfId="3981" applyNumberFormat="1" applyFont="1" applyFill="1" applyBorder="1"/>
    <xf numFmtId="14" fontId="55" fillId="0" borderId="0" xfId="3981" applyNumberFormat="1" applyFont="1" applyFill="1" applyBorder="1"/>
    <xf numFmtId="0" fontId="52" fillId="0" borderId="24" xfId="3982" applyFont="1" applyFill="1" applyBorder="1" applyAlignment="1" applyProtection="1">
      <alignment horizontal="center" wrapText="1"/>
      <protection locked="0"/>
    </xf>
    <xf numFmtId="0" fontId="52" fillId="0" borderId="25" xfId="3982" applyFont="1" applyFill="1" applyBorder="1" applyAlignment="1" applyProtection="1">
      <alignment wrapText="1"/>
      <protection locked="0"/>
    </xf>
    <xf numFmtId="14" fontId="52" fillId="0" borderId="55" xfId="3981" applyNumberFormat="1" applyFont="1" applyFill="1" applyBorder="1" applyAlignment="1">
      <alignment horizontal="center" wrapText="1"/>
    </xf>
    <xf numFmtId="10" fontId="55" fillId="0" borderId="16" xfId="2858" quotePrefix="1" applyNumberFormat="1" applyFont="1" applyFill="1" applyBorder="1" applyAlignment="1">
      <alignment horizontal="center" vertical="center" wrapText="1"/>
    </xf>
    <xf numFmtId="42" fontId="76" fillId="0" borderId="33" xfId="3946" applyNumberFormat="1" applyFont="1" applyFill="1" applyBorder="1" applyAlignment="1">
      <alignment horizontal="center" wrapText="1"/>
    </xf>
    <xf numFmtId="42" fontId="76" fillId="0" borderId="32" xfId="3946" applyNumberFormat="1" applyFont="1" applyFill="1" applyBorder="1" applyAlignment="1">
      <alignment horizontal="center" wrapText="1"/>
    </xf>
    <xf numFmtId="165" fontId="52" fillId="0" borderId="0" xfId="2660" applyNumberFormat="1" applyFont="1" applyFill="1" applyBorder="1" applyAlignment="1">
      <alignment horizontal="center" wrapText="1"/>
    </xf>
    <xf numFmtId="0" fontId="52" fillId="0" borderId="0" xfId="2858" applyFont="1" applyFill="1" applyBorder="1" applyAlignment="1">
      <alignment horizontal="right" vertical="top" wrapText="1"/>
    </xf>
    <xf numFmtId="42" fontId="74" fillId="0" borderId="0" xfId="2660" applyNumberFormat="1" applyFont="1" applyFill="1" applyBorder="1" applyAlignment="1" applyProtection="1">
      <alignment horizontal="center" wrapText="1"/>
      <protection locked="0"/>
    </xf>
    <xf numFmtId="0" fontId="55" fillId="0" borderId="0" xfId="2858" applyNumberFormat="1" applyFont="1" applyFill="1" applyBorder="1" applyAlignment="1">
      <alignment vertical="center" wrapText="1"/>
    </xf>
    <xf numFmtId="0" fontId="74" fillId="0" borderId="25" xfId="3944" applyNumberFormat="1" applyFont="1" applyFill="1" applyBorder="1" applyAlignment="1" applyProtection="1">
      <alignment horizontal="center" wrapText="1"/>
      <protection locked="0"/>
    </xf>
    <xf numFmtId="165" fontId="76" fillId="0" borderId="13" xfId="2660" applyNumberFormat="1" applyFont="1" applyFill="1" applyBorder="1"/>
    <xf numFmtId="165" fontId="0" fillId="0" borderId="0" xfId="0" applyNumberFormat="1" applyFill="1"/>
    <xf numFmtId="165" fontId="76" fillId="0" borderId="25" xfId="2660" applyNumberFormat="1" applyFont="1" applyFill="1" applyBorder="1"/>
    <xf numFmtId="0" fontId="74" fillId="0" borderId="0" xfId="3944" applyFont="1" applyFill="1" applyBorder="1" applyAlignment="1">
      <alignment horizontal="center"/>
    </xf>
    <xf numFmtId="0" fontId="52" fillId="0" borderId="0" xfId="2858" applyFont="1" applyFill="1" applyBorder="1" applyAlignment="1">
      <alignment horizontal="right" vertical="top"/>
    </xf>
    <xf numFmtId="0" fontId="52" fillId="0" borderId="0" xfId="2858" applyFont="1" applyFill="1" applyBorder="1" applyAlignment="1">
      <alignment vertical="top"/>
    </xf>
    <xf numFmtId="42" fontId="74" fillId="0" borderId="0" xfId="2660" applyNumberFormat="1" applyFont="1" applyFill="1" applyBorder="1" applyAlignment="1" applyProtection="1">
      <alignment horizontal="right"/>
      <protection locked="0"/>
    </xf>
    <xf numFmtId="165" fontId="52" fillId="0" borderId="0" xfId="2660" applyNumberFormat="1" applyFont="1" applyFill="1" applyBorder="1" applyAlignment="1">
      <alignment horizontal="right"/>
    </xf>
    <xf numFmtId="0" fontId="52" fillId="0" borderId="0" xfId="2660" applyNumberFormat="1" applyFont="1" applyFill="1" applyBorder="1" applyAlignment="1">
      <alignment horizontal="right"/>
    </xf>
    <xf numFmtId="165" fontId="76" fillId="0" borderId="23" xfId="3997" applyNumberFormat="1" applyFont="1" applyFill="1" applyBorder="1" applyAlignment="1">
      <alignment horizontal="center"/>
    </xf>
    <xf numFmtId="165" fontId="76" fillId="0" borderId="18" xfId="3997" applyNumberFormat="1" applyFont="1" applyFill="1" applyBorder="1" applyAlignment="1">
      <alignment horizontal="center"/>
    </xf>
    <xf numFmtId="0" fontId="55" fillId="0" borderId="10" xfId="0" applyFont="1" applyFill="1" applyBorder="1" applyAlignment="1">
      <alignment horizontal="left" vertical="center"/>
    </xf>
    <xf numFmtId="42" fontId="55" fillId="0" borderId="38" xfId="2858" applyNumberFormat="1" applyFont="1" applyFill="1" applyBorder="1" applyAlignment="1">
      <alignment vertical="center"/>
    </xf>
    <xf numFmtId="14" fontId="55" fillId="0" borderId="50" xfId="2858" applyNumberFormat="1" applyFont="1" applyFill="1" applyBorder="1" applyAlignment="1">
      <alignment vertical="center"/>
    </xf>
    <xf numFmtId="42" fontId="55" fillId="0" borderId="35" xfId="2858" applyNumberFormat="1" applyFont="1" applyFill="1" applyBorder="1" applyAlignment="1">
      <alignment vertical="center"/>
    </xf>
    <xf numFmtId="42" fontId="55" fillId="0" borderId="51" xfId="2858" applyNumberFormat="1" applyFont="1" applyFill="1" applyBorder="1" applyAlignment="1">
      <alignment vertical="center"/>
    </xf>
    <xf numFmtId="44" fontId="74" fillId="0" borderId="0" xfId="3997" applyFont="1" applyFill="1" applyBorder="1" applyAlignment="1">
      <alignment horizontal="center"/>
    </xf>
    <xf numFmtId="14" fontId="76" fillId="0" borderId="47" xfId="2660" applyNumberFormat="1" applyFont="1" applyFill="1" applyBorder="1" applyAlignment="1">
      <alignment horizontal="center"/>
    </xf>
    <xf numFmtId="165" fontId="76" fillId="0" borderId="23" xfId="2660" applyNumberFormat="1" applyFont="1" applyFill="1" applyBorder="1" applyAlignment="1">
      <alignment horizontal="center"/>
    </xf>
    <xf numFmtId="42" fontId="55" fillId="0" borderId="31" xfId="2858" applyNumberFormat="1" applyFont="1" applyFill="1" applyBorder="1" applyAlignment="1">
      <alignment horizontal="center" wrapText="1"/>
    </xf>
    <xf numFmtId="42" fontId="55" fillId="0" borderId="54" xfId="2858" applyNumberFormat="1" applyFont="1" applyFill="1" applyBorder="1" applyAlignment="1">
      <alignment horizontal="center" wrapText="1"/>
    </xf>
    <xf numFmtId="14" fontId="55" fillId="0" borderId="18" xfId="3944" applyNumberFormat="1" applyFont="1" applyFill="1" applyBorder="1" applyAlignment="1">
      <alignment horizontal="center"/>
    </xf>
    <xf numFmtId="165" fontId="55" fillId="0" borderId="18" xfId="3997" applyNumberFormat="1" applyFont="1" applyFill="1" applyBorder="1" applyAlignment="1">
      <alignment horizontal="center"/>
    </xf>
    <xf numFmtId="42" fontId="55" fillId="0" borderId="32" xfId="3946" applyNumberFormat="1" applyFont="1" applyFill="1" applyBorder="1" applyAlignment="1">
      <alignment horizontal="center" wrapText="1"/>
    </xf>
    <xf numFmtId="0" fontId="55" fillId="0" borderId="26" xfId="2858" quotePrefix="1" applyFont="1" applyFill="1" applyBorder="1" applyAlignment="1">
      <alignment horizontal="center" vertical="center"/>
    </xf>
    <xf numFmtId="14" fontId="76" fillId="0" borderId="16" xfId="2867" applyNumberFormat="1" applyFont="1" applyFill="1" applyBorder="1" applyAlignment="1">
      <alignment horizontal="center" vertical="center" wrapText="1"/>
    </xf>
    <xf numFmtId="14" fontId="55" fillId="0" borderId="54" xfId="2858" applyNumberFormat="1" applyFont="1" applyFill="1" applyBorder="1" applyAlignment="1">
      <alignment horizontal="left" vertical="center" wrapText="1"/>
    </xf>
    <xf numFmtId="0" fontId="76" fillId="0" borderId="56" xfId="3976" applyFont="1" applyFill="1" applyBorder="1" applyAlignment="1">
      <alignment horizontal="center" vertical="top" wrapText="1"/>
    </xf>
    <xf numFmtId="0" fontId="55" fillId="0" borderId="61" xfId="2858" applyNumberFormat="1" applyFont="1" applyFill="1" applyBorder="1" applyAlignment="1">
      <alignment horizontal="left" vertical="center"/>
    </xf>
    <xf numFmtId="0" fontId="55" fillId="0" borderId="15" xfId="2858" applyNumberFormat="1" applyFont="1" applyFill="1" applyBorder="1" applyAlignment="1">
      <alignment vertical="center" wrapText="1"/>
    </xf>
    <xf numFmtId="0" fontId="55" fillId="0" borderId="54" xfId="2858" quotePrefix="1" applyNumberFormat="1" applyFont="1" applyFill="1" applyBorder="1" applyAlignment="1">
      <alignment horizontal="left" vertical="center" wrapText="1"/>
    </xf>
    <xf numFmtId="0" fontId="55" fillId="0" borderId="54" xfId="2858" applyNumberFormat="1" applyFont="1" applyFill="1" applyBorder="1" applyAlignment="1">
      <alignment vertical="center" wrapText="1"/>
    </xf>
    <xf numFmtId="0" fontId="55" fillId="0" borderId="32" xfId="2858" applyNumberFormat="1" applyFont="1" applyFill="1" applyBorder="1" applyAlignment="1">
      <alignment vertical="center" wrapText="1"/>
    </xf>
    <xf numFmtId="0" fontId="55" fillId="0" borderId="33" xfId="2858" quotePrefix="1" applyNumberFormat="1" applyFont="1" applyFill="1" applyBorder="1" applyAlignment="1">
      <alignment horizontal="left" vertical="center" wrapText="1"/>
    </xf>
    <xf numFmtId="0" fontId="55" fillId="0" borderId="32" xfId="2858" quotePrefix="1" applyNumberFormat="1" applyFont="1" applyFill="1" applyBorder="1" applyAlignment="1">
      <alignment horizontal="left" vertical="center" wrapText="1"/>
    </xf>
    <xf numFmtId="0" fontId="55" fillId="0" borderId="32" xfId="2858" applyNumberFormat="1" applyFont="1" applyFill="1" applyBorder="1" applyAlignment="1">
      <alignment horizontal="left" vertical="center" wrapText="1"/>
    </xf>
    <xf numFmtId="0" fontId="76" fillId="0" borderId="33" xfId="3976" applyNumberFormat="1" applyFont="1" applyFill="1" applyBorder="1" applyAlignment="1">
      <alignment horizontal="left" vertical="center" wrapText="1"/>
    </xf>
    <xf numFmtId="0" fontId="76" fillId="0" borderId="32" xfId="3976" applyNumberFormat="1" applyFont="1" applyFill="1" applyBorder="1" applyAlignment="1">
      <alignment horizontal="left" vertical="center" wrapText="1"/>
    </xf>
    <xf numFmtId="0" fontId="76" fillId="0" borderId="39" xfId="3976" applyNumberFormat="1" applyFont="1" applyFill="1" applyBorder="1" applyAlignment="1">
      <alignment horizontal="left" vertical="center" wrapText="1"/>
    </xf>
    <xf numFmtId="0" fontId="55" fillId="0" borderId="34" xfId="2858" applyNumberFormat="1" applyFont="1" applyFill="1" applyBorder="1" applyAlignment="1">
      <alignment horizontal="left" vertical="center" wrapText="1"/>
    </xf>
    <xf numFmtId="0" fontId="55" fillId="0" borderId="60" xfId="2858" applyNumberFormat="1" applyFont="1" applyFill="1" applyBorder="1" applyAlignment="1">
      <alignment horizontal="left" vertical="center" wrapText="1"/>
    </xf>
    <xf numFmtId="0" fontId="55" fillId="0" borderId="0" xfId="2858" applyNumberFormat="1" applyFont="1" applyFill="1" applyBorder="1" applyAlignment="1">
      <alignment horizontal="center"/>
    </xf>
    <xf numFmtId="0" fontId="55" fillId="0" borderId="15" xfId="2885" applyFont="1" applyFill="1" applyBorder="1" applyAlignment="1">
      <alignment vertical="center"/>
    </xf>
    <xf numFmtId="0" fontId="55" fillId="0" borderId="15" xfId="2893" applyFont="1" applyFill="1" applyBorder="1" applyAlignment="1">
      <alignment vertical="center"/>
    </xf>
    <xf numFmtId="0" fontId="55" fillId="0" borderId="15" xfId="2901" applyFont="1" applyFill="1" applyBorder="1" applyAlignment="1">
      <alignment vertical="center"/>
    </xf>
    <xf numFmtId="0" fontId="55" fillId="0" borderId="35" xfId="2858" applyFont="1" applyFill="1" applyBorder="1" applyAlignment="1">
      <alignment vertical="center"/>
    </xf>
    <xf numFmtId="42" fontId="55" fillId="0" borderId="10" xfId="2660" applyNumberFormat="1" applyFont="1" applyFill="1" applyBorder="1" applyAlignment="1">
      <alignment vertical="center"/>
    </xf>
    <xf numFmtId="0" fontId="55" fillId="0" borderId="25" xfId="2858" applyNumberFormat="1" applyFont="1" applyFill="1" applyBorder="1" applyAlignment="1">
      <alignment horizontal="center" vertical="center"/>
    </xf>
    <xf numFmtId="49" fontId="55" fillId="0" borderId="25" xfId="0" applyNumberFormat="1" applyFont="1" applyFill="1" applyBorder="1" applyAlignment="1">
      <alignment vertical="center"/>
    </xf>
    <xf numFmtId="49" fontId="76" fillId="0" borderId="56" xfId="2813" applyNumberFormat="1" applyFont="1" applyFill="1" applyBorder="1" applyAlignment="1">
      <alignment horizontal="left" vertical="center" wrapText="1"/>
    </xf>
    <xf numFmtId="165" fontId="55" fillId="0" borderId="25" xfId="2660" applyNumberFormat="1" applyFont="1" applyFill="1" applyBorder="1" applyAlignment="1">
      <alignment vertical="center"/>
    </xf>
    <xf numFmtId="0" fontId="55" fillId="0" borderId="55" xfId="2858" applyFont="1" applyFill="1" applyBorder="1" applyAlignment="1" applyProtection="1">
      <alignment horizontal="center" vertical="center"/>
    </xf>
    <xf numFmtId="14" fontId="55" fillId="0" borderId="57" xfId="2858" applyNumberFormat="1" applyFont="1" applyFill="1" applyBorder="1" applyAlignment="1">
      <alignment horizontal="right" vertical="center"/>
    </xf>
    <xf numFmtId="1" fontId="79" fillId="0" borderId="30" xfId="2858" applyNumberFormat="1" applyFont="1" applyFill="1" applyBorder="1" applyAlignment="1">
      <alignment horizontal="center" vertical="center"/>
    </xf>
    <xf numFmtId="42" fontId="55" fillId="0" borderId="30" xfId="2659" applyNumberFormat="1" applyFont="1" applyFill="1" applyBorder="1" applyAlignment="1">
      <alignment vertical="center"/>
    </xf>
    <xf numFmtId="14" fontId="55" fillId="0" borderId="56" xfId="2858" applyNumberFormat="1" applyFont="1" applyFill="1" applyBorder="1" applyAlignment="1">
      <alignment horizontal="center" vertical="center"/>
    </xf>
    <xf numFmtId="165" fontId="55" fillId="0" borderId="30" xfId="2858" applyNumberFormat="1" applyFont="1" applyFill="1" applyBorder="1" applyAlignment="1">
      <alignment vertical="center"/>
    </xf>
    <xf numFmtId="0" fontId="55" fillId="0" borderId="35" xfId="2858" applyNumberFormat="1" applyFont="1" applyFill="1" applyBorder="1" applyAlignment="1">
      <alignment vertical="center"/>
    </xf>
    <xf numFmtId="42" fontId="55" fillId="0" borderId="14" xfId="2858" applyNumberFormat="1" applyFont="1" applyFill="1" applyBorder="1" applyAlignment="1"/>
    <xf numFmtId="42" fontId="55" fillId="0" borderId="19" xfId="2858" applyNumberFormat="1" applyFont="1" applyFill="1" applyBorder="1" applyAlignment="1"/>
    <xf numFmtId="42" fontId="55" fillId="0" borderId="52" xfId="2858" applyNumberFormat="1" applyFont="1" applyFill="1" applyBorder="1" applyAlignment="1"/>
    <xf numFmtId="0" fontId="76" fillId="0" borderId="14" xfId="2885" applyFont="1" applyFill="1" applyBorder="1" applyAlignment="1">
      <alignment vertical="center" wrapText="1"/>
    </xf>
    <xf numFmtId="0" fontId="55" fillId="0" borderId="15" xfId="2867" applyFont="1" applyFill="1" applyBorder="1" applyAlignment="1">
      <alignment vertical="center"/>
    </xf>
    <xf numFmtId="0" fontId="76" fillId="0" borderId="18" xfId="2660" applyNumberFormat="1" applyFont="1" applyFill="1" applyBorder="1" applyAlignment="1">
      <alignment horizontal="center" vertical="center"/>
    </xf>
    <xf numFmtId="14" fontId="76" fillId="0" borderId="15" xfId="3944" applyNumberFormat="1" applyFont="1" applyFill="1" applyBorder="1" applyAlignment="1">
      <alignment horizontal="center"/>
    </xf>
    <xf numFmtId="0" fontId="55" fillId="0" borderId="14" xfId="2858" applyNumberFormat="1" applyFont="1" applyFill="1" applyBorder="1" applyAlignment="1">
      <alignment horizontal="center" wrapText="1"/>
    </xf>
    <xf numFmtId="0" fontId="55" fillId="0" borderId="47" xfId="2858" applyFont="1" applyFill="1" applyBorder="1" applyAlignment="1">
      <alignment horizontal="center"/>
    </xf>
    <xf numFmtId="0" fontId="76" fillId="0" borderId="32" xfId="2660" applyNumberFormat="1" applyFont="1" applyFill="1" applyBorder="1" applyAlignment="1">
      <alignment horizontal="left" vertical="center"/>
    </xf>
    <xf numFmtId="14" fontId="55" fillId="0" borderId="40" xfId="2858" applyNumberFormat="1" applyFont="1" applyFill="1" applyBorder="1" applyAlignment="1">
      <alignment horizontal="left" vertical="center" wrapText="1"/>
    </xf>
    <xf numFmtId="0" fontId="76" fillId="0" borderId="0" xfId="3976" applyFont="1" applyFill="1" applyBorder="1" applyAlignment="1">
      <alignment horizontal="left" vertical="center" wrapText="1"/>
    </xf>
    <xf numFmtId="0" fontId="55" fillId="0" borderId="40" xfId="2858" quotePrefix="1" applyFont="1" applyFill="1" applyBorder="1" applyAlignment="1">
      <alignment horizontal="left" vertical="center" wrapText="1"/>
    </xf>
    <xf numFmtId="14" fontId="55" fillId="0" borderId="0" xfId="2858" quotePrefix="1" applyNumberFormat="1" applyFont="1" applyFill="1" applyBorder="1" applyAlignment="1">
      <alignment horizontal="center" vertical="center" wrapText="1"/>
    </xf>
    <xf numFmtId="0" fontId="76" fillId="0" borderId="42" xfId="2660" applyNumberFormat="1" applyFont="1" applyFill="1" applyBorder="1" applyAlignment="1">
      <alignment horizontal="left" vertical="center"/>
    </xf>
    <xf numFmtId="166" fontId="55" fillId="0" borderId="36" xfId="2858" quotePrefix="1" applyNumberFormat="1" applyFont="1" applyFill="1" applyBorder="1" applyAlignment="1">
      <alignment horizontal="center" vertical="center" wrapText="1"/>
    </xf>
    <xf numFmtId="44" fontId="55" fillId="0" borderId="55" xfId="2660" applyFont="1" applyFill="1" applyBorder="1" applyAlignment="1">
      <alignment horizontal="center" vertical="center" wrapText="1"/>
    </xf>
    <xf numFmtId="0" fontId="76" fillId="0" borderId="30" xfId="3976" applyFont="1" applyFill="1" applyBorder="1" applyAlignment="1">
      <alignment horizontal="center" vertical="top" wrapText="1"/>
    </xf>
    <xf numFmtId="0" fontId="76" fillId="0" borderId="57" xfId="3976" applyFont="1" applyFill="1" applyBorder="1" applyAlignment="1">
      <alignment horizontal="left" vertical="center" wrapText="1"/>
    </xf>
    <xf numFmtId="0" fontId="55" fillId="0" borderId="25" xfId="2858" quotePrefix="1" applyFont="1" applyFill="1" applyBorder="1" applyAlignment="1">
      <alignment horizontal="left" vertical="center" wrapText="1"/>
    </xf>
    <xf numFmtId="44" fontId="0" fillId="0" borderId="0" xfId="3997" applyFont="1" applyFill="1"/>
    <xf numFmtId="14" fontId="76" fillId="0" borderId="56" xfId="3944" applyNumberFormat="1" applyFont="1" applyFill="1" applyBorder="1" applyAlignment="1">
      <alignment horizontal="center"/>
    </xf>
    <xf numFmtId="165" fontId="76" fillId="0" borderId="56" xfId="3997" applyNumberFormat="1" applyFont="1" applyFill="1" applyBorder="1" applyAlignment="1">
      <alignment horizontal="center"/>
    </xf>
    <xf numFmtId="42" fontId="76" fillId="0" borderId="34" xfId="3946" applyNumberFormat="1" applyFont="1" applyFill="1" applyBorder="1" applyAlignment="1">
      <alignment horizontal="center" wrapText="1"/>
    </xf>
    <xf numFmtId="49" fontId="55" fillId="0" borderId="16" xfId="0" applyNumberFormat="1" applyFont="1" applyFill="1" applyBorder="1" applyAlignment="1" applyProtection="1">
      <alignment horizontal="center" vertical="center"/>
    </xf>
    <xf numFmtId="0" fontId="55" fillId="0" borderId="18" xfId="2858" applyFont="1" applyFill="1" applyBorder="1" applyAlignment="1" applyProtection="1">
      <alignment vertical="center"/>
    </xf>
    <xf numFmtId="44" fontId="0" fillId="0" borderId="0" xfId="3997" applyNumberFormat="1" applyFont="1" applyFill="1"/>
    <xf numFmtId="0" fontId="55" fillId="0" borderId="0" xfId="2858" applyFont="1" applyFill="1" applyBorder="1" applyAlignment="1">
      <alignment horizontal="center"/>
    </xf>
    <xf numFmtId="0" fontId="55" fillId="0" borderId="0" xfId="2858" applyFont="1" applyFill="1" applyBorder="1" applyAlignment="1">
      <alignment wrapText="1"/>
    </xf>
    <xf numFmtId="0" fontId="55" fillId="0" borderId="0" xfId="2858" applyFont="1" applyFill="1" applyBorder="1"/>
    <xf numFmtId="0" fontId="76" fillId="0" borderId="54" xfId="2660" applyNumberFormat="1" applyFont="1" applyFill="1" applyBorder="1" applyAlignment="1">
      <alignment horizontal="center" vertical="center"/>
    </xf>
    <xf numFmtId="0" fontId="52" fillId="0" borderId="0" xfId="2858" applyFont="1" applyFill="1" applyBorder="1" applyAlignment="1">
      <alignment horizontal="center" wrapText="1"/>
    </xf>
    <xf numFmtId="42" fontId="52" fillId="0" borderId="87" xfId="2858" applyNumberFormat="1" applyFont="1" applyFill="1" applyBorder="1"/>
    <xf numFmtId="14" fontId="74" fillId="0" borderId="0" xfId="3944" applyNumberFormat="1" applyFont="1" applyFill="1" applyBorder="1" applyAlignment="1">
      <alignment horizontal="center"/>
    </xf>
    <xf numFmtId="0" fontId="74" fillId="0" borderId="57" xfId="3944" applyFont="1" applyFill="1" applyBorder="1" applyAlignment="1" applyProtection="1">
      <alignment horizontal="center" wrapText="1"/>
      <protection locked="0"/>
    </xf>
    <xf numFmtId="0" fontId="74" fillId="0" borderId="56" xfId="3944" applyFont="1" applyFill="1" applyBorder="1" applyAlignment="1" applyProtection="1">
      <alignment horizontal="center" wrapText="1"/>
      <protection locked="0"/>
    </xf>
    <xf numFmtId="0" fontId="55" fillId="0" borderId="0" xfId="0" applyFont="1" applyFill="1"/>
    <xf numFmtId="42" fontId="76" fillId="0" borderId="15" xfId="3946" applyNumberFormat="1" applyFont="1" applyFill="1" applyBorder="1" applyAlignment="1">
      <alignment horizontal="center" wrapText="1"/>
    </xf>
    <xf numFmtId="42" fontId="76" fillId="0" borderId="54" xfId="3946" applyNumberFormat="1" applyFont="1" applyFill="1" applyBorder="1" applyAlignment="1">
      <alignment horizontal="center" wrapText="1"/>
    </xf>
    <xf numFmtId="42" fontId="76" fillId="0" borderId="25" xfId="3946" applyNumberFormat="1" applyFont="1" applyFill="1" applyBorder="1" applyAlignment="1">
      <alignment horizontal="center" wrapText="1"/>
    </xf>
    <xf numFmtId="0" fontId="52" fillId="0" borderId="0" xfId="0" applyFont="1" applyFill="1"/>
    <xf numFmtId="42" fontId="52" fillId="0" borderId="0" xfId="2858" applyNumberFormat="1" applyFont="1" applyFill="1" applyBorder="1" applyAlignment="1">
      <alignment horizontal="center" vertical="top"/>
    </xf>
    <xf numFmtId="165" fontId="55" fillId="0" borderId="31" xfId="2858" applyNumberFormat="1" applyFont="1" applyFill="1" applyBorder="1" applyAlignment="1"/>
    <xf numFmtId="165" fontId="55" fillId="0" borderId="13" xfId="2858" applyNumberFormat="1" applyFont="1" applyFill="1" applyBorder="1" applyAlignment="1"/>
    <xf numFmtId="0" fontId="102" fillId="0" borderId="10" xfId="0" applyFont="1" applyFill="1" applyBorder="1" applyAlignment="1">
      <alignment vertical="center"/>
    </xf>
    <xf numFmtId="0" fontId="55" fillId="0" borderId="54" xfId="0" applyFont="1" applyFill="1" applyBorder="1" applyAlignment="1">
      <alignment vertical="center"/>
    </xf>
    <xf numFmtId="0" fontId="55" fillId="0" borderId="43" xfId="0" applyFont="1" applyFill="1" applyBorder="1" applyAlignment="1">
      <alignment vertical="center"/>
    </xf>
    <xf numFmtId="0" fontId="55" fillId="0" borderId="43" xfId="2858" applyFont="1" applyFill="1" applyBorder="1" applyAlignment="1">
      <alignment vertical="center"/>
    </xf>
    <xf numFmtId="14" fontId="55" fillId="0" borderId="48" xfId="2858" applyNumberFormat="1" applyFont="1" applyFill="1" applyBorder="1" applyAlignment="1">
      <alignment horizontal="center" vertical="center"/>
    </xf>
    <xf numFmtId="42" fontId="55" fillId="0" borderId="49" xfId="2858" applyNumberFormat="1" applyFont="1" applyFill="1" applyBorder="1" applyAlignment="1">
      <alignment vertical="center"/>
    </xf>
    <xf numFmtId="14" fontId="55" fillId="0" borderId="48" xfId="2858" applyNumberFormat="1" applyFont="1" applyFill="1" applyBorder="1" applyAlignment="1">
      <alignment vertical="center"/>
    </xf>
    <xf numFmtId="0" fontId="55" fillId="0" borderId="10" xfId="0" applyFont="1" applyFill="1" applyBorder="1" applyAlignment="1">
      <alignment vertical="center"/>
    </xf>
    <xf numFmtId="1" fontId="77" fillId="0" borderId="38" xfId="2867" applyNumberFormat="1" applyFont="1" applyFill="1" applyBorder="1" applyAlignment="1">
      <alignment horizontal="center" vertical="center"/>
    </xf>
    <xf numFmtId="42" fontId="76" fillId="0" borderId="26" xfId="2660" applyNumberFormat="1" applyFont="1" applyFill="1" applyBorder="1" applyAlignment="1" applyProtection="1">
      <alignment horizontal="center" vertical="center" wrapText="1"/>
      <protection locked="0"/>
    </xf>
    <xf numFmtId="1" fontId="77" fillId="0" borderId="71" xfId="2867" applyNumberFormat="1" applyFont="1" applyFill="1" applyBorder="1" applyAlignment="1">
      <alignment horizontal="center" vertical="center"/>
    </xf>
    <xf numFmtId="165" fontId="55" fillId="0" borderId="0" xfId="0" applyNumberFormat="1" applyFont="1" applyFill="1" applyBorder="1" applyAlignment="1">
      <alignment vertical="center"/>
    </xf>
    <xf numFmtId="1" fontId="77" fillId="0" borderId="26" xfId="2875" applyNumberFormat="1" applyFont="1" applyFill="1" applyBorder="1" applyAlignment="1">
      <alignment horizontal="center" vertical="center"/>
    </xf>
    <xf numFmtId="0" fontId="55" fillId="0" borderId="0" xfId="2858" applyNumberFormat="1" applyFont="1" applyFill="1" applyBorder="1"/>
    <xf numFmtId="0" fontId="55" fillId="0" borderId="0" xfId="3997" applyNumberFormat="1" applyFont="1" applyFill="1" applyBorder="1" applyAlignment="1">
      <alignment wrapText="1"/>
    </xf>
    <xf numFmtId="42" fontId="52" fillId="0" borderId="70" xfId="2858" applyNumberFormat="1" applyFont="1" applyFill="1" applyBorder="1" applyAlignment="1">
      <alignment horizontal="center"/>
    </xf>
    <xf numFmtId="0" fontId="55" fillId="0" borderId="14" xfId="2858" applyFont="1" applyFill="1" applyBorder="1" applyAlignment="1">
      <alignment horizontal="center"/>
    </xf>
    <xf numFmtId="42" fontId="55" fillId="0" borderId="42" xfId="2858" applyNumberFormat="1" applyFont="1" applyFill="1" applyBorder="1" applyAlignment="1">
      <alignment vertical="center"/>
    </xf>
    <xf numFmtId="44" fontId="55" fillId="0" borderId="0" xfId="2660" applyFont="1" applyFill="1"/>
    <xf numFmtId="0" fontId="55" fillId="0" borderId="52" xfId="2858" applyFont="1" applyFill="1" applyBorder="1" applyAlignment="1">
      <alignment horizontal="center"/>
    </xf>
    <xf numFmtId="42" fontId="55" fillId="0" borderId="14" xfId="2858" applyNumberFormat="1" applyFont="1" applyFill="1" applyBorder="1" applyAlignment="1">
      <alignment wrapText="1"/>
    </xf>
    <xf numFmtId="0" fontId="55" fillId="0" borderId="40" xfId="0" applyFont="1" applyFill="1" applyBorder="1" applyAlignment="1">
      <alignment horizontal="left" vertical="center"/>
    </xf>
    <xf numFmtId="0" fontId="102" fillId="0" borderId="40" xfId="0" applyFont="1" applyFill="1" applyBorder="1" applyAlignment="1">
      <alignment vertical="center"/>
    </xf>
    <xf numFmtId="14" fontId="55" fillId="0" borderId="20" xfId="2858" applyNumberFormat="1" applyFont="1" applyFill="1" applyBorder="1" applyAlignment="1">
      <alignment horizontal="center"/>
    </xf>
    <xf numFmtId="0" fontId="55" fillId="0" borderId="40" xfId="0" applyFont="1" applyFill="1" applyBorder="1" applyAlignment="1">
      <alignment vertical="center"/>
    </xf>
    <xf numFmtId="42" fontId="55" fillId="0" borderId="18" xfId="2858" applyNumberFormat="1" applyFont="1" applyFill="1" applyBorder="1"/>
    <xf numFmtId="44" fontId="55" fillId="0" borderId="0" xfId="3997" applyFont="1" applyFill="1" applyBorder="1"/>
    <xf numFmtId="44" fontId="55" fillId="0" borderId="0" xfId="3997" applyFont="1" applyFill="1" applyAlignment="1">
      <alignment wrapText="1"/>
    </xf>
    <xf numFmtId="0" fontId="55" fillId="0" borderId="12" xfId="2858" applyNumberFormat="1" applyFont="1" applyFill="1" applyBorder="1" applyAlignment="1">
      <alignment horizontal="center" vertical="center"/>
    </xf>
    <xf numFmtId="14" fontId="76" fillId="0" borderId="12" xfId="2818" applyNumberFormat="1" applyFont="1" applyFill="1" applyBorder="1" applyAlignment="1">
      <alignment horizontal="center" vertical="center"/>
    </xf>
    <xf numFmtId="0" fontId="76" fillId="0" borderId="12" xfId="2818" applyFont="1" applyFill="1" applyBorder="1" applyAlignment="1">
      <alignment vertical="center"/>
    </xf>
    <xf numFmtId="0" fontId="76" fillId="0" borderId="12" xfId="2818" applyFont="1" applyFill="1" applyBorder="1" applyAlignment="1">
      <alignment vertical="center" wrapText="1"/>
    </xf>
    <xf numFmtId="0" fontId="76" fillId="0" borderId="13" xfId="2818" applyFont="1" applyFill="1" applyBorder="1" applyAlignment="1">
      <alignment horizontal="center" vertical="center"/>
    </xf>
    <xf numFmtId="0" fontId="76" fillId="0" borderId="11" xfId="2818" applyFont="1" applyFill="1" applyBorder="1" applyAlignment="1">
      <alignment vertical="center"/>
    </xf>
    <xf numFmtId="165" fontId="76" fillId="0" borderId="12" xfId="2660" applyNumberFormat="1" applyFont="1" applyFill="1" applyBorder="1" applyAlignment="1">
      <alignment vertical="center"/>
    </xf>
    <xf numFmtId="165" fontId="76" fillId="0" borderId="13" xfId="2660" applyNumberFormat="1" applyFont="1" applyFill="1" applyBorder="1" applyAlignment="1">
      <alignment horizontal="center" vertical="center"/>
    </xf>
    <xf numFmtId="14" fontId="76" fillId="0" borderId="58" xfId="2818" applyNumberFormat="1" applyFont="1" applyFill="1" applyBorder="1" applyAlignment="1">
      <alignment horizontal="right" vertical="center"/>
    </xf>
    <xf numFmtId="1" fontId="77" fillId="0" borderId="59" xfId="2818" applyNumberFormat="1" applyFont="1" applyFill="1" applyBorder="1" applyAlignment="1">
      <alignment horizontal="center" vertical="center"/>
    </xf>
    <xf numFmtId="42" fontId="76" fillId="0" borderId="23" xfId="2660" applyNumberFormat="1" applyFont="1" applyFill="1" applyBorder="1" applyAlignment="1">
      <alignment vertical="center"/>
    </xf>
    <xf numFmtId="0" fontId="76" fillId="0" borderId="13" xfId="2818" applyFont="1" applyFill="1" applyBorder="1" applyAlignment="1" applyProtection="1">
      <alignment horizontal="center" vertical="center" wrapText="1"/>
      <protection locked="0"/>
    </xf>
    <xf numFmtId="14" fontId="76" fillId="0" borderId="11" xfId="2818" applyNumberFormat="1" applyFont="1" applyFill="1" applyBorder="1" applyAlignment="1">
      <alignment horizontal="center" vertical="center"/>
    </xf>
    <xf numFmtId="1" fontId="77" fillId="0" borderId="47" xfId="2818" applyNumberFormat="1" applyFont="1" applyFill="1" applyBorder="1" applyAlignment="1">
      <alignment horizontal="center" vertical="center"/>
    </xf>
    <xf numFmtId="165" fontId="76" fillId="0" borderId="13" xfId="2660" applyNumberFormat="1" applyFont="1" applyFill="1" applyBorder="1" applyAlignment="1" applyProtection="1">
      <alignment horizontal="center" vertical="center" wrapText="1"/>
      <protection locked="0"/>
    </xf>
    <xf numFmtId="166" fontId="76" fillId="0" borderId="17" xfId="2660" applyNumberFormat="1" applyFont="1" applyFill="1" applyBorder="1" applyAlignment="1">
      <alignment vertical="center"/>
    </xf>
    <xf numFmtId="14" fontId="76" fillId="0" borderId="20" xfId="2867" applyNumberFormat="1" applyFont="1" applyFill="1" applyBorder="1" applyAlignment="1">
      <alignment horizontal="right" vertical="center"/>
    </xf>
    <xf numFmtId="1" fontId="77" fillId="0" borderId="71" xfId="2818" applyNumberFormat="1" applyFont="1" applyFill="1" applyBorder="1" applyAlignment="1">
      <alignment horizontal="center" vertical="center"/>
    </xf>
    <xf numFmtId="6" fontId="76" fillId="0" borderId="71" xfId="2660" applyNumberFormat="1" applyFont="1" applyFill="1" applyBorder="1" applyAlignment="1">
      <alignment vertical="center"/>
    </xf>
    <xf numFmtId="42" fontId="55" fillId="0" borderId="87" xfId="2858" applyNumberFormat="1" applyFont="1" applyFill="1" applyBorder="1" applyAlignment="1">
      <alignment vertical="center" wrapText="1"/>
    </xf>
    <xf numFmtId="0" fontId="55" fillId="0" borderId="54" xfId="2858" quotePrefix="1" applyFont="1" applyFill="1" applyBorder="1" applyAlignment="1">
      <alignment horizontal="left" vertical="center" wrapText="1"/>
    </xf>
    <xf numFmtId="0" fontId="52" fillId="0" borderId="0" xfId="2858" applyFont="1" applyFill="1" applyAlignment="1">
      <alignment horizontal="right"/>
    </xf>
    <xf numFmtId="14" fontId="76" fillId="0" borderId="15" xfId="3976" applyNumberFormat="1" applyFont="1" applyFill="1" applyBorder="1" applyAlignment="1">
      <alignment horizontal="left" vertical="top" wrapText="1"/>
    </xf>
    <xf numFmtId="0" fontId="55" fillId="0" borderId="41" xfId="2858" applyNumberFormat="1" applyFont="1" applyFill="1" applyBorder="1" applyAlignment="1">
      <alignment horizontal="left" vertical="center" wrapText="1"/>
    </xf>
    <xf numFmtId="14" fontId="55" fillId="0" borderId="48" xfId="2858" applyNumberFormat="1" applyFont="1" applyFill="1" applyBorder="1" applyAlignment="1">
      <alignment horizontal="center" vertical="center" wrapText="1"/>
    </xf>
    <xf numFmtId="0" fontId="55" fillId="0" borderId="88" xfId="2858" applyNumberFormat="1" applyFont="1" applyFill="1" applyBorder="1" applyAlignment="1">
      <alignment horizontal="left" vertical="center" wrapText="1"/>
    </xf>
    <xf numFmtId="166" fontId="76" fillId="0" borderId="43" xfId="2660" quotePrefix="1" applyNumberFormat="1" applyFont="1" applyFill="1" applyBorder="1" applyAlignment="1">
      <alignment horizontal="center" vertical="center"/>
    </xf>
    <xf numFmtId="0" fontId="76" fillId="0" borderId="42" xfId="2660" applyNumberFormat="1" applyFont="1" applyFill="1" applyBorder="1" applyAlignment="1">
      <alignment horizontal="left" vertical="center" wrapText="1"/>
    </xf>
    <xf numFmtId="0" fontId="55" fillId="0" borderId="0" xfId="2858" applyFont="1" applyFill="1" applyBorder="1" applyAlignment="1">
      <alignment horizontal="left" vertical="center"/>
    </xf>
    <xf numFmtId="0" fontId="55" fillId="0" borderId="0" xfId="2858" applyFont="1" applyFill="1" applyBorder="1" applyAlignment="1">
      <alignment horizontal="left" vertical="center" wrapText="1"/>
    </xf>
    <xf numFmtId="169" fontId="55" fillId="0" borderId="0" xfId="3983" applyNumberFormat="1" applyFont="1" applyFill="1" applyBorder="1" applyAlignment="1">
      <alignment horizontal="center" vertical="center"/>
    </xf>
    <xf numFmtId="165" fontId="55" fillId="0" borderId="0" xfId="2858" applyNumberFormat="1" applyFont="1" applyFill="1" applyBorder="1" applyAlignment="1">
      <alignment horizontal="center" vertical="center"/>
    </xf>
    <xf numFmtId="9" fontId="55" fillId="0" borderId="0" xfId="2858" applyNumberFormat="1" applyFont="1" applyFill="1" applyBorder="1" applyAlignment="1">
      <alignment horizontal="center" vertical="center"/>
    </xf>
    <xf numFmtId="0" fontId="79" fillId="0" borderId="0" xfId="2858" applyFont="1" applyFill="1" applyBorder="1" applyAlignment="1">
      <alignment horizontal="center" vertical="center"/>
    </xf>
    <xf numFmtId="169" fontId="55" fillId="0" borderId="0" xfId="3998" applyNumberFormat="1" applyFont="1" applyFill="1"/>
    <xf numFmtId="9" fontId="55" fillId="0" borderId="0" xfId="3999" applyNumberFormat="1" applyFont="1" applyFill="1"/>
    <xf numFmtId="42" fontId="55" fillId="0" borderId="71" xfId="2858" applyNumberFormat="1" applyFont="1" applyFill="1" applyBorder="1" applyAlignment="1">
      <alignment vertical="center"/>
    </xf>
    <xf numFmtId="49" fontId="55" fillId="0" borderId="14" xfId="2813" applyNumberFormat="1" applyFont="1" applyFill="1" applyBorder="1" applyAlignment="1">
      <alignment horizontal="left" vertical="center" wrapText="1"/>
    </xf>
    <xf numFmtId="165" fontId="55" fillId="0" borderId="0" xfId="2858" applyNumberFormat="1" applyFont="1" applyFill="1" applyBorder="1" applyAlignment="1">
      <alignment wrapText="1"/>
    </xf>
    <xf numFmtId="15" fontId="55" fillId="0" borderId="26" xfId="2858" applyNumberFormat="1" applyFont="1" applyFill="1" applyBorder="1" applyAlignment="1">
      <alignment horizontal="center" vertical="center" wrapText="1"/>
    </xf>
    <xf numFmtId="0" fontId="55" fillId="0" borderId="26" xfId="2858" applyNumberFormat="1" applyFont="1" applyFill="1" applyBorder="1" applyAlignment="1">
      <alignment horizontal="center" vertical="center"/>
    </xf>
    <xf numFmtId="42" fontId="55" fillId="0" borderId="23" xfId="2858" applyNumberFormat="1" applyFont="1" applyFill="1" applyBorder="1" applyAlignment="1">
      <alignment vertical="center"/>
    </xf>
    <xf numFmtId="0" fontId="55" fillId="0" borderId="18" xfId="2858" applyFont="1" applyFill="1" applyBorder="1" applyAlignment="1">
      <alignment horizontal="center" vertical="center"/>
    </xf>
    <xf numFmtId="14" fontId="55" fillId="0" borderId="11" xfId="2858" applyNumberFormat="1" applyFont="1" applyFill="1" applyBorder="1" applyAlignment="1">
      <alignment horizontal="center"/>
    </xf>
    <xf numFmtId="0" fontId="55" fillId="0" borderId="12" xfId="2858" applyFont="1" applyFill="1" applyBorder="1" applyAlignment="1"/>
    <xf numFmtId="0" fontId="55" fillId="0" borderId="13" xfId="2858" applyFont="1" applyFill="1" applyBorder="1" applyAlignment="1">
      <alignment horizontal="center"/>
    </xf>
    <xf numFmtId="166" fontId="55" fillId="0" borderId="47" xfId="3997" applyNumberFormat="1" applyFont="1" applyFill="1" applyBorder="1" applyAlignment="1">
      <alignment horizontal="center"/>
    </xf>
    <xf numFmtId="0" fontId="79" fillId="0" borderId="13" xfId="2858" applyFont="1" applyFill="1" applyBorder="1" applyAlignment="1">
      <alignment horizontal="center"/>
    </xf>
    <xf numFmtId="9" fontId="55" fillId="0" borderId="0" xfId="3999" applyFont="1" applyFill="1"/>
    <xf numFmtId="10" fontId="55" fillId="0" borderId="0" xfId="3999" applyNumberFormat="1" applyFont="1" applyFill="1"/>
    <xf numFmtId="0" fontId="55" fillId="0" borderId="23" xfId="2858" applyFont="1" applyFill="1" applyBorder="1" applyAlignment="1">
      <alignment vertical="top"/>
    </xf>
    <xf numFmtId="14" fontId="55" fillId="0" borderId="23" xfId="2858" applyNumberFormat="1" applyFont="1" applyFill="1" applyBorder="1" applyAlignment="1">
      <alignment vertical="top"/>
    </xf>
    <xf numFmtId="42" fontId="55" fillId="0" borderId="41" xfId="2858" applyNumberFormat="1" applyFont="1" applyFill="1" applyBorder="1"/>
    <xf numFmtId="0" fontId="55" fillId="0" borderId="54" xfId="2858" applyFont="1" applyFill="1" applyBorder="1" applyAlignment="1"/>
    <xf numFmtId="165" fontId="55" fillId="0" borderId="16" xfId="3997" applyNumberFormat="1" applyFont="1" applyFill="1" applyBorder="1"/>
    <xf numFmtId="0" fontId="52" fillId="0" borderId="42" xfId="2858" applyFont="1" applyFill="1" applyBorder="1" applyAlignment="1">
      <alignment horizontal="center"/>
    </xf>
    <xf numFmtId="3" fontId="55" fillId="0" borderId="18" xfId="3998" applyNumberFormat="1" applyFont="1" applyFill="1" applyBorder="1" applyAlignment="1">
      <alignment horizontal="center" vertical="center" wrapText="1"/>
    </xf>
    <xf numFmtId="9" fontId="55" fillId="0" borderId="18" xfId="2858" applyNumberFormat="1" applyFont="1" applyFill="1" applyBorder="1" applyAlignment="1">
      <alignment horizontal="center" vertical="center"/>
    </xf>
    <xf numFmtId="9" fontId="55" fillId="0" borderId="35" xfId="2858" applyNumberFormat="1" applyFont="1" applyFill="1" applyBorder="1" applyAlignment="1">
      <alignment horizontal="center" vertical="center"/>
    </xf>
    <xf numFmtId="166" fontId="76" fillId="0" borderId="14" xfId="2660" applyNumberFormat="1" applyFont="1" applyFill="1" applyBorder="1" applyAlignment="1">
      <alignment vertical="center" wrapText="1"/>
    </xf>
    <xf numFmtId="166" fontId="55" fillId="0" borderId="14" xfId="2660" applyNumberFormat="1" applyFont="1" applyFill="1" applyBorder="1" applyAlignment="1">
      <alignment vertical="center"/>
    </xf>
    <xf numFmtId="14" fontId="55" fillId="0" borderId="60" xfId="2858" applyNumberFormat="1" applyFont="1" applyFill="1" applyBorder="1" applyAlignment="1">
      <alignment horizontal="right" vertical="center"/>
    </xf>
    <xf numFmtId="3" fontId="55" fillId="0" borderId="0" xfId="2858" applyNumberFormat="1" applyFont="1" applyFill="1"/>
    <xf numFmtId="0" fontId="55" fillId="0" borderId="74" xfId="2858" applyFont="1" applyFill="1" applyBorder="1" applyAlignment="1">
      <alignment vertical="top"/>
    </xf>
    <xf numFmtId="14" fontId="55" fillId="0" borderId="74" xfId="2858" applyNumberFormat="1" applyFont="1" applyFill="1" applyBorder="1" applyAlignment="1">
      <alignment vertical="top"/>
    </xf>
    <xf numFmtId="42" fontId="55" fillId="0" borderId="19" xfId="2858" applyNumberFormat="1" applyFont="1" applyFill="1" applyBorder="1"/>
    <xf numFmtId="0" fontId="55" fillId="0" borderId="33" xfId="2858" applyFont="1" applyFill="1" applyBorder="1" applyAlignment="1">
      <alignment wrapText="1"/>
    </xf>
    <xf numFmtId="0" fontId="55" fillId="0" borderId="19" xfId="2858" applyFont="1" applyFill="1" applyBorder="1" applyAlignment="1">
      <alignment horizontal="center"/>
    </xf>
    <xf numFmtId="14" fontId="55" fillId="0" borderId="15" xfId="2858" applyNumberFormat="1" applyFont="1" applyFill="1" applyBorder="1" applyAlignment="1">
      <alignment horizontal="center"/>
    </xf>
    <xf numFmtId="0" fontId="55" fillId="0" borderId="10" xfId="2858" quotePrefix="1" applyFont="1" applyFill="1" applyBorder="1" applyAlignment="1">
      <alignment horizontal="left" vertical="center" wrapText="1"/>
    </xf>
    <xf numFmtId="14" fontId="55" fillId="0" borderId="10" xfId="2858" applyNumberFormat="1" applyFont="1" applyFill="1" applyBorder="1" applyAlignment="1">
      <alignment horizontal="left" vertical="center" wrapText="1"/>
    </xf>
    <xf numFmtId="0" fontId="76" fillId="0" borderId="51" xfId="3976" applyFont="1" applyFill="1" applyBorder="1" applyAlignment="1">
      <alignment horizontal="left" vertical="center" wrapText="1"/>
    </xf>
    <xf numFmtId="0" fontId="76" fillId="0" borderId="35" xfId="3976" applyFont="1" applyFill="1" applyBorder="1" applyAlignment="1">
      <alignment horizontal="center" vertical="top" wrapText="1"/>
    </xf>
    <xf numFmtId="14" fontId="55" fillId="0" borderId="51" xfId="2858" quotePrefix="1" applyNumberFormat="1" applyFont="1" applyFill="1" applyBorder="1" applyAlignment="1">
      <alignment horizontal="center" vertical="center" wrapText="1"/>
    </xf>
    <xf numFmtId="0" fontId="55" fillId="0" borderId="39" xfId="2858" applyNumberFormat="1" applyFont="1" applyFill="1" applyBorder="1" applyAlignment="1">
      <alignment horizontal="left" vertical="center" wrapText="1"/>
    </xf>
    <xf numFmtId="0" fontId="76" fillId="0" borderId="39" xfId="2660" applyNumberFormat="1" applyFont="1" applyFill="1" applyBorder="1" applyAlignment="1">
      <alignment horizontal="left" vertical="center"/>
    </xf>
    <xf numFmtId="14" fontId="55" fillId="0" borderId="57" xfId="2858" quotePrefix="1" applyNumberFormat="1" applyFont="1" applyFill="1" applyBorder="1" applyAlignment="1">
      <alignment horizontal="center" vertical="center" wrapText="1"/>
    </xf>
    <xf numFmtId="0" fontId="76" fillId="0" borderId="34" xfId="2660" applyNumberFormat="1" applyFont="1" applyFill="1" applyBorder="1" applyAlignment="1">
      <alignment horizontal="left" vertical="center"/>
    </xf>
    <xf numFmtId="166" fontId="52" fillId="0" borderId="87" xfId="2858" applyNumberFormat="1" applyFont="1" applyFill="1" applyBorder="1"/>
    <xf numFmtId="0" fontId="79" fillId="0" borderId="26" xfId="2858" applyFont="1" applyFill="1" applyBorder="1" applyAlignment="1">
      <alignment horizontal="center" vertical="center"/>
    </xf>
    <xf numFmtId="14" fontId="76" fillId="0" borderId="14" xfId="2818" applyNumberFormat="1" applyFont="1" applyFill="1" applyBorder="1" applyAlignment="1" applyProtection="1">
      <alignment horizontal="center" vertical="center" wrapText="1"/>
      <protection locked="0"/>
    </xf>
    <xf numFmtId="1" fontId="77" fillId="0" borderId="18" xfId="2867" applyNumberFormat="1" applyFont="1" applyFill="1" applyBorder="1" applyAlignment="1">
      <alignment horizontal="center" vertical="center" wrapText="1"/>
    </xf>
    <xf numFmtId="1" fontId="55" fillId="0" borderId="16" xfId="2858" applyNumberFormat="1" applyFont="1" applyFill="1" applyBorder="1" applyAlignment="1">
      <alignment horizontal="center" vertical="center"/>
    </xf>
    <xf numFmtId="42" fontId="55" fillId="0" borderId="26" xfId="2858" applyNumberFormat="1" applyFont="1" applyFill="1" applyBorder="1" applyAlignment="1">
      <alignment horizontal="center" vertical="center" wrapText="1"/>
    </xf>
    <xf numFmtId="42" fontId="55" fillId="0" borderId="38" xfId="2858" applyNumberFormat="1" applyFont="1" applyFill="1" applyBorder="1" applyAlignment="1">
      <alignment horizontal="center" vertical="center"/>
    </xf>
    <xf numFmtId="42" fontId="55" fillId="0" borderId="86" xfId="2659" applyNumberFormat="1" applyFont="1" applyFill="1" applyBorder="1" applyAlignment="1">
      <alignment vertical="center"/>
    </xf>
    <xf numFmtId="42" fontId="55" fillId="0" borderId="71" xfId="2659" applyNumberFormat="1" applyFont="1" applyFill="1" applyBorder="1" applyAlignment="1">
      <alignment vertical="center"/>
    </xf>
    <xf numFmtId="42" fontId="55" fillId="0" borderId="38" xfId="2659" applyNumberFormat="1" applyFont="1" applyFill="1" applyBorder="1" applyAlignment="1">
      <alignment vertical="center"/>
    </xf>
    <xf numFmtId="42" fontId="55" fillId="0" borderId="16" xfId="2659" applyNumberFormat="1" applyFont="1" applyFill="1" applyBorder="1" applyAlignment="1">
      <alignment vertical="center"/>
    </xf>
    <xf numFmtId="42" fontId="55" fillId="0" borderId="21" xfId="2659" applyNumberFormat="1" applyFont="1" applyFill="1" applyBorder="1" applyAlignment="1">
      <alignment vertical="center"/>
    </xf>
    <xf numFmtId="42" fontId="55" fillId="0" borderId="16" xfId="2659" applyNumberFormat="1" applyFont="1" applyFill="1" applyBorder="1" applyAlignment="1">
      <alignment vertical="center" wrapText="1"/>
    </xf>
    <xf numFmtId="165" fontId="114" fillId="0" borderId="16" xfId="2660" applyNumberFormat="1" applyFont="1" applyFill="1" applyBorder="1" applyAlignment="1" applyProtection="1">
      <alignment horizontal="center" vertical="center" wrapText="1"/>
      <protection locked="0"/>
    </xf>
    <xf numFmtId="165" fontId="55" fillId="0" borderId="16" xfId="2660" applyNumberFormat="1" applyFont="1" applyFill="1" applyBorder="1" applyAlignment="1" applyProtection="1">
      <alignment horizontal="center" vertical="center" wrapText="1"/>
      <protection locked="0"/>
    </xf>
    <xf numFmtId="165" fontId="76" fillId="0" borderId="36" xfId="2660" applyNumberFormat="1" applyFont="1" applyFill="1" applyBorder="1" applyAlignment="1" applyProtection="1">
      <alignment horizontal="center" vertical="center" wrapText="1"/>
      <protection locked="0"/>
    </xf>
    <xf numFmtId="165" fontId="55" fillId="0" borderId="26" xfId="2858" applyNumberFormat="1" applyFont="1" applyFill="1" applyBorder="1" applyAlignment="1">
      <alignment horizontal="center" vertical="center"/>
    </xf>
    <xf numFmtId="14" fontId="55" fillId="0" borderId="27" xfId="2858" applyNumberFormat="1" applyFont="1" applyFill="1" applyBorder="1" applyAlignment="1">
      <alignment horizontal="center"/>
    </xf>
    <xf numFmtId="42" fontId="55" fillId="0" borderId="22" xfId="2858" applyNumberFormat="1" applyFont="1" applyFill="1" applyBorder="1"/>
    <xf numFmtId="42" fontId="55" fillId="0" borderId="50" xfId="2858" applyNumberFormat="1" applyFont="1" applyFill="1" applyBorder="1"/>
    <xf numFmtId="0" fontId="55" fillId="0" borderId="36" xfId="2858" applyFont="1" applyFill="1" applyBorder="1" applyAlignment="1">
      <alignment wrapText="1"/>
    </xf>
    <xf numFmtId="0" fontId="55" fillId="0" borderId="40" xfId="2858" applyFont="1" applyFill="1" applyBorder="1"/>
    <xf numFmtId="0" fontId="55" fillId="0" borderId="22" xfId="2858" applyFont="1" applyFill="1" applyBorder="1"/>
    <xf numFmtId="0" fontId="55" fillId="0" borderId="25" xfId="2858" applyFont="1" applyFill="1" applyBorder="1"/>
    <xf numFmtId="0" fontId="55" fillId="0" borderId="0" xfId="0" applyFont="1" applyFill="1" applyAlignment="1">
      <alignment vertical="top"/>
    </xf>
    <xf numFmtId="15" fontId="55" fillId="0" borderId="51" xfId="2858" applyNumberFormat="1" applyFont="1" applyFill="1" applyBorder="1"/>
    <xf numFmtId="14" fontId="55" fillId="0" borderId="37" xfId="2858" applyNumberFormat="1" applyFont="1" applyFill="1" applyBorder="1" applyAlignment="1">
      <alignment horizontal="center"/>
    </xf>
    <xf numFmtId="1" fontId="77" fillId="0" borderId="26" xfId="3960" applyNumberFormat="1" applyFont="1" applyFill="1" applyBorder="1" applyAlignment="1">
      <alignment horizontal="center" vertical="center" wrapText="1"/>
    </xf>
    <xf numFmtId="0" fontId="55" fillId="0" borderId="33" xfId="2858" applyFont="1" applyFill="1" applyBorder="1"/>
    <xf numFmtId="42" fontId="55" fillId="0" borderId="60" xfId="2858" applyNumberFormat="1" applyFont="1" applyFill="1" applyBorder="1" applyAlignment="1">
      <alignment vertical="center"/>
    </xf>
    <xf numFmtId="0" fontId="55" fillId="0" borderId="0" xfId="2858" applyFont="1" applyFill="1" applyBorder="1" applyAlignment="1">
      <alignment horizontal="center" vertical="center"/>
    </xf>
    <xf numFmtId="0" fontId="55" fillId="0" borderId="55" xfId="2858" applyFont="1" applyFill="1" applyBorder="1" applyAlignment="1">
      <alignment horizontal="center" vertical="center"/>
    </xf>
    <xf numFmtId="0" fontId="55" fillId="0" borderId="54" xfId="2858" applyFont="1" applyFill="1" applyBorder="1" applyAlignment="1">
      <alignment horizontal="center" vertical="center"/>
    </xf>
    <xf numFmtId="14" fontId="55" fillId="0" borderId="43" xfId="2858" applyNumberFormat="1" applyFont="1" applyFill="1" applyBorder="1" applyAlignment="1">
      <alignment horizontal="center" vertical="center"/>
    </xf>
    <xf numFmtId="165" fontId="76" fillId="0" borderId="21" xfId="2660" applyNumberFormat="1" applyFont="1" applyFill="1" applyBorder="1" applyAlignment="1" applyProtection="1">
      <alignment horizontal="center" vertical="center" wrapText="1"/>
      <protection locked="0"/>
    </xf>
    <xf numFmtId="42" fontId="55" fillId="0" borderId="36" xfId="2858" applyNumberFormat="1" applyFont="1" applyFill="1" applyBorder="1"/>
    <xf numFmtId="9" fontId="55" fillId="0" borderId="24" xfId="2858" applyNumberFormat="1" applyFont="1" applyFill="1" applyBorder="1" applyAlignment="1">
      <alignment horizontal="center" vertical="center"/>
    </xf>
    <xf numFmtId="15" fontId="55" fillId="0" borderId="39" xfId="2858" applyNumberFormat="1" applyFont="1" applyFill="1" applyBorder="1" applyAlignment="1">
      <alignment horizontal="center" vertical="center"/>
    </xf>
    <xf numFmtId="42" fontId="55" fillId="0" borderId="22" xfId="2858" applyNumberFormat="1" applyFont="1" applyFill="1" applyBorder="1" applyAlignment="1">
      <alignment vertical="center"/>
    </xf>
    <xf numFmtId="15" fontId="55" fillId="0" borderId="26" xfId="2858" applyNumberFormat="1" applyFont="1" applyFill="1" applyBorder="1" applyAlignment="1">
      <alignment horizontal="center" vertical="center"/>
    </xf>
    <xf numFmtId="165" fontId="76" fillId="0" borderId="71" xfId="2660" applyNumberFormat="1" applyFont="1" applyFill="1" applyBorder="1" applyAlignment="1" applyProtection="1">
      <alignment horizontal="center" vertical="center" wrapText="1"/>
      <protection locked="0"/>
    </xf>
    <xf numFmtId="42" fontId="55" fillId="0" borderId="86" xfId="2858" applyNumberFormat="1" applyFont="1" applyFill="1" applyBorder="1" applyAlignment="1">
      <alignment horizontal="center" vertical="center"/>
    </xf>
    <xf numFmtId="14" fontId="55" fillId="0" borderId="27" xfId="2858" applyNumberFormat="1" applyFont="1" applyFill="1" applyBorder="1" applyAlignment="1">
      <alignment horizontal="right" vertical="center"/>
    </xf>
    <xf numFmtId="42" fontId="55" fillId="0" borderId="29" xfId="2858" applyNumberFormat="1" applyFont="1" applyFill="1" applyBorder="1" applyAlignment="1">
      <alignment horizontal="center" vertical="center"/>
    </xf>
    <xf numFmtId="165" fontId="76" fillId="0" borderId="86" xfId="2660" applyNumberFormat="1" applyFont="1" applyFill="1" applyBorder="1" applyAlignment="1" applyProtection="1">
      <alignment horizontal="center" vertical="center" wrapText="1"/>
      <protection locked="0"/>
    </xf>
    <xf numFmtId="14" fontId="55" fillId="0" borderId="41" xfId="2858" applyNumberFormat="1" applyFont="1" applyFill="1" applyBorder="1" applyAlignment="1">
      <alignment horizontal="center" vertical="center" wrapText="1"/>
    </xf>
    <xf numFmtId="165" fontId="76" fillId="0" borderId="26" xfId="2660" applyNumberFormat="1" applyFont="1" applyFill="1" applyBorder="1" applyAlignment="1" applyProtection="1">
      <alignment horizontal="center" vertical="center" wrapText="1"/>
      <protection locked="0"/>
    </xf>
    <xf numFmtId="1" fontId="79" fillId="0" borderId="32" xfId="2858" applyNumberFormat="1" applyFont="1" applyFill="1" applyBorder="1" applyAlignment="1">
      <alignment horizontal="center" vertical="center"/>
    </xf>
    <xf numFmtId="3" fontId="55" fillId="0" borderId="18" xfId="2858" applyNumberFormat="1" applyFont="1" applyFill="1" applyBorder="1" applyAlignment="1">
      <alignment vertical="center"/>
    </xf>
    <xf numFmtId="0" fontId="55" fillId="0" borderId="14" xfId="2858" applyFont="1" applyFill="1" applyBorder="1" applyAlignment="1">
      <alignment horizontal="center" vertical="center"/>
    </xf>
    <xf numFmtId="165" fontId="55" fillId="0" borderId="71" xfId="2858" applyNumberFormat="1" applyFont="1" applyFill="1" applyBorder="1" applyAlignment="1">
      <alignment vertical="center"/>
    </xf>
    <xf numFmtId="165" fontId="55" fillId="0" borderId="38" xfId="2858" applyNumberFormat="1" applyFont="1" applyFill="1" applyBorder="1" applyAlignment="1">
      <alignment vertical="center"/>
    </xf>
    <xf numFmtId="165" fontId="55" fillId="0" borderId="16" xfId="2858" applyNumberFormat="1" applyFont="1" applyFill="1" applyBorder="1" applyAlignment="1">
      <alignment vertical="center"/>
    </xf>
    <xf numFmtId="1" fontId="77" fillId="0" borderId="26" xfId="2885" applyNumberFormat="1" applyFont="1" applyFill="1" applyBorder="1" applyAlignment="1">
      <alignment horizontal="center" vertical="center"/>
    </xf>
    <xf numFmtId="1" fontId="77" fillId="0" borderId="26" xfId="2893" applyNumberFormat="1" applyFont="1" applyFill="1" applyBorder="1" applyAlignment="1">
      <alignment horizontal="center" vertical="center"/>
    </xf>
    <xf numFmtId="42" fontId="55" fillId="0" borderId="18" xfId="2660" applyNumberFormat="1" applyFont="1" applyFill="1" applyBorder="1" applyAlignment="1">
      <alignment vertical="center"/>
    </xf>
    <xf numFmtId="1" fontId="77" fillId="0" borderId="38" xfId="2893" applyNumberFormat="1" applyFont="1" applyFill="1" applyBorder="1" applyAlignment="1">
      <alignment vertical="center"/>
    </xf>
    <xf numFmtId="42" fontId="76" fillId="0" borderId="84" xfId="2660" applyNumberFormat="1" applyFont="1" applyFill="1" applyBorder="1" applyAlignment="1">
      <alignment vertical="center"/>
    </xf>
    <xf numFmtId="165" fontId="76" fillId="0" borderId="84" xfId="2660" applyNumberFormat="1" applyFont="1" applyFill="1" applyBorder="1" applyAlignment="1" applyProtection="1">
      <alignment vertical="center" wrapText="1"/>
      <protection locked="0"/>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0" fontId="55" fillId="0" borderId="54" xfId="2858" applyNumberFormat="1" applyFont="1" applyFill="1" applyBorder="1" applyAlignment="1">
      <alignment horizontal="center" vertical="center"/>
    </xf>
    <xf numFmtId="0" fontId="55" fillId="0" borderId="39" xfId="2858" applyFont="1" applyFill="1" applyBorder="1" applyAlignment="1">
      <alignment horizontal="center" vertical="center" wrapText="1"/>
    </xf>
    <xf numFmtId="0" fontId="55" fillId="0" borderId="42" xfId="2858" applyFont="1" applyFill="1" applyBorder="1" applyAlignment="1">
      <alignment horizontal="center" vertical="center" wrapText="1"/>
    </xf>
    <xf numFmtId="0" fontId="55" fillId="0" borderId="33" xfId="2858" applyFont="1" applyFill="1" applyBorder="1" applyAlignment="1">
      <alignment horizontal="center" vertical="center" wrapText="1"/>
    </xf>
    <xf numFmtId="0" fontId="55" fillId="0" borderId="54" xfId="2858" applyFont="1" applyFill="1" applyBorder="1" applyAlignment="1">
      <alignment horizontal="left" vertical="center" wrapText="1"/>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10" xfId="2858" applyFont="1" applyFill="1" applyBorder="1" applyAlignment="1">
      <alignment vertical="center" wrapText="1"/>
    </xf>
    <xf numFmtId="0" fontId="55" fillId="0" borderId="54" xfId="2858" applyFont="1" applyFill="1" applyBorder="1" applyAlignment="1">
      <alignment vertical="center" wrapText="1"/>
    </xf>
    <xf numFmtId="0" fontId="55" fillId="0" borderId="36" xfId="2858" applyFont="1" applyFill="1" applyBorder="1" applyAlignment="1">
      <alignment horizontal="center" vertical="center" wrapText="1"/>
    </xf>
    <xf numFmtId="0" fontId="55" fillId="0" borderId="21" xfId="2858" applyFont="1" applyFill="1" applyBorder="1" applyAlignment="1">
      <alignment horizontal="center" vertical="center" wrapText="1"/>
    </xf>
    <xf numFmtId="0" fontId="55" fillId="0" borderId="33" xfId="2858" applyFont="1" applyFill="1" applyBorder="1" applyAlignment="1">
      <alignment horizontal="left" vertical="center" wrapText="1"/>
    </xf>
    <xf numFmtId="14" fontId="55" fillId="0" borderId="40" xfId="2858" applyNumberFormat="1" applyFont="1" applyFill="1" applyBorder="1" applyAlignment="1">
      <alignment horizontal="center" vertical="center"/>
    </xf>
    <xf numFmtId="0" fontId="55" fillId="0" borderId="40" xfId="2858" applyFont="1" applyFill="1" applyBorder="1" applyAlignment="1">
      <alignment horizontal="left" vertical="center" wrapText="1"/>
    </xf>
    <xf numFmtId="0" fontId="55" fillId="0" borderId="39" xfId="2858" applyFont="1" applyFill="1" applyBorder="1" applyAlignment="1">
      <alignment horizontal="center" vertical="center"/>
    </xf>
    <xf numFmtId="0" fontId="55" fillId="0" borderId="33" xfId="2858" applyFont="1" applyFill="1" applyBorder="1" applyAlignment="1">
      <alignment horizontal="center" vertical="center"/>
    </xf>
    <xf numFmtId="0" fontId="55" fillId="0" borderId="0" xfId="2858" applyFont="1" applyFill="1" applyBorder="1" applyAlignment="1">
      <alignment wrapText="1"/>
    </xf>
    <xf numFmtId="0" fontId="55" fillId="0" borderId="0" xfId="2858" applyFont="1" applyFill="1" applyBorder="1" applyAlignment="1">
      <alignment horizontal="left" wrapText="1"/>
    </xf>
    <xf numFmtId="42" fontId="55" fillId="0" borderId="12" xfId="2858" applyNumberFormat="1" applyFont="1" applyFill="1" applyBorder="1" applyAlignment="1">
      <alignment vertical="center"/>
    </xf>
    <xf numFmtId="42" fontId="55" fillId="0" borderId="15" xfId="2858" applyNumberFormat="1" applyFont="1" applyFill="1" applyBorder="1" applyAlignment="1">
      <alignment vertical="center"/>
    </xf>
    <xf numFmtId="0" fontId="55" fillId="0" borderId="0" xfId="2858" applyFont="1" applyFill="1" applyBorder="1" applyAlignment="1">
      <alignment horizontal="left"/>
    </xf>
    <xf numFmtId="14" fontId="55" fillId="0" borderId="15" xfId="2858" applyNumberFormat="1" applyFont="1" applyFill="1" applyBorder="1" applyAlignment="1">
      <alignment horizontal="center" vertical="center"/>
    </xf>
    <xf numFmtId="14" fontId="55" fillId="0" borderId="25" xfId="2858" applyNumberFormat="1" applyFont="1" applyFill="1" applyBorder="1" applyAlignment="1">
      <alignment horizontal="center" vertical="center"/>
    </xf>
    <xf numFmtId="0" fontId="55" fillId="0" borderId="15" xfId="2858" applyFont="1" applyFill="1" applyBorder="1" applyAlignment="1">
      <alignment vertical="center" wrapText="1"/>
    </xf>
    <xf numFmtId="0" fontId="55" fillId="0" borderId="25" xfId="2858" applyFont="1" applyFill="1" applyBorder="1" applyAlignment="1">
      <alignment vertical="center" wrapText="1"/>
    </xf>
    <xf numFmtId="0" fontId="55" fillId="0" borderId="15" xfId="2858" applyFont="1" applyFill="1" applyBorder="1" applyAlignment="1">
      <alignment horizontal="center" vertical="center" wrapText="1"/>
    </xf>
    <xf numFmtId="0" fontId="55" fillId="0" borderId="25" xfId="2858" applyFont="1" applyFill="1" applyBorder="1" applyAlignment="1">
      <alignment horizontal="center" vertical="center" wrapText="1"/>
    </xf>
    <xf numFmtId="42" fontId="55" fillId="0" borderId="25" xfId="2858" applyNumberFormat="1" applyFont="1" applyFill="1" applyBorder="1" applyAlignment="1">
      <alignment vertical="center"/>
    </xf>
    <xf numFmtId="14" fontId="55" fillId="0" borderId="12" xfId="2858" applyNumberFormat="1" applyFont="1" applyFill="1" applyBorder="1" applyAlignment="1">
      <alignment horizontal="center" vertical="center"/>
    </xf>
    <xf numFmtId="0" fontId="55" fillId="0" borderId="0" xfId="2858" applyFont="1" applyFill="1" applyBorder="1"/>
    <xf numFmtId="0" fontId="55" fillId="0" borderId="0" xfId="2858" applyFont="1" applyFill="1" applyBorder="1" applyAlignment="1">
      <alignment horizontal="left" vertical="top" wrapText="1"/>
    </xf>
    <xf numFmtId="42" fontId="55" fillId="0" borderId="10" xfId="2858" applyNumberFormat="1" applyFont="1" applyFill="1" applyBorder="1" applyAlignment="1">
      <alignment vertical="center"/>
    </xf>
    <xf numFmtId="42" fontId="55" fillId="0" borderId="40" xfId="2858" applyNumberFormat="1" applyFont="1" applyFill="1" applyBorder="1" applyAlignment="1">
      <alignment vertical="center"/>
    </xf>
    <xf numFmtId="42" fontId="55" fillId="0" borderId="54" xfId="2858" applyNumberFormat="1" applyFont="1" applyFill="1" applyBorder="1" applyAlignment="1">
      <alignment vertical="center"/>
    </xf>
    <xf numFmtId="0" fontId="55" fillId="0" borderId="27" xfId="2858" applyNumberFormat="1" applyFont="1" applyFill="1" applyBorder="1" applyAlignment="1" applyProtection="1">
      <alignment horizontal="center" vertical="center" wrapText="1"/>
      <protection locked="0"/>
    </xf>
    <xf numFmtId="0" fontId="55" fillId="0" borderId="40" xfId="2858" applyNumberFormat="1" applyFont="1" applyFill="1" applyBorder="1" applyAlignment="1" applyProtection="1">
      <alignment horizontal="center" vertical="center" wrapText="1"/>
      <protection locked="0"/>
    </xf>
    <xf numFmtId="14" fontId="76" fillId="0" borderId="10" xfId="3978" applyNumberFormat="1" applyFont="1" applyFill="1" applyBorder="1" applyAlignment="1">
      <alignment horizontal="center" vertical="center"/>
    </xf>
    <xf numFmtId="14" fontId="76" fillId="0" borderId="40" xfId="3978" applyNumberFormat="1" applyFont="1" applyFill="1" applyBorder="1" applyAlignment="1">
      <alignment horizontal="center" vertical="center"/>
    </xf>
    <xf numFmtId="14" fontId="76" fillId="0" borderId="54" xfId="3978" applyNumberFormat="1" applyFont="1" applyFill="1" applyBorder="1" applyAlignment="1">
      <alignment horizontal="center" vertical="center"/>
    </xf>
    <xf numFmtId="0" fontId="76" fillId="0" borderId="27" xfId="3976" applyFont="1" applyFill="1" applyBorder="1" applyAlignment="1">
      <alignment horizontal="left" vertical="center" wrapText="1"/>
    </xf>
    <xf numFmtId="0" fontId="76" fillId="0" borderId="35" xfId="3976" applyFont="1" applyFill="1" applyBorder="1" applyAlignment="1">
      <alignment horizontal="center" vertical="center" wrapText="1"/>
    </xf>
    <xf numFmtId="166" fontId="76" fillId="0" borderId="36" xfId="2660" quotePrefix="1" applyNumberFormat="1" applyFont="1" applyFill="1" applyBorder="1" applyAlignment="1">
      <alignment horizontal="center" vertical="center"/>
    </xf>
    <xf numFmtId="166" fontId="76" fillId="0" borderId="22" xfId="2660" quotePrefix="1" applyNumberFormat="1" applyFont="1" applyFill="1" applyBorder="1" applyAlignment="1">
      <alignment horizontal="center" vertical="center"/>
    </xf>
    <xf numFmtId="0" fontId="55" fillId="0" borderId="38" xfId="2858" applyFont="1" applyFill="1" applyBorder="1" applyAlignment="1">
      <alignment horizontal="center" vertical="center" wrapText="1"/>
    </xf>
    <xf numFmtId="0" fontId="55" fillId="0" borderId="29" xfId="2858" applyFont="1" applyFill="1" applyBorder="1" applyAlignment="1">
      <alignment horizontal="center" vertical="center" wrapText="1"/>
    </xf>
    <xf numFmtId="14" fontId="76" fillId="0" borderId="50" xfId="3976" applyNumberFormat="1" applyFont="1" applyFill="1" applyBorder="1" applyAlignment="1">
      <alignment horizontal="center" vertical="center"/>
    </xf>
    <xf numFmtId="14" fontId="76" fillId="0" borderId="52" xfId="3976" applyNumberFormat="1" applyFont="1" applyFill="1" applyBorder="1" applyAlignment="1">
      <alignment horizontal="center" vertical="center"/>
    </xf>
    <xf numFmtId="14" fontId="76" fillId="0" borderId="19" xfId="3976" applyNumberFormat="1" applyFont="1" applyFill="1" applyBorder="1" applyAlignment="1">
      <alignment horizontal="center" vertical="center"/>
    </xf>
    <xf numFmtId="14" fontId="76" fillId="0" borderId="10" xfId="3976" applyNumberFormat="1" applyFont="1" applyFill="1" applyBorder="1" applyAlignment="1">
      <alignment horizontal="left" vertical="center" wrapText="1"/>
    </xf>
    <xf numFmtId="14" fontId="76" fillId="0" borderId="40" xfId="3976" applyNumberFormat="1" applyFont="1" applyFill="1" applyBorder="1" applyAlignment="1">
      <alignment horizontal="left" vertical="center" wrapText="1"/>
    </xf>
    <xf numFmtId="14" fontId="76" fillId="0" borderId="54" xfId="3976" applyNumberFormat="1" applyFont="1" applyFill="1" applyBorder="1" applyAlignment="1">
      <alignment horizontal="left" vertical="center" wrapText="1"/>
    </xf>
    <xf numFmtId="42" fontId="55" fillId="0" borderId="54" xfId="2858" applyNumberFormat="1" applyFont="1" applyFill="1" applyBorder="1" applyAlignment="1">
      <alignment horizontal="center" vertical="center" wrapText="1"/>
    </xf>
    <xf numFmtId="0" fontId="76" fillId="0" borderId="39" xfId="3976" applyFont="1" applyFill="1" applyBorder="1" applyAlignment="1">
      <alignment horizontal="center" vertical="center"/>
    </xf>
    <xf numFmtId="0" fontId="76" fillId="0" borderId="42" xfId="3976" applyFont="1" applyFill="1" applyBorder="1" applyAlignment="1">
      <alignment horizontal="center" vertical="center"/>
    </xf>
    <xf numFmtId="0" fontId="76" fillId="0" borderId="33" xfId="3976" applyFont="1" applyFill="1" applyBorder="1" applyAlignment="1">
      <alignment horizontal="center" vertical="center"/>
    </xf>
    <xf numFmtId="0" fontId="76" fillId="0" borderId="29" xfId="3976" applyFont="1" applyFill="1" applyBorder="1" applyAlignment="1">
      <alignment horizontal="center" vertical="center" wrapText="1"/>
    </xf>
    <xf numFmtId="0" fontId="76" fillId="0" borderId="71" xfId="3976" applyFont="1" applyFill="1" applyBorder="1" applyAlignment="1">
      <alignment horizontal="center" vertical="center" wrapText="1"/>
    </xf>
    <xf numFmtId="0" fontId="55" fillId="0" borderId="38" xfId="2858" applyFont="1" applyFill="1" applyBorder="1" applyAlignment="1">
      <alignment horizontal="center" vertical="top"/>
    </xf>
    <xf numFmtId="0" fontId="55" fillId="0" borderId="71" xfId="2858" applyFont="1" applyFill="1" applyBorder="1" applyAlignment="1">
      <alignment horizontal="center" vertical="top"/>
    </xf>
    <xf numFmtId="166" fontId="76" fillId="0" borderId="10" xfId="2660" quotePrefix="1" applyNumberFormat="1" applyFont="1" applyFill="1" applyBorder="1" applyAlignment="1">
      <alignment horizontal="center" vertical="center"/>
    </xf>
    <xf numFmtId="166" fontId="76" fillId="0" borderId="54" xfId="2660" quotePrefix="1" applyNumberFormat="1" applyFont="1" applyFill="1" applyBorder="1" applyAlignment="1">
      <alignment horizontal="center" vertical="center"/>
    </xf>
    <xf numFmtId="0" fontId="55" fillId="0" borderId="15" xfId="2858" applyFont="1" applyFill="1" applyBorder="1" applyAlignment="1">
      <alignment horizontal="left" vertical="center" wrapText="1"/>
    </xf>
    <xf numFmtId="14" fontId="55" fillId="0" borderId="15" xfId="2858" applyNumberFormat="1" applyFont="1" applyFill="1" applyBorder="1" applyAlignment="1">
      <alignment horizontal="left" vertical="center" wrapText="1"/>
    </xf>
    <xf numFmtId="0" fontId="55" fillId="0" borderId="32" xfId="2858" applyFont="1" applyFill="1" applyBorder="1" applyAlignment="1">
      <alignment horizontal="center" vertical="center" wrapText="1"/>
    </xf>
    <xf numFmtId="0" fontId="74" fillId="0" borderId="42" xfId="3976" applyFont="1" applyFill="1" applyBorder="1" applyAlignment="1">
      <alignment horizontal="center" wrapText="1"/>
    </xf>
    <xf numFmtId="0" fontId="76" fillId="0" borderId="38" xfId="3976" applyFont="1" applyFill="1" applyBorder="1" applyAlignment="1">
      <alignment horizontal="center" vertical="center"/>
    </xf>
    <xf numFmtId="0" fontId="76" fillId="0" borderId="71" xfId="3976" applyFont="1" applyFill="1" applyBorder="1" applyAlignment="1">
      <alignment horizontal="center" vertical="center"/>
    </xf>
    <xf numFmtId="0" fontId="55" fillId="0" borderId="67" xfId="2858" applyFont="1" applyFill="1" applyBorder="1" applyAlignment="1">
      <alignment horizontal="left" vertical="center" wrapText="1"/>
    </xf>
    <xf numFmtId="166" fontId="55" fillId="0" borderId="22" xfId="2858" applyNumberFormat="1" applyFont="1" applyFill="1" applyBorder="1" applyAlignment="1">
      <alignment horizontal="center" vertical="center" wrapText="1"/>
    </xf>
    <xf numFmtId="0" fontId="74" fillId="0" borderId="0" xfId="3976" applyFont="1" applyFill="1" applyAlignment="1">
      <alignment horizontal="center"/>
    </xf>
    <xf numFmtId="0" fontId="55" fillId="0" borderId="0" xfId="2858" applyFont="1" applyFill="1"/>
    <xf numFmtId="14" fontId="76" fillId="0" borderId="54" xfId="3976" applyNumberFormat="1" applyFont="1" applyFill="1" applyBorder="1" applyAlignment="1">
      <alignment horizontal="left" vertical="top" wrapText="1"/>
    </xf>
    <xf numFmtId="0" fontId="76" fillId="0" borderId="17" xfId="3976" applyFont="1" applyFill="1" applyBorder="1" applyAlignment="1">
      <alignment horizontal="center" vertical="center" wrapText="1"/>
    </xf>
    <xf numFmtId="0" fontId="76" fillId="0" borderId="18" xfId="3976" applyFont="1" applyFill="1" applyBorder="1" applyAlignment="1">
      <alignment horizontal="center" vertical="center" wrapText="1"/>
    </xf>
    <xf numFmtId="0" fontId="55" fillId="0" borderId="0" xfId="2858" applyFont="1" applyFill="1" applyAlignment="1"/>
    <xf numFmtId="0" fontId="55" fillId="0" borderId="12" xfId="2858" applyFont="1" applyFill="1" applyBorder="1" applyAlignment="1">
      <alignment vertical="center" wrapText="1"/>
    </xf>
    <xf numFmtId="14" fontId="76" fillId="0" borderId="18" xfId="3976" applyNumberFormat="1" applyFont="1" applyFill="1" applyBorder="1" applyAlignment="1">
      <alignment horizontal="center" vertical="center" wrapText="1"/>
    </xf>
    <xf numFmtId="1" fontId="77" fillId="0" borderId="15" xfId="3976" applyNumberFormat="1" applyFont="1" applyFill="1" applyBorder="1" applyAlignment="1">
      <alignment horizontal="center" vertical="center" wrapText="1"/>
    </xf>
    <xf numFmtId="0" fontId="52" fillId="0" borderId="0" xfId="2858" applyFont="1" applyFill="1" applyBorder="1" applyAlignment="1">
      <alignment horizontal="center" wrapText="1"/>
    </xf>
    <xf numFmtId="42" fontId="52" fillId="0" borderId="87" xfId="2858" applyNumberFormat="1" applyFont="1" applyFill="1" applyBorder="1"/>
    <xf numFmtId="0" fontId="52" fillId="0" borderId="0" xfId="2858" applyFont="1" applyFill="1" applyBorder="1" applyAlignment="1">
      <alignment horizontal="center"/>
    </xf>
    <xf numFmtId="42" fontId="52" fillId="0" borderId="87" xfId="2858" applyNumberFormat="1" applyFont="1" applyFill="1" applyBorder="1" applyAlignment="1"/>
    <xf numFmtId="167" fontId="76" fillId="0" borderId="21" xfId="2660" quotePrefix="1" applyNumberFormat="1" applyFont="1" applyFill="1" applyBorder="1" applyAlignment="1">
      <alignment horizontal="center" vertical="center"/>
    </xf>
    <xf numFmtId="0" fontId="76" fillId="0" borderId="38" xfId="3976" applyFont="1" applyFill="1" applyBorder="1" applyAlignment="1">
      <alignment horizontal="center" vertical="top" wrapText="1"/>
    </xf>
    <xf numFmtId="0" fontId="76" fillId="0" borderId="29" xfId="3976" applyFont="1" applyFill="1" applyBorder="1" applyAlignment="1">
      <alignment horizontal="center" vertical="top" wrapText="1"/>
    </xf>
    <xf numFmtId="0" fontId="76" fillId="0" borderId="71" xfId="3976" applyFont="1" applyFill="1" applyBorder="1" applyAlignment="1">
      <alignment horizontal="center" vertical="top" wrapText="1"/>
    </xf>
    <xf numFmtId="0" fontId="76" fillId="0" borderId="20" xfId="3976" applyFont="1" applyFill="1" applyBorder="1" applyAlignment="1">
      <alignment horizontal="left" vertical="center" wrapText="1"/>
    </xf>
    <xf numFmtId="0" fontId="76" fillId="0" borderId="23" xfId="3976" applyFont="1" applyFill="1" applyBorder="1" applyAlignment="1">
      <alignment horizontal="center" vertical="center" wrapText="1"/>
    </xf>
    <xf numFmtId="0" fontId="55" fillId="0" borderId="40" xfId="2858" quotePrefix="1" applyFont="1" applyFill="1" applyBorder="1" applyAlignment="1">
      <alignment horizontal="center" vertical="center" wrapText="1"/>
    </xf>
    <xf numFmtId="0" fontId="55" fillId="0" borderId="54" xfId="2858" quotePrefix="1" applyFont="1" applyFill="1" applyBorder="1" applyAlignment="1">
      <alignment horizontal="center" vertical="center" wrapText="1"/>
    </xf>
    <xf numFmtId="0" fontId="52" fillId="0" borderId="0" xfId="2858" applyFont="1" applyFill="1" applyBorder="1" applyAlignment="1">
      <alignment horizontal="right" wrapText="1"/>
    </xf>
    <xf numFmtId="0" fontId="55" fillId="0" borderId="0" xfId="2858" applyFont="1" applyFill="1" applyAlignment="1">
      <alignment horizontal="center" wrapText="1"/>
    </xf>
    <xf numFmtId="0" fontId="55" fillId="0" borderId="67" xfId="2858" applyFont="1" applyFill="1" applyBorder="1" applyAlignment="1">
      <alignment horizontal="center" vertical="center" wrapText="1"/>
    </xf>
    <xf numFmtId="14" fontId="55" fillId="0" borderId="23" xfId="2858" applyNumberFormat="1" applyFont="1" applyFill="1" applyBorder="1" applyAlignment="1">
      <alignment horizontal="center" vertical="center"/>
    </xf>
    <xf numFmtId="165" fontId="55" fillId="0" borderId="43" xfId="2858" applyNumberFormat="1" applyFont="1" applyFill="1" applyBorder="1" applyAlignment="1">
      <alignment horizontal="center" vertical="center"/>
    </xf>
    <xf numFmtId="14" fontId="55" fillId="0" borderId="25" xfId="2858" applyNumberFormat="1" applyFont="1" applyFill="1" applyBorder="1" applyAlignment="1">
      <alignment horizontal="center"/>
    </xf>
    <xf numFmtId="14" fontId="55" fillId="0" borderId="25" xfId="2858" applyNumberFormat="1" applyFont="1" applyFill="1" applyBorder="1" applyAlignment="1">
      <alignment horizontal="center"/>
    </xf>
    <xf numFmtId="14" fontId="76" fillId="0" borderId="10" xfId="2818" applyNumberFormat="1" applyFont="1" applyFill="1" applyBorder="1" applyAlignment="1">
      <alignment horizontal="center" vertical="center" wrapText="1"/>
    </xf>
    <xf numFmtId="0" fontId="76" fillId="0" borderId="36" xfId="2818" applyFont="1" applyFill="1" applyBorder="1" applyAlignment="1">
      <alignment horizontal="center" vertical="center" wrapText="1"/>
    </xf>
    <xf numFmtId="0" fontId="76" fillId="0" borderId="50" xfId="2818" applyFont="1" applyFill="1" applyBorder="1" applyAlignment="1">
      <alignment vertical="center" wrapText="1"/>
    </xf>
    <xf numFmtId="165" fontId="76" fillId="0" borderId="15" xfId="2660" applyNumberFormat="1" applyFont="1" applyFill="1" applyBorder="1" applyAlignment="1">
      <alignment vertical="center" wrapText="1"/>
    </xf>
    <xf numFmtId="14" fontId="74" fillId="0" borderId="17" xfId="2818" applyNumberFormat="1" applyFont="1" applyFill="1" applyBorder="1" applyAlignment="1">
      <alignment horizontal="center" vertical="center" wrapText="1"/>
    </xf>
    <xf numFmtId="1" fontId="77" fillId="0" borderId="26" xfId="2818" applyNumberFormat="1" applyFont="1" applyFill="1" applyBorder="1" applyAlignment="1">
      <alignment horizontal="center" vertical="center" wrapText="1"/>
    </xf>
    <xf numFmtId="14" fontId="76" fillId="0" borderId="14" xfId="2818" applyNumberFormat="1" applyFont="1" applyFill="1" applyBorder="1" applyAlignment="1">
      <alignment horizontal="center" vertical="center" wrapText="1"/>
    </xf>
    <xf numFmtId="1" fontId="77" fillId="0" borderId="18" xfId="2818" applyNumberFormat="1" applyFont="1" applyFill="1" applyBorder="1" applyAlignment="1">
      <alignment horizontal="center" vertical="center" wrapText="1"/>
    </xf>
    <xf numFmtId="14" fontId="55" fillId="0" borderId="17" xfId="2867" applyNumberFormat="1" applyFont="1" applyFill="1" applyBorder="1" applyAlignment="1">
      <alignment horizontal="right" vertical="center"/>
    </xf>
    <xf numFmtId="1" fontId="79" fillId="0" borderId="26" xfId="2885" applyNumberFormat="1" applyFont="1" applyFill="1" applyBorder="1" applyAlignment="1">
      <alignment horizontal="center" vertical="center"/>
    </xf>
    <xf numFmtId="42" fontId="55" fillId="0" borderId="26" xfId="2660" applyNumberFormat="1" applyFont="1" applyFill="1" applyBorder="1" applyAlignment="1">
      <alignment vertical="center"/>
    </xf>
    <xf numFmtId="0" fontId="55" fillId="0" borderId="16" xfId="2818" applyFont="1" applyFill="1" applyBorder="1" applyAlignment="1" applyProtection="1">
      <alignment horizontal="center" vertical="center" wrapText="1"/>
      <protection locked="0"/>
    </xf>
    <xf numFmtId="42" fontId="55" fillId="0" borderId="52" xfId="2858" applyNumberFormat="1" applyFont="1" applyFill="1" applyBorder="1" applyAlignment="1">
      <alignment vertical="center"/>
    </xf>
    <xf numFmtId="0" fontId="55" fillId="0" borderId="48" xfId="2858" applyFont="1" applyFill="1" applyBorder="1" applyAlignment="1">
      <alignment horizontal="center" vertical="center"/>
    </xf>
    <xf numFmtId="0" fontId="55" fillId="0" borderId="61" xfId="2858" applyFont="1" applyFill="1" applyBorder="1" applyAlignment="1">
      <alignment horizontal="center" vertical="center"/>
    </xf>
    <xf numFmtId="42" fontId="55" fillId="0" borderId="72" xfId="2858" applyNumberFormat="1" applyFont="1" applyFill="1" applyBorder="1" applyAlignment="1">
      <alignment vertical="center"/>
    </xf>
    <xf numFmtId="0" fontId="55" fillId="0" borderId="56" xfId="2858" applyFont="1" applyFill="1" applyBorder="1" applyAlignment="1">
      <alignment horizontal="center"/>
    </xf>
    <xf numFmtId="14" fontId="55" fillId="0" borderId="56" xfId="2858" applyNumberFormat="1" applyFont="1" applyFill="1" applyBorder="1" applyAlignment="1">
      <alignment horizontal="center"/>
    </xf>
    <xf numFmtId="42" fontId="55" fillId="0" borderId="34" xfId="2858" applyNumberFormat="1" applyFont="1" applyFill="1" applyBorder="1"/>
    <xf numFmtId="42" fontId="55" fillId="0" borderId="24" xfId="2858" applyNumberFormat="1" applyFont="1" applyFill="1" applyBorder="1"/>
    <xf numFmtId="14" fontId="55" fillId="0" borderId="54" xfId="2858" applyNumberFormat="1" applyFont="1" applyFill="1" applyBorder="1" applyAlignment="1">
      <alignment horizontal="center" vertical="center"/>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0" xfId="2858" applyFont="1" applyFill="1" applyBorder="1" applyAlignment="1">
      <alignment wrapText="1"/>
    </xf>
    <xf numFmtId="0" fontId="74" fillId="0" borderId="72" xfId="3951" applyFont="1" applyFill="1" applyBorder="1" applyAlignment="1" applyProtection="1">
      <alignment horizontal="center" wrapText="1"/>
      <protection locked="0"/>
    </xf>
    <xf numFmtId="0" fontId="55" fillId="0" borderId="15" xfId="2858" applyFont="1" applyFill="1" applyBorder="1" applyAlignment="1">
      <alignment vertical="center" wrapText="1"/>
    </xf>
    <xf numFmtId="0" fontId="55" fillId="0" borderId="0" xfId="2858" applyFont="1" applyFill="1" applyBorder="1"/>
    <xf numFmtId="0" fontId="55" fillId="0" borderId="16" xfId="2858" applyFont="1" applyFill="1" applyBorder="1" applyAlignment="1">
      <alignment horizontal="center" vertical="center"/>
    </xf>
    <xf numFmtId="42" fontId="52" fillId="0" borderId="16" xfId="2858" applyNumberFormat="1" applyFont="1" applyFill="1" applyBorder="1" applyAlignment="1">
      <alignment horizontal="center"/>
    </xf>
    <xf numFmtId="0" fontId="52" fillId="0" borderId="15" xfId="2858" applyFont="1" applyFill="1" applyBorder="1" applyAlignment="1">
      <alignment horizontal="center"/>
    </xf>
    <xf numFmtId="42" fontId="52" fillId="0" borderId="15" xfId="2858" applyNumberFormat="1" applyFont="1" applyFill="1" applyBorder="1" applyAlignment="1">
      <alignment horizontal="center"/>
    </xf>
    <xf numFmtId="0" fontId="74" fillId="0" borderId="0" xfId="4000" applyFont="1" applyFill="1" applyAlignment="1">
      <alignment horizontal="center"/>
    </xf>
    <xf numFmtId="0" fontId="74" fillId="0" borderId="0" xfId="4000" applyFont="1" applyFill="1" applyAlignment="1">
      <alignment horizontal="centerContinuous"/>
    </xf>
    <xf numFmtId="0" fontId="74" fillId="0" borderId="0" xfId="4000" applyFont="1" applyFill="1" applyAlignment="1">
      <alignment horizontal="center" wrapText="1"/>
    </xf>
    <xf numFmtId="14" fontId="74" fillId="0" borderId="0" xfId="4001" applyNumberFormat="1" applyFont="1" applyFill="1" applyBorder="1" applyAlignment="1"/>
    <xf numFmtId="164" fontId="52" fillId="0" borderId="87" xfId="2659" applyNumberFormat="1" applyFont="1" applyFill="1" applyBorder="1"/>
    <xf numFmtId="165" fontId="52" fillId="0" borderId="87" xfId="2858" applyNumberFormat="1" applyFont="1" applyFill="1" applyBorder="1" applyAlignment="1">
      <alignment horizontal="center"/>
    </xf>
    <xf numFmtId="166" fontId="55" fillId="0" borderId="87" xfId="2858" applyNumberFormat="1" applyFont="1" applyFill="1" applyBorder="1"/>
    <xf numFmtId="0" fontId="55" fillId="0" borderId="10" xfId="2858" applyFont="1" applyFill="1" applyBorder="1" applyAlignment="1">
      <alignment vertical="center" wrapText="1"/>
    </xf>
    <xf numFmtId="0" fontId="55" fillId="0" borderId="0" xfId="2858" applyFont="1" applyFill="1"/>
    <xf numFmtId="0" fontId="55" fillId="0" borderId="0" xfId="2858" applyFont="1" applyFill="1" applyAlignment="1">
      <alignment wrapText="1"/>
    </xf>
    <xf numFmtId="0" fontId="55" fillId="0" borderId="12" xfId="2858" applyFont="1" applyFill="1" applyBorder="1" applyAlignment="1">
      <alignment vertical="center" wrapText="1"/>
    </xf>
    <xf numFmtId="0" fontId="55" fillId="0" borderId="15" xfId="2858" applyFont="1" applyFill="1" applyBorder="1" applyAlignment="1">
      <alignment vertical="center" wrapText="1"/>
    </xf>
    <xf numFmtId="0" fontId="52" fillId="0" borderId="61" xfId="2858" applyFont="1" applyFill="1" applyBorder="1" applyAlignment="1">
      <alignment horizontal="center" wrapText="1"/>
    </xf>
    <xf numFmtId="0" fontId="52" fillId="0" borderId="43" xfId="2858" applyFont="1" applyFill="1" applyBorder="1" applyAlignment="1">
      <alignment horizontal="center" wrapText="1"/>
    </xf>
    <xf numFmtId="0" fontId="52" fillId="0" borderId="72" xfId="2858" applyFont="1" applyFill="1" applyBorder="1" applyAlignment="1">
      <alignment horizontal="center" wrapText="1"/>
    </xf>
    <xf numFmtId="0" fontId="55" fillId="0" borderId="10" xfId="2858" applyFont="1" applyFill="1" applyBorder="1" applyAlignment="1">
      <alignment horizontal="center" vertical="center" wrapText="1"/>
    </xf>
    <xf numFmtId="0" fontId="52" fillId="0" borderId="70" xfId="2858" applyFont="1" applyFill="1" applyBorder="1" applyAlignment="1">
      <alignment horizontal="center" wrapText="1"/>
    </xf>
    <xf numFmtId="0" fontId="52" fillId="0" borderId="48" xfId="2858" applyFont="1" applyFill="1" applyBorder="1" applyAlignment="1">
      <alignment horizontal="center" wrapText="1"/>
    </xf>
    <xf numFmtId="0" fontId="52" fillId="0" borderId="0" xfId="2858" applyFont="1" applyFill="1" applyAlignment="1">
      <alignment horizontal="center" wrapText="1"/>
    </xf>
    <xf numFmtId="0" fontId="55" fillId="0" borderId="0" xfId="2858" applyFont="1" applyFill="1" applyAlignment="1">
      <alignment horizontal="center" wrapText="1"/>
    </xf>
    <xf numFmtId="0" fontId="52" fillId="0" borderId="89" xfId="2858" applyFont="1" applyFill="1" applyBorder="1" applyAlignment="1">
      <alignment horizontal="center" wrapText="1"/>
    </xf>
    <xf numFmtId="0" fontId="52" fillId="0" borderId="45" xfId="2858" applyFont="1" applyFill="1" applyBorder="1" applyAlignment="1">
      <alignment horizontal="center" wrapText="1"/>
    </xf>
    <xf numFmtId="0" fontId="55" fillId="0" borderId="48" xfId="2858" applyFont="1" applyFill="1" applyBorder="1" applyAlignment="1">
      <alignment wrapText="1"/>
    </xf>
    <xf numFmtId="0" fontId="55" fillId="0" borderId="43" xfId="2858" applyFont="1" applyFill="1" applyBorder="1" applyAlignment="1">
      <alignment wrapText="1"/>
    </xf>
    <xf numFmtId="0" fontId="55" fillId="0" borderId="49" xfId="2858" applyFont="1" applyFill="1" applyBorder="1" applyAlignment="1">
      <alignment wrapText="1"/>
    </xf>
    <xf numFmtId="0" fontId="55" fillId="0" borderId="61" xfId="2858" applyFont="1" applyFill="1" applyBorder="1" applyAlignment="1">
      <alignment wrapText="1"/>
    </xf>
    <xf numFmtId="0" fontId="55" fillId="0" borderId="70" xfId="2858" applyFont="1" applyFill="1" applyBorder="1" applyAlignment="1">
      <alignment wrapText="1"/>
    </xf>
    <xf numFmtId="0" fontId="55" fillId="0" borderId="14" xfId="2858" applyFont="1" applyFill="1" applyBorder="1" applyAlignment="1">
      <alignment wrapText="1"/>
    </xf>
    <xf numFmtId="0" fontId="55" fillId="0" borderId="26" xfId="2858" applyFont="1" applyFill="1" applyBorder="1" applyAlignment="1">
      <alignment wrapText="1"/>
    </xf>
    <xf numFmtId="14" fontId="55" fillId="0" borderId="35" xfId="2858" applyNumberFormat="1" applyFont="1" applyFill="1" applyBorder="1" applyAlignment="1">
      <alignment horizontal="center" vertical="center" wrapText="1"/>
    </xf>
    <xf numFmtId="0" fontId="55" fillId="0" borderId="35" xfId="2858" applyFont="1" applyFill="1" applyBorder="1" applyAlignment="1">
      <alignment horizontal="center" vertical="center" wrapText="1"/>
    </xf>
    <xf numFmtId="42" fontId="55" fillId="0" borderId="39" xfId="2858" applyNumberFormat="1" applyFont="1" applyFill="1" applyBorder="1" applyAlignment="1">
      <alignment vertical="center" wrapText="1"/>
    </xf>
    <xf numFmtId="0" fontId="55" fillId="0" borderId="50" xfId="2858" applyFont="1" applyFill="1" applyBorder="1" applyAlignment="1">
      <alignment vertical="center" wrapText="1"/>
    </xf>
    <xf numFmtId="0" fontId="55" fillId="0" borderId="11" xfId="2858" applyFont="1" applyFill="1" applyBorder="1" applyAlignment="1">
      <alignment horizontal="center" vertical="center" wrapText="1"/>
    </xf>
    <xf numFmtId="14" fontId="55" fillId="0" borderId="12" xfId="2858" applyNumberFormat="1" applyFont="1" applyFill="1" applyBorder="1" applyAlignment="1">
      <alignment horizontal="center" vertical="center" wrapText="1"/>
    </xf>
    <xf numFmtId="42" fontId="55" fillId="0" borderId="12" xfId="2858" applyNumberFormat="1" applyFont="1" applyFill="1" applyBorder="1" applyAlignment="1">
      <alignment vertical="center" wrapText="1"/>
    </xf>
    <xf numFmtId="42" fontId="55" fillId="0" borderId="13" xfId="2858" applyNumberFormat="1" applyFont="1" applyFill="1" applyBorder="1" applyAlignment="1">
      <alignment vertical="center" wrapText="1"/>
    </xf>
    <xf numFmtId="0" fontId="55" fillId="0" borderId="14" xfId="0" applyFont="1" applyFill="1" applyBorder="1" applyAlignment="1">
      <alignment horizontal="center" vertical="center" wrapText="1"/>
    </xf>
    <xf numFmtId="14" fontId="55" fillId="0" borderId="15" xfId="0" applyNumberFormat="1" applyFont="1" applyFill="1" applyBorder="1" applyAlignment="1">
      <alignment horizontal="center" vertical="center" wrapText="1"/>
    </xf>
    <xf numFmtId="0" fontId="55" fillId="0" borderId="15" xfId="0" applyFont="1" applyFill="1" applyBorder="1" applyAlignment="1">
      <alignment vertical="center" wrapText="1"/>
    </xf>
    <xf numFmtId="42" fontId="55" fillId="0" borderId="15" xfId="0" applyNumberFormat="1" applyFont="1" applyFill="1" applyBorder="1" applyAlignment="1">
      <alignment vertical="center" wrapText="1"/>
    </xf>
    <xf numFmtId="0" fontId="55" fillId="0" borderId="32" xfId="0" applyFont="1" applyFill="1" applyBorder="1" applyAlignment="1">
      <alignment vertical="center" wrapText="1"/>
    </xf>
    <xf numFmtId="166" fontId="76" fillId="0" borderId="16" xfId="2660" applyNumberFormat="1" applyFont="1" applyFill="1" applyBorder="1" applyAlignment="1">
      <alignment vertical="center"/>
    </xf>
    <xf numFmtId="0" fontId="55" fillId="0" borderId="52" xfId="0" applyFont="1" applyFill="1" applyBorder="1" applyAlignment="1">
      <alignment horizontal="center" vertical="center" wrapText="1"/>
    </xf>
    <xf numFmtId="14" fontId="55" fillId="0" borderId="40" xfId="0" applyNumberFormat="1" applyFont="1" applyFill="1" applyBorder="1" applyAlignment="1">
      <alignment horizontal="center" vertical="center" wrapText="1"/>
    </xf>
    <xf numFmtId="0" fontId="55" fillId="0" borderId="40" xfId="0" applyFont="1" applyFill="1" applyBorder="1" applyAlignment="1">
      <alignment vertical="center" wrapText="1"/>
    </xf>
    <xf numFmtId="165" fontId="55" fillId="0" borderId="40" xfId="0" applyNumberFormat="1" applyFont="1" applyFill="1" applyBorder="1" applyAlignment="1">
      <alignment vertical="center" wrapText="1"/>
    </xf>
    <xf numFmtId="0" fontId="55" fillId="0" borderId="42" xfId="0" applyFont="1" applyFill="1" applyBorder="1" applyAlignment="1">
      <alignment vertical="center" wrapText="1"/>
    </xf>
    <xf numFmtId="166" fontId="76" fillId="0" borderId="22" xfId="2660" applyNumberFormat="1" applyFont="1" applyFill="1" applyBorder="1" applyAlignment="1">
      <alignment vertical="center"/>
    </xf>
    <xf numFmtId="42" fontId="55" fillId="0" borderId="10" xfId="2858" applyNumberFormat="1" applyFont="1" applyFill="1" applyBorder="1" applyAlignment="1">
      <alignment vertical="center" wrapText="1"/>
    </xf>
    <xf numFmtId="0" fontId="55" fillId="0" borderId="36" xfId="2858" applyFont="1" applyFill="1" applyBorder="1" applyAlignment="1">
      <alignment vertical="center" wrapText="1"/>
    </xf>
    <xf numFmtId="0" fontId="55" fillId="0" borderId="14" xfId="2858" applyFont="1" applyFill="1" applyBorder="1" applyAlignment="1">
      <alignment vertical="center" wrapText="1"/>
    </xf>
    <xf numFmtId="0" fontId="55" fillId="0" borderId="16" xfId="2858" applyFont="1" applyFill="1" applyBorder="1" applyAlignment="1">
      <alignment vertical="center" wrapText="1"/>
    </xf>
    <xf numFmtId="0" fontId="55" fillId="0" borderId="48" xfId="2858" applyFont="1" applyFill="1" applyBorder="1" applyAlignment="1">
      <alignment horizontal="center" vertical="center" wrapText="1"/>
    </xf>
    <xf numFmtId="14" fontId="55" fillId="0" borderId="43" xfId="2858" applyNumberFormat="1" applyFont="1" applyFill="1" applyBorder="1" applyAlignment="1">
      <alignment horizontal="center" vertical="center" wrapText="1"/>
    </xf>
    <xf numFmtId="44" fontId="55" fillId="0" borderId="43" xfId="3997" applyFont="1" applyFill="1" applyBorder="1" applyAlignment="1">
      <alignment vertical="center" wrapText="1"/>
    </xf>
    <xf numFmtId="166" fontId="76" fillId="0" borderId="55" xfId="2660" applyNumberFormat="1" applyFont="1" applyFill="1" applyBorder="1" applyAlignment="1">
      <alignment vertical="center"/>
    </xf>
    <xf numFmtId="44" fontId="55" fillId="0" borderId="0" xfId="3997" applyFont="1" applyFill="1" applyBorder="1" applyAlignment="1" applyProtection="1">
      <alignment wrapText="1"/>
      <protection locked="0"/>
    </xf>
    <xf numFmtId="4" fontId="55" fillId="0" borderId="16" xfId="2858" applyNumberFormat="1" applyFont="1" applyFill="1" applyBorder="1"/>
    <xf numFmtId="0" fontId="55" fillId="0" borderId="36" xfId="2858" applyFont="1" applyFill="1" applyBorder="1" applyAlignment="1">
      <alignment horizontal="center" vertical="center"/>
    </xf>
    <xf numFmtId="0" fontId="55" fillId="0" borderId="50" xfId="2858" applyFont="1" applyFill="1" applyBorder="1" applyAlignment="1">
      <alignment horizontal="center" vertical="center"/>
    </xf>
    <xf numFmtId="0" fontId="55" fillId="0" borderId="19" xfId="2858" applyFont="1" applyFill="1" applyBorder="1" applyAlignment="1">
      <alignment horizontal="center" vertical="center"/>
    </xf>
    <xf numFmtId="14" fontId="55" fillId="0" borderId="50" xfId="2858" applyNumberFormat="1" applyFont="1" applyFill="1" applyBorder="1" applyAlignment="1">
      <alignment horizontal="center" vertical="center"/>
    </xf>
    <xf numFmtId="14" fontId="55" fillId="0" borderId="19" xfId="2858" applyNumberFormat="1" applyFont="1" applyFill="1" applyBorder="1" applyAlignment="1">
      <alignment horizontal="center" vertical="center"/>
    </xf>
    <xf numFmtId="0" fontId="55" fillId="0" borderId="10" xfId="2858" applyFont="1" applyFill="1" applyBorder="1" applyAlignment="1">
      <alignment horizontal="left" vertical="center"/>
    </xf>
    <xf numFmtId="0" fontId="55" fillId="0" borderId="39" xfId="2858" applyFont="1" applyFill="1" applyBorder="1" applyAlignment="1">
      <alignment horizontal="center" vertical="center"/>
    </xf>
    <xf numFmtId="0" fontId="55" fillId="0" borderId="33" xfId="2858" applyFont="1" applyFill="1" applyBorder="1" applyAlignment="1">
      <alignment horizontal="center" vertical="center"/>
    </xf>
    <xf numFmtId="0" fontId="55" fillId="0" borderId="10"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0" fontId="55" fillId="0" borderId="10" xfId="2858" applyFont="1" applyFill="1" applyBorder="1" applyAlignment="1">
      <alignment vertical="center"/>
    </xf>
    <xf numFmtId="0" fontId="55" fillId="0" borderId="54" xfId="2858" applyFont="1" applyFill="1" applyBorder="1" applyAlignment="1">
      <alignment vertical="center"/>
    </xf>
    <xf numFmtId="0" fontId="55" fillId="0" borderId="54" xfId="2858" applyFont="1" applyFill="1" applyBorder="1" applyAlignment="1">
      <alignment vertical="center" wrapText="1"/>
    </xf>
    <xf numFmtId="14" fontId="55" fillId="0" borderId="40" xfId="2858" applyNumberFormat="1" applyFont="1" applyFill="1" applyBorder="1" applyAlignment="1">
      <alignment horizontal="center" vertical="center"/>
    </xf>
    <xf numFmtId="0" fontId="55" fillId="0" borderId="22" xfId="2858" applyFont="1" applyFill="1" applyBorder="1" applyAlignment="1">
      <alignment horizontal="center" vertical="center"/>
    </xf>
    <xf numFmtId="42" fontId="55" fillId="0" borderId="10" xfId="2858" applyNumberFormat="1" applyFont="1" applyFill="1" applyBorder="1" applyAlignment="1">
      <alignment horizontal="center" vertical="center"/>
    </xf>
    <xf numFmtId="14" fontId="55" fillId="0" borderId="52" xfId="2858" applyNumberFormat="1" applyFont="1" applyFill="1" applyBorder="1" applyAlignment="1">
      <alignment horizontal="center" vertical="center"/>
    </xf>
    <xf numFmtId="0" fontId="55" fillId="0" borderId="0" xfId="0" applyFont="1" applyFill="1" applyAlignment="1"/>
    <xf numFmtId="0" fontId="55" fillId="0" borderId="0" xfId="2858" applyFont="1" applyFill="1"/>
    <xf numFmtId="0" fontId="55" fillId="0" borderId="0" xfId="2858" applyFont="1" applyFill="1" applyAlignment="1"/>
    <xf numFmtId="0" fontId="55" fillId="0" borderId="15" xfId="2858" applyFont="1" applyFill="1" applyBorder="1" applyAlignment="1">
      <alignment horizontal="center" vertical="center"/>
    </xf>
    <xf numFmtId="42" fontId="55" fillId="0" borderId="10" xfId="2858" applyNumberFormat="1" applyFont="1" applyFill="1" applyBorder="1" applyAlignment="1">
      <alignment vertical="center"/>
    </xf>
    <xf numFmtId="42" fontId="55" fillId="0" borderId="54" xfId="2858" applyNumberFormat="1" applyFont="1" applyFill="1" applyBorder="1" applyAlignment="1">
      <alignment vertical="center"/>
    </xf>
    <xf numFmtId="0" fontId="55" fillId="0" borderId="10" xfId="2858" applyFont="1" applyFill="1" applyBorder="1" applyAlignment="1">
      <alignment horizontal="center" vertical="center" wrapText="1"/>
    </xf>
    <xf numFmtId="0" fontId="55" fillId="0" borderId="54" xfId="2858" applyFont="1" applyFill="1" applyBorder="1"/>
    <xf numFmtId="0" fontId="55" fillId="0" borderId="10" xfId="2858" applyFont="1" applyFill="1" applyBorder="1"/>
    <xf numFmtId="0" fontId="55" fillId="0" borderId="40" xfId="2858" applyFont="1" applyFill="1" applyBorder="1" applyAlignment="1">
      <alignment horizontal="center" vertical="center" wrapText="1"/>
    </xf>
    <xf numFmtId="0" fontId="55" fillId="0" borderId="54" xfId="2858" applyFont="1" applyFill="1" applyBorder="1" applyAlignment="1">
      <alignment horizontal="center" vertical="center" wrapText="1"/>
    </xf>
    <xf numFmtId="42" fontId="55" fillId="0" borderId="40" xfId="2858" applyNumberFormat="1" applyFont="1" applyFill="1" applyBorder="1" applyAlignment="1">
      <alignment vertical="center"/>
    </xf>
    <xf numFmtId="0" fontId="55" fillId="0" borderId="42" xfId="2858" applyFont="1" applyFill="1" applyBorder="1" applyAlignment="1">
      <alignment horizontal="center" vertical="center"/>
    </xf>
    <xf numFmtId="42" fontId="55" fillId="0" borderId="16" xfId="2858" applyNumberFormat="1" applyFont="1" applyFill="1" applyBorder="1" applyAlignment="1">
      <alignment vertical="center"/>
    </xf>
    <xf numFmtId="0" fontId="55" fillId="0" borderId="0" xfId="2858" applyFont="1" applyFill="1" applyAlignment="1">
      <alignment horizontal="center" wrapText="1"/>
    </xf>
    <xf numFmtId="14" fontId="55" fillId="0" borderId="35" xfId="2858" applyNumberFormat="1" applyFont="1" applyFill="1" applyBorder="1" applyAlignment="1">
      <alignment horizontal="center" vertical="center"/>
    </xf>
    <xf numFmtId="14" fontId="55" fillId="0" borderId="74" xfId="2858" applyNumberFormat="1" applyFont="1" applyFill="1" applyBorder="1" applyAlignment="1">
      <alignment horizontal="center" vertical="center"/>
    </xf>
    <xf numFmtId="0" fontId="55" fillId="0" borderId="10" xfId="2858" applyFont="1" applyFill="1" applyBorder="1" applyAlignment="1">
      <alignment horizontal="center" vertical="center"/>
    </xf>
    <xf numFmtId="0" fontId="55" fillId="0" borderId="40" xfId="2858" applyFont="1" applyFill="1" applyBorder="1" applyAlignment="1">
      <alignment horizontal="center" vertical="center"/>
    </xf>
    <xf numFmtId="0" fontId="55" fillId="0" borderId="43" xfId="2858" applyFont="1" applyFill="1" applyBorder="1" applyAlignment="1">
      <alignment horizontal="center" vertical="center"/>
    </xf>
    <xf numFmtId="14" fontId="55" fillId="0" borderId="14" xfId="2858" applyNumberFormat="1" applyFont="1" applyFill="1" applyBorder="1" applyAlignment="1">
      <alignment horizontal="center" vertical="center"/>
    </xf>
    <xf numFmtId="0" fontId="55" fillId="0" borderId="52" xfId="2858" applyFont="1" applyFill="1" applyBorder="1" applyAlignment="1">
      <alignment horizontal="center" vertical="center"/>
    </xf>
    <xf numFmtId="0" fontId="55" fillId="0" borderId="74" xfId="2858" applyFont="1" applyFill="1" applyBorder="1" applyAlignment="1">
      <alignment horizontal="center" vertical="center"/>
    </xf>
    <xf numFmtId="0" fontId="55" fillId="0" borderId="43" xfId="2858" applyFont="1" applyFill="1" applyBorder="1" applyAlignment="1">
      <alignment horizontal="center" vertical="center" wrapText="1"/>
    </xf>
    <xf numFmtId="14" fontId="55" fillId="0" borderId="43" xfId="2858" applyNumberFormat="1" applyFont="1" applyFill="1" applyBorder="1" applyAlignment="1">
      <alignment horizontal="center" vertical="center"/>
    </xf>
    <xf numFmtId="42" fontId="55" fillId="0" borderId="36" xfId="2858" applyNumberFormat="1" applyFont="1" applyFill="1" applyBorder="1" applyAlignment="1">
      <alignment horizontal="center" vertical="center"/>
    </xf>
    <xf numFmtId="42" fontId="55" fillId="0" borderId="36" xfId="2858" applyNumberFormat="1" applyFont="1" applyFill="1" applyBorder="1" applyAlignment="1">
      <alignment vertical="center"/>
    </xf>
    <xf numFmtId="42" fontId="55" fillId="0" borderId="21" xfId="2858" applyNumberFormat="1" applyFont="1" applyFill="1" applyBorder="1" applyAlignment="1">
      <alignment vertical="center"/>
    </xf>
    <xf numFmtId="0" fontId="55" fillId="0" borderId="21" xfId="2858" applyFont="1" applyFill="1" applyBorder="1" applyAlignment="1">
      <alignment vertical="center"/>
    </xf>
    <xf numFmtId="0" fontId="55" fillId="0" borderId="0" xfId="0" applyFont="1" applyFill="1" applyAlignment="1">
      <alignment wrapText="1"/>
    </xf>
    <xf numFmtId="0" fontId="55" fillId="0" borderId="0" xfId="2858" applyFont="1" applyFill="1"/>
    <xf numFmtId="0" fontId="52" fillId="0" borderId="0" xfId="2858" applyFont="1" applyFill="1" applyBorder="1" applyAlignment="1">
      <alignment horizontal="center" wrapText="1"/>
    </xf>
    <xf numFmtId="42" fontId="52" fillId="0" borderId="87" xfId="2858" applyNumberFormat="1" applyFont="1" applyFill="1" applyBorder="1"/>
    <xf numFmtId="0" fontId="52" fillId="0" borderId="0" xfId="2858" applyFont="1" applyFill="1" applyAlignment="1">
      <alignment horizontal="center"/>
    </xf>
    <xf numFmtId="0" fontId="52" fillId="0" borderId="34" xfId="2858" applyFont="1" applyFill="1" applyBorder="1" applyAlignment="1">
      <alignment horizontal="center"/>
    </xf>
    <xf numFmtId="0" fontId="55" fillId="0" borderId="25" xfId="2858" applyFont="1" applyFill="1" applyBorder="1" applyAlignment="1">
      <alignment horizontal="center" vertical="center"/>
    </xf>
    <xf numFmtId="0" fontId="55" fillId="0" borderId="0" xfId="2858" applyFont="1" applyFill="1" applyAlignment="1">
      <alignment horizontal="center" wrapText="1"/>
    </xf>
    <xf numFmtId="0" fontId="0" fillId="0" borderId="0" xfId="0" applyFill="1" applyBorder="1"/>
    <xf numFmtId="14" fontId="55" fillId="0" borderId="54" xfId="3981" applyNumberFormat="1" applyFont="1" applyFill="1" applyBorder="1" applyAlignment="1">
      <alignment horizontal="center" vertical="center"/>
    </xf>
    <xf numFmtId="14" fontId="52" fillId="0" borderId="65" xfId="3981" applyNumberFormat="1" applyFont="1" applyFill="1" applyBorder="1" applyAlignment="1">
      <alignment horizontal="center" vertical="center" wrapText="1"/>
    </xf>
    <xf numFmtId="14" fontId="52" fillId="0" borderId="89" xfId="3981" applyNumberFormat="1" applyFont="1" applyFill="1" applyBorder="1" applyAlignment="1">
      <alignment horizontal="center" vertical="center"/>
    </xf>
    <xf numFmtId="14" fontId="52" fillId="0" borderId="95" xfId="3981" applyNumberFormat="1" applyFont="1" applyFill="1" applyBorder="1" applyAlignment="1">
      <alignment horizontal="center" vertical="center"/>
    </xf>
    <xf numFmtId="14" fontId="55" fillId="0" borderId="19" xfId="3981" applyNumberFormat="1" applyFont="1" applyFill="1" applyBorder="1" applyAlignment="1">
      <alignment horizontal="center" vertical="center"/>
    </xf>
    <xf numFmtId="44" fontId="55" fillId="0" borderId="13" xfId="3981" applyNumberFormat="1" applyFont="1" applyFill="1" applyBorder="1" applyAlignment="1">
      <alignment vertical="center"/>
    </xf>
    <xf numFmtId="14" fontId="55" fillId="0" borderId="24" xfId="2858" applyNumberFormat="1" applyFont="1" applyFill="1" applyBorder="1" applyAlignment="1">
      <alignment horizontal="center" vertical="center"/>
    </xf>
    <xf numFmtId="44" fontId="55" fillId="0" borderId="55" xfId="2858" applyNumberFormat="1" applyFont="1" applyFill="1" applyBorder="1" applyAlignment="1">
      <alignment vertical="center"/>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0" xfId="2858" applyFont="1" applyFill="1" applyBorder="1" applyAlignment="1">
      <alignment wrapText="1"/>
    </xf>
    <xf numFmtId="0" fontId="55" fillId="0" borderId="0" xfId="2858" applyFont="1" applyFill="1"/>
    <xf numFmtId="0" fontId="52" fillId="0" borderId="0" xfId="2858" applyFont="1" applyFill="1" applyBorder="1" applyAlignment="1">
      <alignment horizontal="center" wrapText="1"/>
    </xf>
    <xf numFmtId="0" fontId="55" fillId="0" borderId="0" xfId="2858" applyFont="1" applyFill="1" applyAlignment="1"/>
    <xf numFmtId="14" fontId="55" fillId="0" borderId="15" xfId="2858" applyNumberFormat="1" applyFont="1" applyFill="1" applyBorder="1" applyAlignment="1">
      <alignment horizontal="center" vertical="center"/>
    </xf>
    <xf numFmtId="0" fontId="55" fillId="0" borderId="0" xfId="2858" applyFont="1" applyFill="1" applyBorder="1"/>
    <xf numFmtId="14" fontId="55" fillId="0" borderId="25" xfId="2858" applyNumberFormat="1" applyFont="1" applyFill="1" applyBorder="1" applyAlignment="1">
      <alignment horizontal="center" vertical="center"/>
    </xf>
    <xf numFmtId="0" fontId="55" fillId="0" borderId="0" xfId="2858" applyFont="1" applyFill="1" applyAlignment="1">
      <alignment horizontal="center" wrapText="1"/>
    </xf>
    <xf numFmtId="14" fontId="74" fillId="0" borderId="0" xfId="4001" applyNumberFormat="1" applyFont="1" applyFill="1" applyBorder="1" applyAlignment="1">
      <alignment horizontal="center"/>
    </xf>
    <xf numFmtId="0" fontId="77" fillId="0" borderId="15" xfId="4000" applyFont="1" applyFill="1" applyBorder="1" applyAlignment="1">
      <alignment horizontal="center" vertical="center" wrapText="1"/>
    </xf>
    <xf numFmtId="166" fontId="55" fillId="0" borderId="16" xfId="2858" applyNumberFormat="1" applyFont="1" applyFill="1" applyBorder="1" applyAlignment="1">
      <alignment vertical="center"/>
    </xf>
    <xf numFmtId="165" fontId="55" fillId="0" borderId="15" xfId="2858" applyNumberFormat="1" applyFont="1" applyFill="1" applyBorder="1" applyAlignment="1">
      <alignment vertical="center"/>
    </xf>
    <xf numFmtId="14" fontId="55" fillId="0" borderId="25" xfId="2858" applyNumberFormat="1" applyFont="1" applyFill="1" applyBorder="1" applyAlignment="1">
      <alignment horizontal="center" vertical="center" wrapText="1"/>
    </xf>
    <xf numFmtId="166" fontId="55" fillId="0" borderId="55" xfId="2858" applyNumberFormat="1" applyFont="1" applyFill="1" applyBorder="1" applyAlignment="1">
      <alignment vertical="center"/>
    </xf>
    <xf numFmtId="0" fontId="55" fillId="0" borderId="10" xfId="2858" applyNumberFormat="1" applyFont="1" applyFill="1" applyBorder="1" applyAlignment="1">
      <alignment horizontal="center" vertical="center" wrapText="1"/>
    </xf>
    <xf numFmtId="0" fontId="55" fillId="0" borderId="54" xfId="2858" applyNumberFormat="1" applyFont="1" applyFill="1" applyBorder="1" applyAlignment="1">
      <alignment horizontal="center" vertical="center" wrapText="1"/>
    </xf>
    <xf numFmtId="14" fontId="76" fillId="0" borderId="10" xfId="2893" applyNumberFormat="1" applyFont="1" applyFill="1" applyBorder="1" applyAlignment="1">
      <alignment horizontal="center" vertical="center"/>
    </xf>
    <xf numFmtId="0" fontId="55" fillId="0" borderId="10" xfId="2858" applyNumberFormat="1" applyFont="1" applyFill="1" applyBorder="1" applyAlignment="1">
      <alignment horizontal="center" vertical="center"/>
    </xf>
    <xf numFmtId="0" fontId="55" fillId="0" borderId="54"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15" fontId="55" fillId="0" borderId="10" xfId="2858" applyNumberFormat="1" applyFont="1" applyFill="1" applyBorder="1" applyAlignment="1">
      <alignment horizontal="left" vertical="center"/>
    </xf>
    <xf numFmtId="15" fontId="55" fillId="0" borderId="10" xfId="2858" applyNumberFormat="1" applyFont="1" applyFill="1" applyBorder="1" applyAlignment="1">
      <alignment horizontal="left" vertical="center" wrapText="1"/>
    </xf>
    <xf numFmtId="0" fontId="76" fillId="0" borderId="36" xfId="2818" applyFont="1" applyFill="1" applyBorder="1" applyAlignment="1">
      <alignment horizontal="center" vertical="center"/>
    </xf>
    <xf numFmtId="15" fontId="55" fillId="0" borderId="10" xfId="2858" applyNumberFormat="1" applyFont="1" applyFill="1" applyBorder="1" applyAlignment="1">
      <alignment vertical="center" wrapText="1"/>
    </xf>
    <xf numFmtId="0" fontId="55" fillId="0" borderId="21" xfId="2858" applyFont="1" applyFill="1" applyBorder="1" applyAlignment="1">
      <alignment horizontal="center" vertical="center" wrapText="1"/>
    </xf>
    <xf numFmtId="165" fontId="55" fillId="0" borderId="10" xfId="2660" applyNumberFormat="1" applyFont="1" applyFill="1" applyBorder="1" applyAlignment="1">
      <alignment horizontal="center" vertical="center"/>
    </xf>
    <xf numFmtId="0" fontId="55" fillId="0" borderId="36" xfId="2858" applyFont="1" applyFill="1" applyBorder="1" applyAlignment="1">
      <alignment horizontal="center" vertical="center"/>
    </xf>
    <xf numFmtId="0" fontId="55" fillId="0" borderId="21" xfId="2858" applyFont="1" applyFill="1" applyBorder="1" applyAlignment="1">
      <alignment horizontal="center" vertical="center"/>
    </xf>
    <xf numFmtId="15" fontId="55" fillId="0" borderId="50" xfId="2858" applyNumberFormat="1" applyFont="1" applyFill="1" applyBorder="1" applyAlignment="1">
      <alignment horizontal="center" vertical="center"/>
    </xf>
    <xf numFmtId="0" fontId="55" fillId="0" borderId="39" xfId="2858" applyFont="1" applyFill="1" applyBorder="1" applyAlignment="1">
      <alignment horizontal="center" vertical="center" wrapText="1"/>
    </xf>
    <xf numFmtId="0" fontId="55" fillId="0" borderId="33" xfId="2858" applyFont="1" applyFill="1" applyBorder="1" applyAlignment="1">
      <alignment horizontal="center" vertical="center" wrapText="1"/>
    </xf>
    <xf numFmtId="1" fontId="79" fillId="0" borderId="35" xfId="2858" applyNumberFormat="1" applyFont="1" applyFill="1" applyBorder="1" applyAlignment="1">
      <alignment horizontal="center" vertical="center"/>
    </xf>
    <xf numFmtId="1" fontId="79" fillId="0" borderId="23" xfId="2858" applyNumberFormat="1" applyFont="1" applyFill="1" applyBorder="1" applyAlignment="1">
      <alignment horizontal="center" vertical="center"/>
    </xf>
    <xf numFmtId="15" fontId="55" fillId="0" borderId="36" xfId="2858" applyNumberFormat="1" applyFont="1" applyFill="1" applyBorder="1" applyAlignment="1">
      <alignment horizontal="center" vertical="center"/>
    </xf>
    <xf numFmtId="15" fontId="55" fillId="0" borderId="21" xfId="2858" applyNumberFormat="1" applyFont="1" applyFill="1" applyBorder="1" applyAlignment="1">
      <alignment horizontal="center" vertical="center"/>
    </xf>
    <xf numFmtId="14" fontId="76" fillId="0" borderId="50" xfId="2893" applyNumberFormat="1" applyFont="1" applyFill="1" applyBorder="1" applyAlignment="1">
      <alignment horizontal="center" vertical="center"/>
    </xf>
    <xf numFmtId="15" fontId="55" fillId="0" borderId="22" xfId="2858" applyNumberFormat="1" applyFont="1" applyFill="1" applyBorder="1" applyAlignment="1">
      <alignment horizontal="center" vertical="center"/>
    </xf>
    <xf numFmtId="0" fontId="76" fillId="0" borderId="36" xfId="2867" applyFont="1" applyFill="1" applyBorder="1" applyAlignment="1">
      <alignment horizontal="center" vertical="center"/>
    </xf>
    <xf numFmtId="14" fontId="55" fillId="0" borderId="19" xfId="2858" applyNumberFormat="1" applyFont="1" applyFill="1" applyBorder="1" applyAlignment="1">
      <alignment horizontal="center" vertical="center"/>
    </xf>
    <xf numFmtId="0" fontId="76" fillId="0" borderId="21" xfId="2818" applyFont="1" applyFill="1" applyBorder="1" applyAlignment="1" applyProtection="1">
      <alignment horizontal="center" vertical="center" wrapText="1"/>
      <protection locked="0"/>
    </xf>
    <xf numFmtId="165" fontId="55" fillId="0" borderId="10" xfId="2660" applyNumberFormat="1" applyFont="1" applyFill="1" applyBorder="1" applyAlignment="1">
      <alignment vertical="center"/>
    </xf>
    <xf numFmtId="165" fontId="55" fillId="0" borderId="54" xfId="2660" applyNumberFormat="1" applyFont="1" applyFill="1" applyBorder="1" applyAlignment="1">
      <alignment vertical="center"/>
    </xf>
    <xf numFmtId="0" fontId="76" fillId="0" borderId="10" xfId="2818" applyFont="1" applyFill="1" applyBorder="1" applyAlignment="1">
      <alignment vertical="center" wrapText="1"/>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10" xfId="2858" applyFont="1" applyFill="1" applyBorder="1" applyAlignment="1">
      <alignment vertical="center"/>
    </xf>
    <xf numFmtId="1" fontId="79" fillId="0" borderId="74" xfId="2858" applyNumberFormat="1" applyFont="1" applyFill="1" applyBorder="1" applyAlignment="1">
      <alignment horizontal="center" vertical="center"/>
    </xf>
    <xf numFmtId="49" fontId="76" fillId="0" borderId="19" xfId="2813" applyNumberFormat="1" applyFont="1" applyFill="1" applyBorder="1" applyAlignment="1">
      <alignment horizontal="left" vertical="center"/>
    </xf>
    <xf numFmtId="49" fontId="55" fillId="0" borderId="10" xfId="0" applyNumberFormat="1" applyFont="1" applyFill="1" applyBorder="1" applyAlignment="1">
      <alignment vertical="center"/>
    </xf>
    <xf numFmtId="49" fontId="55" fillId="0" borderId="54" xfId="0" applyNumberFormat="1" applyFont="1" applyFill="1" applyBorder="1" applyAlignment="1">
      <alignment vertical="center"/>
    </xf>
    <xf numFmtId="49" fontId="55" fillId="0" borderId="36"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xf>
    <xf numFmtId="0" fontId="55" fillId="0" borderId="21" xfId="2858" applyFont="1" applyFill="1" applyBorder="1" applyAlignment="1" applyProtection="1">
      <alignment horizontal="center" vertical="center"/>
    </xf>
    <xf numFmtId="0" fontId="55" fillId="0" borderId="0" xfId="0" applyFont="1" applyFill="1" applyAlignment="1">
      <alignment vertical="top"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2858" applyNumberFormat="1" applyFont="1" applyFill="1" applyBorder="1" applyAlignment="1"/>
    <xf numFmtId="0" fontId="55" fillId="0" borderId="0" xfId="2858" applyNumberFormat="1" applyFont="1" applyFill="1" applyBorder="1" applyAlignment="1">
      <alignment wrapText="1"/>
    </xf>
    <xf numFmtId="0" fontId="55" fillId="0" borderId="0" xfId="2858" applyFont="1" applyFill="1" applyBorder="1" applyAlignment="1">
      <alignment wrapText="1"/>
    </xf>
    <xf numFmtId="0" fontId="55" fillId="0" borderId="0" xfId="2858" applyFont="1" applyFill="1" applyBorder="1" applyAlignment="1">
      <alignment horizontal="left"/>
    </xf>
    <xf numFmtId="14" fontId="55" fillId="0" borderId="15" xfId="2858" applyNumberFormat="1" applyFont="1" applyFill="1" applyBorder="1" applyAlignment="1">
      <alignment horizontal="center" vertical="center"/>
    </xf>
    <xf numFmtId="14" fontId="55" fillId="0" borderId="25" xfId="2858" applyNumberFormat="1" applyFont="1" applyFill="1" applyBorder="1" applyAlignment="1">
      <alignment horizontal="center" vertical="center"/>
    </xf>
    <xf numFmtId="0" fontId="55" fillId="0" borderId="15" xfId="2858" applyFont="1" applyFill="1" applyBorder="1" applyAlignment="1">
      <alignment vertical="center" wrapText="1"/>
    </xf>
    <xf numFmtId="0" fontId="55" fillId="0" borderId="25" xfId="2858" applyFont="1" applyFill="1" applyBorder="1" applyAlignment="1">
      <alignment vertical="center" wrapText="1"/>
    </xf>
    <xf numFmtId="0" fontId="55" fillId="0" borderId="15" xfId="2858" applyFont="1" applyFill="1" applyBorder="1" applyAlignment="1">
      <alignment vertical="center"/>
    </xf>
    <xf numFmtId="0" fontId="55" fillId="0" borderId="15" xfId="2858" applyFont="1" applyFill="1" applyBorder="1" applyAlignment="1">
      <alignment horizontal="center" vertical="center"/>
    </xf>
    <xf numFmtId="0" fontId="55" fillId="0" borderId="15" xfId="2858" applyFont="1" applyFill="1" applyBorder="1" applyAlignment="1">
      <alignment horizontal="center" vertical="center" wrapText="1"/>
    </xf>
    <xf numFmtId="42" fontId="55" fillId="0" borderId="26" xfId="2858" applyNumberFormat="1" applyFont="1" applyFill="1" applyBorder="1" applyAlignment="1">
      <alignment horizontal="center" vertical="center"/>
    </xf>
    <xf numFmtId="0" fontId="55" fillId="0" borderId="0" xfId="2858" applyFont="1" applyFill="1" applyBorder="1"/>
    <xf numFmtId="0" fontId="55" fillId="0" borderId="32" xfId="2858" applyFont="1" applyFill="1" applyBorder="1" applyAlignment="1">
      <alignment horizontal="center" vertical="center" wrapText="1"/>
    </xf>
    <xf numFmtId="0" fontId="52" fillId="0" borderId="0" xfId="2858" applyFont="1" applyFill="1" applyBorder="1" applyAlignment="1">
      <alignment horizontal="center"/>
    </xf>
    <xf numFmtId="0" fontId="55" fillId="0" borderId="71" xfId="2858" applyFont="1" applyFill="1" applyBorder="1" applyAlignment="1">
      <alignment horizontal="center" vertical="center"/>
    </xf>
    <xf numFmtId="14" fontId="55" fillId="0" borderId="18" xfId="2858" applyNumberFormat="1" applyFont="1" applyFill="1" applyBorder="1" applyAlignment="1">
      <alignment horizontal="center" vertical="center"/>
    </xf>
    <xf numFmtId="0" fontId="55" fillId="0" borderId="16" xfId="2858" applyFont="1" applyFill="1" applyBorder="1" applyAlignment="1">
      <alignment horizontal="center" vertical="center"/>
    </xf>
    <xf numFmtId="14" fontId="55" fillId="0" borderId="14" xfId="2858" applyNumberFormat="1" applyFont="1" applyFill="1" applyBorder="1" applyAlignment="1">
      <alignment horizontal="center" vertical="center"/>
    </xf>
    <xf numFmtId="14" fontId="55" fillId="0" borderId="35" xfId="2858" applyNumberFormat="1" applyFont="1" applyFill="1" applyBorder="1" applyAlignment="1">
      <alignment horizontal="center" vertical="center"/>
    </xf>
    <xf numFmtId="14" fontId="55" fillId="0" borderId="23" xfId="2858" applyNumberFormat="1" applyFont="1" applyFill="1" applyBorder="1" applyAlignment="1">
      <alignment horizontal="center" vertical="center"/>
    </xf>
    <xf numFmtId="0" fontId="55" fillId="0" borderId="10" xfId="2858" applyFont="1" applyFill="1" applyBorder="1" applyAlignment="1">
      <alignment horizontal="center" vertical="center"/>
    </xf>
    <xf numFmtId="0" fontId="55" fillId="0" borderId="0" xfId="0" applyFont="1" applyFill="1"/>
    <xf numFmtId="166" fontId="76" fillId="0" borderId="19" xfId="2660" applyNumberFormat="1" applyFont="1" applyFill="1" applyBorder="1" applyAlignment="1">
      <alignment vertical="center"/>
    </xf>
    <xf numFmtId="166" fontId="76" fillId="0" borderId="50" xfId="2660" applyNumberFormat="1" applyFont="1" applyFill="1" applyBorder="1" applyAlignment="1">
      <alignment vertical="center"/>
    </xf>
    <xf numFmtId="165" fontId="55" fillId="0" borderId="0" xfId="2858" applyNumberFormat="1" applyFont="1" applyFill="1" applyBorder="1" applyAlignment="1">
      <alignment horizontal="center"/>
    </xf>
    <xf numFmtId="165" fontId="52" fillId="0" borderId="87" xfId="2858" applyNumberFormat="1" applyFont="1" applyFill="1" applyBorder="1" applyAlignment="1">
      <alignment horizontal="right"/>
    </xf>
    <xf numFmtId="165" fontId="52" fillId="0" borderId="87" xfId="2858" applyNumberFormat="1" applyFont="1" applyFill="1" applyBorder="1"/>
    <xf numFmtId="166" fontId="101" fillId="0" borderId="0" xfId="2858" applyNumberFormat="1" applyFont="1" applyFill="1" applyBorder="1" applyAlignment="1">
      <alignment horizontal="center"/>
    </xf>
    <xf numFmtId="42" fontId="52" fillId="0" borderId="87" xfId="2858" applyNumberFormat="1" applyFont="1" applyFill="1" applyBorder="1" applyAlignment="1">
      <alignment horizontal="center"/>
    </xf>
    <xf numFmtId="0" fontId="74" fillId="0" borderId="0" xfId="3976" applyFont="1" applyFill="1" applyAlignment="1"/>
    <xf numFmtId="0" fontId="55" fillId="0" borderId="10" xfId="2858" applyNumberFormat="1" applyFont="1" applyFill="1" applyBorder="1" applyAlignment="1">
      <alignment horizontal="center" vertical="center" wrapText="1"/>
    </xf>
    <xf numFmtId="0" fontId="55" fillId="0" borderId="54" xfId="2858" applyNumberFormat="1" applyFont="1" applyFill="1" applyBorder="1" applyAlignment="1">
      <alignment horizontal="center" vertical="center" wrapText="1"/>
    </xf>
    <xf numFmtId="14" fontId="76" fillId="0" borderId="10" xfId="2893" applyNumberFormat="1" applyFont="1" applyFill="1" applyBorder="1" applyAlignment="1">
      <alignment horizontal="center" vertical="center"/>
    </xf>
    <xf numFmtId="14" fontId="76" fillId="0" borderId="54" xfId="2893" applyNumberFormat="1" applyFont="1" applyFill="1" applyBorder="1" applyAlignment="1">
      <alignment horizontal="center" vertical="center"/>
    </xf>
    <xf numFmtId="0" fontId="55" fillId="0" borderId="10" xfId="2858" applyNumberFormat="1" applyFont="1" applyFill="1" applyBorder="1" applyAlignment="1">
      <alignment horizontal="center" vertical="center"/>
    </xf>
    <xf numFmtId="0" fontId="55" fillId="0" borderId="54"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0" fontId="55" fillId="0" borderId="40" xfId="2858" applyNumberFormat="1" applyFont="1" applyFill="1" applyBorder="1" applyAlignment="1">
      <alignment horizontal="center" vertical="center"/>
    </xf>
    <xf numFmtId="0" fontId="55" fillId="0" borderId="40" xfId="2858" applyNumberFormat="1" applyFont="1" applyFill="1" applyBorder="1" applyAlignment="1">
      <alignment horizontal="center" vertical="center" wrapText="1"/>
    </xf>
    <xf numFmtId="14" fontId="76" fillId="0" borderId="40" xfId="2893" applyNumberFormat="1" applyFont="1" applyFill="1" applyBorder="1" applyAlignment="1">
      <alignment horizontal="center" vertical="center"/>
    </xf>
    <xf numFmtId="15" fontId="55" fillId="0" borderId="10" xfId="2858" applyNumberFormat="1" applyFont="1" applyFill="1" applyBorder="1" applyAlignment="1">
      <alignment horizontal="left" vertical="center"/>
    </xf>
    <xf numFmtId="15" fontId="55" fillId="0" borderId="40" xfId="2858" applyNumberFormat="1" applyFont="1" applyFill="1" applyBorder="1" applyAlignment="1">
      <alignment horizontal="left" vertical="center"/>
    </xf>
    <xf numFmtId="15" fontId="55" fillId="0" borderId="54" xfId="2858" applyNumberFormat="1" applyFont="1" applyFill="1" applyBorder="1" applyAlignment="1">
      <alignment horizontal="left" vertical="center"/>
    </xf>
    <xf numFmtId="15" fontId="55" fillId="0" borderId="10" xfId="2858" applyNumberFormat="1" applyFont="1" applyFill="1" applyBorder="1" applyAlignment="1">
      <alignment horizontal="left" vertical="center" wrapText="1"/>
    </xf>
    <xf numFmtId="15" fontId="55" fillId="0" borderId="40" xfId="2858" applyNumberFormat="1" applyFont="1" applyFill="1" applyBorder="1" applyAlignment="1">
      <alignment horizontal="left" vertical="center" wrapText="1"/>
    </xf>
    <xf numFmtId="15" fontId="55" fillId="0" borderId="54" xfId="2858" applyNumberFormat="1" applyFont="1" applyFill="1" applyBorder="1" applyAlignment="1">
      <alignment horizontal="left" vertical="center" wrapText="1"/>
    </xf>
    <xf numFmtId="0" fontId="76" fillId="0" borderId="36" xfId="2818" applyFont="1" applyFill="1" applyBorder="1" applyAlignment="1">
      <alignment horizontal="center" vertical="center"/>
    </xf>
    <xf numFmtId="0" fontId="76" fillId="0" borderId="22" xfId="2818" applyFont="1" applyFill="1" applyBorder="1" applyAlignment="1">
      <alignment horizontal="center" vertical="center"/>
    </xf>
    <xf numFmtId="0" fontId="76" fillId="0" borderId="21" xfId="2818" applyFont="1" applyFill="1" applyBorder="1" applyAlignment="1">
      <alignment horizontal="center" vertical="center"/>
    </xf>
    <xf numFmtId="15" fontId="55" fillId="0" borderId="50" xfId="2858" applyNumberFormat="1" applyFont="1" applyFill="1" applyBorder="1" applyAlignment="1">
      <alignment horizontal="left" vertical="center"/>
    </xf>
    <xf numFmtId="15" fontId="55" fillId="0" borderId="52" xfId="2858" applyNumberFormat="1" applyFont="1" applyFill="1" applyBorder="1" applyAlignment="1">
      <alignment horizontal="left" vertical="center"/>
    </xf>
    <xf numFmtId="15" fontId="55" fillId="0" borderId="19" xfId="2858" applyNumberFormat="1" applyFont="1" applyFill="1" applyBorder="1" applyAlignment="1">
      <alignment horizontal="left" vertical="center"/>
    </xf>
    <xf numFmtId="49" fontId="76" fillId="0" borderId="10" xfId="2808" applyNumberFormat="1" applyFont="1" applyFill="1" applyBorder="1" applyAlignment="1">
      <alignment horizontal="left" vertical="center" wrapText="1"/>
    </xf>
    <xf numFmtId="49" fontId="76" fillId="0" borderId="54" xfId="2808" applyNumberFormat="1" applyFont="1" applyFill="1" applyBorder="1" applyAlignment="1">
      <alignment horizontal="left" vertical="center" wrapText="1"/>
    </xf>
    <xf numFmtId="0" fontId="76" fillId="0" borderId="36" xfId="2881" applyFont="1" applyFill="1" applyBorder="1" applyAlignment="1">
      <alignment horizontal="center" vertical="center"/>
    </xf>
    <xf numFmtId="0" fontId="76" fillId="0" borderId="21" xfId="2881" applyFont="1" applyFill="1" applyBorder="1" applyAlignment="1">
      <alignment horizontal="center" vertical="center"/>
    </xf>
    <xf numFmtId="15" fontId="55" fillId="0" borderId="10" xfId="2858" applyNumberFormat="1" applyFont="1" applyFill="1" applyBorder="1" applyAlignment="1">
      <alignment vertical="center" wrapText="1"/>
    </xf>
    <xf numFmtId="15" fontId="55" fillId="0" borderId="54" xfId="2858" applyNumberFormat="1" applyFont="1" applyFill="1" applyBorder="1" applyAlignment="1">
      <alignment vertical="center" wrapText="1"/>
    </xf>
    <xf numFmtId="0" fontId="55" fillId="0" borderId="36" xfId="2858" applyFont="1" applyFill="1" applyBorder="1" applyAlignment="1">
      <alignment horizontal="center" vertical="center" wrapText="1"/>
    </xf>
    <xf numFmtId="0" fontId="55" fillId="0" borderId="21" xfId="2858" applyFont="1" applyFill="1" applyBorder="1" applyAlignment="1">
      <alignment horizontal="center" vertical="center" wrapText="1"/>
    </xf>
    <xf numFmtId="165" fontId="55" fillId="0" borderId="10" xfId="2660" applyNumberFormat="1" applyFont="1" applyFill="1" applyBorder="1" applyAlignment="1">
      <alignment horizontal="center" vertical="center"/>
    </xf>
    <xf numFmtId="165" fontId="55" fillId="0" borderId="40" xfId="2660" applyNumberFormat="1" applyFont="1" applyFill="1" applyBorder="1" applyAlignment="1">
      <alignment horizontal="center" vertical="center"/>
    </xf>
    <xf numFmtId="165" fontId="55" fillId="0" borderId="54" xfId="2660" applyNumberFormat="1" applyFont="1" applyFill="1" applyBorder="1" applyAlignment="1">
      <alignment horizontal="center" vertical="center"/>
    </xf>
    <xf numFmtId="0" fontId="55" fillId="0" borderId="36" xfId="2858" applyFont="1" applyFill="1" applyBorder="1" applyAlignment="1">
      <alignment horizontal="center" vertical="center"/>
    </xf>
    <xf numFmtId="0" fontId="55" fillId="0" borderId="21" xfId="2858" applyFont="1" applyFill="1" applyBorder="1" applyAlignment="1">
      <alignment horizontal="center" vertical="center"/>
    </xf>
    <xf numFmtId="0" fontId="76" fillId="0" borderId="50" xfId="2893" applyFont="1" applyFill="1" applyBorder="1" applyAlignment="1">
      <alignment horizontal="left" vertical="center"/>
    </xf>
    <xf numFmtId="0" fontId="76" fillId="0" borderId="19" xfId="2893" applyFont="1" applyFill="1" applyBorder="1" applyAlignment="1">
      <alignment horizontal="left" vertical="center"/>
    </xf>
    <xf numFmtId="0" fontId="76" fillId="0" borderId="36" xfId="2885" applyFont="1" applyFill="1" applyBorder="1" applyAlignment="1">
      <alignment horizontal="center" vertical="center"/>
    </xf>
    <xf numFmtId="0" fontId="76" fillId="0" borderId="21" xfId="2885" applyFont="1" applyFill="1" applyBorder="1" applyAlignment="1">
      <alignment horizontal="center" vertical="center"/>
    </xf>
    <xf numFmtId="0" fontId="55" fillId="0" borderId="10" xfId="2858" applyFont="1" applyFill="1" applyBorder="1" applyAlignment="1">
      <alignment horizontal="left" vertical="center"/>
    </xf>
    <xf numFmtId="0" fontId="55" fillId="0" borderId="54" xfId="2858" applyFont="1" applyFill="1" applyBorder="1" applyAlignment="1">
      <alignment horizontal="left" vertical="center"/>
    </xf>
    <xf numFmtId="14" fontId="55" fillId="0" borderId="40" xfId="2858" applyNumberFormat="1" applyFont="1" applyFill="1" applyBorder="1" applyAlignment="1">
      <alignment horizontal="center" vertical="center"/>
    </xf>
    <xf numFmtId="15" fontId="55" fillId="0" borderId="50" xfId="2858" applyNumberFormat="1" applyFont="1" applyFill="1" applyBorder="1" applyAlignment="1">
      <alignment horizontal="center" vertical="center"/>
    </xf>
    <xf numFmtId="15" fontId="55" fillId="0" borderId="19" xfId="2858" applyNumberFormat="1" applyFont="1" applyFill="1" applyBorder="1" applyAlignment="1">
      <alignment horizontal="center" vertical="center"/>
    </xf>
    <xf numFmtId="49" fontId="76" fillId="0" borderId="10" xfId="2813" applyNumberFormat="1" applyFont="1" applyFill="1" applyBorder="1" applyAlignment="1">
      <alignment horizontal="left" vertical="center" wrapText="1"/>
    </xf>
    <xf numFmtId="49" fontId="76" fillId="0" borderId="54" xfId="2813" applyNumberFormat="1" applyFont="1" applyFill="1" applyBorder="1" applyAlignment="1">
      <alignment horizontal="left" vertical="center" wrapText="1"/>
    </xf>
    <xf numFmtId="0" fontId="55" fillId="0" borderId="40" xfId="2858" applyFont="1" applyFill="1" applyBorder="1" applyAlignment="1">
      <alignment horizontal="left" vertical="center"/>
    </xf>
    <xf numFmtId="0" fontId="55" fillId="0" borderId="10" xfId="2858" applyFont="1" applyFill="1" applyBorder="1" applyAlignment="1">
      <alignment horizontal="left" vertical="center" wrapText="1"/>
    </xf>
    <xf numFmtId="0" fontId="55" fillId="0" borderId="40" xfId="2858" applyFont="1" applyFill="1" applyBorder="1" applyAlignment="1">
      <alignment horizontal="left" vertical="center" wrapText="1"/>
    </xf>
    <xf numFmtId="0" fontId="55" fillId="0" borderId="54" xfId="2858" applyFont="1" applyFill="1" applyBorder="1" applyAlignment="1">
      <alignment horizontal="left" vertical="center" wrapText="1"/>
    </xf>
    <xf numFmtId="49" fontId="76" fillId="0" borderId="10" xfId="2808" applyNumberFormat="1" applyFont="1" applyFill="1" applyBorder="1" applyAlignment="1">
      <alignment vertical="center" wrapText="1"/>
    </xf>
    <xf numFmtId="49" fontId="76" fillId="0" borderId="54" xfId="2808" applyNumberFormat="1" applyFont="1" applyFill="1" applyBorder="1" applyAlignment="1">
      <alignment vertical="center" wrapText="1"/>
    </xf>
    <xf numFmtId="49" fontId="76" fillId="0" borderId="10" xfId="2813" applyNumberFormat="1" applyFont="1" applyFill="1" applyBorder="1" applyAlignment="1">
      <alignment vertical="center" wrapText="1"/>
    </xf>
    <xf numFmtId="49" fontId="76" fillId="0" borderId="54" xfId="2813" applyNumberFormat="1" applyFont="1" applyFill="1" applyBorder="1" applyAlignment="1">
      <alignment vertical="center" wrapText="1"/>
    </xf>
    <xf numFmtId="49" fontId="76" fillId="0" borderId="36" xfId="2813" applyNumberFormat="1" applyFont="1" applyFill="1" applyBorder="1" applyAlignment="1">
      <alignment horizontal="center" vertical="center"/>
    </xf>
    <xf numFmtId="49" fontId="76" fillId="0" borderId="21" xfId="2813" applyNumberFormat="1" applyFont="1" applyFill="1" applyBorder="1" applyAlignment="1">
      <alignment horizontal="center" vertical="center"/>
    </xf>
    <xf numFmtId="14" fontId="76" fillId="0" borderId="50" xfId="2875" applyNumberFormat="1" applyFont="1" applyFill="1" applyBorder="1" applyAlignment="1">
      <alignment horizontal="center" vertical="center"/>
    </xf>
    <xf numFmtId="14" fontId="76" fillId="0" borderId="19" xfId="2875" applyNumberFormat="1" applyFont="1" applyFill="1" applyBorder="1" applyAlignment="1">
      <alignment horizontal="center" vertical="center"/>
    </xf>
    <xf numFmtId="0" fontId="55" fillId="0" borderId="39" xfId="2858" applyFont="1" applyFill="1" applyBorder="1" applyAlignment="1">
      <alignment horizontal="center" vertical="center" wrapText="1"/>
    </xf>
    <xf numFmtId="0" fontId="55" fillId="0" borderId="33" xfId="2858" applyFont="1" applyFill="1" applyBorder="1" applyAlignment="1">
      <alignment horizontal="center" vertical="center" wrapText="1"/>
    </xf>
    <xf numFmtId="1" fontId="77" fillId="0" borderId="35" xfId="2875" applyNumberFormat="1" applyFont="1" applyFill="1" applyBorder="1" applyAlignment="1">
      <alignment horizontal="center" vertical="center"/>
    </xf>
    <xf numFmtId="1" fontId="77" fillId="0" borderId="23" xfId="2875" applyNumberFormat="1" applyFont="1" applyFill="1" applyBorder="1" applyAlignment="1">
      <alignment horizontal="center" vertical="center"/>
    </xf>
    <xf numFmtId="1" fontId="79" fillId="0" borderId="35" xfId="2858" applyNumberFormat="1" applyFont="1" applyFill="1" applyBorder="1" applyAlignment="1">
      <alignment horizontal="center" vertical="center"/>
    </xf>
    <xf numFmtId="1" fontId="79" fillId="0" borderId="23" xfId="2858" applyNumberFormat="1" applyFont="1" applyFill="1" applyBorder="1" applyAlignment="1">
      <alignment horizontal="center" vertical="center"/>
    </xf>
    <xf numFmtId="0" fontId="76" fillId="0" borderId="36" xfId="2875" applyFont="1" applyFill="1" applyBorder="1" applyAlignment="1">
      <alignment horizontal="center" vertical="center"/>
    </xf>
    <xf numFmtId="0" fontId="76" fillId="0" borderId="21" xfId="2875" applyFont="1" applyFill="1" applyBorder="1" applyAlignment="1">
      <alignment horizontal="center" vertical="center"/>
    </xf>
    <xf numFmtId="0" fontId="55" fillId="0" borderId="0" xfId="2858" applyNumberFormat="1" applyFont="1" applyFill="1" applyBorder="1" applyAlignment="1">
      <alignment vertical="top" wrapText="1"/>
    </xf>
    <xf numFmtId="49" fontId="55" fillId="0" borderId="10" xfId="0" applyNumberFormat="1" applyFont="1" applyFill="1" applyBorder="1" applyAlignment="1">
      <alignment horizontal="left" vertical="center"/>
    </xf>
    <xf numFmtId="49" fontId="55" fillId="0" borderId="54" xfId="0" applyNumberFormat="1" applyFont="1" applyFill="1" applyBorder="1" applyAlignment="1">
      <alignment horizontal="left" vertical="center"/>
    </xf>
    <xf numFmtId="15" fontId="55" fillId="0" borderId="36" xfId="2858" applyNumberFormat="1" applyFont="1" applyFill="1" applyBorder="1" applyAlignment="1">
      <alignment horizontal="center" vertical="center"/>
    </xf>
    <xf numFmtId="15" fontId="55" fillId="0" borderId="21" xfId="2858" applyNumberFormat="1" applyFont="1" applyFill="1" applyBorder="1" applyAlignment="1">
      <alignment horizontal="center" vertical="center"/>
    </xf>
    <xf numFmtId="14" fontId="76" fillId="0" borderId="50" xfId="2893" applyNumberFormat="1" applyFont="1" applyFill="1" applyBorder="1" applyAlignment="1">
      <alignment horizontal="center" vertical="center"/>
    </xf>
    <xf numFmtId="14" fontId="76" fillId="0" borderId="52" xfId="2893" applyNumberFormat="1" applyFont="1" applyFill="1" applyBorder="1" applyAlignment="1">
      <alignment horizontal="center" vertical="center"/>
    </xf>
    <xf numFmtId="14" fontId="76" fillId="0" borderId="19" xfId="2893" applyNumberFormat="1" applyFont="1" applyFill="1" applyBorder="1" applyAlignment="1">
      <alignment horizontal="center" vertical="center"/>
    </xf>
    <xf numFmtId="1" fontId="77" fillId="0" borderId="35" xfId="2867" applyNumberFormat="1" applyFont="1" applyFill="1" applyBorder="1" applyAlignment="1">
      <alignment horizontal="center" vertical="center" wrapText="1"/>
    </xf>
    <xf numFmtId="1" fontId="77" fillId="0" borderId="23" xfId="2867" applyNumberFormat="1" applyFont="1" applyFill="1" applyBorder="1" applyAlignment="1">
      <alignment horizontal="center" vertical="center" wrapText="1"/>
    </xf>
    <xf numFmtId="0" fontId="55" fillId="0" borderId="42" xfId="2858" applyFont="1" applyFill="1" applyBorder="1" applyAlignment="1">
      <alignment horizontal="center" vertical="center" wrapText="1"/>
    </xf>
    <xf numFmtId="15" fontId="55" fillId="0" borderId="22" xfId="2858" applyNumberFormat="1" applyFont="1" applyFill="1" applyBorder="1" applyAlignment="1">
      <alignment horizontal="center" vertical="center"/>
    </xf>
    <xf numFmtId="1" fontId="77" fillId="0" borderId="35" xfId="2885" applyNumberFormat="1" applyFont="1" applyFill="1" applyBorder="1" applyAlignment="1">
      <alignment horizontal="center" vertical="center"/>
    </xf>
    <xf numFmtId="1" fontId="77" fillId="0" borderId="23" xfId="2885" applyNumberFormat="1" applyFont="1" applyFill="1" applyBorder="1" applyAlignment="1">
      <alignment horizontal="center" vertical="center"/>
    </xf>
    <xf numFmtId="1" fontId="77" fillId="0" borderId="35" xfId="2893" applyNumberFormat="1" applyFont="1" applyFill="1" applyBorder="1" applyAlignment="1">
      <alignment horizontal="center" vertical="center"/>
    </xf>
    <xf numFmtId="1" fontId="77" fillId="0" borderId="23" xfId="2893" applyNumberFormat="1" applyFont="1" applyFill="1" applyBorder="1" applyAlignment="1">
      <alignment horizontal="center" vertical="center"/>
    </xf>
    <xf numFmtId="165" fontId="76" fillId="0" borderId="84" xfId="2660" applyNumberFormat="1" applyFont="1" applyFill="1" applyBorder="1" applyAlignment="1" applyProtection="1">
      <alignment horizontal="center" vertical="center" wrapText="1"/>
      <protection locked="0"/>
    </xf>
    <xf numFmtId="165" fontId="76" fillId="0" borderId="85" xfId="2660" applyNumberFormat="1" applyFont="1" applyFill="1" applyBorder="1" applyAlignment="1" applyProtection="1">
      <alignment horizontal="center" vertical="center" wrapText="1"/>
      <protection locked="0"/>
    </xf>
    <xf numFmtId="14" fontId="76" fillId="0" borderId="10" xfId="2818" applyNumberFormat="1" applyFont="1" applyFill="1" applyBorder="1" applyAlignment="1">
      <alignment horizontal="center" vertical="center"/>
    </xf>
    <xf numFmtId="14" fontId="76" fillId="0" borderId="54" xfId="2818" applyNumberFormat="1" applyFont="1" applyFill="1" applyBorder="1" applyAlignment="1">
      <alignment horizontal="center" vertical="center"/>
    </xf>
    <xf numFmtId="0" fontId="76" fillId="0" borderId="10" xfId="2901" applyFont="1" applyFill="1" applyBorder="1" applyAlignment="1">
      <alignment horizontal="left" vertical="center"/>
    </xf>
    <xf numFmtId="0" fontId="76" fillId="0" borderId="54" xfId="2901" applyFont="1" applyFill="1" applyBorder="1" applyAlignment="1">
      <alignment horizontal="left" vertical="center"/>
    </xf>
    <xf numFmtId="0" fontId="76" fillId="0" borderId="10" xfId="2901" applyFont="1" applyFill="1" applyBorder="1" applyAlignment="1">
      <alignment horizontal="left" vertical="center" wrapText="1"/>
    </xf>
    <xf numFmtId="0" fontId="76" fillId="0" borderId="54" xfId="2901" applyFont="1" applyFill="1" applyBorder="1" applyAlignment="1">
      <alignment horizontal="left" vertical="center" wrapText="1"/>
    </xf>
    <xf numFmtId="0" fontId="76" fillId="0" borderId="50" xfId="2885" applyFont="1" applyFill="1" applyBorder="1" applyAlignment="1">
      <alignment horizontal="center" vertical="center"/>
    </xf>
    <xf numFmtId="0" fontId="76" fillId="0" borderId="19" xfId="2885" applyFont="1" applyFill="1" applyBorder="1" applyAlignment="1">
      <alignment horizontal="center" vertical="center"/>
    </xf>
    <xf numFmtId="0" fontId="76" fillId="0" borderId="36" xfId="2867" applyFont="1" applyFill="1" applyBorder="1" applyAlignment="1">
      <alignment horizontal="center" vertical="center"/>
    </xf>
    <xf numFmtId="0" fontId="76" fillId="0" borderId="21" xfId="2867" applyFont="1" applyFill="1" applyBorder="1" applyAlignment="1">
      <alignment horizontal="center" vertical="center"/>
    </xf>
    <xf numFmtId="0" fontId="76" fillId="0" borderId="50" xfId="2818" applyFont="1" applyFill="1" applyBorder="1" applyAlignment="1">
      <alignment horizontal="left" vertical="center"/>
    </xf>
    <xf numFmtId="0" fontId="76" fillId="0" borderId="19" xfId="2818" applyFont="1" applyFill="1" applyBorder="1" applyAlignment="1">
      <alignment horizontal="left" vertical="center"/>
    </xf>
    <xf numFmtId="14" fontId="55" fillId="0" borderId="50" xfId="2858" applyNumberFormat="1" applyFont="1" applyFill="1" applyBorder="1" applyAlignment="1">
      <alignment horizontal="center" vertical="center"/>
    </xf>
    <xf numFmtId="14" fontId="55" fillId="0" borderId="52" xfId="2858" applyNumberFormat="1" applyFont="1" applyFill="1" applyBorder="1" applyAlignment="1">
      <alignment horizontal="center" vertical="center"/>
    </xf>
    <xf numFmtId="14" fontId="55" fillId="0" borderId="19" xfId="2858" applyNumberFormat="1" applyFont="1" applyFill="1" applyBorder="1" applyAlignment="1">
      <alignment horizontal="center" vertical="center"/>
    </xf>
    <xf numFmtId="0" fontId="76" fillId="0" borderId="50" xfId="2885" applyFont="1" applyFill="1" applyBorder="1" applyAlignment="1">
      <alignment horizontal="left" vertical="center"/>
    </xf>
    <xf numFmtId="0" fontId="76" fillId="0" borderId="19" xfId="2885" applyFont="1" applyFill="1" applyBorder="1" applyAlignment="1">
      <alignment horizontal="left" vertical="center"/>
    </xf>
    <xf numFmtId="0" fontId="76" fillId="0" borderId="36" xfId="2893" applyFont="1" applyFill="1" applyBorder="1" applyAlignment="1">
      <alignment horizontal="center" vertical="center"/>
    </xf>
    <xf numFmtId="0" fontId="76" fillId="0" borderId="21" xfId="2893" applyFont="1" applyFill="1" applyBorder="1" applyAlignment="1">
      <alignment horizontal="center" vertical="center"/>
    </xf>
    <xf numFmtId="14" fontId="76" fillId="0" borderId="50" xfId="2818" applyNumberFormat="1" applyFont="1" applyFill="1" applyBorder="1" applyAlignment="1">
      <alignment horizontal="center" vertical="center"/>
    </xf>
    <xf numFmtId="14" fontId="76" fillId="0" borderId="19" xfId="2818" applyNumberFormat="1" applyFont="1" applyFill="1" applyBorder="1" applyAlignment="1">
      <alignment horizontal="center" vertical="center"/>
    </xf>
    <xf numFmtId="1" fontId="77" fillId="0" borderId="35" xfId="2818" applyNumberFormat="1" applyFont="1" applyFill="1" applyBorder="1" applyAlignment="1">
      <alignment horizontal="center" vertical="center"/>
    </xf>
    <xf numFmtId="1" fontId="77" fillId="0" borderId="23" xfId="2818" applyNumberFormat="1" applyFont="1" applyFill="1" applyBorder="1" applyAlignment="1">
      <alignment horizontal="center" vertical="center"/>
    </xf>
    <xf numFmtId="1" fontId="77" fillId="0" borderId="74" xfId="2893" applyNumberFormat="1" applyFont="1" applyFill="1" applyBorder="1" applyAlignment="1">
      <alignment horizontal="center" vertical="center"/>
    </xf>
    <xf numFmtId="14" fontId="76" fillId="0" borderId="10" xfId="2875" applyNumberFormat="1" applyFont="1" applyFill="1" applyBorder="1" applyAlignment="1">
      <alignment horizontal="center" vertical="center"/>
    </xf>
    <xf numFmtId="14" fontId="76" fillId="0" borderId="54" xfId="2875" applyNumberFormat="1" applyFont="1" applyFill="1" applyBorder="1" applyAlignment="1">
      <alignment horizontal="center" vertical="center"/>
    </xf>
    <xf numFmtId="0" fontId="76" fillId="0" borderId="10" xfId="2875" applyFont="1" applyFill="1" applyBorder="1" applyAlignment="1">
      <alignment horizontal="left" vertical="center"/>
    </xf>
    <xf numFmtId="0" fontId="76" fillId="0" borderId="54" xfId="2875" applyFont="1" applyFill="1" applyBorder="1" applyAlignment="1">
      <alignment horizontal="left" vertical="center"/>
    </xf>
    <xf numFmtId="0" fontId="76" fillId="0" borderId="10" xfId="2875" applyFont="1" applyFill="1" applyBorder="1" applyAlignment="1">
      <alignment horizontal="left" vertical="center" wrapText="1"/>
    </xf>
    <xf numFmtId="0" fontId="76" fillId="0" borderId="54" xfId="2875" applyFont="1" applyFill="1" applyBorder="1" applyAlignment="1">
      <alignment horizontal="left" vertical="center" wrapText="1"/>
    </xf>
    <xf numFmtId="0" fontId="76" fillId="0" borderId="10" xfId="2818" applyFont="1" applyFill="1" applyBorder="1" applyAlignment="1">
      <alignment horizontal="left" vertical="center"/>
    </xf>
    <xf numFmtId="0" fontId="76" fillId="0" borderId="54" xfId="2818" applyFont="1" applyFill="1" applyBorder="1" applyAlignment="1">
      <alignment horizontal="left" vertical="center"/>
    </xf>
    <xf numFmtId="0" fontId="76" fillId="0" borderId="36" xfId="2818" applyFont="1" applyFill="1" applyBorder="1" applyAlignment="1" applyProtection="1">
      <alignment horizontal="center" vertical="center" wrapText="1"/>
      <protection locked="0"/>
    </xf>
    <xf numFmtId="0" fontId="76" fillId="0" borderId="21" xfId="2818" applyFont="1" applyFill="1" applyBorder="1" applyAlignment="1" applyProtection="1">
      <alignment horizontal="center" vertical="center" wrapText="1"/>
      <protection locked="0"/>
    </xf>
    <xf numFmtId="165" fontId="55" fillId="0" borderId="10" xfId="2660" applyNumberFormat="1" applyFont="1" applyFill="1" applyBorder="1" applyAlignment="1">
      <alignment vertical="center"/>
    </xf>
    <xf numFmtId="165" fontId="55" fillId="0" borderId="54" xfId="2660" applyNumberFormat="1" applyFont="1" applyFill="1" applyBorder="1" applyAlignment="1">
      <alignment vertical="center"/>
    </xf>
    <xf numFmtId="0" fontId="76" fillId="0" borderId="10" xfId="2901" applyFont="1" applyFill="1" applyBorder="1" applyAlignment="1">
      <alignment vertical="center" wrapText="1"/>
    </xf>
    <xf numFmtId="0" fontId="76" fillId="0" borderId="54" xfId="2901" applyFont="1" applyFill="1" applyBorder="1" applyAlignment="1">
      <alignment vertical="center" wrapText="1"/>
    </xf>
    <xf numFmtId="0" fontId="76" fillId="0" borderId="10" xfId="2901" applyFont="1" applyFill="1" applyBorder="1" applyAlignment="1">
      <alignment vertical="center"/>
    </xf>
    <xf numFmtId="0" fontId="76" fillId="0" borderId="54" xfId="2901" applyFont="1" applyFill="1" applyBorder="1" applyAlignment="1">
      <alignment vertical="center"/>
    </xf>
    <xf numFmtId="0" fontId="76" fillId="0" borderId="22" xfId="2893" applyFont="1" applyFill="1" applyBorder="1" applyAlignment="1">
      <alignment horizontal="center" vertical="center"/>
    </xf>
    <xf numFmtId="0" fontId="55" fillId="0" borderId="10" xfId="2885" applyFont="1" applyFill="1" applyBorder="1" applyAlignment="1">
      <alignment horizontal="left" vertical="center"/>
    </xf>
    <xf numFmtId="0" fontId="55" fillId="0" borderId="54" xfId="2885" applyFont="1" applyFill="1" applyBorder="1" applyAlignment="1">
      <alignment horizontal="left" vertical="center"/>
    </xf>
    <xf numFmtId="0" fontId="76" fillId="0" borderId="10" xfId="2867" applyFont="1" applyFill="1" applyBorder="1" applyAlignment="1">
      <alignment horizontal="left" vertical="center"/>
    </xf>
    <xf numFmtId="0" fontId="76" fillId="0" borderId="54" xfId="2867" applyFont="1" applyFill="1" applyBorder="1" applyAlignment="1">
      <alignment horizontal="left" vertical="center"/>
    </xf>
    <xf numFmtId="14" fontId="76" fillId="0" borderId="10" xfId="2867" applyNumberFormat="1" applyFont="1" applyFill="1" applyBorder="1" applyAlignment="1">
      <alignment horizontal="center" vertical="center"/>
    </xf>
    <xf numFmtId="14" fontId="76" fillId="0" borderId="54" xfId="2867" applyNumberFormat="1" applyFont="1" applyFill="1" applyBorder="1" applyAlignment="1">
      <alignment horizontal="center" vertical="center"/>
    </xf>
    <xf numFmtId="0" fontId="76" fillId="0" borderId="10" xfId="2867" applyFont="1" applyFill="1" applyBorder="1" applyAlignment="1">
      <alignment horizontal="left" vertical="center" wrapText="1"/>
    </xf>
    <xf numFmtId="0" fontId="76" fillId="0" borderId="54" xfId="2867" applyFont="1" applyFill="1" applyBorder="1" applyAlignment="1">
      <alignment horizontal="left" vertical="center" wrapText="1"/>
    </xf>
    <xf numFmtId="0" fontId="76" fillId="0" borderId="50" xfId="2875" applyFont="1" applyFill="1" applyBorder="1" applyAlignment="1">
      <alignment horizontal="left" vertical="center"/>
    </xf>
    <xf numFmtId="0" fontId="76" fillId="0" borderId="19" xfId="2875" applyFont="1" applyFill="1" applyBorder="1" applyAlignment="1">
      <alignment horizontal="left" vertical="center"/>
    </xf>
    <xf numFmtId="0" fontId="76" fillId="0" borderId="40" xfId="2901" applyFont="1" applyFill="1" applyBorder="1" applyAlignment="1">
      <alignment horizontal="left" vertical="center"/>
    </xf>
    <xf numFmtId="0" fontId="76" fillId="0" borderId="40" xfId="2901" applyFont="1" applyFill="1" applyBorder="1" applyAlignment="1">
      <alignment horizontal="left" vertical="center" wrapText="1"/>
    </xf>
    <xf numFmtId="14" fontId="76" fillId="0" borderId="10" xfId="2885" applyNumberFormat="1" applyFont="1" applyFill="1" applyBorder="1" applyAlignment="1">
      <alignment horizontal="center" vertical="center"/>
    </xf>
    <xf numFmtId="14" fontId="76" fillId="0" borderId="54" xfId="2885" applyNumberFormat="1" applyFont="1" applyFill="1" applyBorder="1" applyAlignment="1">
      <alignment horizontal="center" vertical="center"/>
    </xf>
    <xf numFmtId="0" fontId="76" fillId="0" borderId="10" xfId="2885" applyFont="1" applyFill="1" applyBorder="1" applyAlignment="1">
      <alignment horizontal="left" vertical="center"/>
    </xf>
    <xf numFmtId="0" fontId="76" fillId="0" borderId="54" xfId="2885" applyFont="1" applyFill="1" applyBorder="1" applyAlignment="1">
      <alignment horizontal="left" vertical="center"/>
    </xf>
    <xf numFmtId="0" fontId="76" fillId="0" borderId="10" xfId="2885" applyFont="1" applyFill="1" applyBorder="1" applyAlignment="1">
      <alignment horizontal="left" vertical="center" wrapText="1"/>
    </xf>
    <xf numFmtId="0" fontId="76" fillId="0" borderId="54" xfId="2885" applyFont="1" applyFill="1" applyBorder="1" applyAlignment="1">
      <alignment horizontal="left" vertical="center" wrapText="1"/>
    </xf>
    <xf numFmtId="0" fontId="76" fillId="0" borderId="36" xfId="2901" applyFont="1" applyFill="1" applyBorder="1" applyAlignment="1">
      <alignment horizontal="center" vertical="center"/>
    </xf>
    <xf numFmtId="0" fontId="76" fillId="0" borderId="21" xfId="2901" applyFont="1" applyFill="1" applyBorder="1" applyAlignment="1">
      <alignment horizontal="center" vertical="center"/>
    </xf>
    <xf numFmtId="0" fontId="76" fillId="0" borderId="50" xfId="2867" applyFont="1" applyFill="1" applyBorder="1" applyAlignment="1">
      <alignment vertical="center"/>
    </xf>
    <xf numFmtId="0" fontId="76" fillId="0" borderId="19" xfId="2867" applyFont="1" applyFill="1" applyBorder="1" applyAlignment="1">
      <alignment vertical="center"/>
    </xf>
    <xf numFmtId="0" fontId="76" fillId="0" borderId="10" xfId="2867" applyFont="1" applyFill="1" applyBorder="1" applyAlignment="1">
      <alignment vertical="center" wrapText="1"/>
    </xf>
    <xf numFmtId="0" fontId="76" fillId="0" borderId="54" xfId="2867" applyFont="1" applyFill="1" applyBorder="1" applyAlignment="1">
      <alignment vertical="center" wrapText="1"/>
    </xf>
    <xf numFmtId="165" fontId="76" fillId="0" borderId="10" xfId="2660" applyNumberFormat="1" applyFont="1" applyFill="1" applyBorder="1" applyAlignment="1">
      <alignment horizontal="center" vertical="center"/>
    </xf>
    <xf numFmtId="165" fontId="76" fillId="0" borderId="54" xfId="2660" applyNumberFormat="1" applyFont="1" applyFill="1" applyBorder="1" applyAlignment="1">
      <alignment horizontal="center" vertical="center"/>
    </xf>
    <xf numFmtId="0" fontId="76" fillId="0" borderId="50" xfId="2867" applyFont="1" applyFill="1" applyBorder="1" applyAlignment="1">
      <alignment horizontal="left" vertical="center"/>
    </xf>
    <xf numFmtId="0" fontId="76" fillId="0" borderId="19" xfId="2867" applyFont="1" applyFill="1" applyBorder="1" applyAlignment="1">
      <alignment horizontal="left" vertical="center"/>
    </xf>
    <xf numFmtId="165" fontId="76" fillId="0" borderId="10" xfId="2660" applyNumberFormat="1" applyFont="1" applyFill="1" applyBorder="1" applyAlignment="1">
      <alignment vertical="center"/>
    </xf>
    <xf numFmtId="165" fontId="76" fillId="0" borderId="54" xfId="2660" applyNumberFormat="1" applyFont="1" applyFill="1" applyBorder="1" applyAlignment="1">
      <alignment vertical="center"/>
    </xf>
    <xf numFmtId="0" fontId="55" fillId="0" borderId="50" xfId="2858" applyFont="1" applyFill="1" applyBorder="1" applyAlignment="1">
      <alignment horizontal="center" vertical="center"/>
    </xf>
    <xf numFmtId="0" fontId="55" fillId="0" borderId="19" xfId="2858" applyFont="1" applyFill="1" applyBorder="1" applyAlignment="1">
      <alignment horizontal="center" vertical="center"/>
    </xf>
    <xf numFmtId="42" fontId="55" fillId="0" borderId="10" xfId="2858" applyNumberFormat="1" applyFont="1" applyFill="1" applyBorder="1" applyAlignment="1">
      <alignment horizontal="center" vertical="center"/>
    </xf>
    <xf numFmtId="42" fontId="55" fillId="0" borderId="54" xfId="2858" applyNumberFormat="1" applyFont="1" applyFill="1" applyBorder="1" applyAlignment="1">
      <alignment horizontal="center" vertical="center"/>
    </xf>
    <xf numFmtId="165" fontId="76" fillId="0" borderId="40" xfId="2660" applyNumberFormat="1" applyFont="1" applyFill="1" applyBorder="1" applyAlignment="1">
      <alignment horizontal="center" vertical="center"/>
    </xf>
    <xf numFmtId="0" fontId="76" fillId="0" borderId="52" xfId="2893" applyFont="1" applyFill="1" applyBorder="1" applyAlignment="1">
      <alignment horizontal="left" vertical="center"/>
    </xf>
    <xf numFmtId="0" fontId="55" fillId="0" borderId="50" xfId="2858" applyFont="1" applyFill="1" applyBorder="1" applyAlignment="1">
      <alignment horizontal="left" vertical="center"/>
    </xf>
    <xf numFmtId="0" fontId="55" fillId="0" borderId="19" xfId="2858" applyFont="1" applyFill="1" applyBorder="1" applyAlignment="1">
      <alignment horizontal="left" vertical="center"/>
    </xf>
    <xf numFmtId="49" fontId="76" fillId="0" borderId="50" xfId="2813" applyNumberFormat="1" applyFont="1" applyFill="1" applyBorder="1" applyAlignment="1">
      <alignment horizontal="left" vertical="center" wrapText="1"/>
    </xf>
    <xf numFmtId="49" fontId="76" fillId="0" borderId="19" xfId="2813" applyNumberFormat="1" applyFont="1" applyFill="1" applyBorder="1" applyAlignment="1">
      <alignment horizontal="left" vertical="center" wrapText="1"/>
    </xf>
    <xf numFmtId="49" fontId="76" fillId="0" borderId="50" xfId="2813" applyNumberFormat="1" applyFont="1" applyFill="1" applyBorder="1" applyAlignment="1">
      <alignment vertical="center"/>
    </xf>
    <xf numFmtId="49" fontId="76" fillId="0" borderId="19" xfId="2813" applyNumberFormat="1" applyFont="1" applyFill="1" applyBorder="1" applyAlignment="1">
      <alignment vertical="center"/>
    </xf>
    <xf numFmtId="14" fontId="52" fillId="0" borderId="0" xfId="2818" applyNumberFormat="1" applyFont="1" applyFill="1" applyBorder="1" applyAlignment="1">
      <alignment horizontal="center" vertical="center" wrapText="1"/>
    </xf>
    <xf numFmtId="1" fontId="77" fillId="0" borderId="35" xfId="2867" applyNumberFormat="1" applyFont="1" applyFill="1" applyBorder="1" applyAlignment="1">
      <alignment horizontal="center" vertical="center"/>
    </xf>
    <xf numFmtId="1" fontId="77" fillId="0" borderId="23" xfId="2867" applyNumberFormat="1" applyFont="1" applyFill="1" applyBorder="1" applyAlignment="1">
      <alignment horizontal="center" vertical="center"/>
    </xf>
    <xf numFmtId="0" fontId="76" fillId="0" borderId="10" xfId="2818" applyFont="1" applyFill="1" applyBorder="1" applyAlignment="1">
      <alignment vertical="center" wrapText="1"/>
    </xf>
    <xf numFmtId="0" fontId="76" fillId="0" borderId="54" xfId="2818" applyFont="1" applyFill="1" applyBorder="1" applyAlignment="1">
      <alignment vertical="center" wrapText="1"/>
    </xf>
    <xf numFmtId="0" fontId="76" fillId="0" borderId="50" xfId="2818" applyFont="1" applyFill="1" applyBorder="1" applyAlignment="1">
      <alignment vertical="center"/>
    </xf>
    <xf numFmtId="0" fontId="76" fillId="0" borderId="52" xfId="2818" applyFont="1" applyFill="1" applyBorder="1" applyAlignment="1">
      <alignment vertical="center"/>
    </xf>
    <xf numFmtId="0" fontId="76" fillId="0" borderId="19" xfId="2818" applyFont="1" applyFill="1" applyBorder="1" applyAlignment="1">
      <alignment vertical="center"/>
    </xf>
    <xf numFmtId="0" fontId="76" fillId="0" borderId="40" xfId="2818" applyFont="1" applyFill="1" applyBorder="1" applyAlignment="1">
      <alignment vertical="center" wrapText="1"/>
    </xf>
    <xf numFmtId="0" fontId="55" fillId="0" borderId="0" xfId="2858" applyNumberFormat="1" applyFont="1" applyFill="1" applyBorder="1" applyAlignment="1">
      <alignment horizontal="left"/>
    </xf>
    <xf numFmtId="0" fontId="52" fillId="0" borderId="0" xfId="2858" applyFont="1" applyFill="1" applyBorder="1" applyAlignment="1">
      <alignment horizontal="right"/>
    </xf>
    <xf numFmtId="0" fontId="55" fillId="0" borderId="0" xfId="2858" applyFont="1" applyFill="1" applyBorder="1" applyAlignment="1">
      <alignment horizontal="center"/>
    </xf>
    <xf numFmtId="42" fontId="101" fillId="0" borderId="0" xfId="2660" applyNumberFormat="1" applyFont="1" applyFill="1" applyBorder="1" applyAlignment="1">
      <alignment horizontal="right"/>
    </xf>
    <xf numFmtId="0" fontId="55" fillId="0" borderId="10" xfId="2858" applyFont="1" applyFill="1" applyBorder="1" applyAlignment="1">
      <alignment vertical="center"/>
    </xf>
    <xf numFmtId="0" fontId="55" fillId="0" borderId="54" xfId="2858" applyFont="1" applyFill="1" applyBorder="1" applyAlignment="1">
      <alignment vertical="center"/>
    </xf>
    <xf numFmtId="0" fontId="55" fillId="0" borderId="10" xfId="2858" applyFont="1" applyFill="1" applyBorder="1" applyAlignment="1">
      <alignment vertical="center" wrapText="1"/>
    </xf>
    <xf numFmtId="0" fontId="55" fillId="0" borderId="54" xfId="2858" applyFont="1" applyFill="1" applyBorder="1" applyAlignment="1">
      <alignment vertical="center" wrapText="1"/>
    </xf>
    <xf numFmtId="42" fontId="52" fillId="0" borderId="0" xfId="2858" applyNumberFormat="1" applyFont="1" applyFill="1" applyBorder="1" applyAlignment="1">
      <alignment horizontal="right"/>
    </xf>
    <xf numFmtId="165" fontId="55" fillId="0" borderId="84" xfId="2858" applyNumberFormat="1" applyFont="1" applyFill="1" applyBorder="1" applyAlignment="1">
      <alignment horizontal="center" vertical="center"/>
    </xf>
    <xf numFmtId="165" fontId="55" fillId="0" borderId="85" xfId="2858" applyNumberFormat="1" applyFont="1" applyFill="1" applyBorder="1" applyAlignment="1">
      <alignment horizontal="center" vertical="center"/>
    </xf>
    <xf numFmtId="165" fontId="76" fillId="0" borderId="94" xfId="2660" applyNumberFormat="1" applyFont="1" applyFill="1" applyBorder="1" applyAlignment="1" applyProtection="1">
      <alignment horizontal="center" vertical="center" wrapText="1"/>
      <protection locked="0"/>
    </xf>
    <xf numFmtId="0" fontId="55" fillId="0" borderId="39" xfId="2858" applyFont="1" applyFill="1" applyBorder="1" applyAlignment="1">
      <alignment horizontal="left" vertical="center" wrapText="1"/>
    </xf>
    <xf numFmtId="0" fontId="55" fillId="0" borderId="33" xfId="2858" applyFont="1" applyFill="1" applyBorder="1" applyAlignment="1">
      <alignment horizontal="left" vertical="center" wrapText="1"/>
    </xf>
    <xf numFmtId="14" fontId="76" fillId="0" borderId="50" xfId="2885" applyNumberFormat="1" applyFont="1" applyFill="1" applyBorder="1" applyAlignment="1">
      <alignment horizontal="center" vertical="center"/>
    </xf>
    <xf numFmtId="14" fontId="76" fillId="0" borderId="19" xfId="2885" applyNumberFormat="1" applyFont="1" applyFill="1" applyBorder="1" applyAlignment="1">
      <alignment horizontal="center" vertical="center"/>
    </xf>
    <xf numFmtId="0" fontId="55" fillId="0" borderId="0" xfId="2858" applyNumberFormat="1" applyFont="1" applyFill="1" applyBorder="1" applyAlignment="1">
      <alignment horizontal="left" vertical="top" wrapText="1"/>
    </xf>
    <xf numFmtId="0" fontId="55" fillId="0" borderId="22" xfId="2858" applyFont="1" applyFill="1" applyBorder="1" applyAlignment="1">
      <alignment horizontal="center" vertical="center"/>
    </xf>
    <xf numFmtId="14" fontId="76" fillId="0" borderId="52" xfId="2818" applyNumberFormat="1" applyFont="1" applyFill="1" applyBorder="1" applyAlignment="1">
      <alignment horizontal="center" vertical="center"/>
    </xf>
    <xf numFmtId="1" fontId="77" fillId="0" borderId="74" xfId="2867" applyNumberFormat="1" applyFont="1" applyFill="1" applyBorder="1" applyAlignment="1">
      <alignment horizontal="center" vertical="center"/>
    </xf>
    <xf numFmtId="0" fontId="76" fillId="0" borderId="10" xfId="2818" applyFont="1" applyFill="1" applyBorder="1" applyAlignment="1">
      <alignment vertical="center"/>
    </xf>
    <xf numFmtId="0" fontId="76" fillId="0" borderId="54" xfId="2818" applyFont="1" applyFill="1" applyBorder="1" applyAlignment="1">
      <alignment vertical="center"/>
    </xf>
    <xf numFmtId="0" fontId="55" fillId="0" borderId="0" xfId="2858" applyNumberFormat="1" applyFont="1" applyFill="1" applyBorder="1" applyAlignment="1">
      <alignment horizontal="left" wrapText="1"/>
    </xf>
    <xf numFmtId="0" fontId="52" fillId="0" borderId="67" xfId="2858" applyNumberFormat="1" applyFont="1" applyFill="1" applyBorder="1" applyAlignment="1" applyProtection="1">
      <alignment horizontal="center" wrapText="1"/>
      <protection locked="0"/>
    </xf>
    <xf numFmtId="0" fontId="52" fillId="0" borderId="43" xfId="2858" applyNumberFormat="1" applyFont="1" applyFill="1" applyBorder="1" applyAlignment="1" applyProtection="1">
      <alignment horizontal="center" wrapText="1"/>
      <protection locked="0"/>
    </xf>
    <xf numFmtId="0" fontId="76" fillId="0" borderId="40" xfId="2818" applyFont="1" applyFill="1" applyBorder="1" applyAlignment="1">
      <alignment vertical="center"/>
    </xf>
    <xf numFmtId="14" fontId="76" fillId="0" borderId="40" xfId="2818" applyNumberFormat="1" applyFont="1" applyFill="1" applyBorder="1" applyAlignment="1">
      <alignment horizontal="center" vertical="center"/>
    </xf>
    <xf numFmtId="0" fontId="76" fillId="0" borderId="10" xfId="2818" applyFont="1" applyFill="1" applyBorder="1" applyAlignment="1">
      <alignment horizontal="left" vertical="center" wrapText="1"/>
    </xf>
    <xf numFmtId="0" fontId="76" fillId="0" borderId="40" xfId="2818" applyFont="1" applyFill="1" applyBorder="1" applyAlignment="1">
      <alignment horizontal="left" vertical="center" wrapText="1"/>
    </xf>
    <xf numFmtId="0" fontId="76" fillId="0" borderId="54" xfId="2818" applyFont="1" applyFill="1" applyBorder="1" applyAlignment="1">
      <alignment horizontal="left" vertical="center" wrapText="1"/>
    </xf>
    <xf numFmtId="14" fontId="74" fillId="0" borderId="67" xfId="2818" applyNumberFormat="1" applyFont="1" applyFill="1" applyBorder="1" applyAlignment="1" applyProtection="1">
      <alignment horizontal="center" wrapText="1"/>
      <protection locked="0"/>
    </xf>
    <xf numFmtId="14" fontId="74" fillId="0" borderId="43" xfId="2818" applyNumberFormat="1" applyFont="1" applyFill="1" applyBorder="1" applyAlignment="1" applyProtection="1">
      <alignment horizontal="center" wrapText="1"/>
      <protection locked="0"/>
    </xf>
    <xf numFmtId="0" fontId="74" fillId="0" borderId="31" xfId="2818" applyFont="1" applyFill="1" applyBorder="1" applyAlignment="1">
      <alignment horizontal="center" wrapText="1"/>
    </xf>
    <xf numFmtId="0" fontId="74" fillId="0" borderId="46" xfId="2818" applyFont="1" applyFill="1" applyBorder="1" applyAlignment="1">
      <alignment horizontal="center" wrapText="1"/>
    </xf>
    <xf numFmtId="0" fontId="74" fillId="0" borderId="59" xfId="2818" applyFont="1" applyFill="1" applyBorder="1" applyAlignment="1">
      <alignment horizontal="center" wrapText="1"/>
    </xf>
    <xf numFmtId="165" fontId="76" fillId="0" borderId="40" xfId="2660" applyNumberFormat="1" applyFont="1" applyFill="1" applyBorder="1" applyAlignment="1">
      <alignment vertical="center"/>
    </xf>
    <xf numFmtId="0" fontId="52" fillId="0" borderId="58" xfId="2858" applyFont="1" applyFill="1" applyBorder="1" applyAlignment="1">
      <alignment horizontal="center" wrapText="1"/>
    </xf>
    <xf numFmtId="0" fontId="52" fillId="0" borderId="46" xfId="2858" applyFont="1" applyFill="1" applyBorder="1" applyAlignment="1">
      <alignment horizontal="center" wrapText="1"/>
    </xf>
    <xf numFmtId="0" fontId="52" fillId="0" borderId="59" xfId="2858" applyFont="1" applyFill="1" applyBorder="1" applyAlignment="1">
      <alignment horizontal="center" wrapText="1"/>
    </xf>
    <xf numFmtId="0" fontId="74" fillId="0" borderId="34" xfId="2818" applyFont="1" applyFill="1" applyBorder="1" applyAlignment="1" applyProtection="1">
      <alignment horizontal="center" wrapText="1"/>
      <protection locked="0"/>
    </xf>
    <xf numFmtId="0" fontId="74" fillId="0" borderId="56" xfId="2818" applyFont="1" applyFill="1" applyBorder="1" applyAlignment="1" applyProtection="1">
      <alignment horizontal="center" wrapText="1"/>
      <protection locked="0"/>
    </xf>
    <xf numFmtId="0" fontId="76" fillId="0" borderId="10" xfId="2875" applyFont="1" applyFill="1" applyBorder="1" applyAlignment="1">
      <alignment vertical="center"/>
    </xf>
    <xf numFmtId="0" fontId="76" fillId="0" borderId="54" xfId="2875" applyFont="1" applyFill="1" applyBorder="1" applyAlignment="1">
      <alignment vertical="center"/>
    </xf>
    <xf numFmtId="1" fontId="77" fillId="0" borderId="74" xfId="2818" applyNumberFormat="1" applyFont="1" applyFill="1" applyBorder="1" applyAlignment="1">
      <alignment horizontal="center" vertical="center"/>
    </xf>
    <xf numFmtId="14" fontId="76" fillId="0" borderId="50" xfId="2867" applyNumberFormat="1" applyFont="1" applyFill="1" applyBorder="1" applyAlignment="1">
      <alignment horizontal="center" vertical="center"/>
    </xf>
    <xf numFmtId="14" fontId="76" fillId="0" borderId="19" xfId="2867" applyNumberFormat="1" applyFont="1" applyFill="1" applyBorder="1" applyAlignment="1">
      <alignment horizontal="center" vertical="center"/>
    </xf>
    <xf numFmtId="0" fontId="76" fillId="0" borderId="10" xfId="2867" applyFont="1" applyFill="1" applyBorder="1" applyAlignment="1">
      <alignment vertical="center"/>
    </xf>
    <xf numFmtId="0" fontId="76" fillId="0" borderId="54" xfId="2867" applyFont="1" applyFill="1" applyBorder="1" applyAlignment="1">
      <alignment vertical="center"/>
    </xf>
    <xf numFmtId="0" fontId="76" fillId="0" borderId="50" xfId="2875" applyFont="1" applyFill="1" applyBorder="1" applyAlignment="1">
      <alignment vertical="center"/>
    </xf>
    <xf numFmtId="0" fontId="76" fillId="0" borderId="19" xfId="2875" applyFont="1" applyFill="1" applyBorder="1" applyAlignment="1">
      <alignment vertical="center"/>
    </xf>
    <xf numFmtId="14" fontId="52" fillId="0" borderId="0" xfId="2818" applyNumberFormat="1" applyFont="1" applyFill="1" applyBorder="1" applyAlignment="1">
      <alignment horizontal="center"/>
    </xf>
    <xf numFmtId="0" fontId="52" fillId="0" borderId="0" xfId="2818" applyFont="1" applyFill="1" applyBorder="1" applyAlignment="1">
      <alignment horizontal="center"/>
    </xf>
    <xf numFmtId="14" fontId="74" fillId="0" borderId="0" xfId="2818" applyNumberFormat="1" applyFont="1" applyFill="1" applyBorder="1" applyAlignment="1">
      <alignment horizontal="center"/>
    </xf>
    <xf numFmtId="14" fontId="74" fillId="0" borderId="88" xfId="2818" applyNumberFormat="1" applyFont="1" applyFill="1" applyBorder="1" applyAlignment="1">
      <alignment horizontal="center"/>
    </xf>
    <xf numFmtId="0" fontId="76" fillId="0" borderId="52" xfId="2818" applyFont="1" applyFill="1" applyBorder="1" applyAlignment="1">
      <alignment horizontal="left" vertical="center"/>
    </xf>
    <xf numFmtId="0" fontId="74" fillId="0" borderId="28" xfId="2818" applyFont="1" applyFill="1" applyBorder="1" applyAlignment="1" applyProtection="1">
      <alignment horizontal="center" wrapText="1"/>
      <protection locked="0"/>
    </xf>
    <xf numFmtId="0" fontId="74" fillId="0" borderId="30" xfId="2818" applyFont="1" applyFill="1" applyBorder="1" applyAlignment="1" applyProtection="1">
      <alignment horizontal="center" wrapText="1"/>
      <protection locked="0"/>
    </xf>
    <xf numFmtId="0" fontId="76" fillId="0" borderId="10" xfId="2875" applyFont="1" applyFill="1" applyBorder="1" applyAlignment="1">
      <alignment vertical="center" wrapText="1"/>
    </xf>
    <xf numFmtId="0" fontId="76" fillId="0" borderId="54" xfId="2875" applyFont="1" applyFill="1" applyBorder="1" applyAlignment="1">
      <alignment vertical="center" wrapText="1"/>
    </xf>
    <xf numFmtId="0" fontId="76" fillId="0" borderId="10" xfId="2893" applyFont="1" applyFill="1" applyBorder="1" applyAlignment="1">
      <alignment horizontal="left" vertical="center"/>
    </xf>
    <xf numFmtId="0" fontId="76" fillId="0" borderId="54" xfId="2893" applyFont="1" applyFill="1" applyBorder="1" applyAlignment="1">
      <alignment horizontal="left" vertical="center"/>
    </xf>
    <xf numFmtId="0" fontId="76" fillId="0" borderId="10" xfId="2893" applyFont="1" applyFill="1" applyBorder="1" applyAlignment="1">
      <alignment horizontal="left" vertical="center" wrapText="1"/>
    </xf>
    <xf numFmtId="0" fontId="76" fillId="0" borderId="54" xfId="2893" applyFont="1" applyFill="1" applyBorder="1" applyAlignment="1">
      <alignment horizontal="left" vertical="center" wrapText="1"/>
    </xf>
    <xf numFmtId="1" fontId="77" fillId="0" borderId="74" xfId="2867" applyNumberFormat="1" applyFont="1" applyFill="1" applyBorder="1" applyAlignment="1">
      <alignment horizontal="center" vertical="center" wrapText="1"/>
    </xf>
    <xf numFmtId="0" fontId="76" fillId="0" borderId="50" xfId="2893" applyFont="1" applyFill="1" applyBorder="1" applyAlignment="1">
      <alignment horizontal="center" vertical="center"/>
    </xf>
    <xf numFmtId="0" fontId="76" fillId="0" borderId="52" xfId="2893" applyFont="1" applyFill="1" applyBorder="1" applyAlignment="1">
      <alignment horizontal="center" vertical="center"/>
    </xf>
    <xf numFmtId="0" fontId="76" fillId="0" borderId="19" xfId="2893" applyFont="1" applyFill="1" applyBorder="1" applyAlignment="1">
      <alignment horizontal="center" vertical="center"/>
    </xf>
    <xf numFmtId="0" fontId="76" fillId="0" borderId="52" xfId="2885" applyFont="1" applyFill="1" applyBorder="1" applyAlignment="1">
      <alignment horizontal="left" vertical="center"/>
    </xf>
    <xf numFmtId="0" fontId="76" fillId="0" borderId="40" xfId="2893" applyFont="1" applyFill="1" applyBorder="1" applyAlignment="1">
      <alignment horizontal="left" vertical="center" wrapText="1"/>
    </xf>
    <xf numFmtId="0" fontId="76" fillId="0" borderId="50" xfId="2885" applyFont="1" applyFill="1" applyBorder="1" applyAlignment="1">
      <alignment vertical="center"/>
    </xf>
    <xf numFmtId="0" fontId="76" fillId="0" borderId="19" xfId="2885" applyFont="1" applyFill="1" applyBorder="1" applyAlignment="1">
      <alignment vertical="center"/>
    </xf>
    <xf numFmtId="15" fontId="55" fillId="0" borderId="10" xfId="2858" applyNumberFormat="1" applyFont="1" applyFill="1" applyBorder="1" applyAlignment="1">
      <alignment vertical="center"/>
    </xf>
    <xf numFmtId="15" fontId="55" fillId="0" borderId="54" xfId="2858" applyNumberFormat="1" applyFont="1" applyFill="1" applyBorder="1" applyAlignment="1">
      <alignment vertical="center"/>
    </xf>
    <xf numFmtId="1" fontId="79" fillId="0" borderId="74" xfId="2858" applyNumberFormat="1" applyFont="1" applyFill="1" applyBorder="1" applyAlignment="1">
      <alignment horizontal="center" vertical="center"/>
    </xf>
    <xf numFmtId="49" fontId="76" fillId="0" borderId="50" xfId="2813" applyNumberFormat="1" applyFont="1" applyFill="1" applyBorder="1" applyAlignment="1">
      <alignment horizontal="left" vertical="center"/>
    </xf>
    <xf numFmtId="49" fontId="76" fillId="0" borderId="19" xfId="2813" applyNumberFormat="1" applyFont="1" applyFill="1" applyBorder="1" applyAlignment="1">
      <alignment horizontal="left" vertical="center"/>
    </xf>
    <xf numFmtId="14" fontId="55" fillId="0" borderId="39" xfId="2858" applyNumberFormat="1" applyFont="1" applyFill="1" applyBorder="1" applyAlignment="1">
      <alignment horizontal="center" vertical="center" wrapText="1"/>
    </xf>
    <xf numFmtId="14" fontId="55" fillId="0" borderId="33" xfId="2858" applyNumberFormat="1" applyFont="1" applyFill="1" applyBorder="1" applyAlignment="1">
      <alignment horizontal="center" vertical="center" wrapText="1"/>
    </xf>
    <xf numFmtId="0" fontId="55" fillId="0" borderId="39" xfId="2858" applyFont="1" applyFill="1" applyBorder="1" applyAlignment="1">
      <alignment horizontal="center" vertical="center"/>
    </xf>
    <xf numFmtId="0" fontId="55" fillId="0" borderId="33" xfId="2858" applyFont="1" applyFill="1" applyBorder="1" applyAlignment="1">
      <alignment horizontal="center" vertical="center"/>
    </xf>
    <xf numFmtId="0" fontId="55" fillId="0" borderId="36" xfId="2858" applyNumberFormat="1" applyFont="1" applyFill="1" applyBorder="1" applyAlignment="1">
      <alignment horizontal="center" vertical="center"/>
    </xf>
    <xf numFmtId="0" fontId="55" fillId="0" borderId="21" xfId="2858" applyNumberFormat="1" applyFont="1" applyFill="1" applyBorder="1" applyAlignment="1">
      <alignment horizontal="center" vertical="center"/>
    </xf>
    <xf numFmtId="0" fontId="55" fillId="0" borderId="22" xfId="2858" applyFont="1" applyFill="1" applyBorder="1" applyAlignment="1">
      <alignment horizontal="center" vertical="center" wrapText="1"/>
    </xf>
    <xf numFmtId="49" fontId="76" fillId="0" borderId="52" xfId="2813" applyNumberFormat="1" applyFont="1" applyFill="1" applyBorder="1" applyAlignment="1">
      <alignment horizontal="left" vertical="center"/>
    </xf>
    <xf numFmtId="49" fontId="55" fillId="0" borderId="10" xfId="0" applyNumberFormat="1" applyFont="1" applyFill="1" applyBorder="1" applyAlignment="1">
      <alignment vertical="center"/>
    </xf>
    <xf numFmtId="49" fontId="55" fillId="0" borderId="54" xfId="0" applyNumberFormat="1" applyFont="1" applyFill="1" applyBorder="1" applyAlignment="1">
      <alignment vertical="center"/>
    </xf>
    <xf numFmtId="49" fontId="55" fillId="0" borderId="36"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xf>
    <xf numFmtId="0" fontId="55" fillId="0" borderId="36" xfId="2858" applyFont="1" applyFill="1" applyBorder="1" applyAlignment="1" applyProtection="1">
      <alignment horizontal="center" vertical="center"/>
    </xf>
    <xf numFmtId="0" fontId="55" fillId="0" borderId="21" xfId="2858" applyFont="1" applyFill="1" applyBorder="1" applyAlignment="1" applyProtection="1">
      <alignment horizontal="center" vertical="center"/>
    </xf>
    <xf numFmtId="0" fontId="76" fillId="0" borderId="40" xfId="2893" applyFont="1" applyFill="1" applyBorder="1" applyAlignment="1">
      <alignment horizontal="left" vertical="center"/>
    </xf>
    <xf numFmtId="0" fontId="55" fillId="0" borderId="0" xfId="0" applyFont="1" applyFill="1" applyAlignment="1">
      <alignment vertical="top"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Fill="1" applyAlignment="1">
      <alignment horizontal="left" wrapText="1"/>
    </xf>
    <xf numFmtId="0" fontId="55" fillId="0" borderId="0" xfId="0" applyFont="1" applyFill="1" applyAlignment="1">
      <alignment horizontal="left"/>
    </xf>
    <xf numFmtId="0" fontId="55" fillId="0" borderId="0" xfId="0" applyFont="1" applyFill="1" applyAlignment="1"/>
    <xf numFmtId="0" fontId="55" fillId="0" borderId="0" xfId="2858" applyNumberFormat="1" applyFont="1" applyFill="1" applyBorder="1" applyAlignment="1"/>
    <xf numFmtId="0" fontId="55" fillId="0" borderId="0" xfId="2858" applyNumberFormat="1" applyFont="1" applyFill="1" applyBorder="1" applyAlignment="1">
      <alignment wrapText="1"/>
    </xf>
    <xf numFmtId="0" fontId="55" fillId="0" borderId="0" xfId="2858" applyFont="1" applyFill="1" applyBorder="1" applyAlignment="1">
      <alignment wrapText="1"/>
    </xf>
    <xf numFmtId="0" fontId="55" fillId="0" borderId="0" xfId="2858" applyFont="1" applyFill="1" applyBorder="1" applyAlignment="1">
      <alignment horizontal="left" wrapText="1"/>
    </xf>
    <xf numFmtId="14" fontId="74" fillId="0" borderId="0" xfId="3965" applyNumberFormat="1" applyFont="1" applyFill="1" applyBorder="1" applyAlignment="1">
      <alignment horizontal="center"/>
    </xf>
    <xf numFmtId="14" fontId="74" fillId="0" borderId="58" xfId="3965" applyNumberFormat="1" applyFont="1" applyFill="1" applyBorder="1" applyAlignment="1" applyProtection="1">
      <alignment horizontal="center" wrapText="1"/>
      <protection locked="0"/>
    </xf>
    <xf numFmtId="14" fontId="74" fillId="0" borderId="47" xfId="3965" applyNumberFormat="1" applyFont="1" applyFill="1" applyBorder="1" applyAlignment="1" applyProtection="1">
      <alignment horizontal="center" wrapText="1"/>
      <protection locked="0"/>
    </xf>
    <xf numFmtId="14" fontId="74" fillId="0" borderId="0" xfId="3951" applyNumberFormat="1" applyFont="1" applyFill="1" applyBorder="1" applyAlignment="1">
      <alignment horizontal="center"/>
    </xf>
    <xf numFmtId="0" fontId="52" fillId="0" borderId="11" xfId="2858" applyNumberFormat="1" applyFont="1" applyFill="1" applyBorder="1" applyAlignment="1" applyProtection="1">
      <alignment horizontal="center" wrapText="1"/>
      <protection locked="0"/>
    </xf>
    <xf numFmtId="0" fontId="52" fillId="0" borderId="24" xfId="2858" applyNumberFormat="1" applyFont="1" applyFill="1" applyBorder="1" applyAlignment="1" applyProtection="1">
      <alignment horizontal="center" wrapText="1"/>
      <protection locked="0"/>
    </xf>
    <xf numFmtId="14" fontId="74" fillId="0" borderId="12" xfId="3951" applyNumberFormat="1" applyFont="1" applyFill="1" applyBorder="1" applyAlignment="1" applyProtection="1">
      <alignment horizontal="center" wrapText="1"/>
      <protection locked="0"/>
    </xf>
    <xf numFmtId="14" fontId="74" fillId="0" borderId="25" xfId="3951" applyNumberFormat="1" applyFont="1" applyFill="1" applyBorder="1" applyAlignment="1" applyProtection="1">
      <alignment horizontal="center" wrapText="1"/>
      <protection locked="0"/>
    </xf>
    <xf numFmtId="0" fontId="74" fillId="0" borderId="12" xfId="3951" applyFont="1" applyFill="1" applyBorder="1" applyAlignment="1">
      <alignment horizontal="center" wrapText="1"/>
    </xf>
    <xf numFmtId="0" fontId="74" fillId="0" borderId="13" xfId="3951" applyFont="1" applyFill="1" applyBorder="1" applyAlignment="1">
      <alignment horizontal="center" wrapText="1"/>
    </xf>
    <xf numFmtId="0" fontId="52" fillId="0" borderId="11" xfId="2858" applyFont="1" applyFill="1" applyBorder="1" applyAlignment="1">
      <alignment horizontal="center" wrapText="1"/>
    </xf>
    <xf numFmtId="0" fontId="52" fillId="0" borderId="64" xfId="2858" applyFont="1" applyFill="1" applyBorder="1" applyAlignment="1">
      <alignment horizontal="center" wrapText="1"/>
    </xf>
    <xf numFmtId="0" fontId="52" fillId="0" borderId="12" xfId="2858" applyFont="1" applyFill="1" applyBorder="1" applyAlignment="1">
      <alignment horizontal="center" wrapText="1"/>
    </xf>
    <xf numFmtId="0" fontId="52" fillId="0" borderId="13" xfId="2858" applyFont="1" applyFill="1" applyBorder="1" applyAlignment="1">
      <alignment horizontal="center" wrapText="1"/>
    </xf>
    <xf numFmtId="0" fontId="74" fillId="0" borderId="73" xfId="3951" applyFont="1" applyFill="1" applyBorder="1" applyAlignment="1" applyProtection="1">
      <alignment horizontal="center" wrapText="1"/>
      <protection locked="0"/>
    </xf>
    <xf numFmtId="0" fontId="74" fillId="0" borderId="72" xfId="3951" applyFont="1" applyFill="1" applyBorder="1" applyAlignment="1" applyProtection="1">
      <alignment horizontal="center" wrapText="1"/>
      <protection locked="0"/>
    </xf>
    <xf numFmtId="42" fontId="55" fillId="0" borderId="12" xfId="2858" applyNumberFormat="1" applyFont="1" applyFill="1" applyBorder="1" applyAlignment="1">
      <alignment vertical="center"/>
    </xf>
    <xf numFmtId="42" fontId="55" fillId="0" borderId="15" xfId="2858" applyNumberFormat="1" applyFont="1" applyFill="1" applyBorder="1" applyAlignment="1">
      <alignment vertical="center"/>
    </xf>
    <xf numFmtId="0" fontId="55" fillId="0" borderId="0" xfId="2858" applyFont="1" applyFill="1" applyBorder="1" applyAlignment="1">
      <alignment horizontal="left"/>
    </xf>
    <xf numFmtId="42" fontId="55" fillId="0" borderId="13" xfId="2858" applyNumberFormat="1" applyFont="1" applyFill="1" applyBorder="1" applyAlignment="1">
      <alignment vertical="center"/>
    </xf>
    <xf numFmtId="42" fontId="55" fillId="0" borderId="16" xfId="2858" applyNumberFormat="1" applyFont="1" applyFill="1" applyBorder="1" applyAlignment="1">
      <alignment vertical="center"/>
    </xf>
    <xf numFmtId="0" fontId="55" fillId="0" borderId="14" xfId="2858" applyNumberFormat="1" applyFont="1" applyFill="1" applyBorder="1" applyAlignment="1" applyProtection="1">
      <alignment horizontal="center" vertical="center" wrapText="1"/>
      <protection locked="0"/>
    </xf>
    <xf numFmtId="0" fontId="55" fillId="0" borderId="24" xfId="2858" applyNumberFormat="1" applyFont="1" applyFill="1" applyBorder="1" applyAlignment="1" applyProtection="1">
      <alignment horizontal="center" vertical="center" wrapText="1"/>
      <protection locked="0"/>
    </xf>
    <xf numFmtId="14" fontId="55" fillId="0" borderId="15" xfId="2858" applyNumberFormat="1" applyFont="1" applyFill="1" applyBorder="1" applyAlignment="1">
      <alignment horizontal="center" vertical="center"/>
    </xf>
    <xf numFmtId="14" fontId="55" fillId="0" borderId="25" xfId="2858" applyNumberFormat="1" applyFont="1" applyFill="1" applyBorder="1" applyAlignment="1">
      <alignment horizontal="center" vertical="center"/>
    </xf>
    <xf numFmtId="0" fontId="55" fillId="0" borderId="15" xfId="2858" applyFont="1" applyFill="1" applyBorder="1" applyAlignment="1">
      <alignment vertical="center" wrapText="1"/>
    </xf>
    <xf numFmtId="0" fontId="55" fillId="0" borderId="25" xfId="2858" applyFont="1" applyFill="1" applyBorder="1" applyAlignment="1">
      <alignment vertical="center" wrapText="1"/>
    </xf>
    <xf numFmtId="0" fontId="55" fillId="0" borderId="15" xfId="2858" applyFont="1" applyFill="1" applyBorder="1" applyAlignment="1">
      <alignment vertical="center"/>
    </xf>
    <xf numFmtId="0" fontId="55" fillId="0" borderId="25" xfId="2858" applyFont="1" applyFill="1" applyBorder="1" applyAlignment="1">
      <alignment vertical="center"/>
    </xf>
    <xf numFmtId="0" fontId="55" fillId="0" borderId="15" xfId="2858" applyFont="1" applyFill="1" applyBorder="1" applyAlignment="1">
      <alignment horizontal="center" vertical="center"/>
    </xf>
    <xf numFmtId="0" fontId="55" fillId="0" borderId="25" xfId="2858" applyFont="1" applyFill="1" applyBorder="1" applyAlignment="1">
      <alignment horizontal="center" vertical="center"/>
    </xf>
    <xf numFmtId="0" fontId="55" fillId="0" borderId="15" xfId="2858" applyFont="1" applyFill="1" applyBorder="1" applyAlignment="1">
      <alignment horizontal="center" vertical="center" wrapText="1"/>
    </xf>
    <xf numFmtId="0" fontId="55" fillId="0" borderId="25" xfId="2858" applyFont="1" applyFill="1" applyBorder="1" applyAlignment="1">
      <alignment horizontal="center" vertical="center" wrapText="1"/>
    </xf>
    <xf numFmtId="42" fontId="55" fillId="0" borderId="25" xfId="2858" applyNumberFormat="1" applyFont="1" applyFill="1" applyBorder="1" applyAlignment="1">
      <alignment vertical="center"/>
    </xf>
    <xf numFmtId="0" fontId="76" fillId="0" borderId="15" xfId="3976" applyFont="1" applyFill="1" applyBorder="1" applyAlignment="1">
      <alignment horizontal="center" vertical="center" wrapText="1"/>
    </xf>
    <xf numFmtId="0" fontId="76" fillId="0" borderId="16" xfId="3976" applyFont="1" applyFill="1" applyBorder="1" applyAlignment="1">
      <alignment horizontal="center" vertical="center" wrapText="1"/>
    </xf>
    <xf numFmtId="0" fontId="76" fillId="0" borderId="25" xfId="3976" applyFont="1" applyFill="1" applyBorder="1" applyAlignment="1">
      <alignment horizontal="center" vertical="center" wrapText="1"/>
    </xf>
    <xf numFmtId="0" fontId="76" fillId="0" borderId="55" xfId="3976" applyFont="1" applyFill="1" applyBorder="1" applyAlignment="1">
      <alignment horizontal="center" vertical="center" wrapText="1"/>
    </xf>
    <xf numFmtId="165" fontId="55" fillId="0" borderId="34" xfId="2858" applyNumberFormat="1" applyFont="1" applyFill="1" applyBorder="1" applyAlignment="1">
      <alignment horizontal="center" vertical="center"/>
    </xf>
    <xf numFmtId="165" fontId="55" fillId="0" borderId="30" xfId="2858" applyNumberFormat="1" applyFont="1" applyFill="1" applyBorder="1" applyAlignment="1">
      <alignment horizontal="center" vertical="center"/>
    </xf>
    <xf numFmtId="0" fontId="55" fillId="0" borderId="11" xfId="2858" applyNumberFormat="1" applyFont="1" applyFill="1" applyBorder="1" applyAlignment="1" applyProtection="1">
      <alignment horizontal="center" vertical="center" wrapText="1"/>
      <protection locked="0"/>
    </xf>
    <xf numFmtId="14" fontId="55" fillId="0" borderId="12" xfId="2858" applyNumberFormat="1" applyFont="1" applyFill="1" applyBorder="1" applyAlignment="1">
      <alignment horizontal="center" vertical="center"/>
    </xf>
    <xf numFmtId="42" fontId="55" fillId="0" borderId="32" xfId="2858" applyNumberFormat="1" applyFont="1" applyFill="1" applyBorder="1" applyAlignment="1">
      <alignment horizontal="center" vertical="center"/>
    </xf>
    <xf numFmtId="42" fontId="55" fillId="0" borderId="26" xfId="2858" applyNumberFormat="1" applyFont="1" applyFill="1" applyBorder="1" applyAlignment="1">
      <alignment horizontal="center" vertical="center"/>
    </xf>
    <xf numFmtId="0" fontId="55" fillId="0" borderId="0" xfId="2858" applyFont="1" applyFill="1" applyAlignment="1">
      <alignment horizontal="left" wrapText="1"/>
    </xf>
    <xf numFmtId="0" fontId="55" fillId="0" borderId="0" xfId="2858" applyFont="1" applyFill="1" applyBorder="1"/>
    <xf numFmtId="0" fontId="55" fillId="0" borderId="0" xfId="2858" applyFont="1" applyFill="1" applyBorder="1" applyAlignment="1">
      <alignment horizontal="left" vertical="top" wrapText="1"/>
    </xf>
    <xf numFmtId="14" fontId="76" fillId="0" borderId="10" xfId="3916" applyNumberFormat="1" applyFont="1" applyFill="1" applyBorder="1" applyAlignment="1">
      <alignment horizontal="center" vertical="center"/>
    </xf>
    <xf numFmtId="14" fontId="76" fillId="0" borderId="40" xfId="3916" applyNumberFormat="1" applyFont="1" applyFill="1" applyBorder="1" applyAlignment="1">
      <alignment horizontal="center" vertical="center"/>
    </xf>
    <xf numFmtId="14" fontId="76" fillId="0" borderId="54" xfId="3916" applyNumberFormat="1" applyFont="1" applyFill="1" applyBorder="1" applyAlignment="1">
      <alignment horizontal="center" vertical="center"/>
    </xf>
    <xf numFmtId="0" fontId="55" fillId="0" borderId="10" xfId="2858" applyFont="1" applyFill="1" applyBorder="1" applyAlignment="1">
      <alignment horizontal="center" vertical="center" wrapText="1"/>
    </xf>
    <xf numFmtId="0" fontId="55" fillId="0" borderId="40" xfId="2858" applyFont="1" applyFill="1" applyBorder="1" applyAlignment="1">
      <alignment horizontal="center" vertical="center" wrapText="1"/>
    </xf>
    <xf numFmtId="0" fontId="55" fillId="0" borderId="54" xfId="2858" applyFont="1" applyFill="1" applyBorder="1" applyAlignment="1">
      <alignment horizontal="center" vertical="center" wrapText="1"/>
    </xf>
    <xf numFmtId="42" fontId="55" fillId="0" borderId="10" xfId="2858" applyNumberFormat="1" applyFont="1" applyFill="1" applyBorder="1" applyAlignment="1">
      <alignment vertical="center"/>
    </xf>
    <xf numFmtId="42" fontId="55" fillId="0" borderId="40" xfId="2858" applyNumberFormat="1" applyFont="1" applyFill="1" applyBorder="1" applyAlignment="1">
      <alignment vertical="center"/>
    </xf>
    <xf numFmtId="42" fontId="55" fillId="0" borderId="54" xfId="2858" applyNumberFormat="1" applyFont="1" applyFill="1" applyBorder="1" applyAlignment="1">
      <alignment vertical="center"/>
    </xf>
    <xf numFmtId="0" fontId="55" fillId="0" borderId="27" xfId="2858" applyNumberFormat="1" applyFont="1" applyFill="1" applyBorder="1" applyAlignment="1" applyProtection="1">
      <alignment horizontal="center" vertical="center" wrapText="1"/>
      <protection locked="0"/>
    </xf>
    <xf numFmtId="0" fontId="55" fillId="0" borderId="40" xfId="2858" applyNumberFormat="1" applyFont="1" applyFill="1" applyBorder="1" applyAlignment="1" applyProtection="1">
      <alignment horizontal="center" vertical="center" wrapText="1"/>
      <protection locked="0"/>
    </xf>
    <xf numFmtId="14" fontId="76" fillId="0" borderId="10" xfId="3978" applyNumberFormat="1" applyFont="1" applyFill="1" applyBorder="1" applyAlignment="1">
      <alignment horizontal="center" vertical="center"/>
    </xf>
    <xf numFmtId="14" fontId="76" fillId="0" borderId="40" xfId="3978" applyNumberFormat="1" applyFont="1" applyFill="1" applyBorder="1" applyAlignment="1">
      <alignment horizontal="center" vertical="center"/>
    </xf>
    <xf numFmtId="14" fontId="76" fillId="0" borderId="54" xfId="3978" applyNumberFormat="1" applyFont="1" applyFill="1" applyBorder="1" applyAlignment="1">
      <alignment horizontal="center" vertical="center"/>
    </xf>
    <xf numFmtId="0" fontId="55" fillId="0" borderId="42" xfId="2858" applyFont="1" applyFill="1" applyBorder="1" applyAlignment="1">
      <alignment horizontal="center" vertical="center"/>
    </xf>
    <xf numFmtId="42" fontId="55" fillId="0" borderId="40" xfId="2858" applyNumberFormat="1" applyFont="1" applyFill="1" applyBorder="1" applyAlignment="1">
      <alignment horizontal="center" vertical="center"/>
    </xf>
    <xf numFmtId="0" fontId="76" fillId="0" borderId="37" xfId="3976" applyFont="1" applyFill="1" applyBorder="1" applyAlignment="1">
      <alignment horizontal="left" vertical="center" wrapText="1"/>
    </xf>
    <xf numFmtId="0" fontId="76" fillId="0" borderId="27" xfId="3976" applyFont="1" applyFill="1" applyBorder="1" applyAlignment="1">
      <alignment horizontal="left" vertical="center" wrapText="1"/>
    </xf>
    <xf numFmtId="0" fontId="76" fillId="0" borderId="111" xfId="3976" applyFont="1" applyFill="1" applyBorder="1" applyAlignment="1">
      <alignment horizontal="left" vertical="center" wrapText="1"/>
    </xf>
    <xf numFmtId="0" fontId="76" fillId="0" borderId="35" xfId="3976" applyFont="1" applyFill="1" applyBorder="1" applyAlignment="1">
      <alignment horizontal="center" vertical="center" wrapText="1"/>
    </xf>
    <xf numFmtId="0" fontId="76" fillId="0" borderId="74" xfId="3976" applyFont="1" applyFill="1" applyBorder="1" applyAlignment="1">
      <alignment horizontal="center" vertical="center" wrapText="1"/>
    </xf>
    <xf numFmtId="0" fontId="76" fillId="0" borderId="105" xfId="3976" applyFont="1" applyFill="1" applyBorder="1" applyAlignment="1">
      <alignment horizontal="center" vertical="center" wrapText="1"/>
    </xf>
    <xf numFmtId="0" fontId="55" fillId="0" borderId="106" xfId="2858" applyFont="1" applyFill="1" applyBorder="1" applyAlignment="1">
      <alignment horizontal="left" vertical="center" wrapText="1"/>
    </xf>
    <xf numFmtId="166" fontId="76" fillId="0" borderId="36" xfId="2660" quotePrefix="1" applyNumberFormat="1" applyFont="1" applyFill="1" applyBorder="1" applyAlignment="1">
      <alignment horizontal="center" vertical="center"/>
    </xf>
    <xf numFmtId="166" fontId="76" fillId="0" borderId="22" xfId="2660" quotePrefix="1" applyNumberFormat="1" applyFont="1" applyFill="1" applyBorder="1" applyAlignment="1">
      <alignment horizontal="center" vertical="center"/>
    </xf>
    <xf numFmtId="166" fontId="76" fillId="0" borderId="107" xfId="2660" quotePrefix="1" applyNumberFormat="1" applyFont="1" applyFill="1" applyBorder="1" applyAlignment="1">
      <alignment horizontal="center" vertical="center"/>
    </xf>
    <xf numFmtId="0" fontId="55" fillId="0" borderId="38" xfId="2858" applyFont="1" applyFill="1" applyBorder="1" applyAlignment="1">
      <alignment horizontal="center" vertical="center" wrapText="1"/>
    </xf>
    <xf numFmtId="0" fontId="55" fillId="0" borderId="29" xfId="2858" applyFont="1" applyFill="1" applyBorder="1" applyAlignment="1">
      <alignment horizontal="center" vertical="center" wrapText="1"/>
    </xf>
    <xf numFmtId="0" fontId="55" fillId="0" borderId="71" xfId="2858" applyFont="1" applyFill="1" applyBorder="1" applyAlignment="1">
      <alignment horizontal="center" vertical="center" wrapText="1"/>
    </xf>
    <xf numFmtId="14" fontId="76" fillId="0" borderId="50" xfId="3976" applyNumberFormat="1" applyFont="1" applyFill="1" applyBorder="1" applyAlignment="1">
      <alignment horizontal="center" vertical="center"/>
    </xf>
    <xf numFmtId="14" fontId="76" fillId="0" borderId="52" xfId="3976" applyNumberFormat="1" applyFont="1" applyFill="1" applyBorder="1" applyAlignment="1">
      <alignment horizontal="center" vertical="center"/>
    </xf>
    <xf numFmtId="14" fontId="76" fillId="0" borderId="19" xfId="3976" applyNumberFormat="1" applyFont="1" applyFill="1" applyBorder="1" applyAlignment="1">
      <alignment horizontal="center" vertical="center"/>
    </xf>
    <xf numFmtId="14" fontId="76" fillId="0" borderId="10" xfId="3976" applyNumberFormat="1" applyFont="1" applyFill="1" applyBorder="1" applyAlignment="1">
      <alignment horizontal="left" vertical="center" wrapText="1"/>
    </xf>
    <xf numFmtId="14" fontId="76" fillId="0" borderId="40" xfId="3976" applyNumberFormat="1" applyFont="1" applyFill="1" applyBorder="1" applyAlignment="1">
      <alignment horizontal="left" vertical="center" wrapText="1"/>
    </xf>
    <xf numFmtId="14" fontId="76" fillId="0" borderId="54" xfId="3976" applyNumberFormat="1" applyFont="1" applyFill="1" applyBorder="1" applyAlignment="1">
      <alignment horizontal="left" vertical="center" wrapText="1"/>
    </xf>
    <xf numFmtId="42" fontId="55" fillId="0" borderId="10" xfId="2858" applyNumberFormat="1" applyFont="1" applyFill="1" applyBorder="1" applyAlignment="1">
      <alignment horizontal="center" vertical="center" wrapText="1"/>
    </xf>
    <xf numFmtId="42" fontId="55" fillId="0" borderId="40" xfId="2858" applyNumberFormat="1" applyFont="1" applyFill="1" applyBorder="1" applyAlignment="1">
      <alignment horizontal="center" vertical="center" wrapText="1"/>
    </xf>
    <xf numFmtId="42" fontId="55" fillId="0" borderId="54" xfId="2858" applyNumberFormat="1" applyFont="1" applyFill="1" applyBorder="1" applyAlignment="1">
      <alignment horizontal="center" vertical="center" wrapText="1"/>
    </xf>
    <xf numFmtId="0" fontId="76" fillId="0" borderId="39" xfId="3976" applyFont="1" applyFill="1" applyBorder="1" applyAlignment="1">
      <alignment horizontal="center" vertical="center"/>
    </xf>
    <xf numFmtId="0" fontId="76" fillId="0" borderId="42" xfId="3976" applyFont="1" applyFill="1" applyBorder="1" applyAlignment="1">
      <alignment horizontal="center" vertical="center"/>
    </xf>
    <xf numFmtId="0" fontId="76" fillId="0" borderId="33" xfId="3976" applyFont="1" applyFill="1" applyBorder="1" applyAlignment="1">
      <alignment horizontal="center" vertical="center"/>
    </xf>
    <xf numFmtId="0" fontId="76" fillId="0" borderId="38" xfId="3976" applyFont="1" applyFill="1" applyBorder="1" applyAlignment="1">
      <alignment horizontal="center" vertical="center" wrapText="1"/>
    </xf>
    <xf numFmtId="0" fontId="76" fillId="0" borderId="29" xfId="3976" applyFont="1" applyFill="1" applyBorder="1" applyAlignment="1">
      <alignment horizontal="center" vertical="center" wrapText="1"/>
    </xf>
    <xf numFmtId="0" fontId="76" fillId="0" borderId="71" xfId="3976" applyFont="1" applyFill="1" applyBorder="1" applyAlignment="1">
      <alignment horizontal="center" vertical="center" wrapText="1"/>
    </xf>
    <xf numFmtId="0" fontId="76" fillId="0" borderId="10" xfId="2660" quotePrefix="1" applyNumberFormat="1" applyFont="1" applyFill="1" applyBorder="1" applyAlignment="1">
      <alignment horizontal="center" vertical="center"/>
    </xf>
    <xf numFmtId="0" fontId="76" fillId="0" borderId="54" xfId="2660" quotePrefix="1" applyNumberFormat="1" applyFont="1" applyFill="1" applyBorder="1" applyAlignment="1">
      <alignment horizontal="center" vertical="center"/>
    </xf>
    <xf numFmtId="0" fontId="55" fillId="0" borderId="38" xfId="2858" applyFont="1" applyFill="1" applyBorder="1" applyAlignment="1">
      <alignment horizontal="center" vertical="top"/>
    </xf>
    <xf numFmtId="0" fontId="55" fillId="0" borderId="71" xfId="2858" applyFont="1" applyFill="1" applyBorder="1" applyAlignment="1">
      <alignment horizontal="center" vertical="top"/>
    </xf>
    <xf numFmtId="0" fontId="55" fillId="0" borderId="0" xfId="2858" applyFont="1" applyFill="1" applyBorder="1" applyAlignment="1">
      <alignment horizontal="center" vertical="top"/>
    </xf>
    <xf numFmtId="0" fontId="55" fillId="0" borderId="104" xfId="2858" applyFont="1" applyFill="1" applyBorder="1" applyAlignment="1">
      <alignment horizontal="center" vertical="top"/>
    </xf>
    <xf numFmtId="0" fontId="55" fillId="0" borderId="74" xfId="2858" applyFont="1" applyFill="1" applyBorder="1" applyAlignment="1">
      <alignment horizontal="center" vertical="top"/>
    </xf>
    <xf numFmtId="0" fontId="55" fillId="0" borderId="105" xfId="2858" applyFont="1" applyFill="1" applyBorder="1" applyAlignment="1">
      <alignment horizontal="center" vertical="top"/>
    </xf>
    <xf numFmtId="0" fontId="55" fillId="0" borderId="106" xfId="2858" applyFont="1" applyFill="1" applyBorder="1" applyAlignment="1">
      <alignment horizontal="center" vertical="center" wrapText="1"/>
    </xf>
    <xf numFmtId="167" fontId="76" fillId="0" borderId="22" xfId="2660" quotePrefix="1" applyNumberFormat="1" applyFont="1" applyFill="1" applyBorder="1" applyAlignment="1">
      <alignment horizontal="center" vertical="center"/>
    </xf>
    <xf numFmtId="167" fontId="76" fillId="0" borderId="107" xfId="2660" quotePrefix="1" applyNumberFormat="1" applyFont="1" applyFill="1" applyBorder="1" applyAlignment="1">
      <alignment horizontal="center" vertical="center"/>
    </xf>
    <xf numFmtId="0" fontId="55" fillId="0" borderId="50" xfId="2858" quotePrefix="1" applyFont="1" applyFill="1" applyBorder="1" applyAlignment="1">
      <alignment horizontal="center" vertical="center" wrapText="1"/>
    </xf>
    <xf numFmtId="0" fontId="55" fillId="0" borderId="19" xfId="2858" quotePrefix="1" applyFont="1" applyFill="1" applyBorder="1" applyAlignment="1">
      <alignment horizontal="center" vertical="center" wrapText="1"/>
    </xf>
    <xf numFmtId="0" fontId="55" fillId="0" borderId="10" xfId="2858" quotePrefix="1" applyNumberFormat="1" applyFont="1" applyFill="1" applyBorder="1" applyAlignment="1">
      <alignment horizontal="center" vertical="center" wrapText="1"/>
    </xf>
    <xf numFmtId="0" fontId="55" fillId="0" borderId="54" xfId="2858" quotePrefix="1" applyNumberFormat="1" applyFont="1" applyFill="1" applyBorder="1" applyAlignment="1">
      <alignment horizontal="center" vertical="center" wrapText="1"/>
    </xf>
    <xf numFmtId="166" fontId="76" fillId="0" borderId="10" xfId="2660" quotePrefix="1" applyNumberFormat="1" applyFont="1" applyFill="1" applyBorder="1" applyAlignment="1">
      <alignment horizontal="center" vertical="center"/>
    </xf>
    <xf numFmtId="166" fontId="76" fillId="0" borderId="54" xfId="2660" quotePrefix="1" applyNumberFormat="1" applyFont="1" applyFill="1" applyBorder="1" applyAlignment="1">
      <alignment horizontal="center" vertical="center"/>
    </xf>
    <xf numFmtId="0" fontId="55" fillId="0" borderId="10" xfId="2858" applyFont="1" applyFill="1" applyBorder="1"/>
    <xf numFmtId="0" fontId="55" fillId="0" borderId="54" xfId="2858" applyFont="1" applyFill="1" applyBorder="1"/>
    <xf numFmtId="0" fontId="55" fillId="0" borderId="15" xfId="2858" applyFont="1" applyFill="1" applyBorder="1" applyAlignment="1">
      <alignment horizontal="left" vertical="center" wrapText="1"/>
    </xf>
    <xf numFmtId="14" fontId="55" fillId="0" borderId="15" xfId="2858" applyNumberFormat="1" applyFont="1" applyFill="1" applyBorder="1" applyAlignment="1">
      <alignment horizontal="left" vertical="center" wrapText="1"/>
    </xf>
    <xf numFmtId="42" fontId="55" fillId="0" borderId="68" xfId="2858" applyNumberFormat="1" applyFont="1" applyFill="1" applyBorder="1" applyAlignment="1">
      <alignment horizontal="center" vertical="center"/>
    </xf>
    <xf numFmtId="42" fontId="55" fillId="0" borderId="21" xfId="2858" applyNumberFormat="1" applyFont="1" applyFill="1" applyBorder="1" applyAlignment="1">
      <alignment horizontal="center" vertical="center"/>
    </xf>
    <xf numFmtId="0" fontId="55" fillId="0" borderId="32" xfId="2858" applyFont="1" applyFill="1" applyBorder="1" applyAlignment="1">
      <alignment horizontal="center" vertical="center" wrapText="1"/>
    </xf>
    <xf numFmtId="0" fontId="74" fillId="0" borderId="39" xfId="3976" applyFont="1" applyFill="1" applyBorder="1" applyAlignment="1">
      <alignment horizontal="center" wrapText="1"/>
    </xf>
    <xf numFmtId="0" fontId="74" fillId="0" borderId="38" xfId="3976" applyFont="1" applyFill="1" applyBorder="1" applyAlignment="1">
      <alignment horizontal="center" wrapText="1"/>
    </xf>
    <xf numFmtId="0" fontId="74" fillId="0" borderId="42" xfId="3976" applyFont="1" applyFill="1" applyBorder="1" applyAlignment="1">
      <alignment horizontal="center" wrapText="1"/>
    </xf>
    <xf numFmtId="0" fontId="74" fillId="0" borderId="29" xfId="3976" applyFont="1" applyFill="1" applyBorder="1" applyAlignment="1">
      <alignment horizontal="center" wrapText="1"/>
    </xf>
    <xf numFmtId="0" fontId="74" fillId="0" borderId="61" xfId="3976" applyFont="1" applyFill="1" applyBorder="1" applyAlignment="1">
      <alignment horizontal="center" wrapText="1"/>
    </xf>
    <xf numFmtId="0" fontId="74" fillId="0" borderId="70" xfId="3976" applyFont="1" applyFill="1" applyBorder="1" applyAlignment="1">
      <alignment horizontal="center" wrapText="1"/>
    </xf>
    <xf numFmtId="0" fontId="74" fillId="0" borderId="50" xfId="3976" applyFont="1" applyFill="1" applyBorder="1" applyAlignment="1" applyProtection="1">
      <alignment horizontal="center" wrapText="1"/>
      <protection locked="0"/>
    </xf>
    <xf numFmtId="0" fontId="74" fillId="0" borderId="52" xfId="3976" applyFont="1" applyFill="1" applyBorder="1" applyAlignment="1" applyProtection="1">
      <alignment horizontal="center" wrapText="1"/>
      <protection locked="0"/>
    </xf>
    <xf numFmtId="0" fontId="74" fillId="0" borderId="48" xfId="3976" applyFont="1" applyFill="1" applyBorder="1" applyAlignment="1" applyProtection="1">
      <alignment horizontal="center" wrapText="1"/>
      <protection locked="0"/>
    </xf>
    <xf numFmtId="0" fontId="55" fillId="0" borderId="66" xfId="2858" applyNumberFormat="1" applyFont="1" applyFill="1" applyBorder="1" applyAlignment="1" applyProtection="1">
      <alignment horizontal="center" vertical="center" wrapText="1"/>
      <protection locked="0"/>
    </xf>
    <xf numFmtId="0" fontId="55" fillId="0" borderId="52" xfId="2858" applyNumberFormat="1" applyFont="1" applyFill="1" applyBorder="1" applyAlignment="1" applyProtection="1">
      <alignment horizontal="center" vertical="center" wrapText="1"/>
      <protection locked="0"/>
    </xf>
    <xf numFmtId="0" fontId="55" fillId="0" borderId="48" xfId="2858" applyNumberFormat="1" applyFont="1" applyFill="1" applyBorder="1" applyAlignment="1" applyProtection="1">
      <alignment horizontal="center" vertical="center" wrapText="1"/>
      <protection locked="0"/>
    </xf>
    <xf numFmtId="0" fontId="55" fillId="0" borderId="67" xfId="2858" applyNumberFormat="1" applyFont="1" applyFill="1" applyBorder="1" applyAlignment="1" applyProtection="1">
      <alignment horizontal="center" vertical="center" wrapText="1"/>
      <protection locked="0"/>
    </xf>
    <xf numFmtId="0" fontId="55" fillId="0" borderId="43" xfId="2858" applyNumberFormat="1" applyFont="1" applyFill="1" applyBorder="1" applyAlignment="1" applyProtection="1">
      <alignment horizontal="center" vertical="center" wrapText="1"/>
      <protection locked="0"/>
    </xf>
    <xf numFmtId="0" fontId="55" fillId="0" borderId="10" xfId="2858" applyNumberFormat="1" applyFont="1" applyFill="1" applyBorder="1" applyAlignment="1">
      <alignment horizontal="left"/>
    </xf>
    <xf numFmtId="0" fontId="55" fillId="0" borderId="54" xfId="2858" applyNumberFormat="1" applyFont="1" applyFill="1" applyBorder="1" applyAlignment="1">
      <alignment horizontal="left"/>
    </xf>
    <xf numFmtId="0" fontId="76" fillId="0" borderId="38" xfId="3976" applyFont="1" applyFill="1" applyBorder="1" applyAlignment="1">
      <alignment horizontal="center" vertical="center"/>
    </xf>
    <xf numFmtId="0" fontId="76" fillId="0" borderId="71" xfId="3976" applyFont="1" applyFill="1" applyBorder="1" applyAlignment="1">
      <alignment horizontal="center" vertical="center"/>
    </xf>
    <xf numFmtId="0" fontId="76" fillId="0" borderId="37" xfId="3976" applyFont="1" applyFill="1" applyBorder="1" applyAlignment="1">
      <alignment horizontal="left" vertical="center"/>
    </xf>
    <xf numFmtId="0" fontId="76" fillId="0" borderId="114" xfId="3976" applyFont="1" applyFill="1" applyBorder="1" applyAlignment="1">
      <alignment horizontal="left" vertical="center"/>
    </xf>
    <xf numFmtId="0" fontId="76" fillId="0" borderId="119" xfId="3976" applyFont="1" applyFill="1" applyBorder="1" applyAlignment="1">
      <alignment horizontal="center" vertical="center" wrapText="1"/>
    </xf>
    <xf numFmtId="0" fontId="55" fillId="0" borderId="115" xfId="2858" applyFont="1" applyFill="1" applyBorder="1" applyAlignment="1">
      <alignment horizontal="center" vertical="center" wrapText="1"/>
    </xf>
    <xf numFmtId="0" fontId="55" fillId="0" borderId="66" xfId="2858" applyFont="1" applyFill="1" applyBorder="1"/>
    <xf numFmtId="0" fontId="55" fillId="0" borderId="19" xfId="2858" applyFont="1" applyFill="1" applyBorder="1"/>
    <xf numFmtId="0" fontId="55" fillId="0" borderId="67" xfId="2858" applyNumberFormat="1" applyFont="1" applyFill="1" applyBorder="1" applyAlignment="1">
      <alignment horizontal="left"/>
    </xf>
    <xf numFmtId="0" fontId="55" fillId="0" borderId="67" xfId="2858" applyFont="1" applyFill="1" applyBorder="1"/>
    <xf numFmtId="0" fontId="101" fillId="0" borderId="67" xfId="2858" applyNumberFormat="1" applyFont="1" applyFill="1" applyBorder="1" applyAlignment="1">
      <alignment horizontal="left"/>
    </xf>
    <xf numFmtId="0" fontId="101" fillId="0" borderId="54" xfId="2858" applyNumberFormat="1" applyFont="1" applyFill="1" applyBorder="1" applyAlignment="1">
      <alignment horizontal="left"/>
    </xf>
    <xf numFmtId="0" fontId="76" fillId="0" borderId="64" xfId="3976" applyFont="1" applyFill="1" applyBorder="1" applyAlignment="1">
      <alignment horizontal="center" vertical="center"/>
    </xf>
    <xf numFmtId="0" fontId="76" fillId="0" borderId="23" xfId="3976" applyFont="1" applyFill="1" applyBorder="1" applyAlignment="1">
      <alignment horizontal="center" vertical="center"/>
    </xf>
    <xf numFmtId="0" fontId="55" fillId="0" borderId="67" xfId="2858" applyFont="1" applyFill="1" applyBorder="1" applyAlignment="1">
      <alignment horizontal="left" vertical="center" wrapText="1"/>
    </xf>
    <xf numFmtId="0" fontId="74" fillId="0" borderId="37" xfId="3976" applyFont="1" applyFill="1" applyBorder="1" applyAlignment="1">
      <alignment horizontal="center" wrapText="1"/>
    </xf>
    <xf numFmtId="0" fontId="74" fillId="0" borderId="27" xfId="3976" applyFont="1" applyFill="1" applyBorder="1" applyAlignment="1">
      <alignment horizontal="center" wrapText="1"/>
    </xf>
    <xf numFmtId="0" fontId="74" fillId="0" borderId="73" xfId="3976" applyFont="1" applyFill="1" applyBorder="1" applyAlignment="1">
      <alignment horizontal="center" wrapText="1"/>
    </xf>
    <xf numFmtId="0" fontId="74" fillId="0" borderId="35" xfId="3976" applyFont="1" applyFill="1" applyBorder="1" applyAlignment="1">
      <alignment horizontal="center" wrapText="1"/>
    </xf>
    <xf numFmtId="0" fontId="74" fillId="0" borderId="74" xfId="3976" applyFont="1" applyFill="1" applyBorder="1" applyAlignment="1">
      <alignment horizontal="center" wrapText="1"/>
    </xf>
    <xf numFmtId="0" fontId="74" fillId="0" borderId="72" xfId="3976" applyFont="1" applyFill="1" applyBorder="1" applyAlignment="1">
      <alignment horizontal="center" wrapText="1"/>
    </xf>
    <xf numFmtId="0" fontId="74" fillId="0" borderId="36" xfId="3976" applyFont="1" applyFill="1" applyBorder="1" applyAlignment="1">
      <alignment horizontal="center" wrapText="1"/>
    </xf>
    <xf numFmtId="0" fontId="74" fillId="0" borderId="22" xfId="3976" applyFont="1" applyFill="1" applyBorder="1" applyAlignment="1">
      <alignment horizontal="center" wrapText="1"/>
    </xf>
    <xf numFmtId="0" fontId="74" fillId="0" borderId="49" xfId="3976" applyFont="1" applyFill="1" applyBorder="1" applyAlignment="1">
      <alignment horizontal="center" wrapText="1"/>
    </xf>
    <xf numFmtId="0" fontId="76" fillId="0" borderId="62" xfId="3976" applyFont="1" applyFill="1" applyBorder="1" applyAlignment="1">
      <alignment horizontal="left" vertical="center"/>
    </xf>
    <xf numFmtId="0" fontId="76" fillId="0" borderId="20" xfId="3976" applyFont="1" applyFill="1" applyBorder="1" applyAlignment="1">
      <alignment horizontal="left" vertical="center"/>
    </xf>
    <xf numFmtId="167" fontId="55" fillId="0" borderId="36" xfId="2858" applyNumberFormat="1" applyFont="1" applyFill="1" applyBorder="1" applyAlignment="1">
      <alignment horizontal="center" vertical="center"/>
    </xf>
    <xf numFmtId="167" fontId="55" fillId="0" borderId="102" xfId="2858" applyNumberFormat="1" applyFont="1" applyFill="1" applyBorder="1" applyAlignment="1">
      <alignment horizontal="center" vertical="center"/>
    </xf>
    <xf numFmtId="0" fontId="55" fillId="0" borderId="50" xfId="2858" applyFont="1" applyFill="1" applyBorder="1"/>
    <xf numFmtId="166" fontId="55" fillId="0" borderId="68" xfId="2858" applyNumberFormat="1" applyFont="1" applyFill="1" applyBorder="1" applyAlignment="1">
      <alignment horizontal="center" vertical="center" wrapText="1"/>
    </xf>
    <xf numFmtId="166" fontId="55" fillId="0" borderId="22" xfId="2858" applyNumberFormat="1" applyFont="1" applyFill="1" applyBorder="1" applyAlignment="1">
      <alignment horizontal="center" vertical="center" wrapText="1"/>
    </xf>
    <xf numFmtId="166" fontId="55" fillId="0" borderId="21" xfId="2858" applyNumberFormat="1" applyFont="1" applyFill="1" applyBorder="1" applyAlignment="1">
      <alignment horizontal="center" vertical="center" wrapText="1"/>
    </xf>
    <xf numFmtId="0" fontId="74" fillId="0" borderId="36" xfId="3977" applyFont="1" applyFill="1" applyBorder="1" applyAlignment="1" applyProtection="1">
      <alignment horizontal="center" wrapText="1"/>
      <protection locked="0"/>
    </xf>
    <xf numFmtId="0" fontId="74" fillId="0" borderId="22" xfId="3977" applyFont="1" applyFill="1" applyBorder="1" applyAlignment="1" applyProtection="1">
      <alignment horizontal="center" wrapText="1"/>
      <protection locked="0"/>
    </xf>
    <xf numFmtId="0" fontId="74" fillId="0" borderId="49" xfId="3977" applyFont="1" applyFill="1" applyBorder="1" applyAlignment="1" applyProtection="1">
      <alignment horizontal="center" wrapText="1"/>
      <protection locked="0"/>
    </xf>
    <xf numFmtId="0" fontId="52" fillId="0" borderId="62" xfId="2858" applyFont="1" applyFill="1" applyBorder="1" applyAlignment="1">
      <alignment horizontal="center" vertical="center" wrapText="1"/>
    </xf>
    <xf numFmtId="0" fontId="52" fillId="0" borderId="63" xfId="2858" applyFont="1" applyFill="1" applyBorder="1" applyAlignment="1">
      <alignment horizontal="center" vertical="center" wrapText="1"/>
    </xf>
    <xf numFmtId="0" fontId="52" fillId="0" borderId="69" xfId="2858" applyFont="1" applyFill="1" applyBorder="1" applyAlignment="1">
      <alignment horizontal="center" vertical="center" wrapText="1"/>
    </xf>
    <xf numFmtId="0" fontId="52" fillId="0" borderId="20" xfId="2858" applyFont="1" applyFill="1" applyBorder="1" applyAlignment="1">
      <alignment horizontal="center" vertical="center" wrapText="1"/>
    </xf>
    <xf numFmtId="0" fontId="52" fillId="0" borderId="60" xfId="2858" applyFont="1" applyFill="1" applyBorder="1" applyAlignment="1">
      <alignment horizontal="center" vertical="center" wrapText="1"/>
    </xf>
    <xf numFmtId="0" fontId="52" fillId="0" borderId="71" xfId="2858" applyFont="1" applyFill="1" applyBorder="1" applyAlignment="1">
      <alignment horizontal="center" vertical="center" wrapText="1"/>
    </xf>
    <xf numFmtId="0" fontId="74" fillId="0" borderId="0" xfId="3976" applyFont="1" applyFill="1" applyAlignment="1">
      <alignment horizontal="center" vertical="center"/>
    </xf>
    <xf numFmtId="0" fontId="74" fillId="0" borderId="62" xfId="3976" applyFont="1" applyFill="1" applyBorder="1" applyAlignment="1">
      <alignment horizontal="center" vertical="center" wrapText="1"/>
    </xf>
    <xf numFmtId="0" fontId="74" fillId="0" borderId="27" xfId="3976" applyFont="1" applyFill="1" applyBorder="1" applyAlignment="1">
      <alignment horizontal="center" vertical="center" wrapText="1"/>
    </xf>
    <xf numFmtId="0" fontId="74" fillId="0" borderId="73" xfId="3976" applyFont="1" applyFill="1" applyBorder="1" applyAlignment="1">
      <alignment horizontal="center" vertical="center" wrapText="1"/>
    </xf>
    <xf numFmtId="0" fontId="74" fillId="0" borderId="53" xfId="3976" applyFont="1" applyFill="1" applyBorder="1" applyAlignment="1">
      <alignment horizontal="center" vertical="center" wrapText="1"/>
    </xf>
    <xf numFmtId="0" fontId="74" fillId="0" borderId="63" xfId="3976" applyFont="1" applyFill="1" applyBorder="1" applyAlignment="1">
      <alignment horizontal="center" vertical="center" wrapText="1"/>
    </xf>
    <xf numFmtId="0" fontId="74" fillId="0" borderId="69" xfId="3976" applyFont="1" applyFill="1" applyBorder="1" applyAlignment="1">
      <alignment horizontal="center" vertical="center" wrapText="1"/>
    </xf>
    <xf numFmtId="0" fontId="74" fillId="0" borderId="33" xfId="3976" applyFont="1" applyFill="1" applyBorder="1" applyAlignment="1">
      <alignment horizontal="center" vertical="center" wrapText="1"/>
    </xf>
    <xf numFmtId="0" fontId="74" fillId="0" borderId="60" xfId="3976" applyFont="1" applyFill="1" applyBorder="1" applyAlignment="1">
      <alignment horizontal="center" vertical="center" wrapText="1"/>
    </xf>
    <xf numFmtId="0" fontId="74" fillId="0" borderId="71" xfId="3976" applyFont="1" applyFill="1" applyBorder="1" applyAlignment="1">
      <alignment horizontal="center" vertical="center" wrapText="1"/>
    </xf>
    <xf numFmtId="0" fontId="52" fillId="0" borderId="62" xfId="2858" applyFont="1" applyFill="1" applyBorder="1" applyAlignment="1">
      <alignment horizontal="center" vertical="center"/>
    </xf>
    <xf numFmtId="0" fontId="52" fillId="0" borderId="63" xfId="2858" applyFont="1" applyFill="1" applyBorder="1" applyAlignment="1">
      <alignment horizontal="center" vertical="center"/>
    </xf>
    <xf numFmtId="0" fontId="52" fillId="0" borderId="69" xfId="2858" applyFont="1" applyFill="1" applyBorder="1" applyAlignment="1">
      <alignment horizontal="center" vertical="center"/>
    </xf>
    <xf numFmtId="0" fontId="52" fillId="0" borderId="20" xfId="2858" applyFont="1" applyFill="1" applyBorder="1" applyAlignment="1">
      <alignment horizontal="center" vertical="center"/>
    </xf>
    <xf numFmtId="0" fontId="52" fillId="0" borderId="60" xfId="2858" applyFont="1" applyFill="1" applyBorder="1" applyAlignment="1">
      <alignment horizontal="center" vertical="center"/>
    </xf>
    <xf numFmtId="0" fontId="52" fillId="0" borderId="71" xfId="2858" applyFont="1" applyFill="1" applyBorder="1" applyAlignment="1">
      <alignment horizontal="center" vertical="center"/>
    </xf>
    <xf numFmtId="0" fontId="52" fillId="0" borderId="10" xfId="2858" applyNumberFormat="1" applyFont="1" applyFill="1" applyBorder="1" applyAlignment="1" applyProtection="1">
      <alignment horizontal="center" wrapText="1"/>
      <protection locked="0"/>
    </xf>
    <xf numFmtId="0" fontId="52" fillId="0" borderId="40" xfId="2858" applyNumberFormat="1" applyFont="1" applyFill="1" applyBorder="1" applyAlignment="1" applyProtection="1">
      <alignment horizontal="center" wrapText="1"/>
      <protection locked="0"/>
    </xf>
    <xf numFmtId="0" fontId="74" fillId="0" borderId="39" xfId="3977" applyFont="1" applyFill="1" applyBorder="1" applyAlignment="1" applyProtection="1">
      <alignment horizontal="center" wrapText="1"/>
      <protection locked="0"/>
    </xf>
    <xf numFmtId="0" fontId="74" fillId="0" borderId="42" xfId="3977" applyFont="1" applyFill="1" applyBorder="1" applyAlignment="1" applyProtection="1">
      <alignment horizontal="center" wrapText="1"/>
      <protection locked="0"/>
    </xf>
    <xf numFmtId="0" fontId="74" fillId="0" borderId="61" xfId="3977" applyFont="1" applyFill="1" applyBorder="1" applyAlignment="1" applyProtection="1">
      <alignment horizontal="center" wrapText="1"/>
      <protection locked="0"/>
    </xf>
    <xf numFmtId="0" fontId="74" fillId="0" borderId="10" xfId="3977" applyFont="1" applyFill="1" applyBorder="1" applyAlignment="1" applyProtection="1">
      <alignment horizontal="center" wrapText="1"/>
      <protection locked="0"/>
    </xf>
    <xf numFmtId="0" fontId="74" fillId="0" borderId="40" xfId="3977" applyFont="1" applyFill="1" applyBorder="1" applyAlignment="1" applyProtection="1">
      <alignment horizontal="center" wrapText="1"/>
      <protection locked="0"/>
    </xf>
    <xf numFmtId="0" fontId="74" fillId="0" borderId="43" xfId="3977" applyFont="1" applyFill="1" applyBorder="1" applyAlignment="1" applyProtection="1">
      <alignment horizontal="center" wrapText="1"/>
      <protection locked="0"/>
    </xf>
    <xf numFmtId="0" fontId="74" fillId="0" borderId="39" xfId="3976" applyFont="1" applyFill="1" applyBorder="1" applyAlignment="1" applyProtection="1">
      <alignment horizontal="center" wrapText="1"/>
      <protection locked="0"/>
    </xf>
    <xf numFmtId="0" fontId="74" fillId="0" borderId="42" xfId="3976" applyFont="1" applyFill="1" applyBorder="1" applyAlignment="1" applyProtection="1">
      <alignment horizontal="center" wrapText="1"/>
      <protection locked="0"/>
    </xf>
    <xf numFmtId="0" fontId="74" fillId="0" borderId="61" xfId="3976" applyFont="1" applyFill="1" applyBorder="1" applyAlignment="1" applyProtection="1">
      <alignment horizontal="center" wrapText="1"/>
      <protection locked="0"/>
    </xf>
    <xf numFmtId="0" fontId="52" fillId="0" borderId="35" xfId="2858" applyFont="1" applyFill="1" applyBorder="1" applyAlignment="1">
      <alignment horizontal="center" wrapText="1"/>
    </xf>
    <xf numFmtId="0" fontId="52" fillId="0" borderId="74" xfId="2858" applyFont="1" applyFill="1" applyBorder="1" applyAlignment="1">
      <alignment horizontal="center" wrapText="1"/>
    </xf>
    <xf numFmtId="0" fontId="52" fillId="0" borderId="72" xfId="2858" applyFont="1" applyFill="1" applyBorder="1" applyAlignment="1">
      <alignment horizontal="center" wrapText="1"/>
    </xf>
    <xf numFmtId="0" fontId="52" fillId="0" borderId="10" xfId="2858" applyFont="1" applyFill="1" applyBorder="1" applyAlignment="1">
      <alignment horizontal="center" wrapText="1"/>
    </xf>
    <xf numFmtId="0" fontId="52" fillId="0" borderId="40" xfId="2858" applyFont="1" applyFill="1" applyBorder="1" applyAlignment="1">
      <alignment horizontal="center" wrapText="1"/>
    </xf>
    <xf numFmtId="0" fontId="52" fillId="0" borderId="43" xfId="2858" applyFont="1" applyFill="1" applyBorder="1" applyAlignment="1">
      <alignment horizontal="center" wrapText="1"/>
    </xf>
    <xf numFmtId="0" fontId="74" fillId="0" borderId="10" xfId="3976" applyFont="1" applyFill="1" applyBorder="1" applyAlignment="1">
      <alignment horizontal="center" wrapText="1"/>
    </xf>
    <xf numFmtId="0" fontId="74" fillId="0" borderId="40" xfId="3976" applyFont="1" applyFill="1" applyBorder="1" applyAlignment="1">
      <alignment horizontal="center" wrapText="1"/>
    </xf>
    <xf numFmtId="0" fontId="74" fillId="0" borderId="43" xfId="3976" applyFont="1" applyFill="1" applyBorder="1" applyAlignment="1">
      <alignment horizontal="center" wrapText="1"/>
    </xf>
    <xf numFmtId="0" fontId="55" fillId="0" borderId="0" xfId="2858" applyFont="1" applyFill="1"/>
    <xf numFmtId="0" fontId="55" fillId="0" borderId="62" xfId="2858" applyNumberFormat="1" applyFont="1" applyFill="1" applyBorder="1" applyAlignment="1" applyProtection="1">
      <alignment horizontal="center" vertical="center" wrapText="1"/>
      <protection locked="0"/>
    </xf>
    <xf numFmtId="0" fontId="55" fillId="0" borderId="73" xfId="2858" applyNumberFormat="1" applyFont="1" applyFill="1" applyBorder="1" applyAlignment="1" applyProtection="1">
      <alignment horizontal="center" vertical="center" wrapText="1"/>
      <protection locked="0"/>
    </xf>
    <xf numFmtId="0" fontId="52" fillId="0" borderId="40" xfId="2858" applyNumberFormat="1" applyFont="1" applyFill="1" applyBorder="1" applyAlignment="1" applyProtection="1">
      <alignment horizontal="center" vertical="center" wrapText="1"/>
      <protection locked="0"/>
    </xf>
    <xf numFmtId="0" fontId="52" fillId="0" borderId="43" xfId="2858" applyNumberFormat="1" applyFont="1" applyFill="1" applyBorder="1" applyAlignment="1" applyProtection="1">
      <alignment horizontal="center" vertical="center" wrapText="1"/>
      <protection locked="0"/>
    </xf>
    <xf numFmtId="0" fontId="55" fillId="0" borderId="67" xfId="2858" applyNumberFormat="1" applyFont="1" applyFill="1" applyBorder="1" applyAlignment="1">
      <alignment horizontal="left" vertical="center" wrapText="1"/>
    </xf>
    <xf numFmtId="0" fontId="55" fillId="0" borderId="54" xfId="2858" applyNumberFormat="1" applyFont="1" applyFill="1" applyBorder="1" applyAlignment="1">
      <alignment horizontal="left" vertical="center" wrapText="1"/>
    </xf>
    <xf numFmtId="14" fontId="76" fillId="0" borderId="67" xfId="3976" applyNumberFormat="1" applyFont="1" applyFill="1" applyBorder="1" applyAlignment="1">
      <alignment horizontal="left" vertical="top" wrapText="1"/>
    </xf>
    <xf numFmtId="14" fontId="76" fillId="0" borderId="54" xfId="3976" applyNumberFormat="1" applyFont="1" applyFill="1" applyBorder="1" applyAlignment="1">
      <alignment horizontal="left" vertical="top" wrapText="1"/>
    </xf>
    <xf numFmtId="0" fontId="76" fillId="0" borderId="17" xfId="3976" applyFont="1" applyFill="1" applyBorder="1" applyAlignment="1">
      <alignment horizontal="center" vertical="center" wrapText="1"/>
    </xf>
    <xf numFmtId="0" fontId="76" fillId="0" borderId="18" xfId="3976" applyFont="1" applyFill="1" applyBorder="1" applyAlignment="1">
      <alignment horizontal="center" vertical="center" wrapText="1"/>
    </xf>
    <xf numFmtId="0" fontId="76" fillId="0" borderId="67" xfId="2660" applyNumberFormat="1" applyFont="1" applyFill="1" applyBorder="1" applyAlignment="1">
      <alignment horizontal="center" vertical="center"/>
    </xf>
    <xf numFmtId="0" fontId="76" fillId="0" borderId="40" xfId="2660" applyNumberFormat="1" applyFont="1" applyFill="1" applyBorder="1" applyAlignment="1">
      <alignment horizontal="center" vertical="center"/>
    </xf>
    <xf numFmtId="0" fontId="76" fillId="0" borderId="54" xfId="2660" applyNumberFormat="1" applyFont="1" applyFill="1" applyBorder="1" applyAlignment="1">
      <alignment horizontal="center" vertical="center"/>
    </xf>
    <xf numFmtId="0" fontId="55" fillId="0" borderId="0" xfId="2858" applyFont="1" applyFill="1" applyAlignment="1">
      <alignment wrapText="1"/>
    </xf>
    <xf numFmtId="0" fontId="55" fillId="0" borderId="0" xfId="2858" applyFont="1" applyFill="1" applyAlignment="1"/>
    <xf numFmtId="0" fontId="55" fillId="0" borderId="0" xfId="2858" applyFont="1" applyFill="1" applyAlignment="1">
      <alignment horizontal="left"/>
    </xf>
    <xf numFmtId="0" fontId="74" fillId="0" borderId="0" xfId="3976" applyFont="1" applyFill="1" applyAlignment="1">
      <alignment horizontal="center"/>
    </xf>
    <xf numFmtId="0" fontId="52" fillId="0" borderId="66" xfId="2858" applyNumberFormat="1" applyFont="1" applyFill="1" applyBorder="1" applyAlignment="1" applyProtection="1">
      <alignment horizontal="center" wrapText="1"/>
      <protection locked="0"/>
    </xf>
    <xf numFmtId="0" fontId="52" fillId="0" borderId="48" xfId="2858" applyNumberFormat="1" applyFont="1" applyFill="1" applyBorder="1" applyAlignment="1" applyProtection="1">
      <alignment horizontal="center" wrapText="1"/>
      <protection locked="0"/>
    </xf>
    <xf numFmtId="0" fontId="52" fillId="0" borderId="53" xfId="2858" applyFont="1" applyFill="1" applyBorder="1" applyAlignment="1">
      <alignment horizontal="center" wrapText="1"/>
    </xf>
    <xf numFmtId="0" fontId="52" fillId="0" borderId="61" xfId="2858" applyFont="1" applyFill="1" applyBorder="1" applyAlignment="1">
      <alignment horizontal="center" wrapText="1"/>
    </xf>
    <xf numFmtId="0" fontId="52" fillId="0" borderId="31" xfId="2858" applyFont="1" applyFill="1" applyBorder="1" applyAlignment="1">
      <alignment horizontal="center"/>
    </xf>
    <xf numFmtId="0" fontId="52" fillId="0" borderId="46" xfId="2858" applyFont="1" applyFill="1" applyBorder="1" applyAlignment="1">
      <alignment horizontal="center"/>
    </xf>
    <xf numFmtId="0" fontId="52" fillId="0" borderId="47" xfId="2858" applyFont="1" applyFill="1" applyBorder="1" applyAlignment="1">
      <alignment horizontal="center"/>
    </xf>
    <xf numFmtId="0" fontId="52" fillId="0" borderId="67" xfId="2858" applyFont="1" applyFill="1" applyBorder="1" applyAlignment="1">
      <alignment horizontal="center" wrapText="1"/>
    </xf>
    <xf numFmtId="0" fontId="74" fillId="0" borderId="53" xfId="3976" applyFont="1" applyFill="1" applyBorder="1" applyAlignment="1">
      <alignment horizontal="center" wrapText="1"/>
    </xf>
    <xf numFmtId="0" fontId="74" fillId="0" borderId="64" xfId="3976" applyFont="1" applyFill="1" applyBorder="1" applyAlignment="1">
      <alignment horizontal="center" wrapText="1"/>
    </xf>
    <xf numFmtId="0" fontId="51" fillId="0" borderId="69" xfId="2858" applyFill="1" applyBorder="1"/>
    <xf numFmtId="0" fontId="51" fillId="0" borderId="61" xfId="2858" applyFill="1" applyBorder="1"/>
    <xf numFmtId="0" fontId="51" fillId="0" borderId="70" xfId="2858" applyFill="1" applyBorder="1"/>
    <xf numFmtId="0" fontId="74" fillId="0" borderId="58" xfId="3976" applyFont="1" applyFill="1" applyBorder="1" applyAlignment="1">
      <alignment horizontal="center" wrapText="1"/>
    </xf>
    <xf numFmtId="0" fontId="74" fillId="0" borderId="46" xfId="3976" applyFont="1" applyFill="1" applyBorder="1" applyAlignment="1">
      <alignment horizontal="center" wrapText="1"/>
    </xf>
    <xf numFmtId="0" fontId="52" fillId="0" borderId="89" xfId="2858" applyFont="1" applyFill="1" applyBorder="1" applyAlignment="1">
      <alignment horizontal="center" vertical="center" wrapText="1"/>
    </xf>
    <xf numFmtId="0" fontId="52" fillId="0" borderId="90" xfId="2858" applyFont="1" applyFill="1" applyBorder="1" applyAlignment="1">
      <alignment horizontal="center" vertical="center" wrapText="1"/>
    </xf>
    <xf numFmtId="0" fontId="52" fillId="0" borderId="91" xfId="2858" applyFont="1" applyFill="1" applyBorder="1" applyAlignment="1">
      <alignment horizontal="center" vertical="center" wrapText="1"/>
    </xf>
    <xf numFmtId="0" fontId="52" fillId="0" borderId="34" xfId="2858" applyFont="1" applyFill="1" applyBorder="1" applyAlignment="1">
      <alignment horizontal="center"/>
    </xf>
    <xf numFmtId="0" fontId="52" fillId="0" borderId="56" xfId="2858" applyFont="1" applyFill="1" applyBorder="1" applyAlignment="1">
      <alignment horizontal="center"/>
    </xf>
    <xf numFmtId="0" fontId="74" fillId="0" borderId="28" xfId="3976" applyFont="1" applyFill="1" applyBorder="1" applyAlignment="1">
      <alignment horizontal="center" wrapText="1"/>
    </xf>
    <xf numFmtId="0" fontId="74" fillId="0" borderId="56" xfId="3976" applyFont="1" applyFill="1" applyBorder="1" applyAlignment="1">
      <alignment horizontal="center" wrapText="1"/>
    </xf>
    <xf numFmtId="0" fontId="74" fillId="0" borderId="34" xfId="3976" applyFont="1" applyFill="1" applyBorder="1" applyAlignment="1">
      <alignment horizontal="center" wrapText="1"/>
    </xf>
    <xf numFmtId="0" fontId="74" fillId="0" borderId="30" xfId="3976" applyFont="1" applyFill="1" applyBorder="1" applyAlignment="1">
      <alignment horizontal="center" wrapText="1"/>
    </xf>
    <xf numFmtId="0" fontId="55" fillId="0" borderId="12" xfId="2858" applyFont="1" applyFill="1" applyBorder="1" applyAlignment="1">
      <alignment vertical="center" wrapText="1"/>
    </xf>
    <xf numFmtId="0" fontId="55" fillId="0" borderId="12" xfId="2858" applyFont="1" applyFill="1" applyBorder="1" applyAlignment="1">
      <alignment vertical="center"/>
    </xf>
    <xf numFmtId="0" fontId="55" fillId="0" borderId="12" xfId="2858" applyFont="1" applyFill="1" applyBorder="1" applyAlignment="1">
      <alignment horizontal="center" vertical="center"/>
    </xf>
    <xf numFmtId="0" fontId="55" fillId="0" borderId="12" xfId="2858" applyFont="1" applyFill="1" applyBorder="1" applyAlignment="1">
      <alignment horizontal="center" vertical="center" wrapText="1"/>
    </xf>
    <xf numFmtId="0" fontId="76" fillId="0" borderId="12" xfId="3976" applyFont="1" applyFill="1" applyBorder="1" applyAlignment="1">
      <alignment horizontal="center" vertical="center" wrapText="1"/>
    </xf>
    <xf numFmtId="0" fontId="76" fillId="0" borderId="13" xfId="3976" applyFont="1" applyFill="1" applyBorder="1" applyAlignment="1">
      <alignment horizontal="center" vertical="center" wrapText="1"/>
    </xf>
    <xf numFmtId="14" fontId="76" fillId="0" borderId="47" xfId="3976" applyNumberFormat="1" applyFont="1" applyFill="1" applyBorder="1" applyAlignment="1">
      <alignment horizontal="center" vertical="center" wrapText="1"/>
    </xf>
    <xf numFmtId="14" fontId="76" fillId="0" borderId="18" xfId="3976" applyNumberFormat="1" applyFont="1" applyFill="1" applyBorder="1" applyAlignment="1">
      <alignment horizontal="center" vertical="center" wrapText="1"/>
    </xf>
    <xf numFmtId="1" fontId="77" fillId="0" borderId="12" xfId="3976" applyNumberFormat="1" applyFont="1" applyFill="1" applyBorder="1" applyAlignment="1">
      <alignment horizontal="center" vertical="center" wrapText="1"/>
    </xf>
    <xf numFmtId="1" fontId="77" fillId="0" borderId="15" xfId="3976" applyNumberFormat="1" applyFont="1" applyFill="1" applyBorder="1" applyAlignment="1">
      <alignment horizontal="center" vertical="center" wrapText="1"/>
    </xf>
    <xf numFmtId="0" fontId="52" fillId="0" borderId="0" xfId="2858" applyFont="1" applyFill="1" applyBorder="1" applyAlignment="1">
      <alignment horizontal="center" wrapText="1"/>
    </xf>
    <xf numFmtId="42" fontId="52" fillId="0" borderId="0" xfId="2858" applyNumberFormat="1" applyFont="1" applyFill="1" applyBorder="1" applyAlignment="1">
      <alignment horizontal="left"/>
    </xf>
    <xf numFmtId="42" fontId="52" fillId="0" borderId="87" xfId="2858" applyNumberFormat="1" applyFont="1" applyFill="1" applyBorder="1"/>
    <xf numFmtId="0" fontId="52" fillId="0" borderId="0" xfId="2858" applyFont="1" applyFill="1" applyBorder="1" applyAlignment="1">
      <alignment horizontal="center"/>
    </xf>
    <xf numFmtId="42" fontId="52" fillId="0" borderId="87" xfId="2858" applyNumberFormat="1" applyFont="1" applyFill="1" applyBorder="1" applyAlignment="1"/>
    <xf numFmtId="0" fontId="52" fillId="0" borderId="0" xfId="2858" applyFont="1" applyFill="1" applyAlignment="1">
      <alignment horizontal="center"/>
    </xf>
    <xf numFmtId="167" fontId="76" fillId="0" borderId="36" xfId="2660" quotePrefix="1" applyNumberFormat="1" applyFont="1" applyFill="1" applyBorder="1" applyAlignment="1">
      <alignment horizontal="center" vertical="center"/>
    </xf>
    <xf numFmtId="167" fontId="76" fillId="0" borderId="21" xfId="2660" quotePrefix="1" applyNumberFormat="1" applyFont="1" applyFill="1" applyBorder="1" applyAlignment="1">
      <alignment horizontal="center" vertical="center"/>
    </xf>
    <xf numFmtId="0" fontId="55" fillId="0" borderId="38" xfId="2858" applyFont="1" applyFill="1" applyBorder="1" applyAlignment="1">
      <alignment horizontal="center" vertical="center"/>
    </xf>
    <xf numFmtId="0" fontId="55" fillId="0" borderId="29" xfId="2858" applyFont="1" applyFill="1" applyBorder="1" applyAlignment="1">
      <alignment horizontal="center" vertical="center"/>
    </xf>
    <xf numFmtId="0" fontId="55" fillId="0" borderId="71" xfId="2858" applyFont="1" applyFill="1" applyBorder="1" applyAlignment="1">
      <alignment horizontal="center" vertical="center"/>
    </xf>
    <xf numFmtId="0" fontId="76" fillId="0" borderId="38" xfId="3976" applyFont="1" applyFill="1" applyBorder="1" applyAlignment="1">
      <alignment horizontal="center" vertical="top" wrapText="1"/>
    </xf>
    <xf numFmtId="0" fontId="76" fillId="0" borderId="29" xfId="3976" applyFont="1" applyFill="1" applyBorder="1" applyAlignment="1">
      <alignment horizontal="center" vertical="top" wrapText="1"/>
    </xf>
    <xf numFmtId="0" fontId="76" fillId="0" borderId="71" xfId="3976" applyFont="1" applyFill="1" applyBorder="1" applyAlignment="1">
      <alignment horizontal="center" vertical="top" wrapText="1"/>
    </xf>
    <xf numFmtId="0" fontId="76" fillId="0" borderId="20" xfId="3976" applyFont="1" applyFill="1" applyBorder="1" applyAlignment="1">
      <alignment horizontal="left" vertical="center" wrapText="1"/>
    </xf>
    <xf numFmtId="0" fontId="76" fillId="0" borderId="23" xfId="3976" applyFont="1" applyFill="1" applyBorder="1" applyAlignment="1">
      <alignment horizontal="center" vertical="center" wrapText="1"/>
    </xf>
    <xf numFmtId="0" fontId="55" fillId="0" borderId="10" xfId="2858" quotePrefix="1" applyFont="1" applyFill="1" applyBorder="1" applyAlignment="1">
      <alignment horizontal="center" vertical="center" wrapText="1"/>
    </xf>
    <xf numFmtId="0" fontId="55" fillId="0" borderId="40" xfId="2858" quotePrefix="1" applyFont="1" applyFill="1" applyBorder="1" applyAlignment="1">
      <alignment horizontal="center" vertical="center" wrapText="1"/>
    </xf>
    <xf numFmtId="0" fontId="55" fillId="0" borderId="54" xfId="2858" quotePrefix="1" applyFont="1" applyFill="1" applyBorder="1" applyAlignment="1">
      <alignment horizontal="center" vertical="center" wrapText="1"/>
    </xf>
    <xf numFmtId="0" fontId="52" fillId="0" borderId="0" xfId="2858" applyFont="1" applyFill="1" applyBorder="1" applyAlignment="1">
      <alignment horizontal="right" wrapText="1"/>
    </xf>
    <xf numFmtId="42" fontId="52" fillId="0" borderId="87" xfId="2858" applyNumberFormat="1" applyFont="1" applyFill="1" applyBorder="1" applyAlignment="1">
      <alignment horizontal="center" wrapText="1"/>
    </xf>
    <xf numFmtId="0" fontId="52" fillId="0" borderId="87" xfId="2858" applyFont="1" applyFill="1" applyBorder="1" applyAlignment="1">
      <alignment horizontal="center" wrapText="1"/>
    </xf>
    <xf numFmtId="44" fontId="55" fillId="0" borderId="61" xfId="2858" applyNumberFormat="1" applyFont="1" applyFill="1" applyBorder="1" applyAlignment="1">
      <alignment horizontal="center" vertical="center" wrapText="1"/>
    </xf>
    <xf numFmtId="44" fontId="55" fillId="0" borderId="70" xfId="2858" applyNumberFormat="1" applyFont="1" applyFill="1" applyBorder="1" applyAlignment="1">
      <alignment horizontal="center" vertical="center" wrapText="1"/>
    </xf>
    <xf numFmtId="44" fontId="55" fillId="0" borderId="32" xfId="2858" applyNumberFormat="1" applyFont="1" applyFill="1" applyBorder="1" applyAlignment="1">
      <alignment horizontal="center" vertical="center" wrapText="1"/>
    </xf>
    <xf numFmtId="44" fontId="55" fillId="0" borderId="26" xfId="2858" applyNumberFormat="1" applyFont="1" applyFill="1" applyBorder="1" applyAlignment="1">
      <alignment horizontal="center" vertical="center" wrapText="1"/>
    </xf>
    <xf numFmtId="0" fontId="52" fillId="0" borderId="63" xfId="2858" applyFont="1" applyFill="1" applyBorder="1" applyAlignment="1">
      <alignment horizontal="center" wrapText="1"/>
    </xf>
    <xf numFmtId="0" fontId="52" fillId="0" borderId="88" xfId="2858" applyFont="1" applyFill="1" applyBorder="1" applyAlignment="1">
      <alignment horizontal="center" wrapText="1"/>
    </xf>
    <xf numFmtId="42" fontId="55" fillId="0" borderId="31" xfId="2858" applyNumberFormat="1" applyFont="1" applyFill="1" applyBorder="1" applyAlignment="1">
      <alignment vertical="center" wrapText="1"/>
    </xf>
    <xf numFmtId="42" fontId="55" fillId="0" borderId="59" xfId="2858" applyNumberFormat="1" applyFont="1" applyFill="1" applyBorder="1" applyAlignment="1">
      <alignment vertical="center" wrapText="1"/>
    </xf>
    <xf numFmtId="0" fontId="55" fillId="0" borderId="39" xfId="2858" applyFont="1" applyFill="1" applyBorder="1" applyAlignment="1">
      <alignment vertical="center" wrapText="1"/>
    </xf>
    <xf numFmtId="0" fontId="55" fillId="0" borderId="38" xfId="2858" applyFont="1" applyFill="1" applyBorder="1" applyAlignment="1">
      <alignment vertical="center" wrapText="1"/>
    </xf>
    <xf numFmtId="0" fontId="52" fillId="0" borderId="36" xfId="2858" applyFont="1" applyFill="1" applyBorder="1" applyAlignment="1">
      <alignment horizontal="center" wrapText="1"/>
    </xf>
    <xf numFmtId="0" fontId="52" fillId="0" borderId="69" xfId="2858" applyFont="1" applyFill="1" applyBorder="1" applyAlignment="1">
      <alignment horizontal="center" wrapText="1"/>
    </xf>
    <xf numFmtId="0" fontId="52" fillId="0" borderId="70" xfId="2858" applyFont="1" applyFill="1" applyBorder="1" applyAlignment="1">
      <alignment horizontal="center" wrapText="1"/>
    </xf>
    <xf numFmtId="0" fontId="52" fillId="0" borderId="66" xfId="2858" applyFont="1" applyFill="1" applyBorder="1" applyAlignment="1">
      <alignment horizontal="center" wrapText="1"/>
    </xf>
    <xf numFmtId="0" fontId="52" fillId="0" borderId="52" xfId="2858" applyFont="1" applyFill="1" applyBorder="1" applyAlignment="1">
      <alignment horizontal="center" wrapText="1"/>
    </xf>
    <xf numFmtId="0" fontId="52" fillId="0" borderId="48" xfId="2858" applyFont="1" applyFill="1" applyBorder="1" applyAlignment="1">
      <alignment horizontal="center" wrapText="1"/>
    </xf>
    <xf numFmtId="0" fontId="55" fillId="0" borderId="67" xfId="2858" applyFont="1" applyFill="1" applyBorder="1" applyAlignment="1">
      <alignment horizontal="center" vertical="center" wrapText="1"/>
    </xf>
    <xf numFmtId="0" fontId="52" fillId="0" borderId="0" xfId="2858" applyFont="1" applyFill="1" applyAlignment="1">
      <alignment horizontal="center" wrapText="1"/>
    </xf>
    <xf numFmtId="0" fontId="52" fillId="0" borderId="24" xfId="2858" applyFont="1" applyFill="1" applyBorder="1" applyAlignment="1">
      <alignment horizontal="center" wrapText="1"/>
    </xf>
    <xf numFmtId="0" fontId="52" fillId="0" borderId="47" xfId="2858" applyFont="1" applyFill="1" applyBorder="1" applyAlignment="1">
      <alignment horizontal="center" wrapText="1"/>
    </xf>
    <xf numFmtId="0" fontId="52" fillId="0" borderId="56" xfId="2858" applyFont="1" applyFill="1" applyBorder="1" applyAlignment="1">
      <alignment horizontal="center" wrapText="1"/>
    </xf>
    <xf numFmtId="0" fontId="52" fillId="0" borderId="25" xfId="2858" applyFont="1" applyFill="1" applyBorder="1" applyAlignment="1">
      <alignment horizontal="center" wrapText="1"/>
    </xf>
    <xf numFmtId="0" fontId="52" fillId="0" borderId="55" xfId="2858" applyFont="1" applyFill="1" applyBorder="1" applyAlignment="1">
      <alignment horizontal="center" wrapText="1"/>
    </xf>
    <xf numFmtId="0" fontId="52" fillId="0" borderId="89" xfId="2858" applyFont="1" applyFill="1" applyBorder="1" applyAlignment="1">
      <alignment horizontal="center" wrapText="1"/>
    </xf>
    <xf numFmtId="0" fontId="52" fillId="0" borderId="90" xfId="2858" applyFont="1" applyFill="1" applyBorder="1" applyAlignment="1">
      <alignment horizontal="center" wrapText="1"/>
    </xf>
    <xf numFmtId="0" fontId="52" fillId="0" borderId="91" xfId="2858" applyFont="1" applyFill="1" applyBorder="1" applyAlignment="1">
      <alignment horizontal="center" wrapText="1"/>
    </xf>
    <xf numFmtId="0" fontId="52" fillId="0" borderId="50" xfId="2858" applyFont="1" applyFill="1" applyBorder="1" applyAlignment="1">
      <alignment horizontal="center" wrapText="1"/>
    </xf>
    <xf numFmtId="0" fontId="55" fillId="0" borderId="0" xfId="2858" applyFont="1" applyFill="1" applyAlignment="1">
      <alignment horizontal="center" wrapText="1"/>
    </xf>
    <xf numFmtId="0" fontId="52" fillId="0" borderId="92" xfId="2858" applyFont="1" applyFill="1" applyBorder="1" applyAlignment="1">
      <alignment horizontal="center" wrapText="1"/>
    </xf>
    <xf numFmtId="0" fontId="52" fillId="0" borderId="94" xfId="2858" applyFont="1" applyFill="1" applyBorder="1" applyAlignment="1">
      <alignment horizontal="center" wrapText="1"/>
    </xf>
    <xf numFmtId="0" fontId="52" fillId="0" borderId="93" xfId="2858" applyFont="1" applyFill="1" applyBorder="1" applyAlignment="1">
      <alignment horizontal="center" wrapText="1"/>
    </xf>
    <xf numFmtId="0" fontId="52" fillId="0" borderId="95" xfId="2858" applyFont="1" applyFill="1" applyBorder="1" applyAlignment="1">
      <alignment horizontal="center" wrapText="1"/>
    </xf>
    <xf numFmtId="14" fontId="55" fillId="0" borderId="10" xfId="2858" applyNumberFormat="1" applyFont="1" applyFill="1" applyBorder="1" applyAlignment="1">
      <alignment horizontal="center" vertical="center" wrapText="1"/>
    </xf>
    <xf numFmtId="14" fontId="55" fillId="0" borderId="54" xfId="2858" applyNumberFormat="1" applyFont="1" applyFill="1" applyBorder="1" applyAlignment="1">
      <alignment horizontal="center" vertical="center" wrapText="1"/>
    </xf>
    <xf numFmtId="0" fontId="55" fillId="0" borderId="50" xfId="2858" applyFont="1" applyFill="1" applyBorder="1" applyAlignment="1">
      <alignment horizontal="center" vertical="center" wrapText="1"/>
    </xf>
    <xf numFmtId="0" fontId="55" fillId="0" borderId="19" xfId="2858" applyFont="1" applyFill="1" applyBorder="1" applyAlignment="1">
      <alignment horizontal="center" vertical="center" wrapText="1"/>
    </xf>
    <xf numFmtId="42" fontId="55" fillId="0" borderId="39" xfId="2858" applyNumberFormat="1" applyFont="1" applyFill="1" applyBorder="1" applyAlignment="1">
      <alignment horizontal="center" vertical="center" wrapText="1"/>
    </xf>
    <xf numFmtId="42" fontId="55" fillId="0" borderId="38" xfId="2858" applyNumberFormat="1" applyFont="1" applyFill="1" applyBorder="1" applyAlignment="1">
      <alignment horizontal="center" vertical="center" wrapText="1"/>
    </xf>
    <xf numFmtId="42" fontId="55" fillId="0" borderId="33" xfId="2858" applyNumberFormat="1" applyFont="1" applyFill="1" applyBorder="1" applyAlignment="1">
      <alignment horizontal="center" vertical="center" wrapText="1"/>
    </xf>
    <xf numFmtId="42" fontId="55" fillId="0" borderId="71" xfId="2858" applyNumberFormat="1" applyFont="1" applyFill="1" applyBorder="1" applyAlignment="1">
      <alignment horizontal="center" vertical="center" wrapText="1"/>
    </xf>
    <xf numFmtId="0" fontId="55" fillId="0" borderId="98" xfId="2858" applyFont="1" applyFill="1" applyBorder="1" applyAlignment="1">
      <alignment horizontal="center" vertical="center" wrapText="1"/>
    </xf>
    <xf numFmtId="0" fontId="55" fillId="0" borderId="94" xfId="2858" applyFont="1" applyFill="1" applyBorder="1" applyAlignment="1">
      <alignment horizontal="center" vertical="center" wrapText="1"/>
    </xf>
    <xf numFmtId="0" fontId="55" fillId="0" borderId="85" xfId="2858" applyFont="1" applyFill="1" applyBorder="1" applyAlignment="1">
      <alignment horizontal="center" vertical="center" wrapText="1"/>
    </xf>
    <xf numFmtId="14" fontId="55" fillId="0" borderId="66" xfId="2858" applyNumberFormat="1" applyFont="1" applyFill="1" applyBorder="1" applyAlignment="1">
      <alignment horizontal="center" vertical="center" wrapText="1"/>
    </xf>
    <xf numFmtId="14" fontId="55" fillId="0" borderId="52" xfId="2858" applyNumberFormat="1" applyFont="1" applyFill="1" applyBorder="1" applyAlignment="1">
      <alignment horizontal="center" vertical="center" wrapText="1"/>
    </xf>
    <xf numFmtId="14" fontId="55" fillId="0" borderId="19" xfId="2858" applyNumberFormat="1" applyFont="1" applyFill="1" applyBorder="1" applyAlignment="1">
      <alignment horizontal="center" vertical="center" wrapText="1"/>
    </xf>
    <xf numFmtId="42" fontId="55" fillId="0" borderId="53" xfId="2858" applyNumberFormat="1" applyFont="1" applyFill="1" applyBorder="1" applyAlignment="1">
      <alignment horizontal="center" vertical="center" wrapText="1"/>
    </xf>
    <xf numFmtId="42" fontId="55" fillId="0" borderId="69" xfId="2858" applyNumberFormat="1" applyFont="1" applyFill="1" applyBorder="1" applyAlignment="1">
      <alignment horizontal="center" vertical="center" wrapText="1"/>
    </xf>
    <xf numFmtId="42" fontId="55" fillId="0" borderId="42" xfId="2858" applyNumberFormat="1" applyFont="1" applyFill="1" applyBorder="1" applyAlignment="1">
      <alignment horizontal="center" vertical="center" wrapText="1"/>
    </xf>
    <xf numFmtId="42" fontId="55" fillId="0" borderId="29" xfId="2858" applyNumberFormat="1" applyFont="1" applyFill="1" applyBorder="1" applyAlignment="1">
      <alignment horizontal="center" vertical="center" wrapText="1"/>
    </xf>
    <xf numFmtId="42" fontId="55" fillId="0" borderId="68" xfId="2858" applyNumberFormat="1" applyFont="1" applyFill="1" applyBorder="1" applyAlignment="1">
      <alignment horizontal="center" vertical="center" wrapText="1"/>
    </xf>
    <xf numFmtId="42" fontId="55" fillId="0" borderId="22" xfId="2858" applyNumberFormat="1" applyFont="1" applyFill="1" applyBorder="1" applyAlignment="1">
      <alignment horizontal="center" vertical="center" wrapText="1"/>
    </xf>
    <xf numFmtId="42" fontId="55" fillId="0" borderId="21" xfId="2858" applyNumberFormat="1" applyFont="1" applyFill="1" applyBorder="1" applyAlignment="1">
      <alignment horizontal="center" vertical="center" wrapText="1"/>
    </xf>
    <xf numFmtId="0" fontId="55" fillId="0" borderId="66" xfId="2858" applyFont="1" applyFill="1" applyBorder="1" applyAlignment="1">
      <alignment horizontal="left" vertical="center" wrapText="1"/>
    </xf>
    <xf numFmtId="0" fontId="55" fillId="0" borderId="52" xfId="2858" applyFont="1" applyFill="1" applyBorder="1" applyAlignment="1">
      <alignment horizontal="left" vertical="center" wrapText="1"/>
    </xf>
    <xf numFmtId="0" fontId="55" fillId="0" borderId="19" xfId="2858" applyFont="1" applyFill="1" applyBorder="1" applyAlignment="1">
      <alignment horizontal="left" vertical="center" wrapText="1"/>
    </xf>
    <xf numFmtId="14" fontId="52" fillId="0" borderId="89" xfId="3981" applyNumberFormat="1" applyFont="1" applyFill="1" applyBorder="1" applyAlignment="1">
      <alignment horizontal="center" vertical="center" wrapText="1"/>
    </xf>
    <xf numFmtId="14" fontId="52" fillId="0" borderId="91" xfId="3981" applyNumberFormat="1" applyFont="1" applyFill="1" applyBorder="1" applyAlignment="1">
      <alignment horizontal="center" vertical="center" wrapText="1"/>
    </xf>
    <xf numFmtId="14" fontId="55" fillId="0" borderId="54" xfId="3981" applyNumberFormat="1" applyFont="1" applyFill="1" applyBorder="1" applyAlignment="1">
      <alignment horizontal="center" vertical="center"/>
    </xf>
    <xf numFmtId="14" fontId="52" fillId="0" borderId="90" xfId="3981" applyNumberFormat="1" applyFont="1" applyFill="1" applyBorder="1" applyAlignment="1">
      <alignment horizontal="center" vertical="center"/>
    </xf>
    <xf numFmtId="0" fontId="55" fillId="0" borderId="0" xfId="2858" applyNumberFormat="1" applyFont="1" applyFill="1" applyAlignment="1">
      <alignment horizontal="left" wrapText="1"/>
    </xf>
    <xf numFmtId="0" fontId="55" fillId="0" borderId="0" xfId="2858" applyFont="1" applyFill="1" applyAlignment="1">
      <alignment horizontal="left" vertical="top" wrapText="1"/>
    </xf>
    <xf numFmtId="169" fontId="55" fillId="0" borderId="35" xfId="3983" applyNumberFormat="1" applyFont="1" applyFill="1" applyBorder="1" applyAlignment="1">
      <alignment horizontal="center" vertical="center"/>
    </xf>
    <xf numFmtId="169" fontId="55" fillId="0" borderId="23" xfId="3983" applyNumberFormat="1" applyFont="1" applyFill="1" applyBorder="1" applyAlignment="1">
      <alignment horizontal="center" vertical="center"/>
    </xf>
    <xf numFmtId="169" fontId="55" fillId="0" borderId="36" xfId="3983" applyNumberFormat="1" applyFont="1" applyFill="1" applyBorder="1" applyAlignment="1">
      <alignment horizontal="center"/>
    </xf>
    <xf numFmtId="169" fontId="55" fillId="0" borderId="21" xfId="3983" applyNumberFormat="1" applyFont="1" applyFill="1" applyBorder="1" applyAlignment="1">
      <alignment horizontal="center"/>
    </xf>
    <xf numFmtId="14" fontId="55" fillId="0" borderId="18" xfId="2858" applyNumberFormat="1" applyFont="1" applyFill="1" applyBorder="1" applyAlignment="1">
      <alignment horizontal="center" vertical="center"/>
    </xf>
    <xf numFmtId="0" fontId="0" fillId="0" borderId="35" xfId="0" applyFill="1" applyBorder="1"/>
    <xf numFmtId="0" fontId="55" fillId="0" borderId="53" xfId="2858" applyFont="1" applyFill="1" applyBorder="1" applyAlignment="1">
      <alignment horizontal="left" vertical="center"/>
    </xf>
    <xf numFmtId="0" fontId="55" fillId="0" borderId="42" xfId="2858" applyFont="1" applyFill="1" applyBorder="1" applyAlignment="1">
      <alignment horizontal="left" vertical="center"/>
    </xf>
    <xf numFmtId="0" fontId="55" fillId="0" borderId="33" xfId="2858" applyFont="1" applyFill="1" applyBorder="1" applyAlignment="1">
      <alignment horizontal="left" vertical="center"/>
    </xf>
    <xf numFmtId="0" fontId="55" fillId="0" borderId="31" xfId="2858" applyFont="1" applyFill="1" applyBorder="1" applyAlignment="1">
      <alignment horizontal="center" vertical="center"/>
    </xf>
    <xf numFmtId="0" fontId="55" fillId="0" borderId="47" xfId="2858" applyFont="1" applyFill="1" applyBorder="1" applyAlignment="1">
      <alignment horizontal="center" vertical="center"/>
    </xf>
    <xf numFmtId="0" fontId="55" fillId="0" borderId="31" xfId="2858" applyFont="1" applyFill="1" applyBorder="1" applyAlignment="1">
      <alignment horizontal="center"/>
    </xf>
    <xf numFmtId="0" fontId="55" fillId="0" borderId="59" xfId="2858" applyFont="1" applyFill="1" applyBorder="1" applyAlignment="1">
      <alignment horizontal="center"/>
    </xf>
    <xf numFmtId="0" fontId="55" fillId="0" borderId="32" xfId="2858" applyFont="1" applyFill="1" applyBorder="1" applyAlignment="1">
      <alignment horizontal="center" vertical="center"/>
    </xf>
    <xf numFmtId="0" fontId="0" fillId="0" borderId="41" xfId="0" applyFill="1" applyBorder="1"/>
    <xf numFmtId="165" fontId="55" fillId="0" borderId="12" xfId="2858" applyNumberFormat="1" applyFont="1" applyFill="1" applyBorder="1"/>
    <xf numFmtId="165" fontId="55" fillId="0" borderId="15" xfId="2858" applyNumberFormat="1" applyFont="1" applyFill="1" applyBorder="1"/>
    <xf numFmtId="165" fontId="55" fillId="0" borderId="32" xfId="2858" applyNumberFormat="1" applyFont="1" applyFill="1" applyBorder="1" applyAlignment="1">
      <alignment horizontal="center"/>
    </xf>
    <xf numFmtId="165" fontId="55" fillId="0" borderId="18" xfId="2858" applyNumberFormat="1" applyFont="1" applyFill="1" applyBorder="1" applyAlignment="1">
      <alignment horizontal="center"/>
    </xf>
    <xf numFmtId="166" fontId="55" fillId="0" borderId="50" xfId="2858" applyNumberFormat="1" applyFont="1" applyFill="1" applyBorder="1" applyAlignment="1">
      <alignment horizontal="center" vertical="center"/>
    </xf>
    <xf numFmtId="166" fontId="55" fillId="0" borderId="52" xfId="2858" applyNumberFormat="1" applyFont="1" applyFill="1" applyBorder="1" applyAlignment="1">
      <alignment horizontal="center" vertical="center"/>
    </xf>
    <xf numFmtId="166" fontId="55" fillId="0" borderId="19" xfId="2858" applyNumberFormat="1" applyFont="1" applyFill="1" applyBorder="1" applyAlignment="1">
      <alignment horizontal="center" vertical="center"/>
    </xf>
    <xf numFmtId="0" fontId="79" fillId="0" borderId="36" xfId="2858" applyFont="1" applyFill="1" applyBorder="1" applyAlignment="1">
      <alignment horizontal="center" vertical="center"/>
    </xf>
    <xf numFmtId="0" fontId="79" fillId="0" borderId="22" xfId="2858" applyFont="1" applyFill="1" applyBorder="1" applyAlignment="1">
      <alignment horizontal="center" vertical="center"/>
    </xf>
    <xf numFmtId="0" fontId="79" fillId="0" borderId="21" xfId="2858" applyFont="1" applyFill="1" applyBorder="1" applyAlignment="1">
      <alignment horizontal="center" vertical="center"/>
    </xf>
    <xf numFmtId="0" fontId="55" fillId="0" borderId="37" xfId="2858" applyFont="1" applyFill="1" applyBorder="1" applyAlignment="1">
      <alignment horizontal="left" vertical="center" wrapText="1"/>
    </xf>
    <xf numFmtId="0" fontId="55" fillId="0" borderId="35" xfId="2858" applyFont="1" applyFill="1" applyBorder="1" applyAlignment="1">
      <alignment horizontal="left" vertical="center" wrapText="1"/>
    </xf>
    <xf numFmtId="0" fontId="55" fillId="0" borderId="27" xfId="2858" applyFont="1" applyFill="1" applyBorder="1" applyAlignment="1">
      <alignment horizontal="left" vertical="center" wrapText="1"/>
    </xf>
    <xf numFmtId="0" fontId="55" fillId="0" borderId="74" xfId="2858" applyFont="1" applyFill="1" applyBorder="1" applyAlignment="1">
      <alignment horizontal="left" vertical="center" wrapText="1"/>
    </xf>
    <xf numFmtId="0" fontId="55" fillId="0" borderId="20" xfId="2858" applyFont="1" applyFill="1" applyBorder="1" applyAlignment="1">
      <alignment horizontal="left" vertical="center" wrapText="1"/>
    </xf>
    <xf numFmtId="0" fontId="55" fillId="0" borderId="23" xfId="2858" applyFont="1" applyFill="1" applyBorder="1" applyAlignment="1">
      <alignment horizontal="left" vertical="center" wrapText="1"/>
    </xf>
    <xf numFmtId="165" fontId="55" fillId="0" borderId="10" xfId="2858" applyNumberFormat="1" applyFont="1" applyFill="1" applyBorder="1" applyAlignment="1">
      <alignment horizontal="center" vertical="center"/>
    </xf>
    <xf numFmtId="165" fontId="55" fillId="0" borderId="40" xfId="2858" applyNumberFormat="1" applyFont="1" applyFill="1" applyBorder="1" applyAlignment="1">
      <alignment horizontal="center" vertical="center"/>
    </xf>
    <xf numFmtId="165" fontId="55" fillId="0" borderId="54" xfId="2858" applyNumberFormat="1" applyFont="1" applyFill="1" applyBorder="1" applyAlignment="1">
      <alignment horizontal="center" vertical="center"/>
    </xf>
    <xf numFmtId="0" fontId="79" fillId="0" borderId="36" xfId="2858" applyNumberFormat="1" applyFont="1" applyFill="1" applyBorder="1" applyAlignment="1">
      <alignment horizontal="center" vertical="center"/>
    </xf>
    <xf numFmtId="0" fontId="79" fillId="0" borderId="22" xfId="2858" applyNumberFormat="1" applyFont="1" applyFill="1" applyBorder="1" applyAlignment="1">
      <alignment horizontal="center" vertical="center"/>
    </xf>
    <xf numFmtId="0" fontId="79" fillId="0" borderId="21" xfId="2858" applyNumberFormat="1" applyFont="1" applyFill="1" applyBorder="1" applyAlignment="1">
      <alignment horizontal="center" vertical="center"/>
    </xf>
    <xf numFmtId="0" fontId="55" fillId="0" borderId="16" xfId="2858" applyFont="1" applyFill="1" applyBorder="1" applyAlignment="1">
      <alignment horizontal="center" vertical="center"/>
    </xf>
    <xf numFmtId="0" fontId="79" fillId="0" borderId="16" xfId="2858" applyFont="1" applyFill="1" applyBorder="1" applyAlignment="1">
      <alignment horizontal="center" vertical="center"/>
    </xf>
    <xf numFmtId="0" fontId="55" fillId="0" borderId="66" xfId="2858" applyFont="1" applyFill="1" applyBorder="1" applyAlignment="1">
      <alignment horizontal="center" vertical="center"/>
    </xf>
    <xf numFmtId="0" fontId="55" fillId="0" borderId="52" xfId="2858" applyFont="1" applyFill="1" applyBorder="1" applyAlignment="1">
      <alignment horizontal="center" vertical="center"/>
    </xf>
    <xf numFmtId="14" fontId="55" fillId="0" borderId="67" xfId="2858" applyNumberFormat="1" applyFont="1" applyFill="1" applyBorder="1" applyAlignment="1">
      <alignment horizontal="center" vertical="center"/>
    </xf>
    <xf numFmtId="0" fontId="55" fillId="0" borderId="46" xfId="2858" applyFont="1" applyFill="1" applyBorder="1" applyAlignment="1">
      <alignment horizontal="left" wrapText="1"/>
    </xf>
    <xf numFmtId="0" fontId="55" fillId="0" borderId="47" xfId="2858" applyFont="1" applyFill="1" applyBorder="1" applyAlignment="1">
      <alignment horizontal="left" wrapText="1"/>
    </xf>
    <xf numFmtId="0" fontId="55" fillId="0" borderId="35" xfId="2858" applyFont="1" applyFill="1" applyBorder="1" applyAlignment="1">
      <alignment horizontal="center" vertical="center"/>
    </xf>
    <xf numFmtId="0" fontId="55" fillId="0" borderId="74" xfId="2858" applyFont="1" applyFill="1" applyBorder="1" applyAlignment="1">
      <alignment horizontal="center" vertical="center"/>
    </xf>
    <xf numFmtId="0" fontId="55" fillId="0" borderId="23" xfId="2858" applyFont="1" applyFill="1" applyBorder="1" applyAlignment="1">
      <alignment horizontal="center" vertical="center"/>
    </xf>
    <xf numFmtId="0" fontId="55" fillId="0" borderId="66" xfId="2858" applyNumberFormat="1" applyFont="1" applyFill="1" applyBorder="1" applyAlignment="1">
      <alignment horizontal="center" vertical="center"/>
    </xf>
    <xf numFmtId="0" fontId="55" fillId="0" borderId="19" xfId="2858" applyNumberFormat="1" applyFont="1" applyFill="1" applyBorder="1" applyAlignment="1">
      <alignment horizontal="center" vertical="center"/>
    </xf>
    <xf numFmtId="14" fontId="55" fillId="0" borderId="67" xfId="3981" applyNumberFormat="1" applyFont="1" applyFill="1" applyBorder="1" applyAlignment="1">
      <alignment horizontal="center" vertical="center"/>
    </xf>
    <xf numFmtId="0" fontId="55" fillId="0" borderId="67" xfId="3981" applyFont="1" applyFill="1" applyBorder="1" applyAlignment="1">
      <alignment vertical="center"/>
    </xf>
    <xf numFmtId="0" fontId="55" fillId="0" borderId="54" xfId="3981" applyFont="1" applyFill="1" applyBorder="1" applyAlignment="1">
      <alignment vertical="center"/>
    </xf>
    <xf numFmtId="0" fontId="55" fillId="0" borderId="67" xfId="3981" applyFont="1" applyFill="1" applyBorder="1" applyAlignment="1">
      <alignment horizontal="center" vertical="center"/>
    </xf>
    <xf numFmtId="0" fontId="55" fillId="0" borderId="54" xfId="3981" applyFont="1" applyFill="1" applyBorder="1" applyAlignment="1">
      <alignment horizontal="center" vertical="center"/>
    </xf>
    <xf numFmtId="0" fontId="55" fillId="0" borderId="53" xfId="3981" applyFont="1" applyFill="1" applyBorder="1" applyAlignment="1">
      <alignment horizontal="left" vertical="center" wrapText="1"/>
    </xf>
    <xf numFmtId="0" fontId="55" fillId="0" borderId="64" xfId="3981" applyFont="1" applyFill="1" applyBorder="1" applyAlignment="1">
      <alignment horizontal="left" vertical="center" wrapText="1"/>
    </xf>
    <xf numFmtId="0" fontId="55" fillId="0" borderId="33" xfId="3981" applyFont="1" applyFill="1" applyBorder="1" applyAlignment="1">
      <alignment horizontal="left" vertical="center" wrapText="1"/>
    </xf>
    <xf numFmtId="0" fontId="55" fillId="0" borderId="23" xfId="3981" applyFont="1" applyFill="1" applyBorder="1" applyAlignment="1">
      <alignment horizontal="left" vertical="center" wrapText="1"/>
    </xf>
    <xf numFmtId="42" fontId="55" fillId="0" borderId="67" xfId="3981" applyNumberFormat="1" applyFont="1" applyFill="1" applyBorder="1" applyAlignment="1">
      <alignment vertical="center"/>
    </xf>
    <xf numFmtId="42" fontId="55" fillId="0" borderId="54" xfId="3981" applyNumberFormat="1" applyFont="1" applyFill="1" applyBorder="1" applyAlignment="1">
      <alignment vertical="center"/>
    </xf>
    <xf numFmtId="0" fontId="55" fillId="0" borderId="53" xfId="3981" applyFont="1" applyFill="1" applyBorder="1" applyAlignment="1">
      <alignment horizontal="center" vertical="center"/>
    </xf>
    <xf numFmtId="0" fontId="55" fillId="0" borderId="33" xfId="3981" applyFont="1" applyFill="1" applyBorder="1" applyAlignment="1">
      <alignment horizontal="center" vertical="center"/>
    </xf>
    <xf numFmtId="0" fontId="55" fillId="0" borderId="67" xfId="3981" applyFont="1" applyFill="1" applyBorder="1" applyAlignment="1">
      <alignment horizontal="center" vertical="center" wrapText="1"/>
    </xf>
    <xf numFmtId="0" fontId="55" fillId="0" borderId="54" xfId="3981" applyFont="1" applyFill="1" applyBorder="1" applyAlignment="1">
      <alignment horizontal="center" vertical="center" wrapText="1"/>
    </xf>
    <xf numFmtId="0" fontId="55" fillId="0" borderId="69" xfId="3981" applyFont="1" applyFill="1" applyBorder="1" applyAlignment="1">
      <alignment horizontal="center" vertical="center"/>
    </xf>
    <xf numFmtId="0" fontId="55" fillId="0" borderId="71" xfId="3981" applyFont="1" applyFill="1" applyBorder="1" applyAlignment="1">
      <alignment horizontal="center" vertical="center"/>
    </xf>
    <xf numFmtId="14" fontId="55" fillId="0" borderId="37" xfId="3981" applyNumberFormat="1" applyFont="1" applyFill="1" applyBorder="1" applyAlignment="1">
      <alignment horizontal="center" vertical="center"/>
    </xf>
    <xf numFmtId="14" fontId="55" fillId="0" borderId="51" xfId="3981" applyNumberFormat="1" applyFont="1" applyFill="1" applyBorder="1" applyAlignment="1">
      <alignment horizontal="center" vertical="center"/>
    </xf>
    <xf numFmtId="14" fontId="55" fillId="0" borderId="38" xfId="3981" applyNumberFormat="1" applyFont="1" applyFill="1" applyBorder="1" applyAlignment="1">
      <alignment horizontal="center" vertical="center"/>
    </xf>
    <xf numFmtId="14" fontId="55" fillId="0" borderId="73" xfId="3981" applyNumberFormat="1" applyFont="1" applyFill="1" applyBorder="1" applyAlignment="1">
      <alignment horizontal="center" vertical="center"/>
    </xf>
    <xf numFmtId="14" fontId="55" fillId="0" borderId="88" xfId="3981" applyNumberFormat="1" applyFont="1" applyFill="1" applyBorder="1" applyAlignment="1">
      <alignment horizontal="center" vertical="center"/>
    </xf>
    <xf numFmtId="14" fontId="55" fillId="0" borderId="70" xfId="3981" applyNumberFormat="1" applyFont="1" applyFill="1" applyBorder="1" applyAlignment="1">
      <alignment horizontal="center" vertical="center"/>
    </xf>
    <xf numFmtId="0" fontId="55" fillId="0" borderId="34" xfId="3981" applyFont="1" applyFill="1" applyBorder="1" applyAlignment="1">
      <alignment vertical="center" wrapText="1"/>
    </xf>
    <xf numFmtId="0" fontId="55" fillId="0" borderId="56" xfId="3981" applyFont="1" applyFill="1" applyBorder="1" applyAlignment="1">
      <alignment vertical="center" wrapText="1"/>
    </xf>
    <xf numFmtId="44" fontId="52" fillId="0" borderId="87" xfId="2858" applyNumberFormat="1" applyFont="1" applyFill="1" applyBorder="1"/>
    <xf numFmtId="0" fontId="52" fillId="0" borderId="58" xfId="2858" applyFont="1" applyFill="1" applyBorder="1" applyAlignment="1">
      <alignment horizontal="center"/>
    </xf>
    <xf numFmtId="0" fontId="52" fillId="0" borderId="11" xfId="2858" applyFont="1" applyFill="1" applyBorder="1" applyAlignment="1">
      <alignment horizontal="center"/>
    </xf>
    <xf numFmtId="0" fontId="52" fillId="0" borderId="12" xfId="2858" applyFont="1" applyFill="1" applyBorder="1" applyAlignment="1">
      <alignment horizontal="center"/>
    </xf>
    <xf numFmtId="0" fontId="52" fillId="0" borderId="13" xfId="2858" applyFont="1" applyFill="1" applyBorder="1" applyAlignment="1">
      <alignment horizontal="center"/>
    </xf>
    <xf numFmtId="0" fontId="52" fillId="0" borderId="0" xfId="3981" applyFont="1" applyFill="1" applyAlignment="1">
      <alignment horizontal="center"/>
    </xf>
    <xf numFmtId="0" fontId="52" fillId="0" borderId="67" xfId="3981" applyFont="1" applyFill="1" applyBorder="1" applyAlignment="1">
      <alignment horizontal="center"/>
    </xf>
    <xf numFmtId="0" fontId="52" fillId="0" borderId="43" xfId="3981" applyFont="1" applyFill="1" applyBorder="1" applyAlignment="1">
      <alignment horizontal="center"/>
    </xf>
    <xf numFmtId="0" fontId="52" fillId="0" borderId="59" xfId="2858" applyFont="1" applyFill="1" applyBorder="1" applyAlignment="1">
      <alignment horizontal="center"/>
    </xf>
    <xf numFmtId="0" fontId="52" fillId="0" borderId="34" xfId="3981" applyFont="1" applyFill="1" applyBorder="1" applyAlignment="1">
      <alignment horizontal="center"/>
    </xf>
    <xf numFmtId="0" fontId="52" fillId="0" borderId="56" xfId="3981" applyFont="1" applyFill="1" applyBorder="1" applyAlignment="1">
      <alignment horizontal="center"/>
    </xf>
    <xf numFmtId="0" fontId="52" fillId="0" borderId="34" xfId="3981" applyFont="1" applyFill="1" applyBorder="1" applyAlignment="1">
      <alignment horizontal="center" wrapText="1"/>
    </xf>
    <xf numFmtId="0" fontId="52" fillId="0" borderId="30" xfId="3981" applyFont="1" applyFill="1" applyBorder="1" applyAlignment="1">
      <alignment horizontal="center" wrapText="1"/>
    </xf>
    <xf numFmtId="0" fontId="52" fillId="0" borderId="34" xfId="3981" applyFont="1" applyFill="1" applyBorder="1" applyAlignment="1" applyProtection="1">
      <alignment horizontal="center" wrapText="1"/>
      <protection locked="0"/>
    </xf>
    <xf numFmtId="0" fontId="52" fillId="0" borderId="56" xfId="3981" applyFont="1" applyFill="1" applyBorder="1" applyAlignment="1" applyProtection="1">
      <alignment horizontal="center" wrapText="1"/>
      <protection locked="0"/>
    </xf>
    <xf numFmtId="0" fontId="52" fillId="0" borderId="30" xfId="2858" applyFont="1" applyFill="1" applyBorder="1" applyAlignment="1">
      <alignment horizontal="center"/>
    </xf>
    <xf numFmtId="0" fontId="52" fillId="0" borderId="28" xfId="2858" applyFont="1" applyFill="1" applyBorder="1" applyAlignment="1">
      <alignment horizontal="center"/>
    </xf>
    <xf numFmtId="0" fontId="52" fillId="0" borderId="25" xfId="3982" applyNumberFormat="1" applyFont="1" applyFill="1" applyBorder="1" applyAlignment="1" applyProtection="1">
      <alignment horizontal="center" wrapText="1"/>
      <protection locked="0"/>
    </xf>
    <xf numFmtId="0" fontId="55" fillId="0" borderId="15" xfId="2858" applyFont="1" applyFill="1" applyBorder="1" applyAlignment="1">
      <alignment horizontal="left" vertical="center"/>
    </xf>
    <xf numFmtId="165" fontId="55" fillId="0" borderId="15" xfId="2858" applyNumberFormat="1" applyFont="1" applyFill="1" applyBorder="1" applyAlignment="1">
      <alignment horizontal="center" vertical="center"/>
    </xf>
    <xf numFmtId="0" fontId="0" fillId="0" borderId="51" xfId="0" applyFill="1" applyBorder="1"/>
    <xf numFmtId="0" fontId="0" fillId="0" borderId="42" xfId="0" applyFill="1" applyBorder="1"/>
    <xf numFmtId="0" fontId="0" fillId="0" borderId="0" xfId="0" applyFill="1" applyBorder="1"/>
    <xf numFmtId="0" fontId="0" fillId="0" borderId="33" xfId="0" applyFill="1" applyBorder="1"/>
    <xf numFmtId="0" fontId="0" fillId="0" borderId="60" xfId="0" applyFill="1" applyBorder="1"/>
    <xf numFmtId="14" fontId="55" fillId="0" borderId="14" xfId="2858" applyNumberFormat="1" applyFont="1" applyFill="1" applyBorder="1" applyAlignment="1">
      <alignment horizontal="center" vertical="center"/>
    </xf>
    <xf numFmtId="0" fontId="0" fillId="0" borderId="14" xfId="0" applyFill="1" applyBorder="1"/>
    <xf numFmtId="0" fontId="0" fillId="0" borderId="18" xfId="0" applyFill="1" applyBorder="1"/>
    <xf numFmtId="14" fontId="55" fillId="0" borderId="35" xfId="2858" applyNumberFormat="1" applyFont="1" applyFill="1" applyBorder="1" applyAlignment="1">
      <alignment horizontal="center" vertical="center"/>
    </xf>
    <xf numFmtId="14" fontId="55" fillId="0" borderId="23" xfId="2858" applyNumberFormat="1" applyFont="1" applyFill="1" applyBorder="1" applyAlignment="1">
      <alignment horizontal="center" vertical="center"/>
    </xf>
    <xf numFmtId="165" fontId="55" fillId="0" borderId="39" xfId="2858" applyNumberFormat="1" applyFont="1" applyFill="1" applyBorder="1" applyAlignment="1">
      <alignment horizontal="center" vertical="center"/>
    </xf>
    <xf numFmtId="165" fontId="55" fillId="0" borderId="35" xfId="2858" applyNumberFormat="1" applyFont="1" applyFill="1" applyBorder="1" applyAlignment="1">
      <alignment horizontal="center" vertical="center"/>
    </xf>
    <xf numFmtId="165" fontId="55" fillId="0" borderId="33" xfId="2858" applyNumberFormat="1" applyFont="1" applyFill="1" applyBorder="1" applyAlignment="1">
      <alignment horizontal="center" vertical="center"/>
    </xf>
    <xf numFmtId="165" fontId="55" fillId="0" borderId="23" xfId="2858" applyNumberFormat="1" applyFont="1" applyFill="1" applyBorder="1" applyAlignment="1">
      <alignment horizontal="center" vertical="center"/>
    </xf>
    <xf numFmtId="14" fontId="55" fillId="0" borderId="74" xfId="2858" applyNumberFormat="1" applyFont="1" applyFill="1" applyBorder="1" applyAlignment="1">
      <alignment horizontal="center" vertical="center"/>
    </xf>
    <xf numFmtId="14" fontId="55" fillId="0" borderId="72" xfId="2858" applyNumberFormat="1" applyFont="1" applyFill="1" applyBorder="1" applyAlignment="1">
      <alignment horizontal="center" vertical="center"/>
    </xf>
    <xf numFmtId="0" fontId="55" fillId="0" borderId="10" xfId="2858" applyFont="1" applyFill="1" applyBorder="1" applyAlignment="1">
      <alignment horizontal="center" vertical="center"/>
    </xf>
    <xf numFmtId="0" fontId="55" fillId="0" borderId="40" xfId="2858" applyFont="1" applyFill="1" applyBorder="1" applyAlignment="1">
      <alignment horizontal="center" vertical="center"/>
    </xf>
    <xf numFmtId="0" fontId="55" fillId="0" borderId="43" xfId="2858" applyFont="1" applyFill="1" applyBorder="1" applyAlignment="1">
      <alignment horizontal="center" vertical="center"/>
    </xf>
    <xf numFmtId="0" fontId="55" fillId="0" borderId="43" xfId="2858" applyFont="1" applyFill="1" applyBorder="1" applyAlignment="1">
      <alignment horizontal="left" vertical="center" wrapText="1"/>
    </xf>
    <xf numFmtId="169" fontId="55" fillId="0" borderId="10" xfId="3983" applyNumberFormat="1" applyFont="1" applyFill="1" applyBorder="1" applyAlignment="1">
      <alignment horizontal="center" vertical="center"/>
    </xf>
    <xf numFmtId="169" fontId="55" fillId="0" borderId="40" xfId="3983" applyNumberFormat="1" applyFont="1" applyFill="1" applyBorder="1" applyAlignment="1">
      <alignment horizontal="center" vertical="center"/>
    </xf>
    <xf numFmtId="169" fontId="55" fillId="0" borderId="43" xfId="3983" applyNumberFormat="1" applyFont="1" applyFill="1" applyBorder="1" applyAlignment="1">
      <alignment horizontal="center" vertical="center"/>
    </xf>
    <xf numFmtId="169" fontId="55" fillId="0" borderId="36" xfId="3983" applyNumberFormat="1" applyFont="1" applyFill="1" applyBorder="1" applyAlignment="1">
      <alignment horizontal="center" vertical="center"/>
    </xf>
    <xf numFmtId="169" fontId="55" fillId="0" borderId="22" xfId="3983" applyNumberFormat="1" applyFont="1" applyFill="1" applyBorder="1" applyAlignment="1">
      <alignment horizontal="center" vertical="center"/>
    </xf>
    <xf numFmtId="169" fontId="55" fillId="0" borderId="49" xfId="3983" applyNumberFormat="1" applyFont="1" applyFill="1" applyBorder="1" applyAlignment="1">
      <alignment horizontal="center" vertical="center"/>
    </xf>
    <xf numFmtId="0" fontId="0" fillId="0" borderId="24" xfId="0" applyFill="1" applyBorder="1"/>
    <xf numFmtId="0" fontId="55" fillId="0" borderId="43" xfId="2858" applyFont="1" applyFill="1" applyBorder="1" applyAlignment="1">
      <alignment horizontal="left" vertical="center"/>
    </xf>
    <xf numFmtId="165" fontId="55" fillId="0" borderId="43" xfId="2858" applyNumberFormat="1" applyFont="1" applyFill="1" applyBorder="1" applyAlignment="1">
      <alignment horizontal="center" vertical="center"/>
    </xf>
    <xf numFmtId="0" fontId="55" fillId="0" borderId="49" xfId="2858" applyFont="1" applyFill="1" applyBorder="1" applyAlignment="1">
      <alignment horizontal="center" vertical="center"/>
    </xf>
    <xf numFmtId="0" fontId="79" fillId="0" borderId="49" xfId="2858" applyFont="1" applyFill="1" applyBorder="1" applyAlignment="1">
      <alignment horizontal="center" vertical="center"/>
    </xf>
    <xf numFmtId="169" fontId="55" fillId="0" borderId="74" xfId="3983" applyNumberFormat="1" applyFont="1" applyFill="1" applyBorder="1" applyAlignment="1">
      <alignment horizontal="center" vertical="center"/>
    </xf>
    <xf numFmtId="169" fontId="55" fillId="0" borderId="32" xfId="3983" applyNumberFormat="1" applyFont="1" applyFill="1" applyBorder="1" applyAlignment="1">
      <alignment horizontal="center" vertical="center"/>
    </xf>
    <xf numFmtId="0" fontId="77" fillId="0" borderId="15" xfId="4000" applyFont="1" applyFill="1" applyBorder="1" applyAlignment="1">
      <alignment horizontal="center" vertical="center" wrapText="1"/>
    </xf>
    <xf numFmtId="0" fontId="77" fillId="0" borderId="25" xfId="4000" applyFont="1" applyFill="1" applyBorder="1" applyAlignment="1">
      <alignment horizontal="center" vertical="center" wrapText="1"/>
    </xf>
    <xf numFmtId="0" fontId="55" fillId="0" borderId="14" xfId="2858" applyNumberFormat="1" applyFont="1" applyFill="1" applyBorder="1" applyAlignment="1">
      <alignment horizontal="center" vertical="center"/>
    </xf>
    <xf numFmtId="0" fontId="55" fillId="0" borderId="24" xfId="2858" applyNumberFormat="1" applyFont="1" applyFill="1" applyBorder="1" applyAlignment="1">
      <alignment horizontal="center" vertical="center"/>
    </xf>
    <xf numFmtId="166" fontId="55" fillId="0" borderId="16" xfId="2858" applyNumberFormat="1" applyFont="1" applyFill="1" applyBorder="1" applyAlignment="1">
      <alignment horizontal="center" vertical="center"/>
    </xf>
    <xf numFmtId="165" fontId="55" fillId="0" borderId="25" xfId="2858" applyNumberFormat="1" applyFont="1" applyFill="1" applyBorder="1" applyAlignment="1">
      <alignment horizontal="center" vertical="center"/>
    </xf>
    <xf numFmtId="42" fontId="55" fillId="0" borderId="15" xfId="2858" applyNumberFormat="1" applyFont="1" applyFill="1" applyBorder="1" applyAlignment="1">
      <alignment horizontal="center" vertical="center"/>
    </xf>
    <xf numFmtId="42" fontId="55" fillId="0" borderId="25" xfId="2858" applyNumberFormat="1" applyFont="1" applyFill="1" applyBorder="1" applyAlignment="1">
      <alignment horizontal="center" vertical="center"/>
    </xf>
    <xf numFmtId="0" fontId="76" fillId="0" borderId="15" xfId="4000" applyFont="1" applyFill="1" applyBorder="1" applyAlignment="1">
      <alignment horizontal="center" vertical="center" wrapText="1"/>
    </xf>
    <xf numFmtId="0" fontId="76" fillId="0" borderId="25" xfId="4000" applyFont="1" applyFill="1" applyBorder="1" applyAlignment="1">
      <alignment horizontal="center" vertical="center" wrapText="1"/>
    </xf>
    <xf numFmtId="166" fontId="55" fillId="0" borderId="15" xfId="2858" applyNumberFormat="1" applyFont="1" applyFill="1" applyBorder="1" applyAlignment="1">
      <alignment horizontal="center" vertical="center"/>
    </xf>
    <xf numFmtId="166" fontId="55" fillId="0" borderId="25" xfId="2858" applyNumberFormat="1" applyFont="1" applyFill="1" applyBorder="1" applyAlignment="1">
      <alignment horizontal="center" vertical="center"/>
    </xf>
    <xf numFmtId="0" fontId="52" fillId="0" borderId="67" xfId="2858" applyFont="1" applyFill="1" applyBorder="1" applyAlignment="1">
      <alignment horizontal="center"/>
    </xf>
    <xf numFmtId="0" fontId="52" fillId="0" borderId="54" xfId="2858" applyFont="1" applyFill="1" applyBorder="1" applyAlignment="1">
      <alignment horizontal="center"/>
    </xf>
    <xf numFmtId="14" fontId="74" fillId="0" borderId="0" xfId="4001" applyNumberFormat="1" applyFont="1" applyFill="1" applyBorder="1" applyAlignment="1">
      <alignment horizontal="center"/>
    </xf>
    <xf numFmtId="0" fontId="74" fillId="0" borderId="53" xfId="4000" applyFont="1" applyFill="1" applyBorder="1" applyAlignment="1">
      <alignment horizontal="center" wrapText="1"/>
    </xf>
    <xf numFmtId="0" fontId="74" fillId="0" borderId="64" xfId="4000" applyFont="1" applyFill="1" applyBorder="1" applyAlignment="1">
      <alignment horizontal="center" wrapText="1"/>
    </xf>
    <xf numFmtId="0" fontId="74" fillId="0" borderId="33" xfId="4000" applyFont="1" applyFill="1" applyBorder="1" applyAlignment="1">
      <alignment horizontal="center" wrapText="1"/>
    </xf>
    <xf numFmtId="0" fontId="74" fillId="0" borderId="23" xfId="4000" applyFont="1" applyFill="1" applyBorder="1" applyAlignment="1">
      <alignment horizontal="center" wrapText="1"/>
    </xf>
    <xf numFmtId="0" fontId="52" fillId="0" borderId="52" xfId="2858" applyNumberFormat="1" applyFont="1" applyFill="1" applyBorder="1" applyAlignment="1" applyProtection="1">
      <alignment horizontal="center" wrapText="1"/>
      <protection locked="0"/>
    </xf>
    <xf numFmtId="0" fontId="52" fillId="0" borderId="54" xfId="2858" applyFont="1" applyFill="1" applyBorder="1" applyAlignment="1">
      <alignment horizontal="center" wrapText="1"/>
    </xf>
    <xf numFmtId="0" fontId="52" fillId="0" borderId="42" xfId="2858" applyFont="1" applyFill="1" applyBorder="1" applyAlignment="1">
      <alignment horizontal="center" wrapText="1"/>
    </xf>
    <xf numFmtId="0" fontId="74" fillId="0" borderId="67" xfId="4000" applyFont="1" applyFill="1" applyBorder="1" applyAlignment="1">
      <alignment horizontal="center"/>
    </xf>
    <xf numFmtId="0" fontId="74" fillId="0" borderId="40" xfId="4000" applyFont="1" applyFill="1" applyBorder="1" applyAlignment="1">
      <alignment horizontal="center"/>
    </xf>
    <xf numFmtId="0" fontId="52" fillId="0" borderId="32" xfId="2858" applyFont="1" applyFill="1" applyBorder="1" applyAlignment="1">
      <alignment horizontal="center"/>
    </xf>
    <xf numFmtId="0" fontId="52" fillId="0" borderId="18" xfId="2858" applyFont="1" applyFill="1" applyBorder="1" applyAlignment="1">
      <alignment horizontal="center"/>
    </xf>
    <xf numFmtId="0" fontId="76" fillId="0" borderId="15" xfId="3947" applyFont="1" applyFill="1" applyBorder="1" applyAlignment="1">
      <alignment horizontal="center"/>
    </xf>
    <xf numFmtId="0" fontId="76" fillId="0" borderId="32" xfId="3944" applyFont="1" applyFill="1" applyBorder="1" applyAlignment="1">
      <alignment horizontal="center"/>
    </xf>
    <xf numFmtId="0" fontId="76" fillId="0" borderId="18" xfId="3944" applyFont="1" applyFill="1" applyBorder="1" applyAlignment="1">
      <alignment horizontal="center"/>
    </xf>
    <xf numFmtId="0" fontId="76" fillId="0" borderId="34" xfId="3944" applyFont="1" applyFill="1" applyBorder="1" applyAlignment="1">
      <alignment horizontal="center"/>
    </xf>
    <xf numFmtId="0" fontId="76" fillId="0" borderId="57" xfId="3944" applyFont="1" applyFill="1" applyBorder="1" applyAlignment="1">
      <alignment horizontal="center"/>
    </xf>
    <xf numFmtId="0" fontId="76" fillId="0" borderId="56" xfId="3944" applyFont="1" applyFill="1" applyBorder="1" applyAlignment="1">
      <alignment horizontal="center"/>
    </xf>
    <xf numFmtId="42" fontId="76" fillId="0" borderId="34" xfId="2660" applyNumberFormat="1" applyFont="1" applyFill="1" applyBorder="1" applyAlignment="1">
      <alignment horizontal="center" vertical="center"/>
    </xf>
    <xf numFmtId="42" fontId="76" fillId="0" borderId="56" xfId="2660" applyNumberFormat="1" applyFont="1" applyFill="1" applyBorder="1" applyAlignment="1">
      <alignment horizontal="center" vertical="center"/>
    </xf>
    <xf numFmtId="0" fontId="76" fillId="0" borderId="33" xfId="3944" applyFont="1" applyFill="1" applyBorder="1" applyAlignment="1">
      <alignment horizontal="center"/>
    </xf>
    <xf numFmtId="0" fontId="76" fillId="0" borderId="60" xfId="3944" applyFont="1" applyFill="1" applyBorder="1" applyAlignment="1">
      <alignment horizontal="center"/>
    </xf>
    <xf numFmtId="0" fontId="76" fillId="0" borderId="23" xfId="3944" applyFont="1" applyFill="1" applyBorder="1" applyAlignment="1">
      <alignment horizontal="center"/>
    </xf>
    <xf numFmtId="42" fontId="76" fillId="0" borderId="32" xfId="2660" applyNumberFormat="1" applyFont="1" applyFill="1" applyBorder="1" applyAlignment="1">
      <alignment horizontal="center" vertical="center"/>
    </xf>
    <xf numFmtId="42" fontId="76" fillId="0" borderId="18" xfId="2660" applyNumberFormat="1" applyFont="1" applyFill="1" applyBorder="1" applyAlignment="1">
      <alignment horizontal="center" vertical="center"/>
    </xf>
    <xf numFmtId="0" fontId="76" fillId="0" borderId="54" xfId="3947" applyFont="1" applyFill="1" applyBorder="1" applyAlignment="1">
      <alignment horizontal="center"/>
    </xf>
    <xf numFmtId="0" fontId="76" fillId="0" borderId="41" xfId="3944" applyFont="1" applyFill="1" applyBorder="1" applyAlignment="1">
      <alignment horizontal="center"/>
    </xf>
    <xf numFmtId="0" fontId="76" fillId="0" borderId="18" xfId="3945" applyFont="1" applyFill="1" applyBorder="1" applyAlignment="1">
      <alignment horizontal="center"/>
    </xf>
    <xf numFmtId="0" fontId="76" fillId="0" borderId="15" xfId="3945" applyFont="1" applyFill="1" applyBorder="1" applyAlignment="1">
      <alignment horizontal="center"/>
    </xf>
    <xf numFmtId="0" fontId="76" fillId="0" borderId="41" xfId="3947" applyFont="1" applyFill="1" applyBorder="1" applyAlignment="1">
      <alignment horizontal="center"/>
    </xf>
    <xf numFmtId="0" fontId="76" fillId="0" borderId="18" xfId="3947" applyFont="1" applyFill="1" applyBorder="1" applyAlignment="1">
      <alignment horizontal="center"/>
    </xf>
    <xf numFmtId="0" fontId="76" fillId="0" borderId="32" xfId="3947" applyFont="1" applyFill="1" applyBorder="1" applyAlignment="1">
      <alignment horizontal="center"/>
    </xf>
    <xf numFmtId="14" fontId="74" fillId="0" borderId="0" xfId="3944" applyNumberFormat="1" applyFont="1" applyFill="1" applyBorder="1" applyAlignment="1">
      <alignment horizontal="center"/>
    </xf>
    <xf numFmtId="0" fontId="52" fillId="0" borderId="31" xfId="2858" applyFont="1" applyFill="1" applyBorder="1" applyAlignment="1">
      <alignment horizontal="center" wrapText="1"/>
    </xf>
    <xf numFmtId="0" fontId="74" fillId="0" borderId="57" xfId="3944" applyFont="1" applyFill="1" applyBorder="1" applyAlignment="1" applyProtection="1">
      <alignment horizontal="center" wrapText="1"/>
      <protection locked="0"/>
    </xf>
    <xf numFmtId="0" fontId="74" fillId="0" borderId="56" xfId="3944" applyFont="1" applyFill="1" applyBorder="1" applyAlignment="1" applyProtection="1">
      <alignment horizontal="center" wrapText="1"/>
      <protection locked="0"/>
    </xf>
    <xf numFmtId="0" fontId="74" fillId="0" borderId="34" xfId="3944" applyFont="1" applyFill="1" applyBorder="1" applyAlignment="1" applyProtection="1">
      <alignment horizontal="center" wrapText="1"/>
      <protection locked="0"/>
    </xf>
    <xf numFmtId="0" fontId="76" fillId="0" borderId="60" xfId="3945" applyFont="1" applyFill="1" applyBorder="1" applyAlignment="1">
      <alignment horizontal="center"/>
    </xf>
    <xf numFmtId="0" fontId="76" fillId="0" borderId="23" xfId="3945" applyFont="1" applyFill="1" applyBorder="1" applyAlignment="1">
      <alignment horizontal="center"/>
    </xf>
    <xf numFmtId="165" fontId="76" fillId="0" borderId="31" xfId="2660" applyNumberFormat="1" applyFont="1" applyFill="1" applyBorder="1" applyAlignment="1">
      <alignment horizontal="center"/>
    </xf>
    <xf numFmtId="165" fontId="76" fillId="0" borderId="47" xfId="2660" applyNumberFormat="1" applyFont="1" applyFill="1" applyBorder="1" applyAlignment="1">
      <alignment horizontal="center"/>
    </xf>
    <xf numFmtId="0" fontId="76" fillId="0" borderId="41" xfId="3945" applyFont="1" applyFill="1" applyBorder="1" applyAlignment="1">
      <alignment horizontal="center"/>
    </xf>
    <xf numFmtId="14" fontId="55" fillId="0" borderId="0" xfId="2858" applyNumberFormat="1" applyFont="1" applyFill="1" applyBorder="1" applyAlignment="1">
      <alignment horizontal="left"/>
    </xf>
    <xf numFmtId="42" fontId="55" fillId="0" borderId="36" xfId="2858" applyNumberFormat="1" applyFont="1" applyFill="1" applyBorder="1" applyAlignment="1">
      <alignment horizontal="center" vertical="center"/>
    </xf>
    <xf numFmtId="42" fontId="55" fillId="0" borderId="50" xfId="2858" applyNumberFormat="1" applyFont="1" applyFill="1" applyBorder="1" applyAlignment="1">
      <alignment horizontal="center" vertical="center"/>
    </xf>
    <xf numFmtId="42" fontId="55" fillId="0" borderId="19" xfId="2858" applyNumberFormat="1" applyFont="1" applyFill="1" applyBorder="1" applyAlignment="1">
      <alignment horizontal="center" vertical="center"/>
    </xf>
    <xf numFmtId="42" fontId="55" fillId="0" borderId="22" xfId="2858" applyNumberFormat="1" applyFont="1" applyFill="1" applyBorder="1" applyAlignment="1">
      <alignment horizontal="center" vertical="center"/>
    </xf>
    <xf numFmtId="42" fontId="55" fillId="0" borderId="50" xfId="2858" applyNumberFormat="1" applyFont="1" applyFill="1" applyBorder="1" applyAlignment="1">
      <alignment horizontal="center" vertical="center" wrapText="1"/>
    </xf>
    <xf numFmtId="42" fontId="55" fillId="0" borderId="52" xfId="2858" applyNumberFormat="1" applyFont="1" applyFill="1" applyBorder="1" applyAlignment="1">
      <alignment horizontal="center" vertical="center" wrapText="1"/>
    </xf>
    <xf numFmtId="42" fontId="55" fillId="0" borderId="19" xfId="2858" applyNumberFormat="1" applyFont="1" applyFill="1" applyBorder="1" applyAlignment="1">
      <alignment horizontal="center" vertical="center" wrapText="1"/>
    </xf>
    <xf numFmtId="42" fontId="55" fillId="0" borderId="52" xfId="2858" applyNumberFormat="1" applyFont="1" applyFill="1" applyBorder="1" applyAlignment="1">
      <alignment horizontal="center" vertical="center"/>
    </xf>
    <xf numFmtId="0" fontId="55" fillId="0" borderId="0" xfId="0" applyFont="1" applyFill="1" applyAlignment="1">
      <alignment wrapText="1"/>
    </xf>
    <xf numFmtId="0" fontId="55" fillId="0" borderId="0" xfId="0" applyFont="1" applyFill="1"/>
    <xf numFmtId="0" fontId="52" fillId="0" borderId="62" xfId="2858" applyFont="1" applyFill="1" applyBorder="1" applyAlignment="1">
      <alignment horizontal="center" wrapText="1"/>
    </xf>
    <xf numFmtId="0" fontId="52" fillId="0" borderId="44" xfId="2858" applyFont="1" applyFill="1" applyBorder="1" applyAlignment="1">
      <alignment horizontal="center" wrapText="1"/>
    </xf>
    <xf numFmtId="0" fontId="52" fillId="0" borderId="45" xfId="2858" applyFont="1" applyFill="1" applyBorder="1" applyAlignment="1">
      <alignment horizontal="center" wrapText="1"/>
    </xf>
    <xf numFmtId="0" fontId="52" fillId="0" borderId="65" xfId="2858" applyFont="1" applyFill="1" applyBorder="1" applyAlignment="1">
      <alignment horizontal="center" wrapText="1"/>
    </xf>
    <xf numFmtId="166" fontId="76" fillId="0" borderId="66" xfId="2660" applyNumberFormat="1" applyFont="1" applyFill="1" applyBorder="1" applyAlignment="1">
      <alignment vertical="center"/>
    </xf>
    <xf numFmtId="166" fontId="76" fillId="0" borderId="19" xfId="2660" applyNumberFormat="1" applyFont="1" applyFill="1" applyBorder="1" applyAlignment="1">
      <alignment vertical="center"/>
    </xf>
    <xf numFmtId="0" fontId="55" fillId="0" borderId="68" xfId="2858" applyFont="1" applyFill="1" applyBorder="1" applyAlignment="1">
      <alignment horizontal="left" vertical="center"/>
    </xf>
    <xf numFmtId="0" fontId="55" fillId="0" borderId="21" xfId="2858" applyFont="1" applyFill="1" applyBorder="1" applyAlignment="1">
      <alignment horizontal="left" vertical="center"/>
    </xf>
    <xf numFmtId="14" fontId="55" fillId="0" borderId="66" xfId="2858" applyNumberFormat="1" applyFont="1" applyFill="1" applyBorder="1" applyAlignment="1">
      <alignment horizontal="center" vertical="center"/>
    </xf>
    <xf numFmtId="42" fontId="55" fillId="0" borderId="68" xfId="2858" applyNumberFormat="1" applyFont="1" applyFill="1" applyBorder="1" applyAlignment="1">
      <alignment vertical="center"/>
    </xf>
    <xf numFmtId="42" fontId="55" fillId="0" borderId="21" xfId="2858" applyNumberFormat="1" applyFont="1" applyFill="1" applyBorder="1" applyAlignment="1">
      <alignment vertical="center"/>
    </xf>
    <xf numFmtId="164" fontId="52" fillId="0" borderId="53" xfId="2858" applyNumberFormat="1" applyFont="1" applyFill="1" applyBorder="1" applyAlignment="1">
      <alignment horizontal="center" wrapText="1"/>
    </xf>
    <xf numFmtId="164" fontId="52" fillId="0" borderId="61" xfId="2858" applyNumberFormat="1" applyFont="1" applyFill="1" applyBorder="1" applyAlignment="1">
      <alignment horizontal="center" wrapText="1"/>
    </xf>
    <xf numFmtId="0" fontId="52" fillId="0" borderId="68" xfId="2858" applyFont="1" applyFill="1" applyBorder="1" applyAlignment="1">
      <alignment horizontal="center" wrapText="1"/>
    </xf>
    <xf numFmtId="42" fontId="55" fillId="0" borderId="36" xfId="2858" applyNumberFormat="1" applyFont="1" applyFill="1" applyBorder="1" applyAlignment="1">
      <alignment vertical="center"/>
    </xf>
    <xf numFmtId="166" fontId="76" fillId="0" borderId="50" xfId="2660" applyNumberFormat="1" applyFont="1" applyFill="1" applyBorder="1" applyAlignment="1">
      <alignment vertical="center"/>
    </xf>
    <xf numFmtId="0" fontId="55" fillId="0" borderId="36" xfId="2858" applyFont="1" applyFill="1" applyBorder="1" applyAlignment="1">
      <alignment vertical="center"/>
    </xf>
    <xf numFmtId="0" fontId="55" fillId="0" borderId="21" xfId="2858" applyFont="1" applyFill="1" applyBorder="1" applyAlignment="1">
      <alignment vertical="center"/>
    </xf>
    <xf numFmtId="165" fontId="102" fillId="0" borderId="36" xfId="0" applyNumberFormat="1" applyFont="1" applyFill="1" applyBorder="1" applyAlignment="1">
      <alignment horizontal="center" vertical="center"/>
    </xf>
    <xf numFmtId="165" fontId="102" fillId="0" borderId="22" xfId="0" applyNumberFormat="1" applyFont="1" applyFill="1" applyBorder="1" applyAlignment="1">
      <alignment horizontal="center" vertical="center"/>
    </xf>
    <xf numFmtId="165" fontId="102" fillId="0" borderId="21" xfId="0" applyNumberFormat="1" applyFont="1" applyFill="1" applyBorder="1" applyAlignment="1">
      <alignment horizontal="center" vertical="center"/>
    </xf>
    <xf numFmtId="0" fontId="55" fillId="0" borderId="36" xfId="2858" applyFont="1" applyFill="1" applyBorder="1" applyAlignment="1">
      <alignment horizontal="left" vertical="center" wrapText="1"/>
    </xf>
    <xf numFmtId="0" fontId="55" fillId="0" borderId="21" xfId="2858" applyFont="1" applyFill="1" applyBorder="1" applyAlignment="1">
      <alignment horizontal="left" vertical="center" wrapText="1"/>
    </xf>
    <xf numFmtId="0" fontId="55" fillId="0" borderId="36" xfId="2858" applyFont="1" applyFill="1" applyBorder="1" applyAlignment="1">
      <alignment horizontal="left" vertical="center"/>
    </xf>
  </cellXfs>
  <cellStyles count="4002">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52" xfId="3985"/>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52" xfId="3986"/>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52" xfId="3987"/>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52" xfId="3988"/>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52" xfId="3989"/>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52" xfId="3990"/>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52" xfId="3991"/>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52" xfId="3992"/>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52" xfId="3993"/>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52" xfId="3994"/>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52" xfId="3995"/>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52" xfId="3996"/>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xfId="3998" builtinId="3"/>
    <cellStyle name="Comma 2" xfId="2659"/>
    <cellStyle name="Comma 3" xfId="3949"/>
    <cellStyle name="Comma 3 2" xfId="3966"/>
    <cellStyle name="Comma 4" xfId="3983"/>
    <cellStyle name="Currency" xfId="3997" builtinId="4"/>
    <cellStyle name="Currency 2" xfId="2660"/>
    <cellStyle name="Currency 3" xfId="3964"/>
    <cellStyle name="Currency 3 2" xfId="3969"/>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 2 2 2 2 2" xfId="3921"/>
    <cellStyle name="Normal 10 4 2 2 2 2 2 2 2 2 2" xfId="3943"/>
    <cellStyle name="Normal 10 4 2 2 2 2 2 2 2 2 2 2" xfId="3972"/>
    <cellStyle name="Normal 10 4 2 2 2 2 2 2 2 2 2 2 2" xfId="3978"/>
    <cellStyle name="Normal 10 4 2 2 2 2 2 2 2 2 2 3" xfId="397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1" xfId="3979"/>
    <cellStyle name="Normal 12" xfId="3984"/>
    <cellStyle name="Normal 16" xfId="2805"/>
    <cellStyle name="Normal 16 2" xfId="2806"/>
    <cellStyle name="Normal 16 3" xfId="2807"/>
    <cellStyle name="Normal 16 3 2" xfId="2808"/>
    <cellStyle name="Normal 16 3 2 2" xfId="3954"/>
    <cellStyle name="Normal 16_draft transactions report_052009_rvsd" xfId="2809"/>
    <cellStyle name="Normal 17" xfId="2810"/>
    <cellStyle name="Normal 17 2" xfId="2811"/>
    <cellStyle name="Normal 17 3" xfId="2812"/>
    <cellStyle name="Normal 17 3 2" xfId="2813"/>
    <cellStyle name="Normal 17 3 2 2" xfId="3953"/>
    <cellStyle name="Normal 17_draft transactions report_052009_rvsd" xfId="2814"/>
    <cellStyle name="Normal 2" xfId="2815"/>
    <cellStyle name="Normal 2 10" xfId="2816"/>
    <cellStyle name="Normal 2 11" xfId="2817"/>
    <cellStyle name="Normal 2 11 2" xfId="2818"/>
    <cellStyle name="Normal 2 11 2 2" xfId="3922"/>
    <cellStyle name="Normal 2 11 2 2 2" xfId="3928"/>
    <cellStyle name="Normal 2 11 2 2 2 2" xfId="3931"/>
    <cellStyle name="Normal 2 11 2 2 2 3" xfId="3936"/>
    <cellStyle name="Normal 2 11 2 2 2 3 2" xfId="3938"/>
    <cellStyle name="Normal 2 11 2 2 2 3 2 2" xfId="3945"/>
    <cellStyle name="Normal 2 11 2 2 3" xfId="3935"/>
    <cellStyle name="Normal 2 11 2 2 3 2" xfId="3940"/>
    <cellStyle name="Normal 2 11 2 2 3 2 2" xfId="3947"/>
    <cellStyle name="Normal 2 11 2 2 4" xfId="3952"/>
    <cellStyle name="Normal 2 11 2 3" xfId="3926"/>
    <cellStyle name="Normal 2 11 2 4" xfId="3927"/>
    <cellStyle name="Normal 2 11 2 4 2" xfId="3930"/>
    <cellStyle name="Normal 2 11 2 4 3" xfId="3933"/>
    <cellStyle name="Normal 2 11 2 4 3 2" xfId="3937"/>
    <cellStyle name="Normal 2 11 2 4 3 2 2" xfId="3944"/>
    <cellStyle name="Normal 2 11 2 4 3 2 2 2" xfId="4001"/>
    <cellStyle name="Normal 2 11 2 5" xfId="3948"/>
    <cellStyle name="Normal 2 11 2 5 2" xfId="3965"/>
    <cellStyle name="Normal 2 11 2 6" xfId="3951"/>
    <cellStyle name="Normal 2 11 2 7" xfId="3982"/>
    <cellStyle name="Normal 2 11 3" xfId="2819"/>
    <cellStyle name="Normal 2 11 3 2" xfId="3917"/>
    <cellStyle name="Normal 2 11 3 2 2" xfId="3919"/>
    <cellStyle name="Normal 2 11 3 2 2 2" xfId="3942"/>
    <cellStyle name="Normal 2 11 3 2 2 2 2" xfId="3970"/>
    <cellStyle name="Normal 2 11 3 2 2 2 2 2" xfId="3977"/>
    <cellStyle name="Normal 2 11 3 2 2 2 3" xfId="3974"/>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 3 2 2" xfId="3955"/>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 2 2 2 2 2 2" xfId="3920"/>
    <cellStyle name="Normal 2 5 2 2 2 2 2 2 2 2 2" xfId="3941"/>
    <cellStyle name="Normal 2 5 2 2 2 2 2 2 2 2 2 2" xfId="3971"/>
    <cellStyle name="Normal 2 5 2 2 2 2 2 2 2 2 2 2 2" xfId="3976"/>
    <cellStyle name="Normal 2 5 2 2 2 2 2 2 2 2 2 3" xfId="3973"/>
    <cellStyle name="Normal 2 5 2 2 2 2 2 2 3" xfId="3962"/>
    <cellStyle name="Normal 2 5 2 2 2 2 2 2 4" xfId="3981"/>
    <cellStyle name="Normal 2 5 2 2 2 2 2 2 5" xfId="4000"/>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 2 2 2" xfId="3918"/>
    <cellStyle name="Normal 2 6 2 2 2 2" xfId="3923"/>
    <cellStyle name="Normal 2 6 2 2 2 2 2" xfId="3924"/>
    <cellStyle name="Normal 2 6 2 2 2 3" xfId="3925"/>
    <cellStyle name="Normal 2 6 2 2 2 3 2" xfId="3950"/>
    <cellStyle name="Normal 2 6 2 2 2 3 2 2" xfId="3963"/>
    <cellStyle name="Normal 2 6 2 2 2 3 2 2 2" xfId="3968"/>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4" xfId="3967"/>
    <cellStyle name="Normal 4 2" xfId="398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 4 2 2" xfId="3929"/>
    <cellStyle name="Normal 5 4 2 2 2" xfId="3932"/>
    <cellStyle name="Normal 5 4 2 2 3" xfId="3934"/>
    <cellStyle name="Normal 5 4 2 2 3 2" xfId="3939"/>
    <cellStyle name="Normal 5 4 2 2 3 2 2" xfId="3946"/>
    <cellStyle name="Normal 5 4 2 3" xfId="3956"/>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 4 2 2" xfId="3957"/>
    <cellStyle name="Normal 6_draft transactions report_052009_rvsd" xfId="2876"/>
    <cellStyle name="Normal 7" xfId="2877"/>
    <cellStyle name="Normal 7 2" xfId="2878"/>
    <cellStyle name="Normal 7 2 2" xfId="2879"/>
    <cellStyle name="Normal 7 2 3" xfId="2880"/>
    <cellStyle name="Normal 7 2 3 2" xfId="2881"/>
    <cellStyle name="Normal 7 2 3 2 2" xfId="3958"/>
    <cellStyle name="Normal 7 2_draft transactions report_052009_rvsd" xfId="2882"/>
    <cellStyle name="Normal 7 3" xfId="2883"/>
    <cellStyle name="Normal 7 4" xfId="2884"/>
    <cellStyle name="Normal 7 4 2" xfId="2885"/>
    <cellStyle name="Normal 7 4 2 2" xfId="3959"/>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 4 2 2" xfId="3960"/>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 4 2 2" xfId="396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Percent" xfId="3999" builtinId="5"/>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W856"/>
  <sheetViews>
    <sheetView tabSelected="1" view="pageBreakPreview" zoomScale="80" zoomScaleNormal="85" zoomScaleSheetLayoutView="80" zoomScalePageLayoutView="85" workbookViewId="0">
      <pane ySplit="13" topLeftCell="A14" activePane="bottomLeft" state="frozen"/>
      <selection pane="bottomLeft" activeCell="A10" sqref="A10:R10"/>
    </sheetView>
  </sheetViews>
  <sheetFormatPr defaultColWidth="9.140625" defaultRowHeight="16.5"/>
  <cols>
    <col min="1" max="1" width="12.7109375" style="849" customWidth="1"/>
    <col min="2" max="2" width="14.85546875" style="150" customWidth="1"/>
    <col min="3" max="3" width="46.42578125" style="1399" customWidth="1"/>
    <col min="4" max="4" width="22" style="1389" customWidth="1"/>
    <col min="5" max="5" width="6.85546875" style="1375" customWidth="1"/>
    <col min="6" max="6" width="39.42578125" style="1399" customWidth="1"/>
    <col min="7" max="7" width="26.42578125" style="152" customWidth="1"/>
    <col min="8" max="8" width="13.7109375" style="1375" customWidth="1"/>
    <col min="9" max="9" width="14.140625" style="1375" customWidth="1"/>
    <col min="10" max="10" width="3.42578125" style="153" customWidth="1"/>
    <col min="11" max="11" width="20.140625" style="454" customWidth="1"/>
    <col min="12" max="12" width="20.85546875" style="154" customWidth="1"/>
    <col min="13" max="13" width="21.140625" style="5" customWidth="1"/>
    <col min="14" max="14" width="13.5703125" style="1375" customWidth="1"/>
    <col min="15" max="15" width="17" style="5" customWidth="1"/>
    <col min="16" max="16" width="4.140625" style="153" customWidth="1"/>
    <col min="17" max="17" width="2.42578125" style="153" customWidth="1"/>
    <col min="18" max="18" width="18.7109375" style="245" customWidth="1"/>
    <col min="19" max="20" width="9.140625" style="1399"/>
    <col min="21" max="21" width="19.5703125" style="1399" bestFit="1" customWidth="1"/>
    <col min="22" max="22" width="20.7109375" style="1399" customWidth="1"/>
    <col min="23" max="23" width="27.42578125" style="1399" customWidth="1"/>
    <col min="24" max="16384" width="9.140625" style="1399"/>
  </cols>
  <sheetData>
    <row r="1" spans="1:23" ht="15" customHeight="1">
      <c r="A1" s="1586" t="s">
        <v>2354</v>
      </c>
      <c r="B1" s="1586"/>
      <c r="C1" s="1586"/>
      <c r="D1" s="1586"/>
      <c r="E1" s="1586"/>
      <c r="F1" s="1586"/>
      <c r="G1" s="1586"/>
      <c r="H1" s="1586"/>
      <c r="I1" s="1586"/>
      <c r="J1" s="1586"/>
      <c r="K1" s="1586"/>
      <c r="L1" s="1586"/>
      <c r="M1" s="1586"/>
      <c r="N1" s="1586"/>
      <c r="O1" s="1586"/>
      <c r="P1" s="1586"/>
      <c r="Q1" s="1586"/>
      <c r="R1" s="1586"/>
    </row>
    <row r="2" spans="1:23" ht="15" customHeight="1">
      <c r="A2" s="1586"/>
      <c r="B2" s="1586"/>
      <c r="C2" s="1586"/>
      <c r="D2" s="1586"/>
      <c r="E2" s="1586"/>
      <c r="F2" s="1586"/>
      <c r="G2" s="1586"/>
      <c r="H2" s="1586"/>
      <c r="I2" s="1586"/>
      <c r="J2" s="1586"/>
      <c r="K2" s="1586"/>
      <c r="L2" s="1586"/>
      <c r="M2" s="1586"/>
      <c r="N2" s="1586"/>
      <c r="O2" s="1586"/>
      <c r="P2" s="1586"/>
      <c r="Q2" s="1586"/>
      <c r="R2" s="1586"/>
    </row>
    <row r="3" spans="1:23" ht="15">
      <c r="A3" s="1645" t="s">
        <v>1</v>
      </c>
      <c r="B3" s="1645"/>
      <c r="C3" s="1645"/>
      <c r="D3" s="1645"/>
      <c r="E3" s="1645"/>
      <c r="F3" s="1645"/>
      <c r="G3" s="1645"/>
      <c r="H3" s="1645"/>
      <c r="I3" s="1645"/>
      <c r="J3" s="1645"/>
      <c r="K3" s="1645"/>
      <c r="L3" s="1645"/>
      <c r="M3" s="1645"/>
      <c r="N3" s="1645"/>
      <c r="O3" s="1645"/>
      <c r="P3" s="1645"/>
      <c r="Q3" s="1645"/>
      <c r="R3" s="1645"/>
    </row>
    <row r="4" spans="1:23" ht="15">
      <c r="A4" s="1586"/>
      <c r="B4" s="1586"/>
      <c r="C4" s="1586"/>
      <c r="D4" s="1586"/>
      <c r="E4" s="1586"/>
      <c r="F4" s="1586"/>
      <c r="G4" s="1586"/>
      <c r="H4" s="1586"/>
      <c r="I4" s="1586"/>
      <c r="J4" s="1586"/>
      <c r="K4" s="1586"/>
      <c r="L4" s="1586"/>
      <c r="M4" s="1586"/>
      <c r="N4" s="1586"/>
      <c r="O4" s="1586"/>
      <c r="P4" s="1586"/>
      <c r="Q4" s="1586"/>
      <c r="R4" s="1586"/>
    </row>
    <row r="5" spans="1:23" ht="15">
      <c r="A5" s="1645" t="s">
        <v>1645</v>
      </c>
      <c r="B5" s="1645"/>
      <c r="C5" s="1645"/>
      <c r="D5" s="1645"/>
      <c r="E5" s="1645"/>
      <c r="F5" s="1645"/>
      <c r="G5" s="1645"/>
      <c r="H5" s="1645"/>
      <c r="I5" s="1645"/>
      <c r="J5" s="1645"/>
      <c r="K5" s="1645"/>
      <c r="L5" s="1645"/>
      <c r="M5" s="1645"/>
      <c r="N5" s="1645"/>
      <c r="O5" s="1645"/>
      <c r="P5" s="1645"/>
      <c r="Q5" s="1645"/>
      <c r="R5" s="1645"/>
    </row>
    <row r="6" spans="1:23" ht="15">
      <c r="A6" s="1586"/>
      <c r="B6" s="1586"/>
      <c r="C6" s="1586"/>
      <c r="D6" s="1586"/>
      <c r="E6" s="1586"/>
      <c r="F6" s="1586"/>
      <c r="G6" s="1586"/>
      <c r="H6" s="1586"/>
      <c r="I6" s="1586"/>
      <c r="J6" s="1586"/>
      <c r="K6" s="1586"/>
      <c r="L6" s="1586"/>
      <c r="M6" s="1586"/>
      <c r="N6" s="1586"/>
      <c r="O6" s="1586"/>
      <c r="P6" s="1586"/>
      <c r="Q6" s="1586"/>
      <c r="R6" s="1586"/>
    </row>
    <row r="7" spans="1:23" ht="15">
      <c r="A7" s="1646" t="s">
        <v>2333</v>
      </c>
      <c r="B7" s="1646"/>
      <c r="C7" s="1646"/>
      <c r="D7" s="1646"/>
      <c r="E7" s="1646"/>
      <c r="F7" s="1646"/>
      <c r="G7" s="1646"/>
      <c r="H7" s="1646"/>
      <c r="I7" s="1646"/>
      <c r="J7" s="1646"/>
      <c r="K7" s="1646"/>
      <c r="L7" s="1646"/>
      <c r="M7" s="1646"/>
      <c r="N7" s="1646"/>
      <c r="O7" s="1646"/>
      <c r="P7" s="1646"/>
      <c r="Q7" s="1646"/>
      <c r="R7" s="1646"/>
    </row>
    <row r="8" spans="1:23" ht="15">
      <c r="A8" s="1586"/>
      <c r="B8" s="1586"/>
      <c r="C8" s="1586"/>
      <c r="D8" s="1586"/>
      <c r="E8" s="1586"/>
      <c r="F8" s="1586"/>
      <c r="G8" s="1586"/>
      <c r="H8" s="1586"/>
      <c r="I8" s="1586"/>
      <c r="J8" s="1586"/>
      <c r="K8" s="1586"/>
      <c r="L8" s="1586"/>
      <c r="M8" s="1586"/>
      <c r="N8" s="1586"/>
      <c r="O8" s="1586"/>
      <c r="P8" s="1586"/>
      <c r="Q8" s="1586"/>
      <c r="R8" s="1586"/>
    </row>
    <row r="9" spans="1:23" ht="15">
      <c r="A9" s="1647" t="s">
        <v>3</v>
      </c>
      <c r="B9" s="1647"/>
      <c r="C9" s="1647"/>
      <c r="D9" s="1647"/>
      <c r="E9" s="1647"/>
      <c r="F9" s="1647"/>
      <c r="G9" s="1647"/>
      <c r="H9" s="1647"/>
      <c r="I9" s="1647"/>
      <c r="J9" s="1647"/>
      <c r="K9" s="1647"/>
      <c r="L9" s="1647"/>
      <c r="M9" s="1647"/>
      <c r="N9" s="1647"/>
      <c r="O9" s="1647"/>
      <c r="P9" s="1647"/>
      <c r="Q9" s="1647"/>
      <c r="R9" s="1647"/>
    </row>
    <row r="10" spans="1:23" ht="15">
      <c r="A10" s="1586"/>
      <c r="B10" s="1586"/>
      <c r="C10" s="1586"/>
      <c r="D10" s="1586"/>
      <c r="E10" s="1586"/>
      <c r="F10" s="1586"/>
      <c r="G10" s="1586"/>
      <c r="H10" s="1586"/>
      <c r="I10" s="1586"/>
      <c r="J10" s="1586"/>
      <c r="K10" s="1586"/>
      <c r="L10" s="1586"/>
      <c r="M10" s="1586"/>
      <c r="N10" s="1586"/>
      <c r="O10" s="1586"/>
      <c r="P10" s="1586"/>
      <c r="Q10" s="1586"/>
      <c r="R10" s="1586"/>
    </row>
    <row r="11" spans="1:23" ht="15.75" thickBot="1">
      <c r="A11" s="1648"/>
      <c r="B11" s="1648"/>
      <c r="C11" s="1648"/>
      <c r="D11" s="1648"/>
      <c r="E11" s="1648"/>
      <c r="F11" s="1648"/>
      <c r="G11" s="1648"/>
      <c r="H11" s="1648"/>
      <c r="I11" s="1648"/>
      <c r="J11" s="1648"/>
      <c r="K11" s="1648"/>
      <c r="L11" s="1648"/>
      <c r="M11" s="1648"/>
      <c r="N11" s="1648"/>
      <c r="O11" s="1648"/>
      <c r="P11" s="1648"/>
      <c r="Q11" s="1648"/>
      <c r="R11" s="1648"/>
    </row>
    <row r="12" spans="1:23" s="1389" customFormat="1" ht="30.75" customHeight="1">
      <c r="A12" s="1618" t="s">
        <v>680</v>
      </c>
      <c r="B12" s="1625" t="s">
        <v>1006</v>
      </c>
      <c r="C12" s="1627" t="s">
        <v>4</v>
      </c>
      <c r="D12" s="1628"/>
      <c r="E12" s="1629"/>
      <c r="F12" s="1631" t="s">
        <v>1007</v>
      </c>
      <c r="G12" s="1632"/>
      <c r="H12" s="1633"/>
      <c r="I12" s="1631" t="s">
        <v>1012</v>
      </c>
      <c r="J12" s="1632"/>
      <c r="K12" s="1633"/>
      <c r="L12" s="1631" t="s">
        <v>1019</v>
      </c>
      <c r="M12" s="1633"/>
      <c r="N12" s="1631" t="s">
        <v>1015</v>
      </c>
      <c r="O12" s="1632"/>
      <c r="P12" s="1632"/>
      <c r="Q12" s="1632"/>
      <c r="R12" s="1633"/>
    </row>
    <row r="13" spans="1:23" s="42" customFormat="1" ht="45.75" thickBot="1">
      <c r="A13" s="1619"/>
      <c r="B13" s="1626"/>
      <c r="C13" s="37" t="s">
        <v>6</v>
      </c>
      <c r="D13" s="37" t="s">
        <v>7</v>
      </c>
      <c r="E13" s="38" t="s">
        <v>8</v>
      </c>
      <c r="F13" s="39"/>
      <c r="G13" s="40" t="s">
        <v>1011</v>
      </c>
      <c r="H13" s="38" t="s">
        <v>1009</v>
      </c>
      <c r="I13" s="1650" t="s">
        <v>1013</v>
      </c>
      <c r="J13" s="1651"/>
      <c r="K13" s="450" t="s">
        <v>2342</v>
      </c>
      <c r="L13" s="278" t="s">
        <v>1014</v>
      </c>
      <c r="M13" s="38" t="s">
        <v>1010</v>
      </c>
      <c r="N13" s="39" t="s">
        <v>1016</v>
      </c>
      <c r="O13" s="1634" t="s">
        <v>1017</v>
      </c>
      <c r="P13" s="1635"/>
      <c r="Q13" s="41">
        <v>15</v>
      </c>
      <c r="R13" s="275" t="s">
        <v>1051</v>
      </c>
      <c r="U13" s="296"/>
      <c r="V13" s="296"/>
      <c r="W13" s="296"/>
    </row>
    <row r="14" spans="1:23">
      <c r="A14" s="938" t="s">
        <v>1352</v>
      </c>
      <c r="B14" s="939">
        <v>39749</v>
      </c>
      <c r="C14" s="940" t="s">
        <v>497</v>
      </c>
      <c r="D14" s="941" t="s">
        <v>11</v>
      </c>
      <c r="E14" s="942" t="s">
        <v>12</v>
      </c>
      <c r="F14" s="943" t="s">
        <v>287</v>
      </c>
      <c r="G14" s="944">
        <v>15000000000</v>
      </c>
      <c r="H14" s="945" t="s">
        <v>13</v>
      </c>
      <c r="I14" s="946">
        <v>40156</v>
      </c>
      <c r="J14" s="947">
        <v>4</v>
      </c>
      <c r="K14" s="948">
        <v>15000000000</v>
      </c>
      <c r="L14" s="1410">
        <f t="shared" ref="L14:L38" si="0">IF($K14&lt;&gt;0,$G14-$K14,"")</f>
        <v>0</v>
      </c>
      <c r="M14" s="949" t="s">
        <v>1018</v>
      </c>
      <c r="N14" s="950">
        <v>40240</v>
      </c>
      <c r="O14" s="255" t="s">
        <v>1018</v>
      </c>
      <c r="P14" s="951" t="s">
        <v>1352</v>
      </c>
      <c r="Q14" s="1402" t="s">
        <v>1279</v>
      </c>
      <c r="R14" s="952">
        <v>183547824.16999999</v>
      </c>
      <c r="U14" s="936"/>
      <c r="V14" s="936"/>
      <c r="W14" s="936"/>
    </row>
    <row r="15" spans="1:23">
      <c r="A15" s="720"/>
      <c r="B15" s="49">
        <v>39749</v>
      </c>
      <c r="C15" s="50" t="s">
        <v>1653</v>
      </c>
      <c r="D15" s="51" t="s">
        <v>14</v>
      </c>
      <c r="E15" s="52" t="s">
        <v>15</v>
      </c>
      <c r="F15" s="53" t="s">
        <v>287</v>
      </c>
      <c r="G15" s="54">
        <v>3000000000</v>
      </c>
      <c r="H15" s="52" t="s">
        <v>13</v>
      </c>
      <c r="I15" s="55">
        <v>39981</v>
      </c>
      <c r="J15" s="56">
        <v>4</v>
      </c>
      <c r="K15" s="694">
        <v>3000000000</v>
      </c>
      <c r="L15" s="61">
        <f t="shared" si="0"/>
        <v>0</v>
      </c>
      <c r="M15" s="72" t="s">
        <v>1018</v>
      </c>
      <c r="N15" s="58">
        <v>40030</v>
      </c>
      <c r="O15" s="695" t="s">
        <v>1018</v>
      </c>
      <c r="P15" s="59"/>
      <c r="Q15" s="75" t="s">
        <v>1278</v>
      </c>
      <c r="R15" s="276">
        <v>136000000</v>
      </c>
      <c r="U15" s="936"/>
      <c r="V15" s="936"/>
      <c r="W15" s="936"/>
    </row>
    <row r="16" spans="1:23" s="1389" customFormat="1" ht="28.5" customHeight="1">
      <c r="A16" s="1344" t="s">
        <v>1412</v>
      </c>
      <c r="B16" s="1174">
        <v>39749</v>
      </c>
      <c r="C16" s="1373" t="s">
        <v>494</v>
      </c>
      <c r="D16" s="1373" t="s">
        <v>14</v>
      </c>
      <c r="E16" s="1175" t="s">
        <v>15</v>
      </c>
      <c r="F16" s="1176" t="s">
        <v>1192</v>
      </c>
      <c r="G16" s="1177">
        <v>25000000000</v>
      </c>
      <c r="H16" s="57" t="s">
        <v>13</v>
      </c>
      <c r="I16" s="1178" t="s">
        <v>1446</v>
      </c>
      <c r="J16" s="1179">
        <v>23</v>
      </c>
      <c r="K16" s="451">
        <v>25000000000</v>
      </c>
      <c r="L16" s="61">
        <f t="shared" si="0"/>
        <v>0</v>
      </c>
      <c r="M16" s="72" t="s">
        <v>1018</v>
      </c>
      <c r="N16" s="1180">
        <v>40568</v>
      </c>
      <c r="O16" s="1400" t="s">
        <v>1018</v>
      </c>
      <c r="P16" s="1181"/>
      <c r="Q16" s="248" t="s">
        <v>1279</v>
      </c>
      <c r="R16" s="276">
        <v>54621848.840000004</v>
      </c>
      <c r="U16" s="936"/>
      <c r="V16" s="936"/>
      <c r="W16" s="936"/>
    </row>
    <row r="17" spans="1:23">
      <c r="A17" s="720"/>
      <c r="B17" s="49">
        <v>39749</v>
      </c>
      <c r="C17" s="50" t="s">
        <v>1149</v>
      </c>
      <c r="D17" s="51" t="s">
        <v>14</v>
      </c>
      <c r="E17" s="52" t="s">
        <v>15</v>
      </c>
      <c r="F17" s="53" t="s">
        <v>287</v>
      </c>
      <c r="G17" s="54">
        <v>10000000000</v>
      </c>
      <c r="H17" s="52" t="s">
        <v>13</v>
      </c>
      <c r="I17" s="55">
        <v>39981</v>
      </c>
      <c r="J17" s="56">
        <v>4</v>
      </c>
      <c r="K17" s="694">
        <v>10000000000</v>
      </c>
      <c r="L17" s="61">
        <f t="shared" si="0"/>
        <v>0</v>
      </c>
      <c r="M17" s="72" t="s">
        <v>1018</v>
      </c>
      <c r="N17" s="58">
        <v>40016</v>
      </c>
      <c r="O17" s="695" t="s">
        <v>1018</v>
      </c>
      <c r="P17" s="59"/>
      <c r="Q17" s="75" t="s">
        <v>1278</v>
      </c>
      <c r="R17" s="276">
        <v>1100000000</v>
      </c>
      <c r="U17" s="936"/>
      <c r="V17" s="936"/>
      <c r="W17" s="936"/>
    </row>
    <row r="18" spans="1:23">
      <c r="A18" s="720"/>
      <c r="B18" s="49">
        <v>39749</v>
      </c>
      <c r="C18" s="50" t="s">
        <v>1654</v>
      </c>
      <c r="D18" s="51" t="s">
        <v>14</v>
      </c>
      <c r="E18" s="52" t="s">
        <v>15</v>
      </c>
      <c r="F18" s="53" t="s">
        <v>287</v>
      </c>
      <c r="G18" s="54">
        <v>25000000000</v>
      </c>
      <c r="H18" s="52" t="s">
        <v>13</v>
      </c>
      <c r="I18" s="55">
        <v>39981</v>
      </c>
      <c r="J18" s="56">
        <v>4</v>
      </c>
      <c r="K18" s="694">
        <v>25000000000</v>
      </c>
      <c r="L18" s="61">
        <f t="shared" si="0"/>
        <v>0</v>
      </c>
      <c r="M18" s="72" t="s">
        <v>1018</v>
      </c>
      <c r="N18" s="58">
        <v>40157</v>
      </c>
      <c r="O18" s="1400" t="s">
        <v>1018</v>
      </c>
      <c r="P18" s="59"/>
      <c r="Q18" s="1046" t="s">
        <v>1279</v>
      </c>
      <c r="R18" s="276">
        <v>936063469.11000001</v>
      </c>
      <c r="U18" s="936"/>
      <c r="V18" s="936"/>
      <c r="W18" s="936"/>
    </row>
    <row r="19" spans="1:23">
      <c r="A19" s="720"/>
      <c r="B19" s="49">
        <v>39749</v>
      </c>
      <c r="C19" s="50" t="s">
        <v>1655</v>
      </c>
      <c r="D19" s="51" t="s">
        <v>14</v>
      </c>
      <c r="E19" s="52" t="s">
        <v>15</v>
      </c>
      <c r="F19" s="53" t="s">
        <v>287</v>
      </c>
      <c r="G19" s="54">
        <v>10000000000</v>
      </c>
      <c r="H19" s="52" t="s">
        <v>13</v>
      </c>
      <c r="I19" s="55">
        <v>39981</v>
      </c>
      <c r="J19" s="56">
        <v>4</v>
      </c>
      <c r="K19" s="694">
        <v>10000000000</v>
      </c>
      <c r="L19" s="61">
        <f t="shared" si="0"/>
        <v>0</v>
      </c>
      <c r="M19" s="72" t="s">
        <v>1018</v>
      </c>
      <c r="N19" s="58">
        <v>40037</v>
      </c>
      <c r="O19" s="695" t="s">
        <v>1018</v>
      </c>
      <c r="P19" s="59"/>
      <c r="Q19" s="75" t="s">
        <v>1278</v>
      </c>
      <c r="R19" s="276">
        <v>950000000</v>
      </c>
      <c r="U19" s="936"/>
      <c r="V19" s="936"/>
      <c r="W19" s="936"/>
    </row>
    <row r="20" spans="1:23">
      <c r="A20" s="720"/>
      <c r="B20" s="49">
        <v>39749</v>
      </c>
      <c r="C20" s="50" t="s">
        <v>1656</v>
      </c>
      <c r="D20" s="51" t="s">
        <v>16</v>
      </c>
      <c r="E20" s="52" t="s">
        <v>17</v>
      </c>
      <c r="F20" s="53" t="s">
        <v>287</v>
      </c>
      <c r="G20" s="54">
        <v>2000000000</v>
      </c>
      <c r="H20" s="52" t="s">
        <v>13</v>
      </c>
      <c r="I20" s="55">
        <v>39981</v>
      </c>
      <c r="J20" s="56">
        <v>5</v>
      </c>
      <c r="K20" s="694">
        <v>2000000000</v>
      </c>
      <c r="L20" s="61">
        <f t="shared" si="0"/>
        <v>0</v>
      </c>
      <c r="M20" s="72" t="s">
        <v>1018</v>
      </c>
      <c r="N20" s="58">
        <v>40002</v>
      </c>
      <c r="O20" s="695" t="s">
        <v>1018</v>
      </c>
      <c r="P20" s="59">
        <v>9</v>
      </c>
      <c r="Q20" s="75" t="s">
        <v>1278</v>
      </c>
      <c r="R20" s="276">
        <v>60000000</v>
      </c>
      <c r="U20" s="936"/>
      <c r="V20" s="936"/>
      <c r="W20" s="936"/>
    </row>
    <row r="21" spans="1:23">
      <c r="A21" s="720"/>
      <c r="B21" s="49">
        <v>39749</v>
      </c>
      <c r="C21" s="50" t="s">
        <v>1657</v>
      </c>
      <c r="D21" s="51" t="s">
        <v>18</v>
      </c>
      <c r="E21" s="52" t="s">
        <v>19</v>
      </c>
      <c r="F21" s="53" t="s">
        <v>287</v>
      </c>
      <c r="G21" s="54">
        <v>25000000000</v>
      </c>
      <c r="H21" s="52" t="s">
        <v>13</v>
      </c>
      <c r="I21" s="55">
        <v>40170</v>
      </c>
      <c r="J21" s="62">
        <v>4</v>
      </c>
      <c r="K21" s="452">
        <v>25000000000</v>
      </c>
      <c r="L21" s="61">
        <f t="shared" si="0"/>
        <v>0</v>
      </c>
      <c r="M21" s="72" t="s">
        <v>1018</v>
      </c>
      <c r="N21" s="58">
        <v>40318</v>
      </c>
      <c r="O21" s="1400" t="s">
        <v>1018</v>
      </c>
      <c r="P21" s="168"/>
      <c r="Q21" s="75" t="s">
        <v>1279</v>
      </c>
      <c r="R21" s="276">
        <v>840374891.73000002</v>
      </c>
      <c r="U21" s="936"/>
      <c r="V21" s="936"/>
      <c r="W21" s="936"/>
    </row>
    <row r="22" spans="1:23">
      <c r="A22" s="720">
        <v>49</v>
      </c>
      <c r="B22" s="49">
        <v>39766</v>
      </c>
      <c r="C22" s="50" t="s">
        <v>1658</v>
      </c>
      <c r="D22" s="51" t="s">
        <v>20</v>
      </c>
      <c r="E22" s="52" t="s">
        <v>19</v>
      </c>
      <c r="F22" s="53" t="s">
        <v>287</v>
      </c>
      <c r="G22" s="54">
        <v>17000000</v>
      </c>
      <c r="H22" s="52" t="s">
        <v>13</v>
      </c>
      <c r="I22" s="55">
        <v>40813</v>
      </c>
      <c r="J22" s="62">
        <v>49</v>
      </c>
      <c r="K22" s="452">
        <v>17000000</v>
      </c>
      <c r="L22" s="61">
        <f t="shared" si="0"/>
        <v>0</v>
      </c>
      <c r="M22" s="72" t="s">
        <v>1018</v>
      </c>
      <c r="N22" s="58">
        <v>40842</v>
      </c>
      <c r="O22" s="1400" t="s">
        <v>1018</v>
      </c>
      <c r="P22" s="168"/>
      <c r="Q22" s="75" t="s">
        <v>1278</v>
      </c>
      <c r="R22" s="276">
        <v>125000</v>
      </c>
      <c r="U22" s="936"/>
      <c r="V22" s="936"/>
      <c r="W22" s="936"/>
    </row>
    <row r="23" spans="1:23">
      <c r="A23" s="720"/>
      <c r="B23" s="49">
        <v>39766</v>
      </c>
      <c r="C23" s="50" t="s">
        <v>1659</v>
      </c>
      <c r="D23" s="51" t="s">
        <v>21</v>
      </c>
      <c r="E23" s="52" t="s">
        <v>12</v>
      </c>
      <c r="F23" s="53" t="s">
        <v>287</v>
      </c>
      <c r="G23" s="54">
        <v>16369000</v>
      </c>
      <c r="H23" s="52" t="s">
        <v>13</v>
      </c>
      <c r="I23" s="55"/>
      <c r="J23" s="62"/>
      <c r="K23" s="452"/>
      <c r="L23" s="61" t="str">
        <f t="shared" si="0"/>
        <v/>
      </c>
      <c r="M23" s="72"/>
      <c r="N23" s="58"/>
      <c r="O23" s="1400"/>
      <c r="P23" s="168"/>
      <c r="Q23" s="75"/>
      <c r="R23" s="276"/>
      <c r="U23" s="936"/>
      <c r="V23" s="936"/>
      <c r="W23" s="936"/>
    </row>
    <row r="24" spans="1:23">
      <c r="A24" s="720">
        <v>14</v>
      </c>
      <c r="B24" s="49">
        <v>39766</v>
      </c>
      <c r="C24" s="50" t="s">
        <v>1660</v>
      </c>
      <c r="D24" s="51" t="s">
        <v>18</v>
      </c>
      <c r="E24" s="52" t="s">
        <v>19</v>
      </c>
      <c r="F24" s="53" t="s">
        <v>287</v>
      </c>
      <c r="G24" s="54">
        <v>298737000</v>
      </c>
      <c r="H24" s="52" t="s">
        <v>13</v>
      </c>
      <c r="I24" s="55"/>
      <c r="J24" s="62"/>
      <c r="K24" s="452"/>
      <c r="L24" s="61" t="str">
        <f t="shared" si="0"/>
        <v/>
      </c>
      <c r="M24" s="72"/>
      <c r="N24" s="58"/>
      <c r="O24" s="1400"/>
      <c r="P24" s="168"/>
      <c r="Q24" s="75"/>
      <c r="R24" s="276"/>
      <c r="U24" s="936"/>
      <c r="V24" s="936"/>
      <c r="W24" s="936"/>
    </row>
    <row r="25" spans="1:23">
      <c r="A25" s="720"/>
      <c r="B25" s="49">
        <v>39766</v>
      </c>
      <c r="C25" s="50" t="s">
        <v>1661</v>
      </c>
      <c r="D25" s="51" t="s">
        <v>22</v>
      </c>
      <c r="E25" s="52" t="s">
        <v>23</v>
      </c>
      <c r="F25" s="53" t="s">
        <v>287</v>
      </c>
      <c r="G25" s="54">
        <v>1576000000</v>
      </c>
      <c r="H25" s="52" t="s">
        <v>13</v>
      </c>
      <c r="I25" s="55">
        <v>39981</v>
      </c>
      <c r="J25" s="56">
        <v>4</v>
      </c>
      <c r="K25" s="694">
        <v>1576000000</v>
      </c>
      <c r="L25" s="61">
        <f t="shared" si="0"/>
        <v>0</v>
      </c>
      <c r="M25" s="72" t="s">
        <v>1018</v>
      </c>
      <c r="N25" s="58">
        <v>40051</v>
      </c>
      <c r="O25" s="1400" t="s">
        <v>1018</v>
      </c>
      <c r="P25" s="59"/>
      <c r="Q25" s="75" t="s">
        <v>1278</v>
      </c>
      <c r="R25" s="276">
        <v>87000000</v>
      </c>
      <c r="U25" s="936"/>
      <c r="V25" s="936"/>
      <c r="W25" s="936"/>
    </row>
    <row r="26" spans="1:23">
      <c r="A26" s="720"/>
      <c r="B26" s="49">
        <v>39766</v>
      </c>
      <c r="C26" s="50" t="s">
        <v>1662</v>
      </c>
      <c r="D26" s="51" t="s">
        <v>24</v>
      </c>
      <c r="E26" s="52" t="s">
        <v>25</v>
      </c>
      <c r="F26" s="53" t="s">
        <v>287</v>
      </c>
      <c r="G26" s="54">
        <v>3500000000</v>
      </c>
      <c r="H26" s="52" t="s">
        <v>13</v>
      </c>
      <c r="I26" s="55">
        <v>40632</v>
      </c>
      <c r="J26" s="62">
        <v>4</v>
      </c>
      <c r="K26" s="452">
        <v>3500000000</v>
      </c>
      <c r="L26" s="61">
        <f t="shared" si="0"/>
        <v>0</v>
      </c>
      <c r="M26" s="72" t="s">
        <v>1018</v>
      </c>
      <c r="N26" s="58">
        <v>40808</v>
      </c>
      <c r="O26" s="1400" t="s">
        <v>1018</v>
      </c>
      <c r="P26" s="168"/>
      <c r="Q26" s="75" t="s">
        <v>1279</v>
      </c>
      <c r="R26" s="276">
        <v>14069762.5</v>
      </c>
      <c r="U26" s="936"/>
      <c r="V26" s="936"/>
      <c r="W26" s="936"/>
    </row>
    <row r="27" spans="1:23" ht="28.5">
      <c r="A27" s="721" t="s">
        <v>1993</v>
      </c>
      <c r="B27" s="49">
        <v>39766</v>
      </c>
      <c r="C27" s="50" t="s">
        <v>1283</v>
      </c>
      <c r="D27" s="51" t="s">
        <v>26</v>
      </c>
      <c r="E27" s="52" t="s">
        <v>19</v>
      </c>
      <c r="F27" s="53" t="s">
        <v>395</v>
      </c>
      <c r="G27" s="54">
        <v>9000000</v>
      </c>
      <c r="H27" s="52" t="s">
        <v>13</v>
      </c>
      <c r="I27" s="55"/>
      <c r="J27" s="62"/>
      <c r="K27" s="452"/>
      <c r="L27" s="61" t="str">
        <f t="shared" si="0"/>
        <v/>
      </c>
      <c r="M27" s="72"/>
      <c r="N27" s="58"/>
      <c r="O27" s="1400"/>
      <c r="P27" s="168"/>
      <c r="Q27" s="75"/>
      <c r="R27" s="276"/>
      <c r="U27" s="936"/>
      <c r="V27" s="936"/>
      <c r="W27" s="936"/>
    </row>
    <row r="28" spans="1:23">
      <c r="A28" s="720"/>
      <c r="B28" s="49">
        <v>39766</v>
      </c>
      <c r="C28" s="50" t="s">
        <v>1663</v>
      </c>
      <c r="D28" s="51" t="s">
        <v>27</v>
      </c>
      <c r="E28" s="52" t="s">
        <v>28</v>
      </c>
      <c r="F28" s="53" t="s">
        <v>287</v>
      </c>
      <c r="G28" s="54">
        <v>200000000</v>
      </c>
      <c r="H28" s="52" t="s">
        <v>13</v>
      </c>
      <c r="I28" s="55">
        <v>39960</v>
      </c>
      <c r="J28" s="56">
        <v>4</v>
      </c>
      <c r="K28" s="452">
        <v>200000000</v>
      </c>
      <c r="L28" s="61">
        <f t="shared" si="0"/>
        <v>0</v>
      </c>
      <c r="M28" s="72" t="s">
        <v>1018</v>
      </c>
      <c r="N28" s="58">
        <v>40246</v>
      </c>
      <c r="O28" s="1400" t="s">
        <v>1018</v>
      </c>
      <c r="P28" s="59"/>
      <c r="Q28" s="75" t="s">
        <v>1279</v>
      </c>
      <c r="R28" s="276">
        <v>15388874.07</v>
      </c>
      <c r="U28" s="936"/>
      <c r="V28" s="936"/>
      <c r="W28" s="936"/>
    </row>
    <row r="29" spans="1:23">
      <c r="A29" s="720"/>
      <c r="B29" s="49">
        <v>39766</v>
      </c>
      <c r="C29" s="50" t="s">
        <v>1664</v>
      </c>
      <c r="D29" s="51" t="s">
        <v>29</v>
      </c>
      <c r="E29" s="52" t="s">
        <v>12</v>
      </c>
      <c r="F29" s="53" t="s">
        <v>287</v>
      </c>
      <c r="G29" s="54">
        <v>3133640000</v>
      </c>
      <c r="H29" s="52" t="s">
        <v>13</v>
      </c>
      <c r="I29" s="55">
        <v>39981</v>
      </c>
      <c r="J29" s="56">
        <v>4</v>
      </c>
      <c r="K29" s="694">
        <v>3133640000</v>
      </c>
      <c r="L29" s="61">
        <f t="shared" si="0"/>
        <v>0</v>
      </c>
      <c r="M29" s="72" t="s">
        <v>1018</v>
      </c>
      <c r="N29" s="58">
        <v>40016</v>
      </c>
      <c r="O29" s="695" t="s">
        <v>1018</v>
      </c>
      <c r="P29" s="59"/>
      <c r="Q29" s="75" t="s">
        <v>1278</v>
      </c>
      <c r="R29" s="276">
        <v>67010401.859999999</v>
      </c>
      <c r="U29" s="936"/>
      <c r="V29" s="936"/>
      <c r="W29" s="936"/>
    </row>
    <row r="30" spans="1:23" ht="28.5">
      <c r="A30" s="720">
        <v>119</v>
      </c>
      <c r="B30" s="49">
        <v>39766</v>
      </c>
      <c r="C30" s="51" t="s">
        <v>1665</v>
      </c>
      <c r="D30" s="51" t="s">
        <v>30</v>
      </c>
      <c r="E30" s="52" t="s">
        <v>31</v>
      </c>
      <c r="F30" s="53" t="s">
        <v>287</v>
      </c>
      <c r="G30" s="54">
        <v>151500000</v>
      </c>
      <c r="H30" s="52" t="s">
        <v>13</v>
      </c>
      <c r="I30" s="55">
        <v>41138</v>
      </c>
      <c r="J30" s="62">
        <v>119</v>
      </c>
      <c r="K30" s="452">
        <v>151500000</v>
      </c>
      <c r="L30" s="61">
        <f t="shared" si="0"/>
        <v>0</v>
      </c>
      <c r="M30" s="72" t="s">
        <v>1018</v>
      </c>
      <c r="N30" s="58"/>
      <c r="O30" s="1400"/>
      <c r="P30" s="168"/>
      <c r="Q30" s="75"/>
      <c r="R30" s="276"/>
      <c r="U30" s="936"/>
      <c r="V30" s="936"/>
      <c r="W30" s="936"/>
    </row>
    <row r="31" spans="1:23">
      <c r="A31" s="720"/>
      <c r="B31" s="49">
        <v>39766</v>
      </c>
      <c r="C31" s="50" t="s">
        <v>1666</v>
      </c>
      <c r="D31" s="51" t="s">
        <v>32</v>
      </c>
      <c r="E31" s="52" t="s">
        <v>33</v>
      </c>
      <c r="F31" s="53" t="s">
        <v>287</v>
      </c>
      <c r="G31" s="54">
        <v>214181000</v>
      </c>
      <c r="H31" s="52" t="s">
        <v>13</v>
      </c>
      <c r="I31" s="55">
        <v>40226</v>
      </c>
      <c r="J31" s="62">
        <v>5</v>
      </c>
      <c r="K31" s="452">
        <v>214181000</v>
      </c>
      <c r="L31" s="61">
        <f t="shared" si="0"/>
        <v>0</v>
      </c>
      <c r="M31" s="72" t="s">
        <v>1018</v>
      </c>
      <c r="N31" s="58">
        <v>40268</v>
      </c>
      <c r="O31" s="1400" t="s">
        <v>1018</v>
      </c>
      <c r="P31" s="168">
        <v>9</v>
      </c>
      <c r="Q31" s="75" t="s">
        <v>1278</v>
      </c>
      <c r="R31" s="276">
        <v>4500000</v>
      </c>
      <c r="U31" s="936"/>
      <c r="V31" s="936"/>
      <c r="W31" s="936"/>
    </row>
    <row r="32" spans="1:23">
      <c r="A32" s="720"/>
      <c r="B32" s="49">
        <v>39766</v>
      </c>
      <c r="C32" s="50" t="s">
        <v>1667</v>
      </c>
      <c r="D32" s="51" t="s">
        <v>34</v>
      </c>
      <c r="E32" s="52" t="s">
        <v>35</v>
      </c>
      <c r="F32" s="53" t="s">
        <v>287</v>
      </c>
      <c r="G32" s="54">
        <v>2250000000</v>
      </c>
      <c r="H32" s="52" t="s">
        <v>13</v>
      </c>
      <c r="I32" s="55">
        <v>40254</v>
      </c>
      <c r="J32" s="62">
        <v>4</v>
      </c>
      <c r="K32" s="452">
        <v>2250000000</v>
      </c>
      <c r="L32" s="61">
        <f t="shared" si="0"/>
        <v>0</v>
      </c>
      <c r="M32" s="72" t="s">
        <v>1018</v>
      </c>
      <c r="N32" s="58">
        <v>40304</v>
      </c>
      <c r="O32" s="1400" t="s">
        <v>1018</v>
      </c>
      <c r="P32" s="168"/>
      <c r="Q32" s="75" t="s">
        <v>1279</v>
      </c>
      <c r="R32" s="276">
        <v>181102043.40000001</v>
      </c>
      <c r="U32" s="936"/>
      <c r="V32" s="936"/>
      <c r="W32" s="936"/>
    </row>
    <row r="33" spans="1:23">
      <c r="A33" s="720"/>
      <c r="B33" s="49">
        <v>39766</v>
      </c>
      <c r="C33" s="50" t="s">
        <v>1282</v>
      </c>
      <c r="D33" s="51" t="s">
        <v>36</v>
      </c>
      <c r="E33" s="52" t="s">
        <v>37</v>
      </c>
      <c r="F33" s="53" t="s">
        <v>287</v>
      </c>
      <c r="G33" s="54">
        <v>3500000000</v>
      </c>
      <c r="H33" s="52" t="s">
        <v>13</v>
      </c>
      <c r="I33" s="55">
        <v>41003</v>
      </c>
      <c r="J33" s="62">
        <v>4</v>
      </c>
      <c r="K33" s="452">
        <v>3500000000</v>
      </c>
      <c r="L33" s="61">
        <f t="shared" si="0"/>
        <v>0</v>
      </c>
      <c r="M33" s="72" t="s">
        <v>1018</v>
      </c>
      <c r="N33" s="58">
        <v>41031</v>
      </c>
      <c r="O33" s="1400" t="s">
        <v>1018</v>
      </c>
      <c r="P33" s="168"/>
      <c r="Q33" s="75" t="s">
        <v>1278</v>
      </c>
      <c r="R33" s="276">
        <v>45000000</v>
      </c>
      <c r="U33" s="936"/>
      <c r="V33" s="936"/>
      <c r="W33" s="936"/>
    </row>
    <row r="34" spans="1:23">
      <c r="A34" s="720"/>
      <c r="B34" s="49">
        <v>39766</v>
      </c>
      <c r="C34" s="50" t="s">
        <v>1668</v>
      </c>
      <c r="D34" s="51" t="s">
        <v>38</v>
      </c>
      <c r="E34" s="52" t="s">
        <v>39</v>
      </c>
      <c r="F34" s="53" t="s">
        <v>287</v>
      </c>
      <c r="G34" s="54">
        <v>3555199000</v>
      </c>
      <c r="H34" s="52" t="s">
        <v>13</v>
      </c>
      <c r="I34" s="55">
        <v>39981</v>
      </c>
      <c r="J34" s="56">
        <v>4</v>
      </c>
      <c r="K34" s="694">
        <v>3555199000</v>
      </c>
      <c r="L34" s="61">
        <f t="shared" si="0"/>
        <v>0</v>
      </c>
      <c r="M34" s="72" t="s">
        <v>1018</v>
      </c>
      <c r="N34" s="58">
        <v>40150</v>
      </c>
      <c r="O34" s="1400" t="s">
        <v>1018</v>
      </c>
      <c r="P34" s="59"/>
      <c r="Q34" s="75" t="s">
        <v>1279</v>
      </c>
      <c r="R34" s="276">
        <v>146500064.55000001</v>
      </c>
      <c r="U34" s="936"/>
      <c r="V34" s="936"/>
      <c r="W34" s="936"/>
    </row>
    <row r="35" spans="1:23">
      <c r="A35" s="720"/>
      <c r="B35" s="49">
        <v>39766</v>
      </c>
      <c r="C35" s="50" t="s">
        <v>1669</v>
      </c>
      <c r="D35" s="51" t="s">
        <v>40</v>
      </c>
      <c r="E35" s="52" t="s">
        <v>41</v>
      </c>
      <c r="F35" s="53" t="s">
        <v>287</v>
      </c>
      <c r="G35" s="54">
        <v>866540000</v>
      </c>
      <c r="H35" s="52" t="s">
        <v>13</v>
      </c>
      <c r="I35" s="696">
        <v>40534</v>
      </c>
      <c r="J35" s="62">
        <v>4</v>
      </c>
      <c r="K35" s="452">
        <v>866540000</v>
      </c>
      <c r="L35" s="61">
        <f t="shared" si="0"/>
        <v>0</v>
      </c>
      <c r="M35" s="72" t="s">
        <v>1018</v>
      </c>
      <c r="N35" s="58">
        <v>40611</v>
      </c>
      <c r="O35" s="1400" t="s">
        <v>1018</v>
      </c>
      <c r="P35" s="168"/>
      <c r="Q35" s="75" t="s">
        <v>1278</v>
      </c>
      <c r="R35" s="276">
        <v>79700000</v>
      </c>
      <c r="U35" s="936"/>
      <c r="V35" s="936"/>
      <c r="W35" s="936"/>
    </row>
    <row r="36" spans="1:23">
      <c r="A36" s="720"/>
      <c r="B36" s="49">
        <v>39766</v>
      </c>
      <c r="C36" s="50" t="s">
        <v>1670</v>
      </c>
      <c r="D36" s="51" t="s">
        <v>42</v>
      </c>
      <c r="E36" s="52" t="s">
        <v>43</v>
      </c>
      <c r="F36" s="53" t="s">
        <v>287</v>
      </c>
      <c r="G36" s="54">
        <v>1398071000</v>
      </c>
      <c r="H36" s="52" t="s">
        <v>13</v>
      </c>
      <c r="I36" s="696">
        <v>40534</v>
      </c>
      <c r="J36" s="62">
        <v>4</v>
      </c>
      <c r="K36" s="452">
        <v>1398071000</v>
      </c>
      <c r="L36" s="61">
        <f t="shared" si="0"/>
        <v>0</v>
      </c>
      <c r="M36" s="72" t="s">
        <v>1018</v>
      </c>
      <c r="N36" s="58">
        <v>40562</v>
      </c>
      <c r="O36" s="1400" t="s">
        <v>1018</v>
      </c>
      <c r="P36" s="168"/>
      <c r="Q36" s="75" t="s">
        <v>1278</v>
      </c>
      <c r="R36" s="276">
        <v>49100000</v>
      </c>
      <c r="U36" s="936"/>
      <c r="V36" s="936"/>
      <c r="W36" s="936"/>
    </row>
    <row r="37" spans="1:23">
      <c r="A37" s="720"/>
      <c r="B37" s="49">
        <v>39766</v>
      </c>
      <c r="C37" s="50" t="s">
        <v>1671</v>
      </c>
      <c r="D37" s="51" t="s">
        <v>44</v>
      </c>
      <c r="E37" s="52" t="s">
        <v>43</v>
      </c>
      <c r="F37" s="53" t="s">
        <v>287</v>
      </c>
      <c r="G37" s="54">
        <v>2500000000</v>
      </c>
      <c r="H37" s="52" t="s">
        <v>13</v>
      </c>
      <c r="I37" s="696">
        <v>40632</v>
      </c>
      <c r="J37" s="62">
        <v>4</v>
      </c>
      <c r="K37" s="452">
        <v>2500000000</v>
      </c>
      <c r="L37" s="61">
        <f t="shared" si="0"/>
        <v>0</v>
      </c>
      <c r="M37" s="72" t="s">
        <v>1018</v>
      </c>
      <c r="N37" s="58">
        <v>40653</v>
      </c>
      <c r="O37" s="1400" t="s">
        <v>1018</v>
      </c>
      <c r="P37" s="168"/>
      <c r="Q37" s="75" t="s">
        <v>1278</v>
      </c>
      <c r="R37" s="276">
        <v>70000000</v>
      </c>
      <c r="U37" s="936"/>
      <c r="V37" s="936"/>
      <c r="W37" s="936"/>
    </row>
    <row r="38" spans="1:23" ht="28.5">
      <c r="A38" s="1422"/>
      <c r="B38" s="1503">
        <v>39766</v>
      </c>
      <c r="C38" s="1615" t="s">
        <v>1672</v>
      </c>
      <c r="D38" s="1589" t="s">
        <v>45</v>
      </c>
      <c r="E38" s="1435" t="s">
        <v>46</v>
      </c>
      <c r="F38" s="1591" t="s">
        <v>287</v>
      </c>
      <c r="G38" s="1572">
        <v>300000000</v>
      </c>
      <c r="H38" s="1435" t="s">
        <v>13</v>
      </c>
      <c r="I38" s="55">
        <v>39967</v>
      </c>
      <c r="J38" s="56">
        <v>4</v>
      </c>
      <c r="K38" s="452">
        <v>75000000</v>
      </c>
      <c r="L38" s="953">
        <f t="shared" si="0"/>
        <v>225000000</v>
      </c>
      <c r="M38" s="57" t="s">
        <v>287</v>
      </c>
      <c r="N38" s="1522">
        <v>40316</v>
      </c>
      <c r="O38" s="1477" t="s">
        <v>1018</v>
      </c>
      <c r="P38" s="1587"/>
      <c r="Q38" s="1452" t="s">
        <v>1279</v>
      </c>
      <c r="R38" s="1501">
        <v>5421615.2699999996</v>
      </c>
      <c r="U38" s="936"/>
      <c r="V38" s="936"/>
      <c r="W38" s="936"/>
    </row>
    <row r="39" spans="1:23" ht="28.5">
      <c r="A39" s="1426"/>
      <c r="B39" s="1621"/>
      <c r="C39" s="1620"/>
      <c r="D39" s="1594"/>
      <c r="E39" s="1436"/>
      <c r="F39" s="1592"/>
      <c r="G39" s="1630"/>
      <c r="H39" s="1436"/>
      <c r="I39" s="55">
        <v>40079</v>
      </c>
      <c r="J39" s="56">
        <v>4</v>
      </c>
      <c r="K39" s="452">
        <v>125000000</v>
      </c>
      <c r="L39" s="953">
        <v>100000000</v>
      </c>
      <c r="M39" s="57" t="s">
        <v>287</v>
      </c>
      <c r="N39" s="1613"/>
      <c r="O39" s="1495"/>
      <c r="P39" s="1614"/>
      <c r="Q39" s="1612"/>
      <c r="R39" s="1606"/>
      <c r="U39" s="936"/>
      <c r="V39" s="936"/>
      <c r="W39" s="936"/>
    </row>
    <row r="40" spans="1:23">
      <c r="A40" s="1423"/>
      <c r="B40" s="1504"/>
      <c r="C40" s="1616"/>
      <c r="D40" s="1590"/>
      <c r="E40" s="1437"/>
      <c r="F40" s="1593"/>
      <c r="G40" s="1573"/>
      <c r="H40" s="1437"/>
      <c r="I40" s="55">
        <v>40170</v>
      </c>
      <c r="J40" s="56">
        <v>4</v>
      </c>
      <c r="K40" s="452">
        <v>100000000</v>
      </c>
      <c r="L40" s="953">
        <v>0</v>
      </c>
      <c r="M40" s="57" t="s">
        <v>1018</v>
      </c>
      <c r="N40" s="1523"/>
      <c r="O40" s="1478"/>
      <c r="P40" s="1588"/>
      <c r="Q40" s="1453"/>
      <c r="R40" s="1502"/>
      <c r="U40" s="936"/>
      <c r="V40" s="936"/>
      <c r="W40" s="936"/>
    </row>
    <row r="41" spans="1:23" ht="28.5">
      <c r="A41" s="1422"/>
      <c r="B41" s="1503">
        <v>39766</v>
      </c>
      <c r="C41" s="1615" t="s">
        <v>1673</v>
      </c>
      <c r="D41" s="1589" t="s">
        <v>47</v>
      </c>
      <c r="E41" s="1435" t="s">
        <v>48</v>
      </c>
      <c r="F41" s="1591" t="s">
        <v>287</v>
      </c>
      <c r="G41" s="1572">
        <v>1400000000</v>
      </c>
      <c r="H41" s="1435" t="s">
        <v>13</v>
      </c>
      <c r="I41" s="55">
        <v>40996</v>
      </c>
      <c r="J41" s="62">
        <v>4</v>
      </c>
      <c r="K41" s="452">
        <v>700000000</v>
      </c>
      <c r="L41" s="61">
        <f t="shared" ref="L41:L49" si="1">IF($K41&lt;&gt;0,$G41-$K41,"")</f>
        <v>700000000</v>
      </c>
      <c r="M41" s="57" t="s">
        <v>287</v>
      </c>
      <c r="N41" s="1522">
        <v>41248</v>
      </c>
      <c r="O41" s="1477" t="s">
        <v>1018</v>
      </c>
      <c r="P41" s="1524"/>
      <c r="Q41" s="1452" t="s">
        <v>1973</v>
      </c>
      <c r="R41" s="1501">
        <v>7666419</v>
      </c>
      <c r="U41" s="936"/>
      <c r="V41" s="936"/>
      <c r="W41" s="936"/>
    </row>
    <row r="42" spans="1:23">
      <c r="A42" s="1423"/>
      <c r="B42" s="1504"/>
      <c r="C42" s="1616"/>
      <c r="D42" s="1590"/>
      <c r="E42" s="1437"/>
      <c r="F42" s="1593"/>
      <c r="G42" s="1573"/>
      <c r="H42" s="1437"/>
      <c r="I42" s="55">
        <v>41178</v>
      </c>
      <c r="J42" s="62">
        <v>4</v>
      </c>
      <c r="K42" s="452">
        <v>700000000</v>
      </c>
      <c r="L42" s="61">
        <v>0</v>
      </c>
      <c r="M42" s="57" t="s">
        <v>1018</v>
      </c>
      <c r="N42" s="1523"/>
      <c r="O42" s="1478"/>
      <c r="P42" s="1525"/>
      <c r="Q42" s="1453"/>
      <c r="R42" s="1502"/>
      <c r="U42" s="936"/>
      <c r="V42" s="936"/>
      <c r="W42" s="936"/>
    </row>
    <row r="43" spans="1:23" ht="28.5">
      <c r="A43" s="721" t="s">
        <v>1854</v>
      </c>
      <c r="B43" s="49">
        <v>39766</v>
      </c>
      <c r="C43" s="50" t="s">
        <v>1674</v>
      </c>
      <c r="D43" s="51" t="s">
        <v>49</v>
      </c>
      <c r="E43" s="52" t="s">
        <v>50</v>
      </c>
      <c r="F43" s="53" t="s">
        <v>287</v>
      </c>
      <c r="G43" s="54">
        <v>1715000000</v>
      </c>
      <c r="H43" s="52" t="s">
        <v>13</v>
      </c>
      <c r="I43" s="55">
        <v>40729</v>
      </c>
      <c r="J43" s="62">
        <v>44</v>
      </c>
      <c r="K43" s="452">
        <v>1715000000</v>
      </c>
      <c r="L43" s="61">
        <f t="shared" si="1"/>
        <v>0</v>
      </c>
      <c r="M43" s="72" t="s">
        <v>1018</v>
      </c>
      <c r="N43" s="58">
        <v>40729</v>
      </c>
      <c r="O43" s="1400" t="s">
        <v>1018</v>
      </c>
      <c r="P43" s="168">
        <v>44</v>
      </c>
      <c r="Q43" s="75" t="s">
        <v>1278</v>
      </c>
      <c r="R43" s="276">
        <v>3250000</v>
      </c>
      <c r="U43" s="936"/>
      <c r="V43" s="936"/>
      <c r="W43" s="936"/>
    </row>
    <row r="44" spans="1:23">
      <c r="A44" s="720"/>
      <c r="B44" s="49">
        <v>39766</v>
      </c>
      <c r="C44" s="50" t="s">
        <v>1675</v>
      </c>
      <c r="D44" s="51" t="s">
        <v>51</v>
      </c>
      <c r="E44" s="52" t="s">
        <v>52</v>
      </c>
      <c r="F44" s="53" t="s">
        <v>287</v>
      </c>
      <c r="G44" s="54">
        <v>6599000000</v>
      </c>
      <c r="H44" s="52" t="s">
        <v>13</v>
      </c>
      <c r="I44" s="55">
        <v>39981</v>
      </c>
      <c r="J44" s="56">
        <v>4</v>
      </c>
      <c r="K44" s="694">
        <v>6599000000</v>
      </c>
      <c r="L44" s="61">
        <f t="shared" si="1"/>
        <v>0</v>
      </c>
      <c r="M44" s="72" t="s">
        <v>1018</v>
      </c>
      <c r="N44" s="58">
        <v>40009</v>
      </c>
      <c r="O44" s="1400" t="s">
        <v>1018</v>
      </c>
      <c r="P44" s="59"/>
      <c r="Q44" s="75" t="s">
        <v>1278</v>
      </c>
      <c r="R44" s="276">
        <v>139000000</v>
      </c>
      <c r="U44" s="936"/>
      <c r="V44" s="936"/>
      <c r="W44" s="936"/>
    </row>
    <row r="45" spans="1:23">
      <c r="A45" s="720"/>
      <c r="B45" s="49">
        <v>39766</v>
      </c>
      <c r="C45" s="50" t="s">
        <v>1676</v>
      </c>
      <c r="D45" s="51" t="s">
        <v>53</v>
      </c>
      <c r="E45" s="52" t="s">
        <v>52</v>
      </c>
      <c r="F45" s="53" t="s">
        <v>287</v>
      </c>
      <c r="G45" s="54">
        <v>361172000</v>
      </c>
      <c r="H45" s="52" t="s">
        <v>13</v>
      </c>
      <c r="I45" s="55">
        <v>39925</v>
      </c>
      <c r="J45" s="56">
        <v>4</v>
      </c>
      <c r="K45" s="452">
        <v>361172000</v>
      </c>
      <c r="L45" s="61">
        <f t="shared" si="1"/>
        <v>0</v>
      </c>
      <c r="M45" s="72" t="s">
        <v>1018</v>
      </c>
      <c r="N45" s="58">
        <v>40162</v>
      </c>
      <c r="O45" s="1400" t="s">
        <v>1018</v>
      </c>
      <c r="P45" s="59"/>
      <c r="Q45" s="75" t="s">
        <v>1279</v>
      </c>
      <c r="R45" s="276">
        <v>9449980.5600000005</v>
      </c>
      <c r="U45" s="936"/>
      <c r="V45" s="936"/>
      <c r="W45" s="936"/>
    </row>
    <row r="46" spans="1:23">
      <c r="A46" s="720"/>
      <c r="B46" s="49">
        <v>39773</v>
      </c>
      <c r="C46" s="50" t="s">
        <v>1677</v>
      </c>
      <c r="D46" s="51" t="s">
        <v>54</v>
      </c>
      <c r="E46" s="52" t="s">
        <v>15</v>
      </c>
      <c r="F46" s="53" t="s">
        <v>287</v>
      </c>
      <c r="G46" s="54">
        <v>184011000</v>
      </c>
      <c r="H46" s="52" t="s">
        <v>13</v>
      </c>
      <c r="I46" s="55">
        <v>39960</v>
      </c>
      <c r="J46" s="56">
        <v>5</v>
      </c>
      <c r="K46" s="452">
        <v>184011000</v>
      </c>
      <c r="L46" s="61">
        <f t="shared" si="1"/>
        <v>0</v>
      </c>
      <c r="M46" s="72" t="s">
        <v>1018</v>
      </c>
      <c r="N46" s="58">
        <v>39988</v>
      </c>
      <c r="O46" s="1400" t="s">
        <v>1018</v>
      </c>
      <c r="P46" s="59">
        <v>9</v>
      </c>
      <c r="Q46" s="75" t="s">
        <v>1278</v>
      </c>
      <c r="R46" s="276">
        <v>2700000</v>
      </c>
      <c r="U46" s="936"/>
      <c r="V46" s="936"/>
      <c r="W46" s="936"/>
    </row>
    <row r="47" spans="1:23">
      <c r="A47" s="720"/>
      <c r="B47" s="49">
        <v>39773</v>
      </c>
      <c r="C47" s="50" t="s">
        <v>1678</v>
      </c>
      <c r="D47" s="51" t="s">
        <v>55</v>
      </c>
      <c r="E47" s="52" t="s">
        <v>56</v>
      </c>
      <c r="F47" s="53" t="s">
        <v>287</v>
      </c>
      <c r="G47" s="54">
        <v>25000000</v>
      </c>
      <c r="H47" s="52" t="s">
        <v>13</v>
      </c>
      <c r="I47" s="55">
        <v>39967</v>
      </c>
      <c r="J47" s="56">
        <v>4</v>
      </c>
      <c r="K47" s="694">
        <v>25000000</v>
      </c>
      <c r="L47" s="61">
        <f t="shared" si="1"/>
        <v>0</v>
      </c>
      <c r="M47" s="72" t="s">
        <v>1018</v>
      </c>
      <c r="N47" s="58">
        <v>39994</v>
      </c>
      <c r="O47" s="1400" t="s">
        <v>1018</v>
      </c>
      <c r="P47" s="59"/>
      <c r="Q47" s="75" t="s">
        <v>1278</v>
      </c>
      <c r="R47" s="276">
        <v>650000</v>
      </c>
      <c r="U47" s="936"/>
      <c r="V47" s="936"/>
      <c r="W47" s="936"/>
    </row>
    <row r="48" spans="1:23">
      <c r="A48" s="720"/>
      <c r="B48" s="49">
        <v>39773</v>
      </c>
      <c r="C48" s="50" t="s">
        <v>1679</v>
      </c>
      <c r="D48" s="51" t="s">
        <v>57</v>
      </c>
      <c r="E48" s="52" t="s">
        <v>58</v>
      </c>
      <c r="F48" s="53" t="s">
        <v>287</v>
      </c>
      <c r="G48" s="54">
        <v>27875000</v>
      </c>
      <c r="H48" s="52" t="s">
        <v>13</v>
      </c>
      <c r="I48" s="55">
        <v>40086</v>
      </c>
      <c r="J48" s="62">
        <v>5</v>
      </c>
      <c r="K48" s="452">
        <v>27875000</v>
      </c>
      <c r="L48" s="61">
        <f t="shared" si="1"/>
        <v>0</v>
      </c>
      <c r="M48" s="72" t="s">
        <v>1018</v>
      </c>
      <c r="N48" s="58">
        <v>40114</v>
      </c>
      <c r="O48" s="1400" t="s">
        <v>1018</v>
      </c>
      <c r="P48" s="168">
        <v>9</v>
      </c>
      <c r="Q48" s="75" t="s">
        <v>1278</v>
      </c>
      <c r="R48" s="276">
        <v>212000</v>
      </c>
      <c r="U48" s="936"/>
      <c r="V48" s="936"/>
      <c r="W48" s="936"/>
    </row>
    <row r="49" spans="1:23" ht="28.5">
      <c r="A49" s="1422"/>
      <c r="B49" s="1503">
        <v>39773</v>
      </c>
      <c r="C49" s="1615" t="s">
        <v>1680</v>
      </c>
      <c r="D49" s="1589" t="s">
        <v>59</v>
      </c>
      <c r="E49" s="1435" t="s">
        <v>19</v>
      </c>
      <c r="F49" s="1591" t="s">
        <v>287</v>
      </c>
      <c r="G49" s="1572">
        <v>400000000</v>
      </c>
      <c r="H49" s="1435" t="s">
        <v>13</v>
      </c>
      <c r="I49" s="55">
        <v>40177</v>
      </c>
      <c r="J49" s="62">
        <v>4</v>
      </c>
      <c r="K49" s="452">
        <v>200000000</v>
      </c>
      <c r="L49" s="61">
        <f t="shared" si="1"/>
        <v>200000000</v>
      </c>
      <c r="M49" s="72" t="s">
        <v>190</v>
      </c>
      <c r="N49" s="1522">
        <v>40275</v>
      </c>
      <c r="O49" s="1477" t="s">
        <v>1018</v>
      </c>
      <c r="P49" s="1524"/>
      <c r="Q49" s="1452" t="s">
        <v>1278</v>
      </c>
      <c r="R49" s="1501">
        <v>18500000</v>
      </c>
      <c r="U49" s="936"/>
      <c r="V49" s="936"/>
      <c r="W49" s="936"/>
    </row>
    <row r="50" spans="1:23">
      <c r="A50" s="1423"/>
      <c r="B50" s="1504"/>
      <c r="C50" s="1616"/>
      <c r="D50" s="1590"/>
      <c r="E50" s="1437"/>
      <c r="F50" s="1593"/>
      <c r="G50" s="1573"/>
      <c r="H50" s="1437"/>
      <c r="I50" s="55">
        <v>40240</v>
      </c>
      <c r="J50" s="62">
        <v>4</v>
      </c>
      <c r="K50" s="452">
        <v>200000000</v>
      </c>
      <c r="L50" s="61">
        <v>0</v>
      </c>
      <c r="M50" s="72" t="s">
        <v>1018</v>
      </c>
      <c r="N50" s="1523"/>
      <c r="O50" s="1478"/>
      <c r="P50" s="1525"/>
      <c r="Q50" s="1453"/>
      <c r="R50" s="1502"/>
      <c r="U50" s="936"/>
      <c r="V50" s="936"/>
      <c r="W50" s="936"/>
    </row>
    <row r="51" spans="1:23">
      <c r="A51" s="720"/>
      <c r="B51" s="49">
        <v>39773</v>
      </c>
      <c r="C51" s="50" t="s">
        <v>1969</v>
      </c>
      <c r="D51" s="51" t="s">
        <v>60</v>
      </c>
      <c r="E51" s="52" t="s">
        <v>39</v>
      </c>
      <c r="F51" s="53" t="s">
        <v>287</v>
      </c>
      <c r="G51" s="54">
        <v>41500000</v>
      </c>
      <c r="H51" s="52" t="s">
        <v>13</v>
      </c>
      <c r="I51" s="55">
        <v>40002</v>
      </c>
      <c r="J51" s="56">
        <v>5</v>
      </c>
      <c r="K51" s="452">
        <v>41500000</v>
      </c>
      <c r="L51" s="61">
        <v>0</v>
      </c>
      <c r="M51" s="72" t="s">
        <v>1018</v>
      </c>
      <c r="N51" s="58">
        <v>40865</v>
      </c>
      <c r="O51" s="1400" t="s">
        <v>1018</v>
      </c>
      <c r="P51" s="59"/>
      <c r="Q51" s="75" t="s">
        <v>1973</v>
      </c>
      <c r="R51" s="276">
        <v>30600</v>
      </c>
      <c r="U51" s="936"/>
      <c r="V51" s="936"/>
      <c r="W51" s="936"/>
    </row>
    <row r="52" spans="1:23">
      <c r="A52" s="720">
        <v>49</v>
      </c>
      <c r="B52" s="49">
        <v>39773</v>
      </c>
      <c r="C52" s="50" t="s">
        <v>1681</v>
      </c>
      <c r="D52" s="51" t="s">
        <v>61</v>
      </c>
      <c r="E52" s="52" t="s">
        <v>62</v>
      </c>
      <c r="F52" s="53" t="s">
        <v>287</v>
      </c>
      <c r="G52" s="54">
        <v>140000000</v>
      </c>
      <c r="H52" s="52" t="s">
        <v>13</v>
      </c>
      <c r="I52" s="55">
        <v>40813</v>
      </c>
      <c r="J52" s="62">
        <v>49</v>
      </c>
      <c r="K52" s="452">
        <v>140000000</v>
      </c>
      <c r="L52" s="61">
        <f t="shared" ref="L52:L92" si="2">IF($K52&lt;&gt;0,$G52-$K52,"")</f>
        <v>0</v>
      </c>
      <c r="M52" s="72" t="s">
        <v>1018</v>
      </c>
      <c r="N52" s="58">
        <v>40865</v>
      </c>
      <c r="O52" s="1400" t="s">
        <v>1018</v>
      </c>
      <c r="P52" s="168"/>
      <c r="Q52" s="75" t="s">
        <v>1973</v>
      </c>
      <c r="R52" s="276">
        <v>415000</v>
      </c>
      <c r="U52" s="936"/>
      <c r="V52" s="936"/>
      <c r="W52" s="936"/>
    </row>
    <row r="53" spans="1:23" s="100" customFormat="1" ht="28.5">
      <c r="A53" s="1422"/>
      <c r="B53" s="1503">
        <v>39773</v>
      </c>
      <c r="C53" s="1615" t="s">
        <v>1682</v>
      </c>
      <c r="D53" s="1622" t="s">
        <v>63</v>
      </c>
      <c r="E53" s="1435" t="s">
        <v>64</v>
      </c>
      <c r="F53" s="1513" t="s">
        <v>287</v>
      </c>
      <c r="G53" s="1568">
        <v>400000000</v>
      </c>
      <c r="H53" s="1435" t="s">
        <v>13</v>
      </c>
      <c r="I53" s="55">
        <v>40240</v>
      </c>
      <c r="J53" s="62">
        <v>4</v>
      </c>
      <c r="K53" s="452">
        <v>100000000</v>
      </c>
      <c r="L53" s="61">
        <f>G53-K53</f>
        <v>300000000</v>
      </c>
      <c r="M53" s="72" t="s">
        <v>190</v>
      </c>
      <c r="N53" s="1522">
        <v>40696</v>
      </c>
      <c r="O53" s="1477" t="s">
        <v>1018</v>
      </c>
      <c r="P53" s="1524"/>
      <c r="Q53" s="1452" t="s">
        <v>1279</v>
      </c>
      <c r="R53" s="1501">
        <v>20388842.059999999</v>
      </c>
      <c r="U53" s="936"/>
      <c r="V53" s="936"/>
      <c r="W53" s="936"/>
    </row>
    <row r="54" spans="1:23" s="100" customFormat="1" ht="28.5">
      <c r="A54" s="1426"/>
      <c r="B54" s="1621"/>
      <c r="C54" s="1620"/>
      <c r="D54" s="1623"/>
      <c r="E54" s="1436"/>
      <c r="F54" s="1649"/>
      <c r="G54" s="1578"/>
      <c r="H54" s="1436"/>
      <c r="I54" s="55">
        <v>40464</v>
      </c>
      <c r="J54" s="62">
        <v>4</v>
      </c>
      <c r="K54" s="452">
        <v>100000000</v>
      </c>
      <c r="L54" s="61">
        <f>G53-(K53+K54)</f>
        <v>200000000</v>
      </c>
      <c r="M54" s="72" t="s">
        <v>190</v>
      </c>
      <c r="N54" s="1613"/>
      <c r="O54" s="1495"/>
      <c r="P54" s="1638"/>
      <c r="Q54" s="1612"/>
      <c r="R54" s="1606"/>
      <c r="T54" s="1399"/>
      <c r="U54" s="936"/>
      <c r="V54" s="936"/>
      <c r="W54" s="936"/>
    </row>
    <row r="55" spans="1:23" s="100" customFormat="1" ht="16.5" customHeight="1">
      <c r="A55" s="1423"/>
      <c r="B55" s="1504"/>
      <c r="C55" s="1616"/>
      <c r="D55" s="1624"/>
      <c r="E55" s="1437"/>
      <c r="F55" s="1514"/>
      <c r="G55" s="1569"/>
      <c r="H55" s="1437"/>
      <c r="I55" s="954">
        <v>40541</v>
      </c>
      <c r="J55" s="955">
        <v>4</v>
      </c>
      <c r="K55" s="956">
        <v>200000000</v>
      </c>
      <c r="L55" s="1410">
        <v>0</v>
      </c>
      <c r="M55" s="1370" t="s">
        <v>1018</v>
      </c>
      <c r="N55" s="1523"/>
      <c r="O55" s="1478"/>
      <c r="P55" s="1525"/>
      <c r="Q55" s="1453"/>
      <c r="R55" s="1502"/>
      <c r="U55" s="936"/>
      <c r="V55" s="936"/>
      <c r="W55" s="936"/>
    </row>
    <row r="56" spans="1:23" s="100" customFormat="1">
      <c r="A56" s="721">
        <v>29</v>
      </c>
      <c r="B56" s="49">
        <v>39773</v>
      </c>
      <c r="C56" s="50" t="s">
        <v>1683</v>
      </c>
      <c r="D56" s="51" t="s">
        <v>65</v>
      </c>
      <c r="E56" s="52" t="s">
        <v>19</v>
      </c>
      <c r="F56" s="449" t="s">
        <v>1192</v>
      </c>
      <c r="G56" s="54">
        <v>195045000</v>
      </c>
      <c r="H56" s="52" t="s">
        <v>13</v>
      </c>
      <c r="I56" s="55">
        <v>41243</v>
      </c>
      <c r="J56" s="62">
        <v>4</v>
      </c>
      <c r="K56" s="452">
        <v>165983272</v>
      </c>
      <c r="L56" s="61">
        <f t="shared" si="2"/>
        <v>29061728</v>
      </c>
      <c r="M56" s="72" t="s">
        <v>1018</v>
      </c>
      <c r="N56" s="58">
        <v>41243</v>
      </c>
      <c r="O56" s="1400" t="s">
        <v>1018</v>
      </c>
      <c r="P56" s="168"/>
      <c r="Q56" s="75" t="s">
        <v>1278</v>
      </c>
      <c r="R56" s="276">
        <v>393120.78</v>
      </c>
      <c r="U56" s="936"/>
      <c r="V56" s="936"/>
      <c r="W56" s="936"/>
    </row>
    <row r="57" spans="1:23">
      <c r="A57" s="720"/>
      <c r="B57" s="49">
        <v>39773</v>
      </c>
      <c r="C57" s="50" t="s">
        <v>1684</v>
      </c>
      <c r="D57" s="51" t="s">
        <v>66</v>
      </c>
      <c r="E57" s="52" t="s">
        <v>19</v>
      </c>
      <c r="F57" s="53" t="s">
        <v>287</v>
      </c>
      <c r="G57" s="54">
        <v>40000000</v>
      </c>
      <c r="H57" s="52" t="s">
        <v>13</v>
      </c>
      <c r="I57" s="55">
        <v>40975</v>
      </c>
      <c r="J57" s="62">
        <v>4</v>
      </c>
      <c r="K57" s="452">
        <v>40000000</v>
      </c>
      <c r="L57" s="61">
        <f t="shared" si="2"/>
        <v>0</v>
      </c>
      <c r="M57" s="72" t="s">
        <v>1018</v>
      </c>
      <c r="N57" s="58"/>
      <c r="O57" s="1400"/>
      <c r="P57" s="168"/>
      <c r="Q57" s="75"/>
      <c r="R57" s="276"/>
      <c r="U57" s="936"/>
      <c r="V57" s="936"/>
      <c r="W57" s="936"/>
    </row>
    <row r="58" spans="1:23" ht="28.5">
      <c r="A58" s="721" t="s">
        <v>2050</v>
      </c>
      <c r="B58" s="49">
        <v>39773</v>
      </c>
      <c r="C58" s="50" t="s">
        <v>1685</v>
      </c>
      <c r="D58" s="51" t="s">
        <v>67</v>
      </c>
      <c r="E58" s="52" t="s">
        <v>25</v>
      </c>
      <c r="F58" s="53" t="s">
        <v>287</v>
      </c>
      <c r="G58" s="54">
        <v>52000000</v>
      </c>
      <c r="H58" s="52" t="s">
        <v>13</v>
      </c>
      <c r="I58" s="55">
        <v>41073</v>
      </c>
      <c r="J58" s="62">
        <v>85</v>
      </c>
      <c r="K58" s="452">
        <v>47665332</v>
      </c>
      <c r="L58" s="61">
        <v>0</v>
      </c>
      <c r="M58" s="72" t="s">
        <v>1018</v>
      </c>
      <c r="N58" s="58">
        <v>41143</v>
      </c>
      <c r="O58" s="1400" t="s">
        <v>1018</v>
      </c>
      <c r="P58" s="168"/>
      <c r="Q58" s="75" t="s">
        <v>1278</v>
      </c>
      <c r="R58" s="276">
        <v>2670000</v>
      </c>
      <c r="U58" s="936"/>
      <c r="V58" s="936"/>
      <c r="W58" s="936"/>
    </row>
    <row r="59" spans="1:23">
      <c r="A59" s="721"/>
      <c r="B59" s="49">
        <v>39773</v>
      </c>
      <c r="C59" s="50" t="s">
        <v>1686</v>
      </c>
      <c r="D59" s="51" t="s">
        <v>68</v>
      </c>
      <c r="E59" s="52" t="s">
        <v>69</v>
      </c>
      <c r="F59" s="53" t="s">
        <v>287</v>
      </c>
      <c r="G59" s="54">
        <v>35000000</v>
      </c>
      <c r="H59" s="52" t="s">
        <v>13</v>
      </c>
      <c r="I59" s="55"/>
      <c r="J59" s="62"/>
      <c r="K59" s="452"/>
      <c r="L59" s="61" t="str">
        <f t="shared" si="2"/>
        <v/>
      </c>
      <c r="M59" s="72"/>
      <c r="N59" s="58"/>
      <c r="O59" s="1400"/>
      <c r="P59" s="168"/>
      <c r="Q59" s="75"/>
      <c r="R59" s="276"/>
      <c r="U59" s="936"/>
      <c r="V59" s="936"/>
      <c r="W59" s="936"/>
    </row>
    <row r="60" spans="1:23" ht="28.5">
      <c r="A60" s="721" t="s">
        <v>2002</v>
      </c>
      <c r="B60" s="49">
        <v>39773</v>
      </c>
      <c r="C60" s="50" t="s">
        <v>1687</v>
      </c>
      <c r="D60" s="51" t="s">
        <v>70</v>
      </c>
      <c r="E60" s="52" t="s">
        <v>28</v>
      </c>
      <c r="F60" s="53" t="s">
        <v>287</v>
      </c>
      <c r="G60" s="54">
        <v>124000000</v>
      </c>
      <c r="H60" s="52" t="s">
        <v>13</v>
      </c>
      <c r="I60" s="55">
        <v>40996</v>
      </c>
      <c r="J60" s="62">
        <v>74</v>
      </c>
      <c r="K60" s="452">
        <v>108071914.8</v>
      </c>
      <c r="L60" s="61">
        <v>0</v>
      </c>
      <c r="M60" s="72" t="s">
        <v>1018</v>
      </c>
      <c r="N60" s="58"/>
      <c r="O60" s="1400"/>
      <c r="P60" s="168"/>
      <c r="Q60" s="75"/>
      <c r="R60" s="276"/>
      <c r="U60" s="936"/>
      <c r="V60" s="936"/>
      <c r="W60" s="936"/>
    </row>
    <row r="61" spans="1:23" ht="28.5">
      <c r="A61" s="721" t="s">
        <v>1885</v>
      </c>
      <c r="B61" s="49">
        <v>39773</v>
      </c>
      <c r="C61" s="50" t="s">
        <v>1688</v>
      </c>
      <c r="D61" s="51" t="s">
        <v>71</v>
      </c>
      <c r="E61" s="52" t="s">
        <v>28</v>
      </c>
      <c r="F61" s="53" t="s">
        <v>287</v>
      </c>
      <c r="G61" s="54">
        <v>38970000</v>
      </c>
      <c r="H61" s="52" t="s">
        <v>13</v>
      </c>
      <c r="I61" s="55">
        <v>40724</v>
      </c>
      <c r="J61" s="62">
        <v>47</v>
      </c>
      <c r="K61" s="452">
        <v>16250000</v>
      </c>
      <c r="L61" s="61">
        <v>0</v>
      </c>
      <c r="M61" s="72" t="s">
        <v>334</v>
      </c>
      <c r="N61" s="58" t="s">
        <v>334</v>
      </c>
      <c r="O61" s="1400" t="s">
        <v>334</v>
      </c>
      <c r="P61" s="168">
        <v>47</v>
      </c>
      <c r="Q61" s="832" t="s">
        <v>1221</v>
      </c>
      <c r="R61" s="276" t="s">
        <v>334</v>
      </c>
      <c r="U61" s="936"/>
      <c r="V61" s="936"/>
      <c r="W61" s="936"/>
    </row>
    <row r="62" spans="1:23">
      <c r="A62" s="721"/>
      <c r="B62" s="49">
        <v>39773</v>
      </c>
      <c r="C62" s="50" t="s">
        <v>1689</v>
      </c>
      <c r="D62" s="51" t="s">
        <v>72</v>
      </c>
      <c r="E62" s="52" t="s">
        <v>28</v>
      </c>
      <c r="F62" s="53" t="s">
        <v>287</v>
      </c>
      <c r="G62" s="54">
        <v>76898000</v>
      </c>
      <c r="H62" s="52" t="s">
        <v>13</v>
      </c>
      <c r="I62" s="55">
        <v>40401</v>
      </c>
      <c r="J62" s="62">
        <v>4</v>
      </c>
      <c r="K62" s="452">
        <v>76898000</v>
      </c>
      <c r="L62" s="61">
        <f t="shared" si="2"/>
        <v>0</v>
      </c>
      <c r="M62" s="72" t="s">
        <v>1018</v>
      </c>
      <c r="N62" s="58">
        <v>40422</v>
      </c>
      <c r="O62" s="1400" t="s">
        <v>1018</v>
      </c>
      <c r="P62" s="168">
        <v>9</v>
      </c>
      <c r="Q62" s="75" t="s">
        <v>1278</v>
      </c>
      <c r="R62" s="276">
        <v>3301647</v>
      </c>
      <c r="U62" s="936"/>
      <c r="V62" s="936"/>
      <c r="W62" s="936"/>
    </row>
    <row r="63" spans="1:23">
      <c r="A63" s="721"/>
      <c r="B63" s="49">
        <v>39773</v>
      </c>
      <c r="C63" s="50" t="s">
        <v>1690</v>
      </c>
      <c r="D63" s="51" t="s">
        <v>73</v>
      </c>
      <c r="E63" s="52" t="s">
        <v>28</v>
      </c>
      <c r="F63" s="53" t="s">
        <v>287</v>
      </c>
      <c r="G63" s="54">
        <v>24000000</v>
      </c>
      <c r="H63" s="52" t="s">
        <v>13</v>
      </c>
      <c r="I63" s="55">
        <v>40534</v>
      </c>
      <c r="J63" s="62">
        <v>4</v>
      </c>
      <c r="K63" s="452">
        <v>24000000</v>
      </c>
      <c r="L63" s="61">
        <f t="shared" si="2"/>
        <v>0</v>
      </c>
      <c r="M63" s="72" t="s">
        <v>1018</v>
      </c>
      <c r="N63" s="58">
        <v>40772</v>
      </c>
      <c r="O63" s="1400" t="s">
        <v>1018</v>
      </c>
      <c r="P63" s="168">
        <v>9</v>
      </c>
      <c r="Q63" s="75" t="s">
        <v>1278</v>
      </c>
      <c r="R63" s="276">
        <v>450000</v>
      </c>
      <c r="U63" s="936"/>
      <c r="V63" s="936"/>
      <c r="W63" s="936"/>
    </row>
    <row r="64" spans="1:23">
      <c r="A64" s="721"/>
      <c r="B64" s="49">
        <v>39773</v>
      </c>
      <c r="C64" s="50" t="s">
        <v>1691</v>
      </c>
      <c r="D64" s="51" t="s">
        <v>74</v>
      </c>
      <c r="E64" s="52" t="s">
        <v>19</v>
      </c>
      <c r="F64" s="53" t="s">
        <v>287</v>
      </c>
      <c r="G64" s="54">
        <v>19300000</v>
      </c>
      <c r="H64" s="52" t="s">
        <v>13</v>
      </c>
      <c r="I64" s="55">
        <v>40527</v>
      </c>
      <c r="J64" s="62">
        <v>4</v>
      </c>
      <c r="K64" s="452">
        <v>19300000</v>
      </c>
      <c r="L64" s="61">
        <f t="shared" si="2"/>
        <v>0</v>
      </c>
      <c r="M64" s="72" t="s">
        <v>1018</v>
      </c>
      <c r="N64" s="58">
        <v>40548</v>
      </c>
      <c r="O64" s="1400" t="s">
        <v>1018</v>
      </c>
      <c r="P64" s="168"/>
      <c r="Q64" s="75" t="s">
        <v>1278</v>
      </c>
      <c r="R64" s="276">
        <v>1003227</v>
      </c>
      <c r="U64" s="936"/>
      <c r="V64" s="936"/>
      <c r="W64" s="936"/>
    </row>
    <row r="65" spans="1:23">
      <c r="A65" s="721"/>
      <c r="B65" s="49">
        <v>39773</v>
      </c>
      <c r="C65" s="50" t="s">
        <v>1692</v>
      </c>
      <c r="D65" s="51" t="s">
        <v>75</v>
      </c>
      <c r="E65" s="52" t="s">
        <v>31</v>
      </c>
      <c r="F65" s="53" t="s">
        <v>287</v>
      </c>
      <c r="G65" s="54">
        <v>23393000</v>
      </c>
      <c r="H65" s="52" t="s">
        <v>13</v>
      </c>
      <c r="I65" s="55"/>
      <c r="J65" s="62"/>
      <c r="K65" s="452"/>
      <c r="L65" s="61" t="str">
        <f t="shared" si="2"/>
        <v/>
      </c>
      <c r="M65" s="72"/>
      <c r="N65" s="58"/>
      <c r="O65" s="1400"/>
      <c r="P65" s="168"/>
      <c r="Q65" s="75"/>
      <c r="R65" s="276"/>
      <c r="U65" s="936"/>
      <c r="V65" s="936"/>
      <c r="W65" s="936"/>
    </row>
    <row r="66" spans="1:23" ht="28.5">
      <c r="A66" s="1418"/>
      <c r="B66" s="1503">
        <v>39773</v>
      </c>
      <c r="C66" s="1615" t="s">
        <v>1693</v>
      </c>
      <c r="D66" s="1589" t="s">
        <v>16</v>
      </c>
      <c r="E66" s="1435" t="s">
        <v>17</v>
      </c>
      <c r="F66" s="1591" t="s">
        <v>287</v>
      </c>
      <c r="G66" s="1572">
        <v>154000000</v>
      </c>
      <c r="H66" s="1435" t="s">
        <v>13</v>
      </c>
      <c r="I66" s="55">
        <v>40191</v>
      </c>
      <c r="J66" s="62">
        <v>4</v>
      </c>
      <c r="K66" s="452">
        <v>50000000</v>
      </c>
      <c r="L66" s="61">
        <f t="shared" si="2"/>
        <v>104000000</v>
      </c>
      <c r="M66" s="72" t="s">
        <v>190</v>
      </c>
      <c r="N66" s="1522">
        <v>40575</v>
      </c>
      <c r="O66" s="1477" t="s">
        <v>1018</v>
      </c>
      <c r="P66" s="1524"/>
      <c r="Q66" s="1452" t="s">
        <v>1279</v>
      </c>
      <c r="R66" s="1501">
        <v>6202523.25</v>
      </c>
      <c r="U66" s="936"/>
      <c r="V66" s="936"/>
      <c r="W66" s="936"/>
    </row>
    <row r="67" spans="1:23">
      <c r="A67" s="1419"/>
      <c r="B67" s="1504"/>
      <c r="C67" s="1616"/>
      <c r="D67" s="1590"/>
      <c r="E67" s="1437"/>
      <c r="F67" s="1593"/>
      <c r="G67" s="1573"/>
      <c r="H67" s="1437"/>
      <c r="I67" s="55">
        <v>40345</v>
      </c>
      <c r="J67" s="62">
        <v>4</v>
      </c>
      <c r="K67" s="452">
        <v>104000000</v>
      </c>
      <c r="L67" s="61">
        <v>0</v>
      </c>
      <c r="M67" s="72" t="s">
        <v>1018</v>
      </c>
      <c r="N67" s="1523"/>
      <c r="O67" s="1478"/>
      <c r="P67" s="1525"/>
      <c r="Q67" s="1453"/>
      <c r="R67" s="1502"/>
      <c r="U67" s="936"/>
      <c r="V67" s="936"/>
      <c r="W67" s="936"/>
    </row>
    <row r="68" spans="1:23" ht="32.25" customHeight="1">
      <c r="A68" s="1418"/>
      <c r="B68" s="1503">
        <v>39773</v>
      </c>
      <c r="C68" s="1533" t="s">
        <v>1694</v>
      </c>
      <c r="D68" s="1622" t="s">
        <v>76</v>
      </c>
      <c r="E68" s="1435" t="s">
        <v>50</v>
      </c>
      <c r="F68" s="1513" t="s">
        <v>287</v>
      </c>
      <c r="G68" s="1568">
        <v>525000000</v>
      </c>
      <c r="H68" s="1435" t="s">
        <v>13</v>
      </c>
      <c r="I68" s="55">
        <v>40639</v>
      </c>
      <c r="J68" s="62">
        <v>4</v>
      </c>
      <c r="K68" s="452">
        <v>262500000</v>
      </c>
      <c r="L68" s="61">
        <f t="shared" si="2"/>
        <v>262500000</v>
      </c>
      <c r="M68" s="72" t="s">
        <v>190</v>
      </c>
      <c r="N68" s="1522">
        <v>40877</v>
      </c>
      <c r="O68" s="1477" t="s">
        <v>1018</v>
      </c>
      <c r="P68" s="1524"/>
      <c r="Q68" s="1452" t="s">
        <v>1279</v>
      </c>
      <c r="R68" s="1501">
        <v>3435005.65</v>
      </c>
      <c r="U68" s="936"/>
      <c r="V68" s="936"/>
      <c r="W68" s="936"/>
    </row>
    <row r="69" spans="1:23" ht="27" customHeight="1">
      <c r="A69" s="1419"/>
      <c r="B69" s="1504"/>
      <c r="C69" s="1534"/>
      <c r="D69" s="1624"/>
      <c r="E69" s="1437"/>
      <c r="F69" s="1514"/>
      <c r="G69" s="1569"/>
      <c r="H69" s="1437"/>
      <c r="I69" s="55">
        <v>40800</v>
      </c>
      <c r="J69" s="62">
        <v>4</v>
      </c>
      <c r="K69" s="452">
        <v>262500000</v>
      </c>
      <c r="L69" s="61">
        <f>L68-K69</f>
        <v>0</v>
      </c>
      <c r="M69" s="72" t="s">
        <v>1018</v>
      </c>
      <c r="N69" s="1523"/>
      <c r="O69" s="1478"/>
      <c r="P69" s="1525"/>
      <c r="Q69" s="1453"/>
      <c r="R69" s="1502"/>
      <c r="U69" s="936"/>
      <c r="V69" s="936"/>
      <c r="W69" s="936"/>
    </row>
    <row r="70" spans="1:23">
      <c r="A70" s="721"/>
      <c r="B70" s="49">
        <v>39773</v>
      </c>
      <c r="C70" s="50" t="s">
        <v>1695</v>
      </c>
      <c r="D70" s="51" t="s">
        <v>77</v>
      </c>
      <c r="E70" s="52" t="s">
        <v>78</v>
      </c>
      <c r="F70" s="53" t="s">
        <v>287</v>
      </c>
      <c r="G70" s="54">
        <v>215000000</v>
      </c>
      <c r="H70" s="52" t="s">
        <v>13</v>
      </c>
      <c r="I70" s="55">
        <v>40156</v>
      </c>
      <c r="J70" s="62">
        <v>4</v>
      </c>
      <c r="K70" s="452">
        <v>215000000</v>
      </c>
      <c r="L70" s="61">
        <f t="shared" si="2"/>
        <v>0</v>
      </c>
      <c r="M70" s="72" t="s">
        <v>1018</v>
      </c>
      <c r="N70" s="58">
        <v>40177</v>
      </c>
      <c r="O70" s="1400" t="s">
        <v>1018</v>
      </c>
      <c r="P70" s="168"/>
      <c r="Q70" s="75" t="s">
        <v>1278</v>
      </c>
      <c r="R70" s="276">
        <v>10000000</v>
      </c>
      <c r="U70" s="936"/>
      <c r="V70" s="936"/>
      <c r="W70" s="936"/>
    </row>
    <row r="71" spans="1:23">
      <c r="A71" s="721">
        <v>122</v>
      </c>
      <c r="B71" s="49">
        <v>39773</v>
      </c>
      <c r="C71" s="50" t="s">
        <v>1696</v>
      </c>
      <c r="D71" s="51" t="s">
        <v>79</v>
      </c>
      <c r="E71" s="52" t="s">
        <v>80</v>
      </c>
      <c r="F71" s="53" t="s">
        <v>287</v>
      </c>
      <c r="G71" s="54">
        <v>11350000</v>
      </c>
      <c r="H71" s="52" t="s">
        <v>13</v>
      </c>
      <c r="I71" s="55">
        <v>41144</v>
      </c>
      <c r="J71" s="62">
        <v>122</v>
      </c>
      <c r="K71" s="452">
        <v>10987793.689999999</v>
      </c>
      <c r="L71" s="61">
        <v>0</v>
      </c>
      <c r="M71" s="72" t="s">
        <v>1018</v>
      </c>
      <c r="N71" s="58">
        <v>41214</v>
      </c>
      <c r="O71" s="1400" t="s">
        <v>1018</v>
      </c>
      <c r="P71" s="168"/>
      <c r="Q71" s="75" t="s">
        <v>1278</v>
      </c>
      <c r="R71" s="276">
        <v>297500</v>
      </c>
      <c r="U71" s="936"/>
      <c r="V71" s="936"/>
      <c r="W71" s="936"/>
    </row>
    <row r="72" spans="1:23" ht="28.5">
      <c r="A72" s="721" t="s">
        <v>2051</v>
      </c>
      <c r="B72" s="49">
        <v>39773</v>
      </c>
      <c r="C72" s="50" t="s">
        <v>1697</v>
      </c>
      <c r="D72" s="51" t="s">
        <v>81</v>
      </c>
      <c r="E72" s="52" t="s">
        <v>23</v>
      </c>
      <c r="F72" s="53" t="s">
        <v>287</v>
      </c>
      <c r="G72" s="54">
        <v>104823000</v>
      </c>
      <c r="H72" s="52" t="s">
        <v>13</v>
      </c>
      <c r="I72" s="55">
        <v>41073</v>
      </c>
      <c r="J72" s="62">
        <v>86</v>
      </c>
      <c r="K72" s="452">
        <v>92254460.239999995</v>
      </c>
      <c r="L72" s="61">
        <v>0</v>
      </c>
      <c r="M72" s="72" t="s">
        <v>1018</v>
      </c>
      <c r="N72" s="58">
        <v>41108</v>
      </c>
      <c r="O72" s="1400" t="s">
        <v>1018</v>
      </c>
      <c r="P72" s="168"/>
      <c r="Q72" s="75" t="s">
        <v>1278</v>
      </c>
      <c r="R72" s="276">
        <v>9839273</v>
      </c>
      <c r="U72" s="936"/>
      <c r="V72" s="936"/>
      <c r="W72" s="936"/>
    </row>
    <row r="73" spans="1:23" ht="28.5">
      <c r="A73" s="721" t="s">
        <v>1978</v>
      </c>
      <c r="B73" s="49">
        <v>39773</v>
      </c>
      <c r="C73" s="51" t="s">
        <v>1976</v>
      </c>
      <c r="D73" s="51" t="s">
        <v>26</v>
      </c>
      <c r="E73" s="52" t="s">
        <v>19</v>
      </c>
      <c r="F73" s="53" t="s">
        <v>287</v>
      </c>
      <c r="G73" s="54">
        <v>67000000</v>
      </c>
      <c r="H73" s="52" t="s">
        <v>13</v>
      </c>
      <c r="I73" s="55">
        <v>41087</v>
      </c>
      <c r="J73" s="62">
        <v>4</v>
      </c>
      <c r="K73" s="452">
        <v>67000000</v>
      </c>
      <c r="L73" s="61">
        <f t="shared" si="2"/>
        <v>0</v>
      </c>
      <c r="M73" s="72" t="s">
        <v>1018</v>
      </c>
      <c r="N73" s="58">
        <v>41129</v>
      </c>
      <c r="O73" s="1400" t="s">
        <v>1018</v>
      </c>
      <c r="P73" s="168"/>
      <c r="Q73" s="75" t="s">
        <v>1278</v>
      </c>
      <c r="R73" s="276">
        <v>2189317.2000000002</v>
      </c>
      <c r="U73" s="936"/>
      <c r="V73" s="936"/>
      <c r="W73" s="936"/>
    </row>
    <row r="74" spans="1:23" s="100" customFormat="1" ht="28.5">
      <c r="A74" s="721" t="s">
        <v>1456</v>
      </c>
      <c r="B74" s="63">
        <v>39787</v>
      </c>
      <c r="C74" s="64" t="s">
        <v>1698</v>
      </c>
      <c r="D74" s="65" t="s">
        <v>87</v>
      </c>
      <c r="E74" s="52" t="s">
        <v>23</v>
      </c>
      <c r="F74" s="197" t="s">
        <v>1399</v>
      </c>
      <c r="G74" s="54">
        <v>89388000</v>
      </c>
      <c r="H74" s="67" t="s">
        <v>13</v>
      </c>
      <c r="I74" s="55"/>
      <c r="J74" s="56"/>
      <c r="K74" s="452"/>
      <c r="L74" s="61" t="str">
        <f t="shared" si="2"/>
        <v/>
      </c>
      <c r="M74" s="72"/>
      <c r="N74" s="198"/>
      <c r="O74" s="1400"/>
      <c r="P74" s="59"/>
      <c r="Q74" s="75"/>
      <c r="R74" s="276"/>
      <c r="U74" s="936"/>
      <c r="V74" s="936"/>
      <c r="W74" s="936"/>
    </row>
    <row r="75" spans="1:23">
      <c r="A75" s="721"/>
      <c r="B75" s="63">
        <v>39787</v>
      </c>
      <c r="C75" s="64" t="s">
        <v>1699</v>
      </c>
      <c r="D75" s="65" t="s">
        <v>22</v>
      </c>
      <c r="E75" s="52" t="s">
        <v>23</v>
      </c>
      <c r="F75" s="66" t="s">
        <v>287</v>
      </c>
      <c r="G75" s="54">
        <v>196000000</v>
      </c>
      <c r="H75" s="67" t="s">
        <v>13</v>
      </c>
      <c r="I75" s="55">
        <v>40982</v>
      </c>
      <c r="J75" s="56">
        <v>4</v>
      </c>
      <c r="K75" s="452">
        <v>196000000</v>
      </c>
      <c r="L75" s="61">
        <f t="shared" si="2"/>
        <v>0</v>
      </c>
      <c r="M75" s="72" t="s">
        <v>1018</v>
      </c>
      <c r="N75" s="198">
        <v>41031</v>
      </c>
      <c r="O75" s="1400" t="s">
        <v>1018</v>
      </c>
      <c r="P75" s="59"/>
      <c r="Q75" s="75" t="s">
        <v>1278</v>
      </c>
      <c r="R75" s="276">
        <v>1518072</v>
      </c>
      <c r="U75" s="936"/>
      <c r="V75" s="936"/>
      <c r="W75" s="936"/>
    </row>
    <row r="76" spans="1:23">
      <c r="A76" s="721"/>
      <c r="B76" s="63">
        <v>39787</v>
      </c>
      <c r="C76" s="64" t="s">
        <v>1700</v>
      </c>
      <c r="D76" s="65" t="s">
        <v>88</v>
      </c>
      <c r="E76" s="52" t="s">
        <v>23</v>
      </c>
      <c r="F76" s="66" t="s">
        <v>287</v>
      </c>
      <c r="G76" s="54">
        <v>193000000</v>
      </c>
      <c r="H76" s="67" t="s">
        <v>13</v>
      </c>
      <c r="I76" s="55">
        <v>40870</v>
      </c>
      <c r="J76" s="56">
        <v>4</v>
      </c>
      <c r="K76" s="452">
        <v>193000000</v>
      </c>
      <c r="L76" s="61">
        <f t="shared" si="2"/>
        <v>0</v>
      </c>
      <c r="M76" s="72" t="s">
        <v>1018</v>
      </c>
      <c r="N76" s="198">
        <v>40898</v>
      </c>
      <c r="O76" s="1400" t="s">
        <v>1018</v>
      </c>
      <c r="P76" s="59"/>
      <c r="Q76" s="75" t="s">
        <v>1278</v>
      </c>
      <c r="R76" s="276">
        <v>900000</v>
      </c>
      <c r="U76" s="936"/>
      <c r="V76" s="936"/>
      <c r="W76" s="936"/>
    </row>
    <row r="77" spans="1:23">
      <c r="A77" s="721"/>
      <c r="B77" s="63">
        <v>39787</v>
      </c>
      <c r="C77" s="64" t="s">
        <v>1701</v>
      </c>
      <c r="D77" s="65" t="s">
        <v>89</v>
      </c>
      <c r="E77" s="52" t="s">
        <v>25</v>
      </c>
      <c r="F77" s="66" t="s">
        <v>287</v>
      </c>
      <c r="G77" s="54">
        <v>180000000</v>
      </c>
      <c r="H77" s="67" t="s">
        <v>13</v>
      </c>
      <c r="I77" s="55"/>
      <c r="J77" s="56"/>
      <c r="K77" s="452"/>
      <c r="L77" s="61" t="str">
        <f t="shared" si="2"/>
        <v/>
      </c>
      <c r="M77" s="72"/>
      <c r="N77" s="198"/>
      <c r="O77" s="1400"/>
      <c r="P77" s="59"/>
      <c r="Q77" s="75"/>
      <c r="R77" s="276"/>
      <c r="U77" s="936"/>
      <c r="V77" s="936"/>
      <c r="W77" s="936"/>
    </row>
    <row r="78" spans="1:23">
      <c r="A78" s="721"/>
      <c r="B78" s="63">
        <v>39787</v>
      </c>
      <c r="C78" s="64" t="s">
        <v>1702</v>
      </c>
      <c r="D78" s="65" t="s">
        <v>90</v>
      </c>
      <c r="E78" s="67" t="s">
        <v>91</v>
      </c>
      <c r="F78" s="66" t="s">
        <v>287</v>
      </c>
      <c r="G78" s="54">
        <v>75000000</v>
      </c>
      <c r="H78" s="67" t="s">
        <v>13</v>
      </c>
      <c r="I78" s="55">
        <v>40065</v>
      </c>
      <c r="J78" s="56">
        <v>4</v>
      </c>
      <c r="K78" s="452">
        <v>75000000</v>
      </c>
      <c r="L78" s="61">
        <f t="shared" si="2"/>
        <v>0</v>
      </c>
      <c r="M78" s="72" t="s">
        <v>1018</v>
      </c>
      <c r="N78" s="198">
        <v>40170</v>
      </c>
      <c r="O78" s="1400" t="s">
        <v>1018</v>
      </c>
      <c r="P78" s="59"/>
      <c r="Q78" s="75" t="s">
        <v>1278</v>
      </c>
      <c r="R78" s="276">
        <v>950000</v>
      </c>
      <c r="U78" s="936"/>
      <c r="V78" s="936"/>
      <c r="W78" s="936"/>
    </row>
    <row r="79" spans="1:23">
      <c r="A79" s="721">
        <v>50</v>
      </c>
      <c r="B79" s="63">
        <v>39787</v>
      </c>
      <c r="C79" s="64" t="s">
        <v>1703</v>
      </c>
      <c r="D79" s="65" t="s">
        <v>92</v>
      </c>
      <c r="E79" s="52" t="s">
        <v>35</v>
      </c>
      <c r="F79" s="66" t="s">
        <v>287</v>
      </c>
      <c r="G79" s="54">
        <v>34000000</v>
      </c>
      <c r="H79" s="67" t="s">
        <v>13</v>
      </c>
      <c r="I79" s="55">
        <v>40813</v>
      </c>
      <c r="J79" s="56">
        <v>50</v>
      </c>
      <c r="K79" s="452">
        <v>34000000</v>
      </c>
      <c r="L79" s="61">
        <f t="shared" si="2"/>
        <v>0</v>
      </c>
      <c r="M79" s="72" t="s">
        <v>1018</v>
      </c>
      <c r="N79" s="198">
        <v>40865</v>
      </c>
      <c r="O79" s="1400" t="s">
        <v>1018</v>
      </c>
      <c r="P79" s="59"/>
      <c r="Q79" s="75" t="s">
        <v>1973</v>
      </c>
      <c r="R79" s="276">
        <v>637071</v>
      </c>
      <c r="U79" s="936"/>
      <c r="V79" s="936"/>
      <c r="W79" s="936"/>
    </row>
    <row r="80" spans="1:23">
      <c r="A80" s="721"/>
      <c r="B80" s="63">
        <v>39787</v>
      </c>
      <c r="C80" s="64" t="s">
        <v>1704</v>
      </c>
      <c r="D80" s="65" t="s">
        <v>93</v>
      </c>
      <c r="E80" s="52" t="s">
        <v>19</v>
      </c>
      <c r="F80" s="66" t="s">
        <v>287</v>
      </c>
      <c r="G80" s="54">
        <v>1700000</v>
      </c>
      <c r="H80" s="67" t="s">
        <v>13</v>
      </c>
      <c r="I80" s="55">
        <v>40072</v>
      </c>
      <c r="J80" s="56">
        <v>4</v>
      </c>
      <c r="K80" s="452">
        <v>1700000</v>
      </c>
      <c r="L80" s="61">
        <f t="shared" si="2"/>
        <v>0</v>
      </c>
      <c r="M80" s="72" t="s">
        <v>1018</v>
      </c>
      <c r="N80" s="198">
        <v>40100</v>
      </c>
      <c r="O80" s="1400" t="s">
        <v>1018</v>
      </c>
      <c r="P80" s="59"/>
      <c r="Q80" s="75" t="s">
        <v>1278</v>
      </c>
      <c r="R80" s="276">
        <v>63363.9</v>
      </c>
      <c r="U80" s="936"/>
      <c r="V80" s="936"/>
      <c r="W80" s="936"/>
    </row>
    <row r="81" spans="1:23">
      <c r="A81" s="721"/>
      <c r="B81" s="63">
        <v>39787</v>
      </c>
      <c r="C81" s="64" t="s">
        <v>1705</v>
      </c>
      <c r="D81" s="65" t="s">
        <v>94</v>
      </c>
      <c r="E81" s="67" t="s">
        <v>95</v>
      </c>
      <c r="F81" s="66" t="s">
        <v>287</v>
      </c>
      <c r="G81" s="54">
        <v>90000000</v>
      </c>
      <c r="H81" s="67" t="s">
        <v>13</v>
      </c>
      <c r="I81" s="55">
        <v>39903</v>
      </c>
      <c r="J81" s="56">
        <v>5</v>
      </c>
      <c r="K81" s="452">
        <v>90000000</v>
      </c>
      <c r="L81" s="61">
        <f t="shared" si="2"/>
        <v>0</v>
      </c>
      <c r="M81" s="72" t="s">
        <v>1018</v>
      </c>
      <c r="N81" s="198">
        <v>39953</v>
      </c>
      <c r="O81" s="695" t="s">
        <v>1018</v>
      </c>
      <c r="P81" s="59">
        <v>9</v>
      </c>
      <c r="Q81" s="75" t="s">
        <v>1278</v>
      </c>
      <c r="R81" s="276">
        <v>1200000</v>
      </c>
      <c r="U81" s="936"/>
      <c r="V81" s="936"/>
      <c r="W81" s="936"/>
    </row>
    <row r="82" spans="1:23" ht="28.5">
      <c r="A82" s="1418">
        <v>49</v>
      </c>
      <c r="B82" s="1548">
        <v>39787</v>
      </c>
      <c r="C82" s="1546" t="s">
        <v>1706</v>
      </c>
      <c r="D82" s="1550" t="s">
        <v>96</v>
      </c>
      <c r="E82" s="1435" t="s">
        <v>31</v>
      </c>
      <c r="F82" s="1570" t="s">
        <v>287</v>
      </c>
      <c r="G82" s="1568">
        <v>38235000</v>
      </c>
      <c r="H82" s="1511" t="s">
        <v>13</v>
      </c>
      <c r="I82" s="55">
        <v>40170</v>
      </c>
      <c r="J82" s="56">
        <v>5</v>
      </c>
      <c r="K82" s="452">
        <v>15000000</v>
      </c>
      <c r="L82" s="61">
        <f t="shared" si="2"/>
        <v>23235000</v>
      </c>
      <c r="M82" s="72" t="s">
        <v>190</v>
      </c>
      <c r="N82" s="1639">
        <v>40865</v>
      </c>
      <c r="O82" s="1477" t="s">
        <v>1018</v>
      </c>
      <c r="P82" s="1587"/>
      <c r="Q82" s="1452" t="s">
        <v>1973</v>
      </c>
      <c r="R82" s="1501">
        <v>2794422</v>
      </c>
      <c r="U82" s="936"/>
      <c r="V82" s="936"/>
      <c r="W82" s="936"/>
    </row>
    <row r="83" spans="1:23" ht="23.25" customHeight="1">
      <c r="A83" s="1419"/>
      <c r="B83" s="1549"/>
      <c r="C83" s="1547"/>
      <c r="D83" s="1551"/>
      <c r="E83" s="1437"/>
      <c r="F83" s="1571"/>
      <c r="G83" s="1569"/>
      <c r="H83" s="1512"/>
      <c r="I83" s="55">
        <v>40738</v>
      </c>
      <c r="J83" s="56">
        <v>49</v>
      </c>
      <c r="K83" s="452">
        <v>23235000</v>
      </c>
      <c r="L83" s="61">
        <v>0</v>
      </c>
      <c r="M83" s="72" t="s">
        <v>1018</v>
      </c>
      <c r="N83" s="1640"/>
      <c r="O83" s="1478"/>
      <c r="P83" s="1588"/>
      <c r="Q83" s="1453"/>
      <c r="R83" s="1502"/>
      <c r="U83" s="936"/>
      <c r="V83" s="936"/>
      <c r="W83" s="936"/>
    </row>
    <row r="84" spans="1:23" ht="28.5">
      <c r="A84" s="1418"/>
      <c r="B84" s="1548">
        <v>39787</v>
      </c>
      <c r="C84" s="1641" t="s">
        <v>1707</v>
      </c>
      <c r="D84" s="1566" t="s">
        <v>97</v>
      </c>
      <c r="E84" s="1435" t="s">
        <v>31</v>
      </c>
      <c r="F84" s="1564" t="s">
        <v>287</v>
      </c>
      <c r="G84" s="1572">
        <v>83094000</v>
      </c>
      <c r="H84" s="1511" t="s">
        <v>13</v>
      </c>
      <c r="I84" s="55">
        <v>40380</v>
      </c>
      <c r="J84" s="56">
        <v>4</v>
      </c>
      <c r="K84" s="452">
        <v>41547000</v>
      </c>
      <c r="L84" s="61">
        <f t="shared" si="2"/>
        <v>41547000</v>
      </c>
      <c r="M84" s="72" t="s">
        <v>190</v>
      </c>
      <c r="N84" s="1639">
        <v>40597</v>
      </c>
      <c r="O84" s="1477" t="s">
        <v>1018</v>
      </c>
      <c r="P84" s="1587"/>
      <c r="Q84" s="1452" t="s">
        <v>1278</v>
      </c>
      <c r="R84" s="1501">
        <v>4450000</v>
      </c>
      <c r="U84" s="936"/>
      <c r="V84" s="936"/>
      <c r="W84" s="936"/>
    </row>
    <row r="85" spans="1:23">
      <c r="A85" s="1419"/>
      <c r="B85" s="1549"/>
      <c r="C85" s="1642"/>
      <c r="D85" s="1567"/>
      <c r="E85" s="1437"/>
      <c r="F85" s="1565"/>
      <c r="G85" s="1573"/>
      <c r="H85" s="1512"/>
      <c r="I85" s="55">
        <v>40527</v>
      </c>
      <c r="J85" s="56">
        <v>4</v>
      </c>
      <c r="K85" s="452">
        <v>41547000</v>
      </c>
      <c r="L85" s="61">
        <v>0</v>
      </c>
      <c r="M85" s="72" t="s">
        <v>1018</v>
      </c>
      <c r="N85" s="1640"/>
      <c r="O85" s="1478"/>
      <c r="P85" s="1588"/>
      <c r="Q85" s="1453"/>
      <c r="R85" s="1502"/>
      <c r="U85" s="936"/>
      <c r="V85" s="936"/>
      <c r="W85" s="936"/>
    </row>
    <row r="86" spans="1:23">
      <c r="A86" s="721" t="s">
        <v>2337</v>
      </c>
      <c r="B86" s="63">
        <v>39787</v>
      </c>
      <c r="C86" s="64" t="s">
        <v>1708</v>
      </c>
      <c r="D86" s="65" t="s">
        <v>98</v>
      </c>
      <c r="E86" s="52" t="s">
        <v>58</v>
      </c>
      <c r="F86" s="66" t="s">
        <v>287</v>
      </c>
      <c r="G86" s="54">
        <v>9950000</v>
      </c>
      <c r="H86" s="67" t="s">
        <v>13</v>
      </c>
      <c r="I86" s="55">
        <v>41344</v>
      </c>
      <c r="J86" s="56">
        <v>217</v>
      </c>
      <c r="K86" s="452">
        <v>9408212.5500000007</v>
      </c>
      <c r="L86" s="61">
        <v>0</v>
      </c>
      <c r="M86" s="72" t="s">
        <v>1018</v>
      </c>
      <c r="N86" s="198"/>
      <c r="O86" s="1400"/>
      <c r="P86" s="59"/>
      <c r="Q86" s="75"/>
      <c r="R86" s="276"/>
      <c r="U86" s="936"/>
      <c r="V86" s="936"/>
      <c r="W86" s="936"/>
    </row>
    <row r="87" spans="1:23">
      <c r="A87" s="721"/>
      <c r="B87" s="63">
        <v>39787</v>
      </c>
      <c r="C87" s="64" t="s">
        <v>1709</v>
      </c>
      <c r="D87" s="65" t="s">
        <v>99</v>
      </c>
      <c r="E87" s="52" t="s">
        <v>19</v>
      </c>
      <c r="F87" s="66" t="s">
        <v>287</v>
      </c>
      <c r="G87" s="54">
        <v>306546000</v>
      </c>
      <c r="H87" s="67" t="s">
        <v>13</v>
      </c>
      <c r="I87" s="55">
        <v>40541</v>
      </c>
      <c r="J87" s="56">
        <v>4</v>
      </c>
      <c r="K87" s="452">
        <v>306546000</v>
      </c>
      <c r="L87" s="61">
        <f t="shared" si="2"/>
        <v>0</v>
      </c>
      <c r="M87" s="72" t="s">
        <v>1018</v>
      </c>
      <c r="N87" s="198">
        <v>40569</v>
      </c>
      <c r="O87" s="1400" t="s">
        <v>1018</v>
      </c>
      <c r="P87" s="59">
        <v>9</v>
      </c>
      <c r="Q87" s="75" t="s">
        <v>1278</v>
      </c>
      <c r="R87" s="276">
        <v>14500000</v>
      </c>
      <c r="U87" s="936"/>
      <c r="V87" s="936"/>
      <c r="W87" s="936"/>
    </row>
    <row r="88" spans="1:23" ht="28.5">
      <c r="A88" s="721" t="s">
        <v>1577</v>
      </c>
      <c r="B88" s="63">
        <v>39787</v>
      </c>
      <c r="C88" s="64" t="s">
        <v>1710</v>
      </c>
      <c r="D88" s="65" t="s">
        <v>100</v>
      </c>
      <c r="E88" s="52" t="s">
        <v>80</v>
      </c>
      <c r="F88" s="66" t="s">
        <v>287</v>
      </c>
      <c r="G88" s="54">
        <v>347000000</v>
      </c>
      <c r="H88" s="67" t="s">
        <v>13</v>
      </c>
      <c r="I88" s="55">
        <v>40451</v>
      </c>
      <c r="J88" s="56">
        <v>26</v>
      </c>
      <c r="K88" s="452">
        <v>130179218.75</v>
      </c>
      <c r="L88" s="61">
        <v>0</v>
      </c>
      <c r="M88" s="72" t="s">
        <v>1018</v>
      </c>
      <c r="N88" s="198">
        <v>40451</v>
      </c>
      <c r="O88" s="1400" t="s">
        <v>1018</v>
      </c>
      <c r="P88" s="59">
        <v>26</v>
      </c>
      <c r="Q88" s="75" t="s">
        <v>1278</v>
      </c>
      <c r="R88" s="276">
        <v>400000</v>
      </c>
      <c r="U88" s="936"/>
      <c r="V88" s="936"/>
      <c r="W88" s="936"/>
    </row>
    <row r="89" spans="1:23">
      <c r="A89" s="721">
        <v>50</v>
      </c>
      <c r="B89" s="63">
        <v>39787</v>
      </c>
      <c r="C89" s="64" t="s">
        <v>1711</v>
      </c>
      <c r="D89" s="65" t="s">
        <v>101</v>
      </c>
      <c r="E89" s="67" t="s">
        <v>102</v>
      </c>
      <c r="F89" s="66" t="s">
        <v>287</v>
      </c>
      <c r="G89" s="54">
        <v>58000000</v>
      </c>
      <c r="H89" s="67" t="s">
        <v>13</v>
      </c>
      <c r="I89" s="55">
        <v>40773</v>
      </c>
      <c r="J89" s="56">
        <v>50</v>
      </c>
      <c r="K89" s="452">
        <v>58000000</v>
      </c>
      <c r="L89" s="61">
        <f t="shared" si="2"/>
        <v>0</v>
      </c>
      <c r="M89" s="72" t="s">
        <v>1018</v>
      </c>
      <c r="N89" s="198">
        <v>40807</v>
      </c>
      <c r="O89" s="1400" t="s">
        <v>1018</v>
      </c>
      <c r="P89" s="59"/>
      <c r="Q89" s="75" t="s">
        <v>1278</v>
      </c>
      <c r="R89" s="276">
        <v>6436364</v>
      </c>
      <c r="U89" s="936"/>
      <c r="V89" s="936"/>
      <c r="W89" s="936"/>
    </row>
    <row r="90" spans="1:23">
      <c r="A90" s="721"/>
      <c r="B90" s="63">
        <v>39787</v>
      </c>
      <c r="C90" s="64" t="s">
        <v>1712</v>
      </c>
      <c r="D90" s="65" t="s">
        <v>26</v>
      </c>
      <c r="E90" s="52" t="s">
        <v>19</v>
      </c>
      <c r="F90" s="66" t="s">
        <v>287</v>
      </c>
      <c r="G90" s="54">
        <v>258000000</v>
      </c>
      <c r="H90" s="67" t="s">
        <v>13</v>
      </c>
      <c r="I90" s="697"/>
      <c r="J90" s="918"/>
      <c r="K90" s="452"/>
      <c r="L90" s="61" t="str">
        <f t="shared" si="2"/>
        <v/>
      </c>
      <c r="M90" s="72"/>
      <c r="N90" s="198"/>
      <c r="O90" s="1400"/>
      <c r="P90" s="59"/>
      <c r="Q90" s="75"/>
      <c r="R90" s="276"/>
      <c r="U90" s="936"/>
      <c r="V90" s="936"/>
      <c r="W90" s="936"/>
    </row>
    <row r="91" spans="1:23">
      <c r="A91" s="721">
        <v>131</v>
      </c>
      <c r="B91" s="63">
        <v>39787</v>
      </c>
      <c r="C91" s="64" t="s">
        <v>1713</v>
      </c>
      <c r="D91" s="65" t="s">
        <v>29</v>
      </c>
      <c r="E91" s="52" t="s">
        <v>12</v>
      </c>
      <c r="F91" s="66" t="s">
        <v>287</v>
      </c>
      <c r="G91" s="54">
        <v>42750000</v>
      </c>
      <c r="H91" s="698" t="s">
        <v>13</v>
      </c>
      <c r="I91" s="55">
        <v>41183</v>
      </c>
      <c r="J91" s="56">
        <v>131</v>
      </c>
      <c r="K91" s="452">
        <v>42750000</v>
      </c>
      <c r="L91" s="61">
        <f t="shared" si="2"/>
        <v>0</v>
      </c>
      <c r="M91" s="72" t="s">
        <v>334</v>
      </c>
      <c r="N91" s="198" t="s">
        <v>334</v>
      </c>
      <c r="O91" s="1400" t="s">
        <v>334</v>
      </c>
      <c r="P91" s="59"/>
      <c r="Q91" s="75" t="s">
        <v>1221</v>
      </c>
      <c r="R91" s="276" t="s">
        <v>334</v>
      </c>
      <c r="U91" s="936"/>
      <c r="V91" s="936"/>
      <c r="W91" s="936"/>
    </row>
    <row r="92" spans="1:23" ht="28.5">
      <c r="A92" s="1418"/>
      <c r="B92" s="1548">
        <v>39787</v>
      </c>
      <c r="C92" s="1546" t="s">
        <v>1714</v>
      </c>
      <c r="D92" s="1550" t="s">
        <v>103</v>
      </c>
      <c r="E92" s="1435" t="s">
        <v>19</v>
      </c>
      <c r="F92" s="1570" t="s">
        <v>287</v>
      </c>
      <c r="G92" s="1568">
        <v>130000000</v>
      </c>
      <c r="H92" s="1511" t="s">
        <v>13</v>
      </c>
      <c r="I92" s="55">
        <v>40051</v>
      </c>
      <c r="J92" s="56">
        <v>4</v>
      </c>
      <c r="K92" s="452">
        <v>97500000</v>
      </c>
      <c r="L92" s="61">
        <f t="shared" si="2"/>
        <v>32500000</v>
      </c>
      <c r="M92" s="57" t="s">
        <v>287</v>
      </c>
      <c r="N92" s="1515">
        <v>40114</v>
      </c>
      <c r="O92" s="1477" t="s">
        <v>1018</v>
      </c>
      <c r="P92" s="1587">
        <v>9</v>
      </c>
      <c r="Q92" s="1452" t="s">
        <v>1278</v>
      </c>
      <c r="R92" s="1501">
        <v>1307000</v>
      </c>
      <c r="U92" s="936"/>
      <c r="V92" s="936"/>
      <c r="W92" s="936"/>
    </row>
    <row r="93" spans="1:23">
      <c r="A93" s="1419"/>
      <c r="B93" s="1549"/>
      <c r="C93" s="1547"/>
      <c r="D93" s="1551"/>
      <c r="E93" s="1437"/>
      <c r="F93" s="1571"/>
      <c r="G93" s="1569"/>
      <c r="H93" s="1512"/>
      <c r="I93" s="55">
        <v>40058</v>
      </c>
      <c r="J93" s="56">
        <v>4</v>
      </c>
      <c r="K93" s="919">
        <v>32500000</v>
      </c>
      <c r="L93" s="61">
        <v>0</v>
      </c>
      <c r="M93" s="57" t="s">
        <v>1018</v>
      </c>
      <c r="N93" s="1517"/>
      <c r="O93" s="1478"/>
      <c r="P93" s="1588"/>
      <c r="Q93" s="1453"/>
      <c r="R93" s="1502"/>
      <c r="U93" s="936"/>
      <c r="V93" s="936"/>
      <c r="W93" s="936"/>
    </row>
    <row r="94" spans="1:23" ht="28.5">
      <c r="A94" s="721" t="s">
        <v>2052</v>
      </c>
      <c r="B94" s="63">
        <v>39787</v>
      </c>
      <c r="C94" s="64" t="s">
        <v>1715</v>
      </c>
      <c r="D94" s="65" t="s">
        <v>104</v>
      </c>
      <c r="E94" s="52" t="s">
        <v>43</v>
      </c>
      <c r="F94" s="66" t="s">
        <v>287</v>
      </c>
      <c r="G94" s="54">
        <v>37000000</v>
      </c>
      <c r="H94" s="698" t="s">
        <v>13</v>
      </c>
      <c r="I94" s="55">
        <v>41073</v>
      </c>
      <c r="J94" s="56">
        <v>89</v>
      </c>
      <c r="K94" s="452">
        <v>35084143.700000003</v>
      </c>
      <c r="L94" s="61">
        <v>0</v>
      </c>
      <c r="M94" s="72" t="s">
        <v>1018</v>
      </c>
      <c r="N94" s="198"/>
      <c r="O94" s="1400"/>
      <c r="P94" s="59"/>
      <c r="Q94" s="75"/>
      <c r="R94" s="276"/>
      <c r="U94" s="936"/>
      <c r="V94" s="936"/>
      <c r="W94" s="936"/>
    </row>
    <row r="95" spans="1:23" ht="28.5">
      <c r="A95" s="721" t="s">
        <v>2003</v>
      </c>
      <c r="B95" s="63">
        <v>39787</v>
      </c>
      <c r="C95" s="64" t="s">
        <v>1716</v>
      </c>
      <c r="D95" s="65" t="s">
        <v>105</v>
      </c>
      <c r="E95" s="52" t="s">
        <v>80</v>
      </c>
      <c r="F95" s="66" t="s">
        <v>287</v>
      </c>
      <c r="G95" s="54">
        <v>65000000</v>
      </c>
      <c r="H95" s="67" t="s">
        <v>13</v>
      </c>
      <c r="I95" s="55">
        <v>40996</v>
      </c>
      <c r="J95" s="920">
        <v>75</v>
      </c>
      <c r="K95" s="452">
        <v>55926477.75</v>
      </c>
      <c r="L95" s="61">
        <v>0</v>
      </c>
      <c r="M95" s="72" t="s">
        <v>1018</v>
      </c>
      <c r="N95" s="198"/>
      <c r="O95" s="1400"/>
      <c r="P95" s="59"/>
      <c r="Q95" s="75"/>
      <c r="R95" s="276"/>
      <c r="U95" s="936"/>
      <c r="V95" s="936"/>
      <c r="W95" s="936"/>
    </row>
    <row r="96" spans="1:23">
      <c r="A96" s="721" t="s">
        <v>1900</v>
      </c>
      <c r="B96" s="63">
        <v>39787</v>
      </c>
      <c r="C96" s="64" t="s">
        <v>1717</v>
      </c>
      <c r="D96" s="65" t="s">
        <v>36</v>
      </c>
      <c r="E96" s="52" t="s">
        <v>37</v>
      </c>
      <c r="F96" s="66" t="s">
        <v>1193</v>
      </c>
      <c r="G96" s="54">
        <v>69000000</v>
      </c>
      <c r="H96" s="67" t="s">
        <v>13</v>
      </c>
      <c r="I96" s="55"/>
      <c r="J96" s="56"/>
      <c r="K96" s="452"/>
      <c r="L96" s="61" t="str">
        <f t="shared" ref="L96:L107" si="3">IF($K96&lt;&gt;0,$G96-$K96,"")</f>
        <v/>
      </c>
      <c r="M96" s="72"/>
      <c r="N96" s="198"/>
      <c r="O96" s="1400"/>
      <c r="P96" s="59"/>
      <c r="Q96" s="75"/>
      <c r="R96" s="276"/>
      <c r="U96" s="936"/>
      <c r="V96" s="936"/>
      <c r="W96" s="936"/>
    </row>
    <row r="97" spans="1:23">
      <c r="A97" s="721"/>
      <c r="B97" s="63">
        <v>39787</v>
      </c>
      <c r="C97" s="64" t="s">
        <v>1718</v>
      </c>
      <c r="D97" s="65" t="s">
        <v>106</v>
      </c>
      <c r="E97" s="67" t="s">
        <v>107</v>
      </c>
      <c r="F97" s="66" t="s">
        <v>287</v>
      </c>
      <c r="G97" s="54">
        <v>70000000</v>
      </c>
      <c r="H97" s="67" t="s">
        <v>13</v>
      </c>
      <c r="I97" s="55">
        <v>41129</v>
      </c>
      <c r="J97" s="56">
        <v>4</v>
      </c>
      <c r="K97" s="452">
        <v>70000000</v>
      </c>
      <c r="L97" s="61">
        <f t="shared" si="3"/>
        <v>0</v>
      </c>
      <c r="M97" s="72" t="s">
        <v>1018</v>
      </c>
      <c r="N97" s="198"/>
      <c r="O97" s="1400"/>
      <c r="P97" s="59"/>
      <c r="Q97" s="75"/>
      <c r="R97" s="276"/>
      <c r="U97" s="936"/>
      <c r="V97" s="936"/>
      <c r="W97" s="936"/>
    </row>
    <row r="98" spans="1:23">
      <c r="A98" s="721">
        <v>12</v>
      </c>
      <c r="B98" s="63">
        <v>39787</v>
      </c>
      <c r="C98" s="64" t="s">
        <v>1719</v>
      </c>
      <c r="D98" s="65" t="s">
        <v>108</v>
      </c>
      <c r="E98" s="67" t="s">
        <v>109</v>
      </c>
      <c r="F98" s="66" t="s">
        <v>1193</v>
      </c>
      <c r="G98" s="54">
        <v>935000000</v>
      </c>
      <c r="H98" s="67" t="s">
        <v>13</v>
      </c>
      <c r="I98" s="55"/>
      <c r="J98" s="56"/>
      <c r="K98" s="452"/>
      <c r="L98" s="61" t="str">
        <f t="shared" si="3"/>
        <v/>
      </c>
      <c r="M98" s="72"/>
      <c r="N98" s="198"/>
      <c r="O98" s="1400"/>
      <c r="P98" s="59"/>
      <c r="Q98" s="75"/>
      <c r="R98" s="276"/>
      <c r="U98" s="936"/>
      <c r="V98" s="936"/>
      <c r="W98" s="936"/>
    </row>
    <row r="99" spans="1:23">
      <c r="A99" s="721"/>
      <c r="B99" s="63">
        <v>39787</v>
      </c>
      <c r="C99" s="64" t="s">
        <v>1720</v>
      </c>
      <c r="D99" s="65" t="s">
        <v>110</v>
      </c>
      <c r="E99" s="67" t="s">
        <v>111</v>
      </c>
      <c r="F99" s="66" t="s">
        <v>287</v>
      </c>
      <c r="G99" s="54">
        <v>21750000</v>
      </c>
      <c r="H99" s="67" t="s">
        <v>13</v>
      </c>
      <c r="I99" s="55"/>
      <c r="J99" s="56"/>
      <c r="K99" s="452"/>
      <c r="L99" s="61" t="str">
        <f t="shared" si="3"/>
        <v/>
      </c>
      <c r="M99" s="72"/>
      <c r="N99" s="198"/>
      <c r="O99" s="1400"/>
      <c r="P99" s="59"/>
      <c r="Q99" s="75"/>
      <c r="R99" s="276"/>
      <c r="U99" s="936"/>
      <c r="V99" s="936"/>
      <c r="W99" s="936"/>
    </row>
    <row r="100" spans="1:23">
      <c r="A100" s="721">
        <v>130</v>
      </c>
      <c r="B100" s="63">
        <v>39787</v>
      </c>
      <c r="C100" s="64" t="s">
        <v>1721</v>
      </c>
      <c r="D100" s="65" t="s">
        <v>112</v>
      </c>
      <c r="E100" s="52" t="s">
        <v>43</v>
      </c>
      <c r="F100" s="66" t="s">
        <v>287</v>
      </c>
      <c r="G100" s="54">
        <v>7225000</v>
      </c>
      <c r="H100" s="67" t="s">
        <v>13</v>
      </c>
      <c r="I100" s="55">
        <v>41178</v>
      </c>
      <c r="J100" s="56">
        <v>130</v>
      </c>
      <c r="K100" s="452">
        <v>3000000</v>
      </c>
      <c r="L100" s="61">
        <v>0</v>
      </c>
      <c r="M100" s="72" t="s">
        <v>334</v>
      </c>
      <c r="N100" s="198" t="s">
        <v>334</v>
      </c>
      <c r="O100" s="1400" t="s">
        <v>334</v>
      </c>
      <c r="P100" s="59">
        <v>130</v>
      </c>
      <c r="Q100" s="75" t="s">
        <v>1221</v>
      </c>
      <c r="R100" s="276" t="s">
        <v>334</v>
      </c>
      <c r="U100" s="936"/>
      <c r="V100" s="936"/>
      <c r="W100" s="936"/>
    </row>
    <row r="101" spans="1:23">
      <c r="A101" s="721"/>
      <c r="B101" s="63">
        <v>39787</v>
      </c>
      <c r="C101" s="64" t="s">
        <v>1722</v>
      </c>
      <c r="D101" s="65" t="s">
        <v>113</v>
      </c>
      <c r="E101" s="52" t="s">
        <v>19</v>
      </c>
      <c r="F101" s="66" t="s">
        <v>287</v>
      </c>
      <c r="G101" s="54">
        <v>28000000</v>
      </c>
      <c r="H101" s="67" t="s">
        <v>13</v>
      </c>
      <c r="I101" s="55">
        <v>39903</v>
      </c>
      <c r="J101" s="56">
        <v>4</v>
      </c>
      <c r="K101" s="452">
        <v>28000000</v>
      </c>
      <c r="L101" s="61">
        <f t="shared" si="3"/>
        <v>0</v>
      </c>
      <c r="M101" s="72" t="s">
        <v>1018</v>
      </c>
      <c r="N101" s="198">
        <v>40865</v>
      </c>
      <c r="O101" s="1400" t="s">
        <v>1018</v>
      </c>
      <c r="P101" s="59"/>
      <c r="Q101" s="75" t="s">
        <v>1973</v>
      </c>
      <c r="R101" s="276">
        <v>1703984</v>
      </c>
      <c r="U101" s="936"/>
      <c r="V101" s="936"/>
      <c r="W101" s="936"/>
    </row>
    <row r="102" spans="1:23">
      <c r="A102" s="721">
        <v>120</v>
      </c>
      <c r="B102" s="63">
        <v>39787</v>
      </c>
      <c r="C102" s="64" t="s">
        <v>1281</v>
      </c>
      <c r="D102" s="65" t="s">
        <v>114</v>
      </c>
      <c r="E102" s="52" t="s">
        <v>12</v>
      </c>
      <c r="F102" s="66" t="s">
        <v>287</v>
      </c>
      <c r="G102" s="54">
        <v>31260000</v>
      </c>
      <c r="H102" s="67" t="s">
        <v>13</v>
      </c>
      <c r="I102" s="55">
        <v>41144</v>
      </c>
      <c r="J102" s="56">
        <v>120</v>
      </c>
      <c r="K102" s="452">
        <v>28365685.050000001</v>
      </c>
      <c r="L102" s="61">
        <v>0</v>
      </c>
      <c r="M102" s="72" t="s">
        <v>1018</v>
      </c>
      <c r="N102" s="198">
        <v>41171</v>
      </c>
      <c r="O102" s="1400" t="s">
        <v>1018</v>
      </c>
      <c r="P102" s="59"/>
      <c r="Q102" s="75" t="s">
        <v>1278</v>
      </c>
      <c r="R102" s="276">
        <v>939920</v>
      </c>
      <c r="U102" s="936"/>
      <c r="V102" s="936"/>
      <c r="W102" s="936"/>
    </row>
    <row r="103" spans="1:23">
      <c r="A103" s="721">
        <v>50</v>
      </c>
      <c r="B103" s="63">
        <v>39787</v>
      </c>
      <c r="C103" s="870" t="s">
        <v>1723</v>
      </c>
      <c r="D103" s="65" t="s">
        <v>116</v>
      </c>
      <c r="E103" s="52" t="s">
        <v>17</v>
      </c>
      <c r="F103" s="66" t="s">
        <v>287</v>
      </c>
      <c r="G103" s="54">
        <v>10000000</v>
      </c>
      <c r="H103" s="67" t="s">
        <v>13</v>
      </c>
      <c r="I103" s="55">
        <v>40780</v>
      </c>
      <c r="J103" s="56">
        <v>50</v>
      </c>
      <c r="K103" s="452">
        <v>10000000</v>
      </c>
      <c r="L103" s="61">
        <f t="shared" si="3"/>
        <v>0</v>
      </c>
      <c r="M103" s="72" t="s">
        <v>1018</v>
      </c>
      <c r="N103" s="198">
        <v>40835</v>
      </c>
      <c r="O103" s="1400" t="s">
        <v>1018</v>
      </c>
      <c r="P103" s="59"/>
      <c r="Q103" s="75" t="s">
        <v>1278</v>
      </c>
      <c r="R103" s="276">
        <v>2525000</v>
      </c>
      <c r="U103" s="936"/>
      <c r="V103" s="936"/>
      <c r="W103" s="936"/>
    </row>
    <row r="104" spans="1:23">
      <c r="A104" s="721">
        <v>49</v>
      </c>
      <c r="B104" s="63">
        <v>39787</v>
      </c>
      <c r="C104" s="64" t="s">
        <v>1724</v>
      </c>
      <c r="D104" s="65" t="s">
        <v>117</v>
      </c>
      <c r="E104" s="67" t="s">
        <v>102</v>
      </c>
      <c r="F104" s="66" t="s">
        <v>287</v>
      </c>
      <c r="G104" s="54">
        <v>9550000</v>
      </c>
      <c r="H104" s="67" t="s">
        <v>13</v>
      </c>
      <c r="I104" s="55">
        <v>40745</v>
      </c>
      <c r="J104" s="56">
        <v>49</v>
      </c>
      <c r="K104" s="452">
        <v>9550000</v>
      </c>
      <c r="L104" s="61">
        <f t="shared" si="3"/>
        <v>0</v>
      </c>
      <c r="M104" s="72" t="s">
        <v>1018</v>
      </c>
      <c r="N104" s="198"/>
      <c r="O104" s="1400"/>
      <c r="P104" s="59"/>
      <c r="Q104" s="75"/>
      <c r="R104" s="276"/>
      <c r="U104" s="936"/>
      <c r="V104" s="936"/>
      <c r="W104" s="936"/>
    </row>
    <row r="105" spans="1:23" ht="28.5">
      <c r="A105" s="721" t="s">
        <v>1984</v>
      </c>
      <c r="B105" s="63">
        <v>39787</v>
      </c>
      <c r="C105" s="64" t="s">
        <v>1985</v>
      </c>
      <c r="D105" s="65" t="s">
        <v>1059</v>
      </c>
      <c r="E105" s="52" t="s">
        <v>46</v>
      </c>
      <c r="F105" s="66" t="s">
        <v>287</v>
      </c>
      <c r="G105" s="54">
        <v>36842000</v>
      </c>
      <c r="H105" s="67" t="s">
        <v>13</v>
      </c>
      <c r="I105" s="55">
        <v>40891</v>
      </c>
      <c r="J105" s="56">
        <v>4</v>
      </c>
      <c r="K105" s="452">
        <v>36842000</v>
      </c>
      <c r="L105" s="61">
        <f t="shared" si="3"/>
        <v>0</v>
      </c>
      <c r="M105" s="72" t="s">
        <v>1018</v>
      </c>
      <c r="N105" s="198"/>
      <c r="O105" s="1400"/>
      <c r="P105" s="59"/>
      <c r="Q105" s="75"/>
      <c r="R105" s="276"/>
      <c r="U105" s="936"/>
      <c r="V105" s="936"/>
      <c r="W105" s="936"/>
    </row>
    <row r="106" spans="1:23" s="100" customFormat="1" ht="28.5">
      <c r="A106" s="721" t="s">
        <v>1578</v>
      </c>
      <c r="B106" s="63">
        <v>39787</v>
      </c>
      <c r="C106" s="64" t="s">
        <v>1725</v>
      </c>
      <c r="D106" s="65" t="s">
        <v>118</v>
      </c>
      <c r="E106" s="52" t="s">
        <v>58</v>
      </c>
      <c r="F106" s="66" t="s">
        <v>287</v>
      </c>
      <c r="G106" s="54">
        <v>37000000</v>
      </c>
      <c r="H106" s="67" t="s">
        <v>13</v>
      </c>
      <c r="I106" s="55">
        <v>40451</v>
      </c>
      <c r="J106" s="56">
        <v>32</v>
      </c>
      <c r="K106" s="921">
        <v>12119637.369999999</v>
      </c>
      <c r="L106" s="61">
        <v>0</v>
      </c>
      <c r="M106" s="72" t="s">
        <v>1018</v>
      </c>
      <c r="N106" s="198">
        <v>40451</v>
      </c>
      <c r="O106" s="1400" t="s">
        <v>1018</v>
      </c>
      <c r="P106" s="59">
        <v>32</v>
      </c>
      <c r="Q106" s="75" t="s">
        <v>1278</v>
      </c>
      <c r="R106" s="276">
        <v>40000</v>
      </c>
      <c r="U106" s="936"/>
      <c r="V106" s="936"/>
      <c r="W106" s="936"/>
    </row>
    <row r="107" spans="1:23">
      <c r="A107" s="721"/>
      <c r="B107" s="63">
        <v>39787</v>
      </c>
      <c r="C107" s="64" t="s">
        <v>1726</v>
      </c>
      <c r="D107" s="65" t="s">
        <v>119</v>
      </c>
      <c r="E107" s="52" t="s">
        <v>46</v>
      </c>
      <c r="F107" s="66" t="s">
        <v>287</v>
      </c>
      <c r="G107" s="54">
        <v>20649000</v>
      </c>
      <c r="H107" s="67" t="s">
        <v>13</v>
      </c>
      <c r="I107" s="55"/>
      <c r="J107" s="56"/>
      <c r="K107" s="452"/>
      <c r="L107" s="61" t="str">
        <f t="shared" si="3"/>
        <v/>
      </c>
      <c r="M107" s="72"/>
      <c r="N107" s="198"/>
      <c r="O107" s="1400"/>
      <c r="P107" s="59"/>
      <c r="Q107" s="75"/>
      <c r="R107" s="276"/>
      <c r="U107" s="936"/>
      <c r="V107" s="936"/>
      <c r="W107" s="936"/>
    </row>
    <row r="108" spans="1:23">
      <c r="A108" s="721"/>
      <c r="B108" s="63">
        <v>39787</v>
      </c>
      <c r="C108" s="64" t="s">
        <v>1727</v>
      </c>
      <c r="D108" s="65" t="s">
        <v>120</v>
      </c>
      <c r="E108" s="52" t="s">
        <v>31</v>
      </c>
      <c r="F108" s="66" t="s">
        <v>287</v>
      </c>
      <c r="G108" s="54">
        <v>7000000</v>
      </c>
      <c r="H108" s="67" t="s">
        <v>13</v>
      </c>
      <c r="I108" s="55">
        <v>40009</v>
      </c>
      <c r="J108" s="56">
        <v>4</v>
      </c>
      <c r="K108" s="452">
        <v>7000000</v>
      </c>
      <c r="L108" s="61">
        <v>0</v>
      </c>
      <c r="M108" s="72" t="s">
        <v>1018</v>
      </c>
      <c r="N108" s="198">
        <v>40058</v>
      </c>
      <c r="O108" s="1400" t="s">
        <v>1018</v>
      </c>
      <c r="P108" s="59"/>
      <c r="Q108" s="75" t="s">
        <v>1278</v>
      </c>
      <c r="R108" s="276">
        <v>225000</v>
      </c>
      <c r="U108" s="936"/>
      <c r="V108" s="936"/>
      <c r="W108" s="936"/>
    </row>
    <row r="109" spans="1:23">
      <c r="A109" s="721">
        <v>55</v>
      </c>
      <c r="B109" s="63">
        <v>39787</v>
      </c>
      <c r="C109" s="64" t="s">
        <v>1728</v>
      </c>
      <c r="D109" s="65" t="s">
        <v>121</v>
      </c>
      <c r="E109" s="52" t="s">
        <v>58</v>
      </c>
      <c r="F109" s="66" t="s">
        <v>287</v>
      </c>
      <c r="G109" s="54">
        <v>5800000</v>
      </c>
      <c r="H109" s="67" t="s">
        <v>13</v>
      </c>
      <c r="I109" s="55"/>
      <c r="J109" s="56"/>
      <c r="K109" s="452"/>
      <c r="L109" s="61" t="str">
        <f t="shared" ref="L109:L143" si="4">IF($K109&lt;&gt;0,$G109-$K109,"")</f>
        <v/>
      </c>
      <c r="M109" s="72"/>
      <c r="N109" s="198"/>
      <c r="O109" s="1400"/>
      <c r="P109" s="59"/>
      <c r="Q109" s="75"/>
      <c r="R109" s="276"/>
      <c r="U109" s="936"/>
      <c r="V109" s="936"/>
      <c r="W109" s="936"/>
    </row>
    <row r="110" spans="1:23">
      <c r="A110" s="721" t="s">
        <v>2117</v>
      </c>
      <c r="B110" s="63">
        <v>39787</v>
      </c>
      <c r="C110" s="64" t="s">
        <v>1729</v>
      </c>
      <c r="D110" s="65" t="s">
        <v>122</v>
      </c>
      <c r="E110" s="52" t="s">
        <v>28</v>
      </c>
      <c r="F110" s="66" t="s">
        <v>1192</v>
      </c>
      <c r="G110" s="54">
        <v>303000000</v>
      </c>
      <c r="H110" s="67" t="s">
        <v>13</v>
      </c>
      <c r="I110" s="55">
        <v>41135</v>
      </c>
      <c r="J110" s="56">
        <v>118</v>
      </c>
      <c r="K110" s="452">
        <v>113338080.75</v>
      </c>
      <c r="L110" s="61">
        <v>0</v>
      </c>
      <c r="M110" s="72" t="s">
        <v>1018</v>
      </c>
      <c r="N110" s="198">
        <v>41171</v>
      </c>
      <c r="O110" s="1400" t="s">
        <v>1018</v>
      </c>
      <c r="P110" s="59"/>
      <c r="Q110" s="75" t="s">
        <v>1278</v>
      </c>
      <c r="R110" s="276">
        <v>825000</v>
      </c>
      <c r="U110" s="936"/>
      <c r="V110" s="936"/>
      <c r="W110" s="936"/>
    </row>
    <row r="111" spans="1:23">
      <c r="A111" s="721">
        <v>50</v>
      </c>
      <c r="B111" s="63">
        <v>39787</v>
      </c>
      <c r="C111" s="64" t="s">
        <v>1730</v>
      </c>
      <c r="D111" s="65" t="s">
        <v>123</v>
      </c>
      <c r="E111" s="52" t="s">
        <v>19</v>
      </c>
      <c r="F111" s="66" t="s">
        <v>287</v>
      </c>
      <c r="G111" s="54">
        <v>13500000</v>
      </c>
      <c r="H111" s="67" t="s">
        <v>13</v>
      </c>
      <c r="I111" s="55">
        <v>40766</v>
      </c>
      <c r="J111" s="56">
        <v>50</v>
      </c>
      <c r="K111" s="452">
        <v>13500000</v>
      </c>
      <c r="L111" s="61">
        <f t="shared" si="4"/>
        <v>0</v>
      </c>
      <c r="M111" s="72" t="s">
        <v>1018</v>
      </c>
      <c r="N111" s="198">
        <v>40814</v>
      </c>
      <c r="O111" s="1400" t="s">
        <v>1018</v>
      </c>
      <c r="P111" s="59"/>
      <c r="Q111" s="75" t="s">
        <v>1278</v>
      </c>
      <c r="R111" s="276">
        <v>560000</v>
      </c>
      <c r="U111" s="936"/>
      <c r="V111" s="936"/>
      <c r="W111" s="936"/>
    </row>
    <row r="112" spans="1:23">
      <c r="A112" s="721"/>
      <c r="B112" s="308">
        <v>39794</v>
      </c>
      <c r="C112" s="309" t="s">
        <v>1731</v>
      </c>
      <c r="D112" s="310" t="s">
        <v>124</v>
      </c>
      <c r="E112" s="311" t="s">
        <v>125</v>
      </c>
      <c r="F112" s="699" t="s">
        <v>287</v>
      </c>
      <c r="G112" s="54">
        <v>100000000</v>
      </c>
      <c r="H112" s="311" t="s">
        <v>13</v>
      </c>
      <c r="I112" s="55">
        <v>39903</v>
      </c>
      <c r="J112" s="56">
        <v>4</v>
      </c>
      <c r="K112" s="452">
        <v>100000000</v>
      </c>
      <c r="L112" s="61">
        <f t="shared" si="4"/>
        <v>0</v>
      </c>
      <c r="M112" s="72" t="s">
        <v>1018</v>
      </c>
      <c r="N112" s="315">
        <v>39941</v>
      </c>
      <c r="O112" s="700" t="s">
        <v>1018</v>
      </c>
      <c r="P112" s="59"/>
      <c r="Q112" s="75" t="s">
        <v>1278</v>
      </c>
      <c r="R112" s="276">
        <v>1200000</v>
      </c>
      <c r="U112" s="936"/>
      <c r="V112" s="936"/>
      <c r="W112" s="936"/>
    </row>
    <row r="113" spans="1:23">
      <c r="A113" s="721">
        <v>35</v>
      </c>
      <c r="B113" s="308">
        <v>39794</v>
      </c>
      <c r="C113" s="309" t="s">
        <v>1732</v>
      </c>
      <c r="D113" s="310" t="s">
        <v>1040</v>
      </c>
      <c r="E113" s="52" t="s">
        <v>12</v>
      </c>
      <c r="F113" s="699" t="s">
        <v>287</v>
      </c>
      <c r="G113" s="54">
        <v>41279000</v>
      </c>
      <c r="H113" s="311" t="s">
        <v>13</v>
      </c>
      <c r="I113" s="55">
        <v>40571</v>
      </c>
      <c r="J113" s="922">
        <v>35</v>
      </c>
      <c r="K113" s="452">
        <v>41279000</v>
      </c>
      <c r="L113" s="61">
        <f t="shared" si="4"/>
        <v>0</v>
      </c>
      <c r="M113" s="72" t="s">
        <v>334</v>
      </c>
      <c r="N113" s="313" t="s">
        <v>334</v>
      </c>
      <c r="O113" s="1400" t="s">
        <v>334</v>
      </c>
      <c r="P113" s="314">
        <v>35</v>
      </c>
      <c r="Q113" s="75" t="s">
        <v>1221</v>
      </c>
      <c r="R113" s="276" t="s">
        <v>334</v>
      </c>
      <c r="U113" s="936"/>
      <c r="V113" s="936"/>
      <c r="W113" s="936"/>
    </row>
    <row r="114" spans="1:23">
      <c r="A114" s="721">
        <v>208</v>
      </c>
      <c r="B114" s="308">
        <v>39794</v>
      </c>
      <c r="C114" s="309" t="s">
        <v>1733</v>
      </c>
      <c r="D114" s="310" t="s">
        <v>27</v>
      </c>
      <c r="E114" s="52" t="s">
        <v>28</v>
      </c>
      <c r="F114" s="699" t="s">
        <v>287</v>
      </c>
      <c r="G114" s="54">
        <v>6500000</v>
      </c>
      <c r="H114" s="311" t="s">
        <v>13</v>
      </c>
      <c r="I114" s="55">
        <v>41320</v>
      </c>
      <c r="J114" s="922">
        <v>208</v>
      </c>
      <c r="K114" s="452">
        <v>6500000</v>
      </c>
      <c r="L114" s="61">
        <f t="shared" si="4"/>
        <v>0</v>
      </c>
      <c r="M114" s="72" t="s">
        <v>1018</v>
      </c>
      <c r="N114" s="313"/>
      <c r="O114" s="1400"/>
      <c r="P114" s="314"/>
      <c r="Q114" s="75"/>
      <c r="R114" s="276"/>
      <c r="U114" s="936"/>
      <c r="V114" s="936"/>
      <c r="W114" s="936"/>
    </row>
    <row r="115" spans="1:23">
      <c r="A115" s="721"/>
      <c r="B115" s="308">
        <v>39794</v>
      </c>
      <c r="C115" s="309" t="s">
        <v>1734</v>
      </c>
      <c r="D115" s="310" t="s">
        <v>126</v>
      </c>
      <c r="E115" s="52" t="s">
        <v>19</v>
      </c>
      <c r="F115" s="699" t="s">
        <v>287</v>
      </c>
      <c r="G115" s="54">
        <v>235000000</v>
      </c>
      <c r="H115" s="311" t="s">
        <v>13</v>
      </c>
      <c r="I115" s="55">
        <v>40170</v>
      </c>
      <c r="J115" s="922">
        <v>5</v>
      </c>
      <c r="K115" s="452">
        <v>235000000</v>
      </c>
      <c r="L115" s="61">
        <f t="shared" si="4"/>
        <v>0</v>
      </c>
      <c r="M115" s="72" t="s">
        <v>1018</v>
      </c>
      <c r="N115" s="313">
        <v>40345</v>
      </c>
      <c r="O115" s="1400" t="s">
        <v>1018</v>
      </c>
      <c r="P115" s="314">
        <v>9</v>
      </c>
      <c r="Q115" s="75" t="s">
        <v>1278</v>
      </c>
      <c r="R115" s="276">
        <v>6820000</v>
      </c>
      <c r="U115" s="936"/>
      <c r="V115" s="936"/>
      <c r="W115" s="936"/>
    </row>
    <row r="116" spans="1:23" ht="28.5">
      <c r="A116" s="721" t="s">
        <v>2053</v>
      </c>
      <c r="B116" s="308">
        <v>39794</v>
      </c>
      <c r="C116" s="309" t="s">
        <v>1735</v>
      </c>
      <c r="D116" s="310" t="s">
        <v>127</v>
      </c>
      <c r="E116" s="52" t="s">
        <v>43</v>
      </c>
      <c r="F116" s="699" t="s">
        <v>287</v>
      </c>
      <c r="G116" s="54">
        <v>25223000</v>
      </c>
      <c r="H116" s="311" t="s">
        <v>13</v>
      </c>
      <c r="I116" s="55">
        <v>41073</v>
      </c>
      <c r="J116" s="922">
        <v>88</v>
      </c>
      <c r="K116" s="452">
        <v>21594228.789999999</v>
      </c>
      <c r="L116" s="61">
        <v>0</v>
      </c>
      <c r="M116" s="72" t="s">
        <v>1018</v>
      </c>
      <c r="N116" s="313">
        <v>41108</v>
      </c>
      <c r="O116" s="1400" t="s">
        <v>1018</v>
      </c>
      <c r="P116" s="314"/>
      <c r="Q116" s="75" t="s">
        <v>1278</v>
      </c>
      <c r="R116" s="276">
        <v>860326</v>
      </c>
      <c r="U116" s="936"/>
      <c r="V116" s="936"/>
      <c r="W116" s="936"/>
    </row>
    <row r="117" spans="1:23" ht="28.5">
      <c r="A117" s="721" t="s">
        <v>1852</v>
      </c>
      <c r="B117" s="308">
        <v>39794</v>
      </c>
      <c r="C117" s="310" t="s">
        <v>1853</v>
      </c>
      <c r="D117" s="310" t="s">
        <v>128</v>
      </c>
      <c r="E117" s="311" t="s">
        <v>129</v>
      </c>
      <c r="F117" s="699" t="s">
        <v>287</v>
      </c>
      <c r="G117" s="54">
        <v>330000000</v>
      </c>
      <c r="H117" s="311" t="s">
        <v>13</v>
      </c>
      <c r="I117" s="55">
        <v>40676</v>
      </c>
      <c r="J117" s="922">
        <v>43</v>
      </c>
      <c r="K117" s="452">
        <f>G117</f>
        <v>330000000</v>
      </c>
      <c r="L117" s="61">
        <f t="shared" si="4"/>
        <v>0</v>
      </c>
      <c r="M117" s="72" t="s">
        <v>1018</v>
      </c>
      <c r="N117" s="313"/>
      <c r="O117" s="1400"/>
      <c r="P117" s="314"/>
      <c r="Q117" s="75"/>
      <c r="R117" s="276"/>
      <c r="U117" s="936"/>
      <c r="V117" s="936"/>
      <c r="W117" s="936"/>
    </row>
    <row r="118" spans="1:23" ht="28.5">
      <c r="A118" s="1418"/>
      <c r="B118" s="1527">
        <v>39794</v>
      </c>
      <c r="C118" s="1636" t="s">
        <v>1736</v>
      </c>
      <c r="D118" s="1652" t="s">
        <v>130</v>
      </c>
      <c r="E118" s="1483" t="s">
        <v>131</v>
      </c>
      <c r="F118" s="1643" t="s">
        <v>287</v>
      </c>
      <c r="G118" s="1572">
        <v>300000000</v>
      </c>
      <c r="H118" s="1483" t="s">
        <v>13</v>
      </c>
      <c r="I118" s="55">
        <v>40289</v>
      </c>
      <c r="J118" s="922">
        <v>4</v>
      </c>
      <c r="K118" s="452">
        <v>200000000</v>
      </c>
      <c r="L118" s="61">
        <f t="shared" si="4"/>
        <v>100000000</v>
      </c>
      <c r="M118" s="72" t="s">
        <v>190</v>
      </c>
      <c r="N118" s="1475">
        <v>40562</v>
      </c>
      <c r="O118" s="1477" t="s">
        <v>1018</v>
      </c>
      <c r="P118" s="1479"/>
      <c r="Q118" s="1452" t="s">
        <v>1278</v>
      </c>
      <c r="R118" s="1501">
        <v>5269179.3600000003</v>
      </c>
      <c r="U118" s="936"/>
      <c r="V118" s="936"/>
      <c r="W118" s="936"/>
    </row>
    <row r="119" spans="1:23">
      <c r="A119" s="1419"/>
      <c r="B119" s="1528"/>
      <c r="C119" s="1637"/>
      <c r="D119" s="1653"/>
      <c r="E119" s="1484"/>
      <c r="F119" s="1644"/>
      <c r="G119" s="1573"/>
      <c r="H119" s="1484"/>
      <c r="I119" s="55">
        <v>40534</v>
      </c>
      <c r="J119" s="922">
        <v>4</v>
      </c>
      <c r="K119" s="452">
        <v>100000000</v>
      </c>
      <c r="L119" s="61">
        <v>0</v>
      </c>
      <c r="M119" s="72" t="s">
        <v>1018</v>
      </c>
      <c r="N119" s="1476"/>
      <c r="O119" s="1478"/>
      <c r="P119" s="1480"/>
      <c r="Q119" s="1453"/>
      <c r="R119" s="1502"/>
      <c r="U119" s="936"/>
      <c r="V119" s="936"/>
      <c r="W119" s="936"/>
    </row>
    <row r="120" spans="1:23">
      <c r="A120" s="721"/>
      <c r="B120" s="308">
        <v>39794</v>
      </c>
      <c r="C120" s="309" t="s">
        <v>1737</v>
      </c>
      <c r="D120" s="310" t="s">
        <v>14</v>
      </c>
      <c r="E120" s="52" t="s">
        <v>15</v>
      </c>
      <c r="F120" s="699" t="s">
        <v>287</v>
      </c>
      <c r="G120" s="54">
        <v>120000000</v>
      </c>
      <c r="H120" s="311" t="s">
        <v>13</v>
      </c>
      <c r="I120" s="55">
        <v>39903</v>
      </c>
      <c r="J120" s="56">
        <v>4</v>
      </c>
      <c r="K120" s="452">
        <v>120000000</v>
      </c>
      <c r="L120" s="61">
        <f t="shared" si="4"/>
        <v>0</v>
      </c>
      <c r="M120" s="72" t="s">
        <v>1018</v>
      </c>
      <c r="N120" s="313">
        <v>40247</v>
      </c>
      <c r="O120" s="1400" t="s">
        <v>1018</v>
      </c>
      <c r="P120" s="59"/>
      <c r="Q120" s="75" t="s">
        <v>1279</v>
      </c>
      <c r="R120" s="276">
        <v>11150939.74</v>
      </c>
      <c r="U120" s="936"/>
      <c r="V120" s="936"/>
      <c r="W120" s="936"/>
    </row>
    <row r="121" spans="1:23">
      <c r="A121" s="721"/>
      <c r="B121" s="308">
        <v>39794</v>
      </c>
      <c r="C121" s="309" t="s">
        <v>1738</v>
      </c>
      <c r="D121" s="310" t="s">
        <v>132</v>
      </c>
      <c r="E121" s="52" t="s">
        <v>69</v>
      </c>
      <c r="F121" s="699" t="s">
        <v>287</v>
      </c>
      <c r="G121" s="54">
        <v>18400000</v>
      </c>
      <c r="H121" s="311" t="s">
        <v>13</v>
      </c>
      <c r="I121" s="55">
        <v>41262</v>
      </c>
      <c r="J121" s="922">
        <v>4</v>
      </c>
      <c r="K121" s="452">
        <v>18400000</v>
      </c>
      <c r="L121" s="61">
        <f t="shared" si="4"/>
        <v>0</v>
      </c>
      <c r="M121" s="72" t="s">
        <v>1018</v>
      </c>
      <c r="N121" s="313">
        <v>41290</v>
      </c>
      <c r="O121" s="1400" t="s">
        <v>1018</v>
      </c>
      <c r="P121" s="314"/>
      <c r="Q121" s="75" t="s">
        <v>1278</v>
      </c>
      <c r="R121" s="276">
        <v>256257</v>
      </c>
      <c r="U121" s="936"/>
      <c r="V121" s="936"/>
      <c r="W121" s="936"/>
    </row>
    <row r="122" spans="1:23">
      <c r="A122" s="721">
        <v>214</v>
      </c>
      <c r="B122" s="308">
        <v>39794</v>
      </c>
      <c r="C122" s="309" t="s">
        <v>1739</v>
      </c>
      <c r="D122" s="310" t="s">
        <v>133</v>
      </c>
      <c r="E122" s="311" t="s">
        <v>134</v>
      </c>
      <c r="F122" s="699" t="s">
        <v>287</v>
      </c>
      <c r="G122" s="54">
        <v>300000000</v>
      </c>
      <c r="H122" s="311" t="s">
        <v>13</v>
      </c>
      <c r="I122" s="55"/>
      <c r="J122" s="922"/>
      <c r="K122" s="452"/>
      <c r="L122" s="61" t="str">
        <f t="shared" si="4"/>
        <v/>
      </c>
      <c r="M122" s="72"/>
      <c r="N122" s="313"/>
      <c r="O122" s="1400"/>
      <c r="P122" s="314"/>
      <c r="Q122" s="75"/>
      <c r="R122" s="276"/>
      <c r="U122" s="936"/>
      <c r="V122" s="936"/>
      <c r="W122" s="936"/>
    </row>
    <row r="123" spans="1:23">
      <c r="A123" s="721"/>
      <c r="B123" s="308">
        <v>39794</v>
      </c>
      <c r="C123" s="309" t="s">
        <v>1740</v>
      </c>
      <c r="D123" s="310" t="s">
        <v>42</v>
      </c>
      <c r="E123" s="311" t="s">
        <v>125</v>
      </c>
      <c r="F123" s="699" t="s">
        <v>287</v>
      </c>
      <c r="G123" s="54">
        <v>21500000</v>
      </c>
      <c r="H123" s="311" t="s">
        <v>13</v>
      </c>
      <c r="I123" s="55">
        <v>41164</v>
      </c>
      <c r="J123" s="922">
        <v>4</v>
      </c>
      <c r="K123" s="452">
        <v>21500000</v>
      </c>
      <c r="L123" s="61">
        <f t="shared" si="4"/>
        <v>0</v>
      </c>
      <c r="M123" s="72" t="s">
        <v>1018</v>
      </c>
      <c r="N123" s="313">
        <v>41164</v>
      </c>
      <c r="O123" s="1400" t="s">
        <v>1018</v>
      </c>
      <c r="P123" s="314"/>
      <c r="Q123" s="75" t="s">
        <v>1278</v>
      </c>
      <c r="R123" s="276">
        <v>1800000</v>
      </c>
      <c r="U123" s="936"/>
      <c r="V123" s="936"/>
      <c r="W123" s="936"/>
    </row>
    <row r="124" spans="1:23">
      <c r="A124" s="721"/>
      <c r="B124" s="308">
        <v>39794</v>
      </c>
      <c r="C124" s="309" t="s">
        <v>1741</v>
      </c>
      <c r="D124" s="310" t="s">
        <v>135</v>
      </c>
      <c r="E124" s="311" t="s">
        <v>136</v>
      </c>
      <c r="F124" s="699" t="s">
        <v>287</v>
      </c>
      <c r="G124" s="54">
        <v>75000000</v>
      </c>
      <c r="H124" s="311" t="s">
        <v>13</v>
      </c>
      <c r="I124" s="55">
        <v>40121</v>
      </c>
      <c r="J124" s="922">
        <v>4</v>
      </c>
      <c r="K124" s="452">
        <v>75000000</v>
      </c>
      <c r="L124" s="61">
        <f t="shared" si="4"/>
        <v>0</v>
      </c>
      <c r="M124" s="72" t="s">
        <v>1018</v>
      </c>
      <c r="N124" s="313">
        <v>40141</v>
      </c>
      <c r="O124" s="1400" t="s">
        <v>1018</v>
      </c>
      <c r="P124" s="314"/>
      <c r="Q124" s="75" t="s">
        <v>1278</v>
      </c>
      <c r="R124" s="276">
        <v>2650000</v>
      </c>
      <c r="U124" s="936"/>
      <c r="V124" s="936"/>
      <c r="W124" s="936"/>
    </row>
    <row r="125" spans="1:23" ht="28.5">
      <c r="A125" s="721" t="s">
        <v>1978</v>
      </c>
      <c r="B125" s="308">
        <v>39794</v>
      </c>
      <c r="C125" s="310" t="s">
        <v>1977</v>
      </c>
      <c r="D125" s="310" t="s">
        <v>26</v>
      </c>
      <c r="E125" s="52" t="s">
        <v>19</v>
      </c>
      <c r="F125" s="699" t="s">
        <v>287</v>
      </c>
      <c r="G125" s="54">
        <v>55000000</v>
      </c>
      <c r="H125" s="311" t="s">
        <v>13</v>
      </c>
      <c r="I125" s="55">
        <v>41087</v>
      </c>
      <c r="J125" s="922">
        <v>4</v>
      </c>
      <c r="K125" s="452">
        <v>55000000</v>
      </c>
      <c r="L125" s="61">
        <f t="shared" si="4"/>
        <v>0</v>
      </c>
      <c r="M125" s="72" t="s">
        <v>1018</v>
      </c>
      <c r="N125" s="313"/>
      <c r="O125" s="1400"/>
      <c r="P125" s="314"/>
      <c r="Q125" s="75"/>
      <c r="R125" s="276"/>
      <c r="U125" s="936"/>
      <c r="V125" s="936"/>
      <c r="W125" s="936"/>
    </row>
    <row r="126" spans="1:23">
      <c r="A126" s="721"/>
      <c r="B126" s="308">
        <v>39794</v>
      </c>
      <c r="C126" s="309" t="s">
        <v>1742</v>
      </c>
      <c r="D126" s="310" t="s">
        <v>137</v>
      </c>
      <c r="E126" s="52" t="s">
        <v>12</v>
      </c>
      <c r="F126" s="699" t="s">
        <v>287</v>
      </c>
      <c r="G126" s="54">
        <v>52372000</v>
      </c>
      <c r="H126" s="311" t="s">
        <v>13</v>
      </c>
      <c r="I126" s="55"/>
      <c r="J126" s="922"/>
      <c r="K126" s="452"/>
      <c r="L126" s="61" t="str">
        <f t="shared" si="4"/>
        <v/>
      </c>
      <c r="M126" s="72"/>
      <c r="N126" s="313"/>
      <c r="O126" s="1400"/>
      <c r="P126" s="314"/>
      <c r="Q126" s="75"/>
      <c r="R126" s="276"/>
      <c r="U126" s="936"/>
      <c r="V126" s="936"/>
      <c r="W126" s="936"/>
    </row>
    <row r="127" spans="1:23">
      <c r="A127" s="721"/>
      <c r="B127" s="308">
        <v>39794</v>
      </c>
      <c r="C127" s="309" t="s">
        <v>1743</v>
      </c>
      <c r="D127" s="310" t="s">
        <v>92</v>
      </c>
      <c r="E127" s="52" t="s">
        <v>35</v>
      </c>
      <c r="F127" s="699" t="s">
        <v>287</v>
      </c>
      <c r="G127" s="54">
        <v>125198000</v>
      </c>
      <c r="H127" s="311" t="s">
        <v>13</v>
      </c>
      <c r="I127" s="55">
        <v>39938</v>
      </c>
      <c r="J127" s="56">
        <v>4</v>
      </c>
      <c r="K127" s="452">
        <v>125198000</v>
      </c>
      <c r="L127" s="61">
        <f t="shared" si="4"/>
        <v>0</v>
      </c>
      <c r="M127" s="72" t="s">
        <v>1018</v>
      </c>
      <c r="N127" s="313">
        <v>40338</v>
      </c>
      <c r="O127" s="1400" t="s">
        <v>1018</v>
      </c>
      <c r="P127" s="59"/>
      <c r="Q127" s="75" t="s">
        <v>1279</v>
      </c>
      <c r="R127" s="276">
        <v>2857914.52</v>
      </c>
      <c r="U127" s="936"/>
      <c r="V127" s="936"/>
      <c r="W127" s="936"/>
    </row>
    <row r="128" spans="1:23">
      <c r="A128" s="721"/>
      <c r="B128" s="308">
        <v>39794</v>
      </c>
      <c r="C128" s="309" t="s">
        <v>1744</v>
      </c>
      <c r="D128" s="310" t="s">
        <v>128</v>
      </c>
      <c r="E128" s="311" t="s">
        <v>129</v>
      </c>
      <c r="F128" s="699" t="s">
        <v>287</v>
      </c>
      <c r="G128" s="54">
        <v>45220000</v>
      </c>
      <c r="H128" s="311" t="s">
        <v>13</v>
      </c>
      <c r="I128" s="55">
        <v>40247</v>
      </c>
      <c r="J128" s="922">
        <v>5</v>
      </c>
      <c r="K128" s="452">
        <v>45220000</v>
      </c>
      <c r="L128" s="61">
        <f t="shared" si="4"/>
        <v>0</v>
      </c>
      <c r="M128" s="72" t="s">
        <v>1018</v>
      </c>
      <c r="N128" s="313">
        <v>40429</v>
      </c>
      <c r="O128" s="1400" t="s">
        <v>1018</v>
      </c>
      <c r="P128" s="314">
        <v>9</v>
      </c>
      <c r="Q128" s="75" t="s">
        <v>1278</v>
      </c>
      <c r="R128" s="276">
        <v>4753984.55</v>
      </c>
      <c r="U128" s="936"/>
      <c r="V128" s="936"/>
      <c r="W128" s="936"/>
    </row>
    <row r="129" spans="1:23">
      <c r="A129" s="721">
        <v>50</v>
      </c>
      <c r="B129" s="308">
        <v>39794</v>
      </c>
      <c r="C129" s="309" t="s">
        <v>1745</v>
      </c>
      <c r="D129" s="310" t="s">
        <v>138</v>
      </c>
      <c r="E129" s="52" t="s">
        <v>39</v>
      </c>
      <c r="F129" s="699" t="s">
        <v>287</v>
      </c>
      <c r="G129" s="54">
        <v>76458000</v>
      </c>
      <c r="H129" s="311" t="s">
        <v>13</v>
      </c>
      <c r="I129" s="55">
        <v>40808</v>
      </c>
      <c r="J129" s="922">
        <v>50</v>
      </c>
      <c r="K129" s="452">
        <v>76458000</v>
      </c>
      <c r="L129" s="61">
        <f t="shared" si="4"/>
        <v>0</v>
      </c>
      <c r="M129" s="72" t="s">
        <v>1018</v>
      </c>
      <c r="N129" s="313"/>
      <c r="O129" s="1400"/>
      <c r="P129" s="314"/>
      <c r="Q129" s="75"/>
      <c r="R129" s="276"/>
      <c r="U129" s="936"/>
      <c r="V129" s="936"/>
      <c r="W129" s="936"/>
    </row>
    <row r="130" spans="1:23" ht="28.5">
      <c r="A130" s="721" t="s">
        <v>2004</v>
      </c>
      <c r="B130" s="308">
        <v>39794</v>
      </c>
      <c r="C130" s="309" t="s">
        <v>1746</v>
      </c>
      <c r="D130" s="310" t="s">
        <v>26</v>
      </c>
      <c r="E130" s="52" t="s">
        <v>19</v>
      </c>
      <c r="F130" s="699" t="s">
        <v>287</v>
      </c>
      <c r="G130" s="54">
        <v>62158000</v>
      </c>
      <c r="H130" s="311" t="s">
        <v>13</v>
      </c>
      <c r="I130" s="55">
        <v>40996</v>
      </c>
      <c r="J130" s="922">
        <v>76</v>
      </c>
      <c r="K130" s="452">
        <v>57766994.159999996</v>
      </c>
      <c r="L130" s="61">
        <v>0</v>
      </c>
      <c r="M130" s="72" t="s">
        <v>1018</v>
      </c>
      <c r="N130" s="313">
        <v>41080</v>
      </c>
      <c r="O130" s="1400" t="s">
        <v>1018</v>
      </c>
      <c r="P130" s="314"/>
      <c r="Q130" s="75" t="s">
        <v>1278</v>
      </c>
      <c r="R130" s="276">
        <v>760000</v>
      </c>
      <c r="U130" s="936"/>
      <c r="V130" s="936"/>
      <c r="W130" s="936"/>
    </row>
    <row r="131" spans="1:23" ht="28.5">
      <c r="A131" s="1418"/>
      <c r="B131" s="1527">
        <v>39794</v>
      </c>
      <c r="C131" s="1529" t="s">
        <v>1747</v>
      </c>
      <c r="D131" s="1531" t="s">
        <v>139</v>
      </c>
      <c r="E131" s="1435" t="s">
        <v>39</v>
      </c>
      <c r="F131" s="1552" t="s">
        <v>287</v>
      </c>
      <c r="G131" s="1568">
        <v>16019000</v>
      </c>
      <c r="H131" s="1483" t="s">
        <v>13</v>
      </c>
      <c r="I131" s="55">
        <v>41227</v>
      </c>
      <c r="J131" s="922">
        <v>4</v>
      </c>
      <c r="K131" s="452">
        <v>1600000</v>
      </c>
      <c r="L131" s="61">
        <f t="shared" si="4"/>
        <v>14419000</v>
      </c>
      <c r="M131" s="72" t="s">
        <v>190</v>
      </c>
      <c r="N131" s="1475"/>
      <c r="O131" s="1477"/>
      <c r="P131" s="1479"/>
      <c r="Q131" s="1452"/>
      <c r="R131" s="1501"/>
      <c r="U131" s="936"/>
      <c r="V131" s="936"/>
      <c r="W131" s="936"/>
    </row>
    <row r="132" spans="1:23" ht="28.5">
      <c r="A132" s="1419"/>
      <c r="B132" s="1528"/>
      <c r="C132" s="1530"/>
      <c r="D132" s="1532"/>
      <c r="E132" s="1437"/>
      <c r="F132" s="1553"/>
      <c r="G132" s="1569"/>
      <c r="H132" s="1484"/>
      <c r="I132" s="55">
        <v>41325</v>
      </c>
      <c r="J132" s="922">
        <v>4</v>
      </c>
      <c r="K132" s="452">
        <v>1600000</v>
      </c>
      <c r="L132" s="61">
        <f>L131-K132</f>
        <v>12819000</v>
      </c>
      <c r="M132" s="72" t="s">
        <v>190</v>
      </c>
      <c r="N132" s="1476"/>
      <c r="O132" s="1478"/>
      <c r="P132" s="1480"/>
      <c r="Q132" s="1453"/>
      <c r="R132" s="1502"/>
      <c r="U132" s="936"/>
      <c r="V132" s="936"/>
      <c r="W132" s="936"/>
    </row>
    <row r="133" spans="1:23" s="100" customFormat="1" ht="28.5">
      <c r="A133" s="721">
        <v>22</v>
      </c>
      <c r="B133" s="308">
        <v>39794</v>
      </c>
      <c r="C133" s="309" t="s">
        <v>1748</v>
      </c>
      <c r="D133" s="310" t="s">
        <v>140</v>
      </c>
      <c r="E133" s="311" t="s">
        <v>134</v>
      </c>
      <c r="F133" s="312" t="s">
        <v>1399</v>
      </c>
      <c r="G133" s="54">
        <v>74426000</v>
      </c>
      <c r="H133" s="311" t="s">
        <v>13</v>
      </c>
      <c r="I133" s="55"/>
      <c r="J133" s="922"/>
      <c r="K133" s="452"/>
      <c r="L133" s="61" t="str">
        <f t="shared" si="4"/>
        <v/>
      </c>
      <c r="M133" s="72"/>
      <c r="N133" s="313"/>
      <c r="O133" s="1400"/>
      <c r="P133" s="314"/>
      <c r="Q133" s="75"/>
      <c r="R133" s="276"/>
      <c r="U133" s="936"/>
      <c r="V133" s="936"/>
      <c r="W133" s="936"/>
    </row>
    <row r="134" spans="1:23" ht="28.5">
      <c r="A134" s="1418"/>
      <c r="B134" s="1527">
        <v>39794</v>
      </c>
      <c r="C134" s="1529" t="s">
        <v>1749</v>
      </c>
      <c r="D134" s="1531" t="s">
        <v>141</v>
      </c>
      <c r="E134" s="1435" t="s">
        <v>41</v>
      </c>
      <c r="F134" s="1552" t="s">
        <v>287</v>
      </c>
      <c r="G134" s="1568">
        <v>95000000</v>
      </c>
      <c r="H134" s="1483" t="s">
        <v>13</v>
      </c>
      <c r="I134" s="55">
        <v>40905</v>
      </c>
      <c r="J134" s="922">
        <v>4</v>
      </c>
      <c r="K134" s="452">
        <v>23750000</v>
      </c>
      <c r="L134" s="61">
        <f t="shared" si="4"/>
        <v>71250000</v>
      </c>
      <c r="M134" s="72" t="s">
        <v>190</v>
      </c>
      <c r="N134" s="1475">
        <v>41108</v>
      </c>
      <c r="O134" s="1477" t="s">
        <v>1018</v>
      </c>
      <c r="P134" s="1479"/>
      <c r="Q134" s="1452" t="s">
        <v>1278</v>
      </c>
      <c r="R134" s="1501">
        <v>755000</v>
      </c>
      <c r="U134" s="936"/>
      <c r="V134" s="936"/>
      <c r="W134" s="936"/>
    </row>
    <row r="135" spans="1:23" ht="22.5" customHeight="1">
      <c r="A135" s="1419"/>
      <c r="B135" s="1528"/>
      <c r="C135" s="1530"/>
      <c r="D135" s="1532"/>
      <c r="E135" s="1437"/>
      <c r="F135" s="1553"/>
      <c r="G135" s="1569"/>
      <c r="H135" s="1484"/>
      <c r="I135" s="55">
        <v>41080</v>
      </c>
      <c r="J135" s="922">
        <v>4</v>
      </c>
      <c r="K135" s="452">
        <v>71250000</v>
      </c>
      <c r="L135" s="61">
        <f>L134-K135</f>
        <v>0</v>
      </c>
      <c r="M135" s="72" t="s">
        <v>1018</v>
      </c>
      <c r="N135" s="1476"/>
      <c r="O135" s="1478"/>
      <c r="P135" s="1480"/>
      <c r="Q135" s="1453"/>
      <c r="R135" s="1502"/>
      <c r="U135" s="936"/>
      <c r="V135" s="936"/>
      <c r="W135" s="936"/>
    </row>
    <row r="136" spans="1:23">
      <c r="A136" s="721"/>
      <c r="B136" s="308">
        <v>39794</v>
      </c>
      <c r="C136" s="309" t="s">
        <v>1750</v>
      </c>
      <c r="D136" s="310" t="s">
        <v>142</v>
      </c>
      <c r="E136" s="52" t="s">
        <v>64</v>
      </c>
      <c r="F136" s="699" t="s">
        <v>287</v>
      </c>
      <c r="G136" s="54">
        <v>10000000</v>
      </c>
      <c r="H136" s="311" t="s">
        <v>13</v>
      </c>
      <c r="I136" s="55">
        <v>40275</v>
      </c>
      <c r="J136" s="922">
        <v>4</v>
      </c>
      <c r="K136" s="452">
        <v>10000000</v>
      </c>
      <c r="L136" s="61">
        <f t="shared" si="4"/>
        <v>0</v>
      </c>
      <c r="M136" s="72" t="s">
        <v>1018</v>
      </c>
      <c r="N136" s="313">
        <v>40275</v>
      </c>
      <c r="O136" s="1400" t="s">
        <v>1018</v>
      </c>
      <c r="P136" s="314"/>
      <c r="Q136" s="75" t="s">
        <v>1278</v>
      </c>
      <c r="R136" s="276">
        <v>1488046.41</v>
      </c>
      <c r="U136" s="936"/>
      <c r="V136" s="936"/>
      <c r="W136" s="936"/>
    </row>
    <row r="137" spans="1:23">
      <c r="A137" s="721"/>
      <c r="B137" s="308">
        <v>39794</v>
      </c>
      <c r="C137" s="309" t="s">
        <v>1751</v>
      </c>
      <c r="D137" s="310" t="s">
        <v>143</v>
      </c>
      <c r="E137" s="311" t="s">
        <v>131</v>
      </c>
      <c r="F137" s="699" t="s">
        <v>287</v>
      </c>
      <c r="G137" s="54">
        <v>150000000</v>
      </c>
      <c r="H137" s="311" t="s">
        <v>13</v>
      </c>
      <c r="I137" s="55">
        <v>40618</v>
      </c>
      <c r="J137" s="922">
        <v>4</v>
      </c>
      <c r="K137" s="452">
        <v>150000000</v>
      </c>
      <c r="L137" s="61">
        <f t="shared" si="4"/>
        <v>0</v>
      </c>
      <c r="M137" s="72" t="s">
        <v>1018</v>
      </c>
      <c r="N137" s="313">
        <v>40646</v>
      </c>
      <c r="O137" s="1400" t="s">
        <v>1018</v>
      </c>
      <c r="P137" s="314">
        <v>9</v>
      </c>
      <c r="Q137" s="75" t="s">
        <v>1278</v>
      </c>
      <c r="R137" s="276">
        <v>1000000</v>
      </c>
      <c r="U137" s="936"/>
      <c r="V137" s="936"/>
      <c r="W137" s="936"/>
    </row>
    <row r="138" spans="1:23">
      <c r="A138" s="721"/>
      <c r="B138" s="308">
        <v>39794</v>
      </c>
      <c r="C138" s="309" t="s">
        <v>1752</v>
      </c>
      <c r="D138" s="310" t="s">
        <v>144</v>
      </c>
      <c r="E138" s="311" t="s">
        <v>145</v>
      </c>
      <c r="F138" s="699" t="s">
        <v>287</v>
      </c>
      <c r="G138" s="54">
        <v>4227000</v>
      </c>
      <c r="H138" s="311" t="s">
        <v>13</v>
      </c>
      <c r="I138" s="55">
        <v>41241</v>
      </c>
      <c r="J138" s="922">
        <v>4</v>
      </c>
      <c r="K138" s="452">
        <v>4227000</v>
      </c>
      <c r="L138" s="61">
        <f t="shared" si="4"/>
        <v>0</v>
      </c>
      <c r="M138" s="72" t="s">
        <v>1018</v>
      </c>
      <c r="N138" s="313">
        <v>41271</v>
      </c>
      <c r="O138" s="1400" t="s">
        <v>1018</v>
      </c>
      <c r="P138" s="314"/>
      <c r="Q138" s="75" t="s">
        <v>1278</v>
      </c>
      <c r="R138" s="276">
        <v>95000</v>
      </c>
      <c r="U138" s="936"/>
      <c r="V138" s="936"/>
      <c r="W138" s="936"/>
    </row>
    <row r="139" spans="1:23">
      <c r="A139" s="721">
        <v>50</v>
      </c>
      <c r="B139" s="308">
        <v>39794</v>
      </c>
      <c r="C139" s="309" t="s">
        <v>1753</v>
      </c>
      <c r="D139" s="310" t="s">
        <v>146</v>
      </c>
      <c r="E139" s="52" t="s">
        <v>12</v>
      </c>
      <c r="F139" s="699" t="s">
        <v>287</v>
      </c>
      <c r="G139" s="54">
        <v>20500000</v>
      </c>
      <c r="H139" s="311" t="s">
        <v>13</v>
      </c>
      <c r="I139" s="55">
        <v>40808</v>
      </c>
      <c r="J139" s="922">
        <v>50</v>
      </c>
      <c r="K139" s="452">
        <v>20500000</v>
      </c>
      <c r="L139" s="61">
        <f t="shared" si="4"/>
        <v>0</v>
      </c>
      <c r="M139" s="72" t="s">
        <v>1018</v>
      </c>
      <c r="N139" s="313">
        <v>40856</v>
      </c>
      <c r="O139" s="1400" t="s">
        <v>1018</v>
      </c>
      <c r="P139" s="314"/>
      <c r="Q139" s="75" t="s">
        <v>1278</v>
      </c>
      <c r="R139" s="276">
        <v>225157</v>
      </c>
      <c r="U139" s="936"/>
      <c r="V139" s="936"/>
      <c r="W139" s="936"/>
    </row>
    <row r="140" spans="1:23">
      <c r="A140" s="721"/>
      <c r="B140" s="308">
        <v>39794</v>
      </c>
      <c r="C140" s="309" t="s">
        <v>1754</v>
      </c>
      <c r="D140" s="310" t="s">
        <v>147</v>
      </c>
      <c r="E140" s="52" t="s">
        <v>39</v>
      </c>
      <c r="F140" s="699" t="s">
        <v>287</v>
      </c>
      <c r="G140" s="54">
        <v>71000000</v>
      </c>
      <c r="H140" s="311" t="s">
        <v>13</v>
      </c>
      <c r="I140" s="55">
        <v>41254</v>
      </c>
      <c r="J140" s="922">
        <v>4</v>
      </c>
      <c r="K140" s="452">
        <v>71000000</v>
      </c>
      <c r="L140" s="61">
        <f t="shared" si="4"/>
        <v>0</v>
      </c>
      <c r="M140" s="72" t="s">
        <v>1018</v>
      </c>
      <c r="N140" s="313"/>
      <c r="O140" s="1400"/>
      <c r="P140" s="314"/>
      <c r="Q140" s="75"/>
      <c r="R140" s="276"/>
      <c r="U140" s="936"/>
      <c r="V140" s="936"/>
      <c r="W140" s="936"/>
    </row>
    <row r="141" spans="1:23">
      <c r="A141" s="721">
        <v>176</v>
      </c>
      <c r="B141" s="308">
        <v>39794</v>
      </c>
      <c r="C141" s="309" t="s">
        <v>2228</v>
      </c>
      <c r="D141" s="310" t="s">
        <v>90</v>
      </c>
      <c r="E141" s="311" t="s">
        <v>91</v>
      </c>
      <c r="F141" s="699" t="s">
        <v>287</v>
      </c>
      <c r="G141" s="54">
        <v>7000000</v>
      </c>
      <c r="H141" s="311" t="s">
        <v>13</v>
      </c>
      <c r="I141" s="55">
        <v>41243</v>
      </c>
      <c r="J141" s="922">
        <v>176</v>
      </c>
      <c r="K141" s="452">
        <v>7000000</v>
      </c>
      <c r="L141" s="61">
        <f t="shared" si="4"/>
        <v>0</v>
      </c>
      <c r="M141" s="72" t="s">
        <v>1018</v>
      </c>
      <c r="N141" s="313"/>
      <c r="O141" s="1400"/>
      <c r="P141" s="314"/>
      <c r="Q141" s="75"/>
      <c r="R141" s="276"/>
      <c r="U141" s="936"/>
      <c r="V141" s="936"/>
      <c r="W141" s="936"/>
    </row>
    <row r="142" spans="1:23">
      <c r="A142" s="721"/>
      <c r="B142" s="308">
        <v>39794</v>
      </c>
      <c r="C142" s="309" t="s">
        <v>1755</v>
      </c>
      <c r="D142" s="310" t="s">
        <v>149</v>
      </c>
      <c r="E142" s="52" t="s">
        <v>17</v>
      </c>
      <c r="F142" s="699" t="s">
        <v>287</v>
      </c>
      <c r="G142" s="54">
        <v>15000000</v>
      </c>
      <c r="H142" s="311" t="s">
        <v>13</v>
      </c>
      <c r="I142" s="55">
        <v>40135</v>
      </c>
      <c r="J142" s="922">
        <v>4</v>
      </c>
      <c r="K142" s="452">
        <v>15000000</v>
      </c>
      <c r="L142" s="61">
        <f t="shared" si="4"/>
        <v>0</v>
      </c>
      <c r="M142" s="72" t="s">
        <v>1018</v>
      </c>
      <c r="N142" s="313">
        <v>40163</v>
      </c>
      <c r="O142" s="1400" t="s">
        <v>1018</v>
      </c>
      <c r="P142" s="314"/>
      <c r="Q142" s="75" t="s">
        <v>1278</v>
      </c>
      <c r="R142" s="276">
        <v>560000</v>
      </c>
      <c r="U142" s="936"/>
      <c r="V142" s="936"/>
      <c r="W142" s="936"/>
    </row>
    <row r="143" spans="1:23">
      <c r="A143" s="721"/>
      <c r="B143" s="68">
        <v>39801</v>
      </c>
      <c r="C143" s="487" t="s">
        <v>1756</v>
      </c>
      <c r="D143" s="69" t="s">
        <v>150</v>
      </c>
      <c r="E143" s="71" t="s">
        <v>151</v>
      </c>
      <c r="F143" s="70" t="s">
        <v>287</v>
      </c>
      <c r="G143" s="54">
        <v>27000000</v>
      </c>
      <c r="H143" s="71" t="s">
        <v>13</v>
      </c>
      <c r="I143" s="55"/>
      <c r="J143" s="1069"/>
      <c r="K143" s="452"/>
      <c r="L143" s="61" t="str">
        <f t="shared" si="4"/>
        <v/>
      </c>
      <c r="M143" s="72"/>
      <c r="N143" s="73"/>
      <c r="O143" s="1400"/>
      <c r="P143" s="74"/>
      <c r="Q143" s="75"/>
      <c r="R143" s="276"/>
      <c r="U143" s="936"/>
      <c r="V143" s="936"/>
      <c r="W143" s="936"/>
    </row>
    <row r="144" spans="1:23">
      <c r="A144" s="721">
        <v>181</v>
      </c>
      <c r="B144" s="68">
        <v>39801</v>
      </c>
      <c r="C144" s="487" t="s">
        <v>1757</v>
      </c>
      <c r="D144" s="69" t="s">
        <v>152</v>
      </c>
      <c r="E144" s="52" t="s">
        <v>19</v>
      </c>
      <c r="F144" s="70" t="s">
        <v>287</v>
      </c>
      <c r="G144" s="54">
        <v>15600000</v>
      </c>
      <c r="H144" s="71" t="s">
        <v>13</v>
      </c>
      <c r="I144" s="55">
        <v>41254</v>
      </c>
      <c r="J144" s="1069"/>
      <c r="K144" s="452">
        <v>11181456</v>
      </c>
      <c r="L144" s="61">
        <v>0</v>
      </c>
      <c r="M144" s="72" t="s">
        <v>1018</v>
      </c>
      <c r="N144" s="73"/>
      <c r="O144" s="1400"/>
      <c r="P144" s="74"/>
      <c r="Q144" s="75"/>
      <c r="R144" s="276"/>
      <c r="U144" s="936"/>
      <c r="V144" s="936"/>
      <c r="W144" s="936"/>
    </row>
    <row r="145" spans="1:23">
      <c r="A145" s="721"/>
      <c r="B145" s="68">
        <v>39801</v>
      </c>
      <c r="C145" s="487" t="s">
        <v>1758</v>
      </c>
      <c r="D145" s="69" t="s">
        <v>42</v>
      </c>
      <c r="E145" s="52" t="s">
        <v>25</v>
      </c>
      <c r="F145" s="70" t="s">
        <v>287</v>
      </c>
      <c r="G145" s="54">
        <v>967870000</v>
      </c>
      <c r="H145" s="71" t="s">
        <v>13</v>
      </c>
      <c r="I145" s="55"/>
      <c r="J145" s="1069"/>
      <c r="K145" s="452"/>
      <c r="L145" s="61" t="str">
        <f t="shared" ref="L145:L177" si="5">IF($K145&lt;&gt;0,$G145-$K145,"")</f>
        <v/>
      </c>
      <c r="M145" s="72"/>
      <c r="N145" s="73"/>
      <c r="O145" s="1400"/>
      <c r="P145" s="74"/>
      <c r="Q145" s="75"/>
      <c r="R145" s="276"/>
      <c r="U145" s="936"/>
      <c r="V145" s="936"/>
      <c r="W145" s="936"/>
    </row>
    <row r="146" spans="1:23">
      <c r="A146" s="721">
        <v>70</v>
      </c>
      <c r="B146" s="68">
        <v>39801</v>
      </c>
      <c r="C146" s="487" t="s">
        <v>1759</v>
      </c>
      <c r="D146" s="69" t="s">
        <v>153</v>
      </c>
      <c r="E146" s="52" t="s">
        <v>41</v>
      </c>
      <c r="F146" s="70" t="s">
        <v>287</v>
      </c>
      <c r="G146" s="54">
        <v>30000000</v>
      </c>
      <c r="H146" s="71" t="s">
        <v>13</v>
      </c>
      <c r="I146" s="55"/>
      <c r="J146" s="1069"/>
      <c r="K146" s="452"/>
      <c r="L146" s="61" t="str">
        <f t="shared" si="5"/>
        <v/>
      </c>
      <c r="M146" s="72"/>
      <c r="N146" s="73"/>
      <c r="O146" s="1400"/>
      <c r="P146" s="74"/>
      <c r="Q146" s="75"/>
      <c r="R146" s="276"/>
      <c r="U146" s="936"/>
      <c r="V146" s="936"/>
      <c r="W146" s="936"/>
    </row>
    <row r="147" spans="1:23">
      <c r="A147" s="721"/>
      <c r="B147" s="68">
        <v>39801</v>
      </c>
      <c r="C147" s="487" t="s">
        <v>1760</v>
      </c>
      <c r="D147" s="69" t="s">
        <v>154</v>
      </c>
      <c r="E147" s="52" t="s">
        <v>39</v>
      </c>
      <c r="F147" s="70" t="s">
        <v>287</v>
      </c>
      <c r="G147" s="54">
        <v>17680000</v>
      </c>
      <c r="H147" s="71" t="s">
        <v>13</v>
      </c>
      <c r="I147" s="55"/>
      <c r="J147" s="1069"/>
      <c r="K147" s="452"/>
      <c r="L147" s="61" t="str">
        <f t="shared" si="5"/>
        <v/>
      </c>
      <c r="M147" s="72"/>
      <c r="N147" s="73"/>
      <c r="O147" s="1400"/>
      <c r="P147" s="74"/>
      <c r="Q147" s="75"/>
      <c r="R147" s="276"/>
      <c r="U147" s="936"/>
      <c r="V147" s="936"/>
      <c r="W147" s="936"/>
    </row>
    <row r="148" spans="1:23">
      <c r="A148" s="721">
        <v>206</v>
      </c>
      <c r="B148" s="68">
        <v>39801</v>
      </c>
      <c r="C148" s="487" t="s">
        <v>1761</v>
      </c>
      <c r="D148" s="69" t="s">
        <v>212</v>
      </c>
      <c r="E148" s="52" t="s">
        <v>37</v>
      </c>
      <c r="F148" s="70" t="s">
        <v>287</v>
      </c>
      <c r="G148" s="54">
        <v>50000000</v>
      </c>
      <c r="H148" s="71" t="s">
        <v>13</v>
      </c>
      <c r="I148" s="55">
        <v>41320</v>
      </c>
      <c r="J148" s="1069">
        <v>206</v>
      </c>
      <c r="K148" s="452">
        <v>50000000</v>
      </c>
      <c r="L148" s="61">
        <f t="shared" si="5"/>
        <v>0</v>
      </c>
      <c r="M148" s="72" t="s">
        <v>1018</v>
      </c>
      <c r="N148" s="73">
        <v>41320</v>
      </c>
      <c r="O148" s="1400" t="s">
        <v>1018</v>
      </c>
      <c r="P148" s="74">
        <v>206</v>
      </c>
      <c r="Q148" s="75" t="s">
        <v>1278</v>
      </c>
      <c r="R148" s="276">
        <v>15000</v>
      </c>
      <c r="U148" s="936"/>
      <c r="V148" s="936"/>
      <c r="W148" s="936"/>
    </row>
    <row r="149" spans="1:23">
      <c r="A149" s="721"/>
      <c r="B149" s="68">
        <v>39801</v>
      </c>
      <c r="C149" s="487" t="s">
        <v>1762</v>
      </c>
      <c r="D149" s="69" t="s">
        <v>213</v>
      </c>
      <c r="E149" s="67" t="s">
        <v>102</v>
      </c>
      <c r="F149" s="70" t="s">
        <v>287</v>
      </c>
      <c r="G149" s="54">
        <v>35000000</v>
      </c>
      <c r="H149" s="71" t="s">
        <v>13</v>
      </c>
      <c r="I149" s="55">
        <v>41220</v>
      </c>
      <c r="J149" s="1069">
        <v>4</v>
      </c>
      <c r="K149" s="452">
        <v>35000000</v>
      </c>
      <c r="L149" s="61">
        <f t="shared" si="5"/>
        <v>0</v>
      </c>
      <c r="M149" s="72" t="s">
        <v>1018</v>
      </c>
      <c r="N149" s="73">
        <v>41283</v>
      </c>
      <c r="O149" s="1400" t="s">
        <v>1018</v>
      </c>
      <c r="P149" s="74"/>
      <c r="Q149" s="75" t="s">
        <v>1278</v>
      </c>
      <c r="R149" s="276">
        <v>1006100</v>
      </c>
      <c r="U149" s="936"/>
      <c r="V149" s="936"/>
      <c r="W149" s="936"/>
    </row>
    <row r="150" spans="1:23">
      <c r="A150" s="721"/>
      <c r="B150" s="68">
        <v>39801</v>
      </c>
      <c r="C150" s="487" t="s">
        <v>1763</v>
      </c>
      <c r="D150" s="69" t="s">
        <v>214</v>
      </c>
      <c r="E150" s="311" t="s">
        <v>131</v>
      </c>
      <c r="F150" s="70" t="s">
        <v>287</v>
      </c>
      <c r="G150" s="54">
        <v>10000000</v>
      </c>
      <c r="H150" s="71" t="s">
        <v>13</v>
      </c>
      <c r="I150" s="55">
        <v>41271</v>
      </c>
      <c r="J150" s="1069">
        <v>4</v>
      </c>
      <c r="K150" s="452">
        <v>10000000</v>
      </c>
      <c r="L150" s="61">
        <f t="shared" si="5"/>
        <v>0</v>
      </c>
      <c r="M150" s="72" t="s">
        <v>1018</v>
      </c>
      <c r="N150" s="73">
        <v>41297</v>
      </c>
      <c r="O150" s="1400" t="s">
        <v>1018</v>
      </c>
      <c r="P150" s="74"/>
      <c r="Q150" s="75" t="s">
        <v>1278</v>
      </c>
      <c r="R150" s="276">
        <v>58479</v>
      </c>
      <c r="U150" s="936"/>
      <c r="V150" s="936"/>
      <c r="W150" s="936"/>
    </row>
    <row r="151" spans="1:23">
      <c r="A151" s="721">
        <v>49</v>
      </c>
      <c r="B151" s="68">
        <v>39801</v>
      </c>
      <c r="C151" s="487" t="s">
        <v>1764</v>
      </c>
      <c r="D151" s="69" t="s">
        <v>215</v>
      </c>
      <c r="E151" s="52" t="s">
        <v>19</v>
      </c>
      <c r="F151" s="70" t="s">
        <v>287</v>
      </c>
      <c r="G151" s="54">
        <v>8500000</v>
      </c>
      <c r="H151" s="71" t="s">
        <v>13</v>
      </c>
      <c r="I151" s="55">
        <v>40759</v>
      </c>
      <c r="J151" s="1069">
        <v>49</v>
      </c>
      <c r="K151" s="452">
        <v>8500000</v>
      </c>
      <c r="L151" s="61">
        <f t="shared" si="5"/>
        <v>0</v>
      </c>
      <c r="M151" s="72" t="s">
        <v>1018</v>
      </c>
      <c r="N151" s="73">
        <v>40800</v>
      </c>
      <c r="O151" s="1400" t="s">
        <v>1018</v>
      </c>
      <c r="P151" s="74"/>
      <c r="Q151" s="75" t="s">
        <v>1278</v>
      </c>
      <c r="R151" s="276">
        <v>315000</v>
      </c>
      <c r="U151" s="936"/>
      <c r="V151" s="936"/>
      <c r="W151" s="936"/>
    </row>
    <row r="152" spans="1:23" ht="28.5">
      <c r="A152" s="721" t="s">
        <v>2100</v>
      </c>
      <c r="B152" s="68">
        <v>39801</v>
      </c>
      <c r="C152" s="487" t="s">
        <v>1765</v>
      </c>
      <c r="D152" s="69" t="s">
        <v>216</v>
      </c>
      <c r="E152" s="311" t="s">
        <v>131</v>
      </c>
      <c r="F152" s="70" t="s">
        <v>287</v>
      </c>
      <c r="G152" s="54">
        <v>25000000</v>
      </c>
      <c r="H152" s="71" t="s">
        <v>13</v>
      </c>
      <c r="I152" s="55">
        <v>41122</v>
      </c>
      <c r="J152" s="1069">
        <v>116</v>
      </c>
      <c r="K152" s="452">
        <v>25000000</v>
      </c>
      <c r="L152" s="61">
        <f t="shared" si="5"/>
        <v>0</v>
      </c>
      <c r="M152" s="72" t="s">
        <v>1018</v>
      </c>
      <c r="N152" s="73">
        <v>41122</v>
      </c>
      <c r="O152" s="1400" t="s">
        <v>1018</v>
      </c>
      <c r="P152" s="74">
        <v>116</v>
      </c>
      <c r="Q152" s="75" t="s">
        <v>1278</v>
      </c>
      <c r="R152" s="276">
        <v>1189813</v>
      </c>
      <c r="U152" s="936"/>
      <c r="V152" s="936"/>
      <c r="W152" s="936"/>
    </row>
    <row r="153" spans="1:23">
      <c r="A153" s="721"/>
      <c r="B153" s="68">
        <v>39801</v>
      </c>
      <c r="C153" s="487" t="s">
        <v>1766</v>
      </c>
      <c r="D153" s="69" t="s">
        <v>16</v>
      </c>
      <c r="E153" s="52" t="s">
        <v>17</v>
      </c>
      <c r="F153" s="70" t="s">
        <v>287</v>
      </c>
      <c r="G153" s="54">
        <v>22000000</v>
      </c>
      <c r="H153" s="71" t="s">
        <v>13</v>
      </c>
      <c r="I153" s="55">
        <v>40141</v>
      </c>
      <c r="J153" s="1069">
        <v>4</v>
      </c>
      <c r="K153" s="452">
        <v>22000000</v>
      </c>
      <c r="L153" s="61">
        <f t="shared" si="5"/>
        <v>0</v>
      </c>
      <c r="M153" s="72" t="s">
        <v>1018</v>
      </c>
      <c r="N153" s="73">
        <v>40163</v>
      </c>
      <c r="O153" s="1400" t="s">
        <v>1018</v>
      </c>
      <c r="P153" s="74"/>
      <c r="Q153" s="75" t="s">
        <v>1278</v>
      </c>
      <c r="R153" s="276">
        <v>568700</v>
      </c>
      <c r="U153" s="936"/>
      <c r="V153" s="936"/>
      <c r="W153" s="936"/>
    </row>
    <row r="154" spans="1:23" ht="28.5">
      <c r="A154" s="721" t="s">
        <v>1872</v>
      </c>
      <c r="B154" s="68">
        <v>39801</v>
      </c>
      <c r="C154" s="487" t="s">
        <v>1767</v>
      </c>
      <c r="D154" s="69" t="s">
        <v>217</v>
      </c>
      <c r="E154" s="67" t="s">
        <v>95</v>
      </c>
      <c r="F154" s="70" t="s">
        <v>287</v>
      </c>
      <c r="G154" s="54">
        <v>300000000</v>
      </c>
      <c r="H154" s="71" t="s">
        <v>13</v>
      </c>
      <c r="I154" s="55">
        <v>40697</v>
      </c>
      <c r="J154" s="1069"/>
      <c r="K154" s="452">
        <v>300000000</v>
      </c>
      <c r="L154" s="61">
        <f t="shared" si="5"/>
        <v>0</v>
      </c>
      <c r="M154" s="72" t="s">
        <v>1018</v>
      </c>
      <c r="N154" s="73">
        <v>40697</v>
      </c>
      <c r="O154" s="1400" t="s">
        <v>1018</v>
      </c>
      <c r="P154" s="74">
        <v>45</v>
      </c>
      <c r="Q154" s="75" t="s">
        <v>1278</v>
      </c>
      <c r="R154" s="276">
        <v>6900000</v>
      </c>
      <c r="U154" s="936"/>
      <c r="V154" s="936"/>
      <c r="W154" s="936"/>
    </row>
    <row r="155" spans="1:23" ht="28.5">
      <c r="A155" s="721" t="s">
        <v>2034</v>
      </c>
      <c r="B155" s="68">
        <v>39801</v>
      </c>
      <c r="C155" s="487" t="s">
        <v>1768</v>
      </c>
      <c r="D155" s="69" t="s">
        <v>218</v>
      </c>
      <c r="E155" s="52" t="s">
        <v>64</v>
      </c>
      <c r="F155" s="70" t="s">
        <v>287</v>
      </c>
      <c r="G155" s="54">
        <v>5448000</v>
      </c>
      <c r="H155" s="71" t="s">
        <v>13</v>
      </c>
      <c r="I155" s="55">
        <v>41018</v>
      </c>
      <c r="J155" s="1069">
        <v>81</v>
      </c>
      <c r="K155" s="452">
        <v>5448000</v>
      </c>
      <c r="L155" s="61">
        <f t="shared" si="5"/>
        <v>0</v>
      </c>
      <c r="M155" s="72" t="s">
        <v>1018</v>
      </c>
      <c r="N155" s="73">
        <v>41018</v>
      </c>
      <c r="O155" s="1400" t="s">
        <v>1018</v>
      </c>
      <c r="P155" s="74">
        <v>81</v>
      </c>
      <c r="Q155" s="75" t="s">
        <v>1278</v>
      </c>
      <c r="R155" s="276">
        <v>792783</v>
      </c>
      <c r="U155" s="936"/>
      <c r="V155" s="936"/>
      <c r="W155" s="936"/>
    </row>
    <row r="156" spans="1:23">
      <c r="A156" s="721">
        <v>50</v>
      </c>
      <c r="B156" s="68">
        <v>39801</v>
      </c>
      <c r="C156" s="487" t="s">
        <v>1769</v>
      </c>
      <c r="D156" s="69" t="s">
        <v>219</v>
      </c>
      <c r="E156" s="71" t="s">
        <v>220</v>
      </c>
      <c r="F156" s="70" t="s">
        <v>287</v>
      </c>
      <c r="G156" s="54">
        <v>64450000</v>
      </c>
      <c r="H156" s="71" t="s">
        <v>13</v>
      </c>
      <c r="I156" s="55">
        <v>40794</v>
      </c>
      <c r="J156" s="1069">
        <v>50</v>
      </c>
      <c r="K156" s="452">
        <v>64450000</v>
      </c>
      <c r="L156" s="61">
        <f t="shared" si="5"/>
        <v>0</v>
      </c>
      <c r="M156" s="72" t="s">
        <v>1018</v>
      </c>
      <c r="N156" s="73">
        <v>40865</v>
      </c>
      <c r="O156" s="1400" t="s">
        <v>1018</v>
      </c>
      <c r="P156" s="74"/>
      <c r="Q156" s="75" t="s">
        <v>1973</v>
      </c>
      <c r="R156" s="276">
        <v>143677</v>
      </c>
      <c r="U156" s="936"/>
      <c r="V156" s="936"/>
      <c r="W156" s="936"/>
    </row>
    <row r="157" spans="1:23" ht="28.5">
      <c r="A157" s="721" t="s">
        <v>1938</v>
      </c>
      <c r="B157" s="68">
        <v>39801</v>
      </c>
      <c r="C157" s="487" t="s">
        <v>1770</v>
      </c>
      <c r="D157" s="69" t="s">
        <v>221</v>
      </c>
      <c r="E157" s="52" t="s">
        <v>19</v>
      </c>
      <c r="F157" s="70" t="s">
        <v>287</v>
      </c>
      <c r="G157" s="54">
        <v>4000000</v>
      </c>
      <c r="H157" s="71" t="s">
        <v>13</v>
      </c>
      <c r="I157" s="55">
        <v>40837</v>
      </c>
      <c r="J157" s="1069">
        <v>64</v>
      </c>
      <c r="K157" s="452">
        <v>2800000</v>
      </c>
      <c r="L157" s="61">
        <v>0</v>
      </c>
      <c r="M157" s="72" t="s">
        <v>334</v>
      </c>
      <c r="N157" s="58" t="s">
        <v>334</v>
      </c>
      <c r="O157" s="1400" t="s">
        <v>334</v>
      </c>
      <c r="P157" s="168">
        <v>64</v>
      </c>
      <c r="Q157" s="832" t="s">
        <v>1221</v>
      </c>
      <c r="R157" s="276" t="s">
        <v>334</v>
      </c>
      <c r="U157" s="936"/>
      <c r="V157" s="936"/>
      <c r="W157" s="936"/>
    </row>
    <row r="158" spans="1:23" ht="28.5">
      <c r="A158" s="721" t="s">
        <v>2005</v>
      </c>
      <c r="B158" s="68">
        <v>39801</v>
      </c>
      <c r="C158" s="487" t="s">
        <v>1771</v>
      </c>
      <c r="D158" s="69" t="s">
        <v>222</v>
      </c>
      <c r="E158" s="52" t="s">
        <v>58</v>
      </c>
      <c r="F158" s="70" t="s">
        <v>287</v>
      </c>
      <c r="G158" s="54">
        <v>50000000</v>
      </c>
      <c r="H158" s="71" t="s">
        <v>13</v>
      </c>
      <c r="I158" s="55">
        <v>40996</v>
      </c>
      <c r="J158" s="1069">
        <v>77</v>
      </c>
      <c r="K158" s="452">
        <v>40404700</v>
      </c>
      <c r="L158" s="61">
        <v>0</v>
      </c>
      <c r="M158" s="72" t="s">
        <v>1018</v>
      </c>
      <c r="N158" s="73">
        <v>41059</v>
      </c>
      <c r="O158" s="1400" t="s">
        <v>1018</v>
      </c>
      <c r="P158" s="74"/>
      <c r="Q158" s="75" t="s">
        <v>1278</v>
      </c>
      <c r="R158" s="276">
        <v>55000</v>
      </c>
      <c r="U158" s="936"/>
      <c r="V158" s="936"/>
      <c r="W158" s="936"/>
    </row>
    <row r="159" spans="1:23">
      <c r="A159" s="1418">
        <v>50</v>
      </c>
      <c r="B159" s="1556">
        <v>39801</v>
      </c>
      <c r="C159" s="1544" t="s">
        <v>1772</v>
      </c>
      <c r="D159" s="1560" t="s">
        <v>223</v>
      </c>
      <c r="E159" s="1483" t="s">
        <v>125</v>
      </c>
      <c r="F159" s="1518" t="s">
        <v>287</v>
      </c>
      <c r="G159" s="1568">
        <v>25000000</v>
      </c>
      <c r="H159" s="1456" t="s">
        <v>13</v>
      </c>
      <c r="I159" s="55">
        <v>40492</v>
      </c>
      <c r="J159" s="1069">
        <v>4</v>
      </c>
      <c r="K159" s="452">
        <v>6250000</v>
      </c>
      <c r="L159" s="61">
        <f>IF($K159&lt;&gt;0,$G159-$K159,"")</f>
        <v>18750000</v>
      </c>
      <c r="M159" s="1535" t="s">
        <v>1018</v>
      </c>
      <c r="N159" s="1609">
        <v>40865</v>
      </c>
      <c r="O159" s="1477" t="s">
        <v>1018</v>
      </c>
      <c r="P159" s="1497"/>
      <c r="Q159" s="1452" t="s">
        <v>1973</v>
      </c>
      <c r="R159" s="1501">
        <v>1750551</v>
      </c>
      <c r="U159" s="936"/>
      <c r="V159" s="936"/>
      <c r="W159" s="936"/>
    </row>
    <row r="160" spans="1:23" s="100" customFormat="1">
      <c r="A160" s="1419"/>
      <c r="B160" s="1557"/>
      <c r="C160" s="1545"/>
      <c r="D160" s="1561"/>
      <c r="E160" s="1484"/>
      <c r="F160" s="1519"/>
      <c r="G160" s="1569"/>
      <c r="H160" s="1457"/>
      <c r="I160" s="55">
        <v>40780</v>
      </c>
      <c r="J160" s="1069">
        <v>50</v>
      </c>
      <c r="K160" s="452">
        <v>18750000</v>
      </c>
      <c r="L160" s="61">
        <f>L159-K160</f>
        <v>0</v>
      </c>
      <c r="M160" s="1536"/>
      <c r="N160" s="1610"/>
      <c r="O160" s="1478"/>
      <c r="P160" s="1498"/>
      <c r="Q160" s="1453"/>
      <c r="R160" s="1502"/>
      <c r="U160" s="936"/>
      <c r="V160" s="936"/>
      <c r="W160" s="936"/>
    </row>
    <row r="161" spans="1:23" ht="28.5">
      <c r="A161" s="721" t="s">
        <v>2064</v>
      </c>
      <c r="B161" s="68">
        <v>39801</v>
      </c>
      <c r="C161" s="487" t="s">
        <v>1773</v>
      </c>
      <c r="D161" s="69" t="s">
        <v>24</v>
      </c>
      <c r="E161" s="52" t="s">
        <v>25</v>
      </c>
      <c r="F161" s="70" t="s">
        <v>287</v>
      </c>
      <c r="G161" s="54">
        <v>48200000</v>
      </c>
      <c r="H161" s="71" t="s">
        <v>13</v>
      </c>
      <c r="I161" s="55">
        <v>41087</v>
      </c>
      <c r="J161" s="1069">
        <v>92</v>
      </c>
      <c r="K161" s="452">
        <v>42757786.200000003</v>
      </c>
      <c r="L161" s="61">
        <v>0</v>
      </c>
      <c r="M161" s="72" t="s">
        <v>1018</v>
      </c>
      <c r="N161" s="73"/>
      <c r="O161" s="1400"/>
      <c r="P161" s="74"/>
      <c r="Q161" s="75"/>
      <c r="R161" s="276"/>
      <c r="U161" s="936"/>
      <c r="V161" s="936"/>
      <c r="W161" s="936"/>
    </row>
    <row r="162" spans="1:23">
      <c r="A162" s="721">
        <v>194</v>
      </c>
      <c r="B162" s="68">
        <v>39801</v>
      </c>
      <c r="C162" s="487" t="s">
        <v>1774</v>
      </c>
      <c r="D162" s="69" t="s">
        <v>224</v>
      </c>
      <c r="E162" s="52" t="s">
        <v>39</v>
      </c>
      <c r="F162" s="70" t="s">
        <v>287</v>
      </c>
      <c r="G162" s="54">
        <v>12643000</v>
      </c>
      <c r="H162" s="71" t="s">
        <v>13</v>
      </c>
      <c r="I162" s="1182">
        <v>41283</v>
      </c>
      <c r="J162" s="1183">
        <v>194</v>
      </c>
      <c r="K162" s="1184">
        <v>12643000</v>
      </c>
      <c r="L162" s="998">
        <f t="shared" si="5"/>
        <v>0</v>
      </c>
      <c r="M162" s="1185" t="s">
        <v>1018</v>
      </c>
      <c r="N162" s="73"/>
      <c r="O162" s="1400"/>
      <c r="P162" s="74"/>
      <c r="Q162" s="75"/>
      <c r="R162" s="276"/>
      <c r="U162" s="936"/>
      <c r="V162" s="936"/>
      <c r="W162" s="936"/>
    </row>
    <row r="163" spans="1:23">
      <c r="A163" s="721"/>
      <c r="B163" s="68">
        <v>39801</v>
      </c>
      <c r="C163" s="487" t="s">
        <v>1775</v>
      </c>
      <c r="D163" s="69" t="s">
        <v>225</v>
      </c>
      <c r="E163" s="52" t="s">
        <v>17</v>
      </c>
      <c r="F163" s="70" t="s">
        <v>287</v>
      </c>
      <c r="G163" s="54">
        <v>40000000</v>
      </c>
      <c r="H163" s="71" t="s">
        <v>13</v>
      </c>
      <c r="I163" s="55">
        <v>39960</v>
      </c>
      <c r="J163" s="56">
        <v>4</v>
      </c>
      <c r="K163" s="452">
        <v>40000000</v>
      </c>
      <c r="L163" s="61">
        <f t="shared" si="5"/>
        <v>0</v>
      </c>
      <c r="M163" s="72" t="s">
        <v>1018</v>
      </c>
      <c r="N163" s="73">
        <v>39988</v>
      </c>
      <c r="O163" s="1400" t="s">
        <v>1018</v>
      </c>
      <c r="P163" s="59"/>
      <c r="Q163" s="75" t="s">
        <v>1278</v>
      </c>
      <c r="R163" s="276">
        <v>1040000</v>
      </c>
      <c r="U163" s="936"/>
      <c r="V163" s="936"/>
      <c r="W163" s="936"/>
    </row>
    <row r="164" spans="1:23">
      <c r="A164" s="721">
        <v>50</v>
      </c>
      <c r="B164" s="68">
        <v>39801</v>
      </c>
      <c r="C164" s="850" t="s">
        <v>1776</v>
      </c>
      <c r="D164" s="69" t="s">
        <v>226</v>
      </c>
      <c r="E164" s="52" t="s">
        <v>19</v>
      </c>
      <c r="F164" s="70" t="s">
        <v>287</v>
      </c>
      <c r="G164" s="54">
        <v>25000000</v>
      </c>
      <c r="H164" s="71" t="s">
        <v>13</v>
      </c>
      <c r="I164" s="55">
        <v>40738</v>
      </c>
      <c r="J164" s="1069">
        <v>50</v>
      </c>
      <c r="K164" s="452">
        <v>25000000</v>
      </c>
      <c r="L164" s="61">
        <f t="shared" si="5"/>
        <v>0</v>
      </c>
      <c r="M164" s="72" t="s">
        <v>1018</v>
      </c>
      <c r="N164" s="73">
        <v>40779</v>
      </c>
      <c r="O164" s="1400" t="s">
        <v>1018</v>
      </c>
      <c r="P164" s="74"/>
      <c r="Q164" s="75" t="s">
        <v>1278</v>
      </c>
      <c r="R164" s="276">
        <v>599042</v>
      </c>
      <c r="U164" s="936"/>
      <c r="V164" s="936"/>
      <c r="W164" s="936"/>
    </row>
    <row r="165" spans="1:23">
      <c r="A165" s="721">
        <v>50</v>
      </c>
      <c r="B165" s="68">
        <v>39801</v>
      </c>
      <c r="C165" s="487" t="s">
        <v>1777</v>
      </c>
      <c r="D165" s="69" t="s">
        <v>227</v>
      </c>
      <c r="E165" s="311" t="s">
        <v>131</v>
      </c>
      <c r="F165" s="70" t="s">
        <v>287</v>
      </c>
      <c r="G165" s="54">
        <v>21000000</v>
      </c>
      <c r="H165" s="71" t="s">
        <v>13</v>
      </c>
      <c r="I165" s="55">
        <v>40766</v>
      </c>
      <c r="J165" s="1069">
        <v>50</v>
      </c>
      <c r="K165" s="452">
        <v>21000000</v>
      </c>
      <c r="L165" s="61">
        <f t="shared" si="5"/>
        <v>0</v>
      </c>
      <c r="M165" s="72" t="s">
        <v>1018</v>
      </c>
      <c r="N165" s="73">
        <v>40849</v>
      </c>
      <c r="O165" s="1400" t="s">
        <v>1018</v>
      </c>
      <c r="P165" s="74"/>
      <c r="Q165" s="75" t="s">
        <v>1278</v>
      </c>
      <c r="R165" s="276">
        <v>825000</v>
      </c>
      <c r="U165" s="936"/>
      <c r="V165" s="936"/>
      <c r="W165" s="936"/>
    </row>
    <row r="166" spans="1:23" s="100" customFormat="1" ht="28.5">
      <c r="A166" s="721" t="s">
        <v>1524</v>
      </c>
      <c r="B166" s="68">
        <v>39801</v>
      </c>
      <c r="C166" s="487" t="s">
        <v>1525</v>
      </c>
      <c r="D166" s="69" t="s">
        <v>228</v>
      </c>
      <c r="E166" s="52" t="s">
        <v>80</v>
      </c>
      <c r="F166" s="70" t="s">
        <v>287</v>
      </c>
      <c r="G166" s="54">
        <v>18000000</v>
      </c>
      <c r="H166" s="71" t="s">
        <v>13</v>
      </c>
      <c r="I166" s="55">
        <v>40450</v>
      </c>
      <c r="J166" s="1069">
        <v>4</v>
      </c>
      <c r="K166" s="452">
        <v>18000000</v>
      </c>
      <c r="L166" s="61">
        <f t="shared" si="5"/>
        <v>0</v>
      </c>
      <c r="M166" s="72" t="s">
        <v>1018</v>
      </c>
      <c r="N166" s="73"/>
      <c r="O166" s="1400"/>
      <c r="P166" s="74"/>
      <c r="Q166" s="75"/>
      <c r="R166" s="276"/>
      <c r="U166" s="936"/>
      <c r="V166" s="936"/>
      <c r="W166" s="936"/>
    </row>
    <row r="167" spans="1:23">
      <c r="A167" s="721"/>
      <c r="B167" s="68">
        <v>39801</v>
      </c>
      <c r="C167" s="487" t="s">
        <v>1778</v>
      </c>
      <c r="D167" s="69" t="s">
        <v>229</v>
      </c>
      <c r="E167" s="52" t="s">
        <v>23</v>
      </c>
      <c r="F167" s="70" t="s">
        <v>287</v>
      </c>
      <c r="G167" s="54">
        <v>250000000</v>
      </c>
      <c r="H167" s="71" t="s">
        <v>13</v>
      </c>
      <c r="I167" s="55">
        <v>40534</v>
      </c>
      <c r="J167" s="1069">
        <v>4</v>
      </c>
      <c r="K167" s="452">
        <v>250000000</v>
      </c>
      <c r="L167" s="61">
        <f t="shared" si="5"/>
        <v>0</v>
      </c>
      <c r="M167" s="72" t="s">
        <v>1018</v>
      </c>
      <c r="N167" s="73">
        <v>40582</v>
      </c>
      <c r="O167" s="1400" t="s">
        <v>1018</v>
      </c>
      <c r="P167" s="74"/>
      <c r="Q167" s="75" t="s">
        <v>1279</v>
      </c>
      <c r="R167" s="276">
        <v>25600564.149999999</v>
      </c>
      <c r="U167" s="936"/>
      <c r="V167" s="936"/>
      <c r="W167" s="936"/>
    </row>
    <row r="168" spans="1:23">
      <c r="A168" s="721"/>
      <c r="B168" s="68">
        <v>39801</v>
      </c>
      <c r="C168" s="487" t="s">
        <v>1779</v>
      </c>
      <c r="D168" s="69" t="s">
        <v>230</v>
      </c>
      <c r="E168" s="52" t="s">
        <v>15</v>
      </c>
      <c r="F168" s="70" t="s">
        <v>287</v>
      </c>
      <c r="G168" s="54">
        <v>70000000</v>
      </c>
      <c r="H168" s="71" t="s">
        <v>13</v>
      </c>
      <c r="I168" s="55">
        <v>40114</v>
      </c>
      <c r="J168" s="1069">
        <v>5</v>
      </c>
      <c r="K168" s="452">
        <v>70000000</v>
      </c>
      <c r="L168" s="61">
        <f t="shared" si="5"/>
        <v>0</v>
      </c>
      <c r="M168" s="72" t="s">
        <v>1018</v>
      </c>
      <c r="N168" s="73">
        <v>40177</v>
      </c>
      <c r="O168" s="1400" t="s">
        <v>1018</v>
      </c>
      <c r="P168" s="74">
        <v>9</v>
      </c>
      <c r="Q168" s="75" t="s">
        <v>1278</v>
      </c>
      <c r="R168" s="276">
        <v>900000</v>
      </c>
      <c r="U168" s="936"/>
      <c r="V168" s="936"/>
      <c r="W168" s="936"/>
    </row>
    <row r="169" spans="1:23">
      <c r="A169" s="721"/>
      <c r="B169" s="68">
        <v>39801</v>
      </c>
      <c r="C169" s="487" t="s">
        <v>1780</v>
      </c>
      <c r="D169" s="69" t="s">
        <v>231</v>
      </c>
      <c r="E169" s="52" t="s">
        <v>39</v>
      </c>
      <c r="F169" s="70" t="s">
        <v>287</v>
      </c>
      <c r="G169" s="54">
        <v>14700000</v>
      </c>
      <c r="H169" s="71" t="s">
        <v>13</v>
      </c>
      <c r="I169" s="55">
        <v>40170</v>
      </c>
      <c r="J169" s="1069">
        <v>5</v>
      </c>
      <c r="K169" s="452">
        <v>14700000</v>
      </c>
      <c r="L169" s="61">
        <f t="shared" si="5"/>
        <v>0</v>
      </c>
      <c r="M169" s="72" t="s">
        <v>1018</v>
      </c>
      <c r="N169" s="73">
        <v>40219</v>
      </c>
      <c r="O169" s="1400" t="s">
        <v>1018</v>
      </c>
      <c r="P169" s="74">
        <v>9</v>
      </c>
      <c r="Q169" s="75" t="s">
        <v>1278</v>
      </c>
      <c r="R169" s="276">
        <v>260000</v>
      </c>
      <c r="U169" s="936"/>
      <c r="V169" s="936"/>
      <c r="W169" s="936"/>
    </row>
    <row r="170" spans="1:23" ht="28.5">
      <c r="A170" s="1418"/>
      <c r="B170" s="1556">
        <v>39801</v>
      </c>
      <c r="C170" s="1558" t="s">
        <v>1781</v>
      </c>
      <c r="D170" s="1560" t="s">
        <v>232</v>
      </c>
      <c r="E170" s="1435" t="s">
        <v>39</v>
      </c>
      <c r="F170" s="1518" t="s">
        <v>287</v>
      </c>
      <c r="G170" s="1568">
        <v>30000000</v>
      </c>
      <c r="H170" s="1456" t="s">
        <v>13</v>
      </c>
      <c r="I170" s="55">
        <v>40646</v>
      </c>
      <c r="J170" s="1069">
        <v>4</v>
      </c>
      <c r="K170" s="452">
        <v>7500000</v>
      </c>
      <c r="L170" s="61">
        <f t="shared" si="5"/>
        <v>22500000</v>
      </c>
      <c r="M170" s="72" t="s">
        <v>190</v>
      </c>
      <c r="N170" s="1609"/>
      <c r="O170" s="1477"/>
      <c r="P170" s="1497"/>
      <c r="Q170" s="1452"/>
      <c r="R170" s="1501"/>
      <c r="U170" s="936"/>
      <c r="V170" s="936"/>
      <c r="W170" s="936"/>
    </row>
    <row r="171" spans="1:23">
      <c r="A171" s="1419"/>
      <c r="B171" s="1557"/>
      <c r="C171" s="1559"/>
      <c r="D171" s="1561"/>
      <c r="E171" s="1437"/>
      <c r="F171" s="1519"/>
      <c r="G171" s="1569"/>
      <c r="H171" s="1457"/>
      <c r="I171" s="55">
        <v>40905</v>
      </c>
      <c r="J171" s="1069">
        <v>4</v>
      </c>
      <c r="K171" s="452">
        <v>22500000</v>
      </c>
      <c r="L171" s="61">
        <f>L170-K171</f>
        <v>0</v>
      </c>
      <c r="M171" s="72" t="s">
        <v>1018</v>
      </c>
      <c r="N171" s="1610"/>
      <c r="O171" s="1478"/>
      <c r="P171" s="1498"/>
      <c r="Q171" s="1453"/>
      <c r="R171" s="1502"/>
      <c r="U171" s="936"/>
      <c r="V171" s="936"/>
      <c r="W171" s="936"/>
    </row>
    <row r="172" spans="1:23" ht="28.5">
      <c r="A172" s="721">
        <v>18</v>
      </c>
      <c r="B172" s="68">
        <v>39801</v>
      </c>
      <c r="C172" s="69" t="s">
        <v>1782</v>
      </c>
      <c r="D172" s="69" t="s">
        <v>1346</v>
      </c>
      <c r="E172" s="52" t="s">
        <v>39</v>
      </c>
      <c r="F172" s="70" t="s">
        <v>287</v>
      </c>
      <c r="G172" s="54">
        <v>59000000</v>
      </c>
      <c r="H172" s="71" t="s">
        <v>13</v>
      </c>
      <c r="I172" s="55">
        <v>40135</v>
      </c>
      <c r="J172" s="1069">
        <v>5</v>
      </c>
      <c r="K172" s="452">
        <v>59000000</v>
      </c>
      <c r="L172" s="61">
        <f t="shared" si="5"/>
        <v>0</v>
      </c>
      <c r="M172" s="72" t="s">
        <v>1018</v>
      </c>
      <c r="N172" s="73">
        <v>40170</v>
      </c>
      <c r="O172" s="1400" t="s">
        <v>1018</v>
      </c>
      <c r="P172" s="74">
        <v>9</v>
      </c>
      <c r="Q172" s="75" t="s">
        <v>1278</v>
      </c>
      <c r="R172" s="276">
        <v>450000</v>
      </c>
      <c r="U172" s="936"/>
      <c r="V172" s="936"/>
      <c r="W172" s="936"/>
    </row>
    <row r="173" spans="1:23">
      <c r="A173" s="721"/>
      <c r="B173" s="68">
        <v>39801</v>
      </c>
      <c r="C173" s="487" t="s">
        <v>1783</v>
      </c>
      <c r="D173" s="69" t="s">
        <v>1975</v>
      </c>
      <c r="E173" s="52" t="s">
        <v>80</v>
      </c>
      <c r="F173" s="70" t="s">
        <v>287</v>
      </c>
      <c r="G173" s="54">
        <v>14448000</v>
      </c>
      <c r="H173" s="71" t="s">
        <v>13</v>
      </c>
      <c r="I173" s="55"/>
      <c r="J173" s="1069"/>
      <c r="K173" s="452"/>
      <c r="L173" s="61" t="str">
        <f t="shared" si="5"/>
        <v/>
      </c>
      <c r="M173" s="72"/>
      <c r="N173" s="73"/>
      <c r="O173" s="1400"/>
      <c r="P173" s="74"/>
      <c r="Q173" s="75"/>
      <c r="R173" s="276"/>
      <c r="U173" s="936"/>
      <c r="V173" s="936"/>
      <c r="W173" s="936"/>
    </row>
    <row r="174" spans="1:23">
      <c r="A174" s="721"/>
      <c r="B174" s="68">
        <v>39801</v>
      </c>
      <c r="C174" s="487" t="s">
        <v>1784</v>
      </c>
      <c r="D174" s="69" t="s">
        <v>234</v>
      </c>
      <c r="E174" s="71" t="s">
        <v>235</v>
      </c>
      <c r="F174" s="70" t="s">
        <v>287</v>
      </c>
      <c r="G174" s="54">
        <v>30000000</v>
      </c>
      <c r="H174" s="71" t="s">
        <v>13</v>
      </c>
      <c r="I174" s="55">
        <v>40030</v>
      </c>
      <c r="J174" s="56">
        <v>4</v>
      </c>
      <c r="K174" s="452">
        <v>30000000</v>
      </c>
      <c r="L174" s="61">
        <f t="shared" si="5"/>
        <v>0</v>
      </c>
      <c r="M174" s="72" t="s">
        <v>1018</v>
      </c>
      <c r="N174" s="73">
        <v>40086</v>
      </c>
      <c r="O174" s="1400" t="s">
        <v>1018</v>
      </c>
      <c r="P174" s="74"/>
      <c r="Q174" s="75" t="s">
        <v>1278</v>
      </c>
      <c r="R174" s="276">
        <v>1400000</v>
      </c>
      <c r="U174" s="936"/>
      <c r="V174" s="936"/>
      <c r="W174" s="936"/>
    </row>
    <row r="175" spans="1:23" ht="28.5">
      <c r="A175" s="721"/>
      <c r="B175" s="68">
        <v>39801</v>
      </c>
      <c r="C175" s="487" t="s">
        <v>1785</v>
      </c>
      <c r="D175" s="69" t="s">
        <v>236</v>
      </c>
      <c r="E175" s="67" t="s">
        <v>102</v>
      </c>
      <c r="F175" s="70" t="s">
        <v>287</v>
      </c>
      <c r="G175" s="54">
        <v>30255000</v>
      </c>
      <c r="H175" s="71" t="s">
        <v>13</v>
      </c>
      <c r="I175" s="55">
        <v>41038</v>
      </c>
      <c r="J175" s="1069">
        <v>4</v>
      </c>
      <c r="K175" s="452">
        <v>12000000</v>
      </c>
      <c r="L175" s="61">
        <f t="shared" si="5"/>
        <v>18255000</v>
      </c>
      <c r="M175" s="72" t="s">
        <v>190</v>
      </c>
      <c r="N175" s="73"/>
      <c r="O175" s="1400"/>
      <c r="P175" s="74"/>
      <c r="Q175" s="75"/>
      <c r="R175" s="276"/>
      <c r="U175" s="936"/>
      <c r="V175" s="936"/>
      <c r="W175" s="936"/>
    </row>
    <row r="176" spans="1:23">
      <c r="A176" s="721">
        <v>49</v>
      </c>
      <c r="B176" s="68">
        <v>39801</v>
      </c>
      <c r="C176" s="850" t="s">
        <v>1786</v>
      </c>
      <c r="D176" s="69" t="s">
        <v>237</v>
      </c>
      <c r="E176" s="52" t="s">
        <v>15</v>
      </c>
      <c r="F176" s="70" t="s">
        <v>287</v>
      </c>
      <c r="G176" s="54">
        <v>9090000</v>
      </c>
      <c r="H176" s="71" t="s">
        <v>13</v>
      </c>
      <c r="I176" s="55">
        <v>40780</v>
      </c>
      <c r="J176" s="1069">
        <v>49</v>
      </c>
      <c r="K176" s="452">
        <v>9090000</v>
      </c>
      <c r="L176" s="61">
        <f t="shared" si="5"/>
        <v>0</v>
      </c>
      <c r="M176" s="72" t="s">
        <v>1018</v>
      </c>
      <c r="N176" s="73"/>
      <c r="O176" s="1400"/>
      <c r="P176" s="74"/>
      <c r="Q176" s="75"/>
      <c r="R176" s="276"/>
      <c r="U176" s="936"/>
      <c r="V176" s="936"/>
      <c r="W176" s="936"/>
    </row>
    <row r="177" spans="1:23">
      <c r="A177" s="721"/>
      <c r="B177" s="68">
        <v>39801</v>
      </c>
      <c r="C177" s="487" t="s">
        <v>1787</v>
      </c>
      <c r="D177" s="69" t="s">
        <v>238</v>
      </c>
      <c r="E177" s="52" t="s">
        <v>15</v>
      </c>
      <c r="F177" s="70" t="s">
        <v>287</v>
      </c>
      <c r="G177" s="54">
        <v>26918000</v>
      </c>
      <c r="H177" s="71" t="s">
        <v>13</v>
      </c>
      <c r="I177" s="55">
        <v>39946</v>
      </c>
      <c r="J177" s="56">
        <v>4</v>
      </c>
      <c r="K177" s="452">
        <v>26918000</v>
      </c>
      <c r="L177" s="61">
        <f t="shared" si="5"/>
        <v>0</v>
      </c>
      <c r="M177" s="72" t="s">
        <v>1018</v>
      </c>
      <c r="N177" s="73">
        <v>39981</v>
      </c>
      <c r="O177" s="700" t="s">
        <v>1018</v>
      </c>
      <c r="P177" s="59"/>
      <c r="Q177" s="75" t="s">
        <v>1278</v>
      </c>
      <c r="R177" s="276">
        <v>900000</v>
      </c>
      <c r="U177" s="936"/>
      <c r="V177" s="936"/>
      <c r="W177" s="936"/>
    </row>
    <row r="178" spans="1:23">
      <c r="A178" s="721">
        <v>50</v>
      </c>
      <c r="B178" s="68">
        <v>39801</v>
      </c>
      <c r="C178" s="487" t="s">
        <v>1788</v>
      </c>
      <c r="D178" s="69" t="s">
        <v>239</v>
      </c>
      <c r="E178" s="71" t="s">
        <v>240</v>
      </c>
      <c r="F178" s="70" t="s">
        <v>287</v>
      </c>
      <c r="G178" s="54">
        <v>81698000</v>
      </c>
      <c r="H178" s="71" t="s">
        <v>13</v>
      </c>
      <c r="I178" s="55">
        <v>40801</v>
      </c>
      <c r="J178" s="1069">
        <v>50</v>
      </c>
      <c r="K178" s="452">
        <v>81698000</v>
      </c>
      <c r="L178" s="61">
        <f t="shared" ref="L178:L214" si="6">IF($K178&lt;&gt;0,$G178-$K178,"")</f>
        <v>0</v>
      </c>
      <c r="M178" s="72" t="s">
        <v>1018</v>
      </c>
      <c r="N178" s="73">
        <v>40814</v>
      </c>
      <c r="O178" s="1400" t="s">
        <v>1018</v>
      </c>
      <c r="P178" s="74"/>
      <c r="Q178" s="75" t="s">
        <v>1278</v>
      </c>
      <c r="R178" s="276">
        <v>1800000</v>
      </c>
      <c r="U178" s="936"/>
      <c r="V178" s="936"/>
      <c r="W178" s="936"/>
    </row>
    <row r="179" spans="1:23" s="100" customFormat="1" ht="28.5">
      <c r="A179" s="1418"/>
      <c r="B179" s="1556">
        <v>39801</v>
      </c>
      <c r="C179" s="1558" t="s">
        <v>1789</v>
      </c>
      <c r="D179" s="1560" t="s">
        <v>233</v>
      </c>
      <c r="E179" s="1435" t="s">
        <v>69</v>
      </c>
      <c r="F179" s="1518" t="s">
        <v>287</v>
      </c>
      <c r="G179" s="1568">
        <v>8779000</v>
      </c>
      <c r="H179" s="1456" t="s">
        <v>13</v>
      </c>
      <c r="I179" s="55">
        <v>40590</v>
      </c>
      <c r="J179" s="1069">
        <v>4</v>
      </c>
      <c r="K179" s="452">
        <v>2212308</v>
      </c>
      <c r="L179" s="61">
        <f t="shared" si="6"/>
        <v>6566692</v>
      </c>
      <c r="M179" s="72" t="s">
        <v>190</v>
      </c>
      <c r="N179" s="73"/>
      <c r="O179" s="1400"/>
      <c r="P179" s="74"/>
      <c r="Q179" s="75"/>
      <c r="R179" s="276"/>
      <c r="U179" s="936"/>
      <c r="V179" s="936"/>
      <c r="W179" s="936"/>
    </row>
    <row r="180" spans="1:23" s="100" customFormat="1" ht="28.5">
      <c r="A180" s="1419"/>
      <c r="B180" s="1557"/>
      <c r="C180" s="1559"/>
      <c r="D180" s="1561"/>
      <c r="E180" s="1437"/>
      <c r="F180" s="1519"/>
      <c r="G180" s="1569"/>
      <c r="H180" s="1457"/>
      <c r="I180" s="55">
        <v>41318</v>
      </c>
      <c r="J180" s="1069">
        <v>4</v>
      </c>
      <c r="K180" s="452">
        <v>3300904</v>
      </c>
      <c r="L180" s="61">
        <f>L179-K180</f>
        <v>3265788</v>
      </c>
      <c r="M180" s="72" t="s">
        <v>190</v>
      </c>
      <c r="N180" s="73"/>
      <c r="O180" s="1400"/>
      <c r="P180" s="74"/>
      <c r="Q180" s="75"/>
      <c r="R180" s="276"/>
      <c r="U180" s="936"/>
      <c r="V180" s="936"/>
      <c r="W180" s="936"/>
    </row>
    <row r="181" spans="1:23">
      <c r="A181" s="721" t="s">
        <v>2217</v>
      </c>
      <c r="B181" s="68">
        <v>39801</v>
      </c>
      <c r="C181" s="487" t="s">
        <v>1790</v>
      </c>
      <c r="D181" s="69" t="s">
        <v>241</v>
      </c>
      <c r="E181" s="311" t="s">
        <v>125</v>
      </c>
      <c r="F181" s="70" t="s">
        <v>242</v>
      </c>
      <c r="G181" s="54">
        <v>7289000</v>
      </c>
      <c r="H181" s="71" t="s">
        <v>13</v>
      </c>
      <c r="I181" s="55">
        <v>41243</v>
      </c>
      <c r="J181" s="1069">
        <v>170</v>
      </c>
      <c r="K181" s="452">
        <v>6515425.7199999997</v>
      </c>
      <c r="L181" s="61">
        <v>0</v>
      </c>
      <c r="M181" s="72" t="s">
        <v>184</v>
      </c>
      <c r="N181" s="73">
        <v>41243</v>
      </c>
      <c r="O181" s="1400" t="s">
        <v>395</v>
      </c>
      <c r="P181" s="94" t="s">
        <v>188</v>
      </c>
      <c r="Q181" s="75" t="s">
        <v>1973</v>
      </c>
      <c r="R181" s="276">
        <v>358558.2</v>
      </c>
      <c r="U181" s="936"/>
      <c r="V181" s="936"/>
      <c r="W181" s="936"/>
    </row>
    <row r="182" spans="1:23">
      <c r="A182" s="721" t="s">
        <v>1887</v>
      </c>
      <c r="B182" s="68">
        <v>39801</v>
      </c>
      <c r="C182" s="487" t="s">
        <v>1791</v>
      </c>
      <c r="D182" s="69" t="s">
        <v>34</v>
      </c>
      <c r="E182" s="52" t="s">
        <v>35</v>
      </c>
      <c r="F182" s="70" t="s">
        <v>242</v>
      </c>
      <c r="G182" s="54">
        <v>87631000</v>
      </c>
      <c r="H182" s="71" t="s">
        <v>13</v>
      </c>
      <c r="I182" s="55">
        <v>40813</v>
      </c>
      <c r="J182" s="1069">
        <v>49</v>
      </c>
      <c r="K182" s="452">
        <v>87631000</v>
      </c>
      <c r="L182" s="61">
        <f t="shared" si="6"/>
        <v>0</v>
      </c>
      <c r="M182" s="489" t="s">
        <v>184</v>
      </c>
      <c r="N182" s="73">
        <v>40813</v>
      </c>
      <c r="O182" s="1400" t="s">
        <v>395</v>
      </c>
      <c r="P182" s="94" t="s">
        <v>188</v>
      </c>
      <c r="Q182" s="75" t="s">
        <v>1278</v>
      </c>
      <c r="R182" s="276">
        <v>4382000</v>
      </c>
      <c r="U182" s="936"/>
      <c r="V182" s="936"/>
      <c r="W182" s="936"/>
    </row>
    <row r="183" spans="1:23">
      <c r="A183" s="721" t="s">
        <v>1887</v>
      </c>
      <c r="B183" s="68">
        <v>39801</v>
      </c>
      <c r="C183" s="487" t="s">
        <v>1792</v>
      </c>
      <c r="D183" s="69" t="s">
        <v>243</v>
      </c>
      <c r="E183" s="52" t="s">
        <v>31</v>
      </c>
      <c r="F183" s="70" t="s">
        <v>242</v>
      </c>
      <c r="G183" s="54">
        <v>15540000</v>
      </c>
      <c r="H183" s="71" t="s">
        <v>13</v>
      </c>
      <c r="I183" s="55">
        <v>40808</v>
      </c>
      <c r="J183" s="1069">
        <v>49</v>
      </c>
      <c r="K183" s="452">
        <v>15540000</v>
      </c>
      <c r="L183" s="61">
        <f t="shared" si="6"/>
        <v>0</v>
      </c>
      <c r="M183" s="489" t="s">
        <v>184</v>
      </c>
      <c r="N183" s="73">
        <v>40808</v>
      </c>
      <c r="O183" s="1400" t="s">
        <v>395</v>
      </c>
      <c r="P183" s="94" t="s">
        <v>188</v>
      </c>
      <c r="Q183" s="75" t="s">
        <v>1278</v>
      </c>
      <c r="R183" s="276">
        <v>777000</v>
      </c>
      <c r="U183" s="936"/>
      <c r="V183" s="936"/>
      <c r="W183" s="936"/>
    </row>
    <row r="184" spans="1:23" s="76" customFormat="1">
      <c r="A184" s="721" t="s">
        <v>280</v>
      </c>
      <c r="B184" s="68">
        <v>39801</v>
      </c>
      <c r="C184" s="487" t="s">
        <v>1793</v>
      </c>
      <c r="D184" s="69" t="s">
        <v>16</v>
      </c>
      <c r="E184" s="52" t="s">
        <v>17</v>
      </c>
      <c r="F184" s="70" t="s">
        <v>244</v>
      </c>
      <c r="G184" s="54">
        <v>12063000</v>
      </c>
      <c r="H184" s="71" t="s">
        <v>13</v>
      </c>
      <c r="I184" s="55"/>
      <c r="J184" s="1069"/>
      <c r="K184" s="452"/>
      <c r="L184" s="61" t="str">
        <f t="shared" si="6"/>
        <v/>
      </c>
      <c r="M184" s="72"/>
      <c r="N184" s="73"/>
      <c r="O184" s="1400"/>
      <c r="P184" s="74"/>
      <c r="Q184" s="701"/>
      <c r="R184" s="276"/>
      <c r="U184" s="936"/>
      <c r="V184" s="936"/>
      <c r="W184" s="936"/>
    </row>
    <row r="185" spans="1:23">
      <c r="A185" s="721">
        <v>2</v>
      </c>
      <c r="B185" s="68">
        <v>39801</v>
      </c>
      <c r="C185" s="487" t="s">
        <v>1794</v>
      </c>
      <c r="D185" s="69" t="s">
        <v>92</v>
      </c>
      <c r="E185" s="52" t="s">
        <v>35</v>
      </c>
      <c r="F185" s="70" t="s">
        <v>242</v>
      </c>
      <c r="G185" s="54">
        <v>26038000</v>
      </c>
      <c r="H185" s="71" t="s">
        <v>13</v>
      </c>
      <c r="I185" s="55"/>
      <c r="J185" s="1069"/>
      <c r="K185" s="452"/>
      <c r="L185" s="61" t="str">
        <f t="shared" si="6"/>
        <v/>
      </c>
      <c r="M185" s="72"/>
      <c r="N185" s="73"/>
      <c r="O185" s="1400"/>
      <c r="P185" s="74"/>
      <c r="Q185" s="75"/>
      <c r="R185" s="276"/>
      <c r="U185" s="936"/>
      <c r="V185" s="936"/>
      <c r="W185" s="936"/>
    </row>
    <row r="186" spans="1:23">
      <c r="A186" s="721">
        <v>2</v>
      </c>
      <c r="B186" s="68">
        <v>39801</v>
      </c>
      <c r="C186" s="487" t="s">
        <v>1795</v>
      </c>
      <c r="D186" s="69" t="s">
        <v>26</v>
      </c>
      <c r="E186" s="52" t="s">
        <v>19</v>
      </c>
      <c r="F186" s="70" t="s">
        <v>242</v>
      </c>
      <c r="G186" s="54">
        <v>16200000</v>
      </c>
      <c r="H186" s="71" t="s">
        <v>13</v>
      </c>
      <c r="I186" s="55"/>
      <c r="J186" s="1069"/>
      <c r="K186" s="452"/>
      <c r="L186" s="61" t="str">
        <f t="shared" si="6"/>
        <v/>
      </c>
      <c r="M186" s="72"/>
      <c r="N186" s="73"/>
      <c r="O186" s="1400"/>
      <c r="P186" s="74"/>
      <c r="Q186" s="75"/>
      <c r="R186" s="276"/>
      <c r="U186" s="936"/>
      <c r="V186" s="936"/>
      <c r="W186" s="936"/>
    </row>
    <row r="187" spans="1:23">
      <c r="A187" s="721" t="s">
        <v>2084</v>
      </c>
      <c r="B187" s="68">
        <v>39801</v>
      </c>
      <c r="C187" s="487" t="s">
        <v>1796</v>
      </c>
      <c r="D187" s="69" t="s">
        <v>22</v>
      </c>
      <c r="E187" s="52" t="s">
        <v>23</v>
      </c>
      <c r="F187" s="70" t="s">
        <v>242</v>
      </c>
      <c r="G187" s="54">
        <v>35500000</v>
      </c>
      <c r="H187" s="71" t="s">
        <v>13</v>
      </c>
      <c r="I187" s="55">
        <v>41117</v>
      </c>
      <c r="J187" s="1069">
        <v>102</v>
      </c>
      <c r="K187" s="452">
        <v>25313186.25</v>
      </c>
      <c r="L187" s="61">
        <v>0</v>
      </c>
      <c r="M187" s="489" t="s">
        <v>184</v>
      </c>
      <c r="N187" s="73">
        <v>41117</v>
      </c>
      <c r="O187" s="1400" t="s">
        <v>395</v>
      </c>
      <c r="P187" s="94" t="s">
        <v>188</v>
      </c>
      <c r="Q187" s="75" t="s">
        <v>1973</v>
      </c>
      <c r="R187" s="276">
        <v>1450170.56</v>
      </c>
      <c r="U187" s="936"/>
      <c r="V187" s="936"/>
      <c r="W187" s="936"/>
    </row>
    <row r="188" spans="1:23">
      <c r="A188" s="721" t="s">
        <v>2085</v>
      </c>
      <c r="B188" s="68">
        <v>39801</v>
      </c>
      <c r="C188" s="487" t="s">
        <v>1797</v>
      </c>
      <c r="D188" s="69" t="s">
        <v>215</v>
      </c>
      <c r="E188" s="52" t="s">
        <v>19</v>
      </c>
      <c r="F188" s="70" t="s">
        <v>242</v>
      </c>
      <c r="G188" s="54">
        <v>43000000</v>
      </c>
      <c r="H188" s="71" t="s">
        <v>13</v>
      </c>
      <c r="I188" s="55">
        <v>41117</v>
      </c>
      <c r="J188" s="1069">
        <v>103</v>
      </c>
      <c r="K188" s="452">
        <v>37259392.5</v>
      </c>
      <c r="L188" s="61">
        <v>0</v>
      </c>
      <c r="M188" s="489" t="s">
        <v>184</v>
      </c>
      <c r="N188" s="73">
        <v>41117</v>
      </c>
      <c r="O188" s="1400" t="s">
        <v>395</v>
      </c>
      <c r="P188" s="94" t="s">
        <v>188</v>
      </c>
      <c r="Q188" s="75" t="s">
        <v>1973</v>
      </c>
      <c r="R188" s="276">
        <v>2054215.35</v>
      </c>
      <c r="U188" s="936"/>
      <c r="V188" s="936"/>
      <c r="W188" s="936"/>
    </row>
    <row r="189" spans="1:23">
      <c r="A189" s="721">
        <v>2</v>
      </c>
      <c r="B189" s="68">
        <v>39801</v>
      </c>
      <c r="C189" s="487" t="s">
        <v>1798</v>
      </c>
      <c r="D189" s="69" t="s">
        <v>281</v>
      </c>
      <c r="E189" s="71" t="s">
        <v>282</v>
      </c>
      <c r="F189" s="70" t="s">
        <v>242</v>
      </c>
      <c r="G189" s="54">
        <v>1834000</v>
      </c>
      <c r="H189" s="71" t="s">
        <v>13</v>
      </c>
      <c r="I189" s="55">
        <v>41271</v>
      </c>
      <c r="J189" s="1069">
        <v>4</v>
      </c>
      <c r="K189" s="452">
        <v>1834000</v>
      </c>
      <c r="L189" s="61">
        <f t="shared" si="6"/>
        <v>0</v>
      </c>
      <c r="M189" s="72" t="s">
        <v>184</v>
      </c>
      <c r="N189" s="73">
        <v>41271</v>
      </c>
      <c r="O189" s="1400" t="s">
        <v>395</v>
      </c>
      <c r="P189" s="74" t="s">
        <v>188</v>
      </c>
      <c r="Q189" s="75" t="s">
        <v>1278</v>
      </c>
      <c r="R189" s="276">
        <v>92000</v>
      </c>
      <c r="U189" s="936"/>
      <c r="V189" s="936"/>
      <c r="W189" s="936"/>
    </row>
    <row r="190" spans="1:23">
      <c r="A190" s="721">
        <v>2</v>
      </c>
      <c r="B190" s="68">
        <v>39801</v>
      </c>
      <c r="C190" s="487" t="s">
        <v>1799</v>
      </c>
      <c r="D190" s="69" t="s">
        <v>283</v>
      </c>
      <c r="E190" s="52" t="s">
        <v>23</v>
      </c>
      <c r="F190" s="70" t="s">
        <v>242</v>
      </c>
      <c r="G190" s="54">
        <v>38000000</v>
      </c>
      <c r="H190" s="71" t="s">
        <v>13</v>
      </c>
      <c r="I190" s="55"/>
      <c r="J190" s="1069"/>
      <c r="K190" s="452"/>
      <c r="L190" s="61" t="str">
        <f t="shared" si="6"/>
        <v/>
      </c>
      <c r="M190" s="72"/>
      <c r="N190" s="73"/>
      <c r="O190" s="1400"/>
      <c r="P190" s="74"/>
      <c r="Q190" s="75"/>
      <c r="R190" s="276"/>
      <c r="U190" s="936"/>
      <c r="V190" s="936"/>
      <c r="W190" s="936"/>
    </row>
    <row r="191" spans="1:23">
      <c r="A191" s="721" t="s">
        <v>2086</v>
      </c>
      <c r="B191" s="68">
        <v>39801</v>
      </c>
      <c r="C191" s="487" t="s">
        <v>1800</v>
      </c>
      <c r="D191" s="69" t="s">
        <v>284</v>
      </c>
      <c r="E191" s="67" t="s">
        <v>111</v>
      </c>
      <c r="F191" s="70" t="s">
        <v>242</v>
      </c>
      <c r="G191" s="54">
        <v>36282000</v>
      </c>
      <c r="H191" s="71" t="s">
        <v>13</v>
      </c>
      <c r="I191" s="55">
        <v>41117</v>
      </c>
      <c r="J191" s="1069">
        <v>104</v>
      </c>
      <c r="K191" s="452">
        <v>32013328.370000001</v>
      </c>
      <c r="L191" s="61">
        <v>0</v>
      </c>
      <c r="M191" s="489" t="s">
        <v>184</v>
      </c>
      <c r="N191" s="73">
        <v>41117</v>
      </c>
      <c r="O191" s="1400" t="s">
        <v>395</v>
      </c>
      <c r="P191" s="94" t="s">
        <v>188</v>
      </c>
      <c r="Q191" s="75" t="s">
        <v>1973</v>
      </c>
      <c r="R191" s="276">
        <v>1725103.1199999999</v>
      </c>
      <c r="U191" s="936"/>
      <c r="V191" s="936"/>
      <c r="W191" s="936"/>
    </row>
    <row r="192" spans="1:23">
      <c r="A192" s="721">
        <v>2</v>
      </c>
      <c r="B192" s="68">
        <v>39801</v>
      </c>
      <c r="C192" s="487" t="s">
        <v>1801</v>
      </c>
      <c r="D192" s="69" t="s">
        <v>285</v>
      </c>
      <c r="E192" s="52" t="s">
        <v>31</v>
      </c>
      <c r="F192" s="70" t="s">
        <v>242</v>
      </c>
      <c r="G192" s="54">
        <v>6000000</v>
      </c>
      <c r="H192" s="71" t="s">
        <v>13</v>
      </c>
      <c r="I192" s="55"/>
      <c r="J192" s="1069"/>
      <c r="K192" s="452"/>
      <c r="L192" s="61" t="str">
        <f t="shared" si="6"/>
        <v/>
      </c>
      <c r="M192" s="72"/>
      <c r="N192" s="73"/>
      <c r="O192" s="1400"/>
      <c r="P192" s="74"/>
      <c r="Q192" s="75"/>
      <c r="R192" s="276"/>
      <c r="U192" s="936"/>
      <c r="V192" s="936"/>
      <c r="W192" s="936"/>
    </row>
    <row r="193" spans="1:23">
      <c r="A193" s="721">
        <v>2</v>
      </c>
      <c r="B193" s="68">
        <v>39801</v>
      </c>
      <c r="C193" s="487" t="s">
        <v>1802</v>
      </c>
      <c r="D193" s="69" t="s">
        <v>26</v>
      </c>
      <c r="E193" s="52" t="s">
        <v>19</v>
      </c>
      <c r="F193" s="70" t="s">
        <v>242</v>
      </c>
      <c r="G193" s="54">
        <v>10000000</v>
      </c>
      <c r="H193" s="71" t="s">
        <v>13</v>
      </c>
      <c r="I193" s="55"/>
      <c r="J193" s="1069"/>
      <c r="K193" s="452"/>
      <c r="L193" s="61" t="str">
        <f t="shared" si="6"/>
        <v/>
      </c>
      <c r="M193" s="72"/>
      <c r="N193" s="73"/>
      <c r="O193" s="1400"/>
      <c r="P193" s="74"/>
      <c r="Q193" s="75"/>
      <c r="R193" s="276"/>
      <c r="U193" s="936"/>
      <c r="V193" s="936"/>
      <c r="W193" s="936"/>
    </row>
    <row r="194" spans="1:23">
      <c r="A194" s="721" t="s">
        <v>1890</v>
      </c>
      <c r="B194" s="68">
        <v>39801</v>
      </c>
      <c r="C194" s="487" t="s">
        <v>1803</v>
      </c>
      <c r="D194" s="69" t="s">
        <v>68</v>
      </c>
      <c r="E194" s="52" t="s">
        <v>69</v>
      </c>
      <c r="F194" s="70" t="s">
        <v>242</v>
      </c>
      <c r="G194" s="54">
        <v>9294000</v>
      </c>
      <c r="H194" s="71" t="s">
        <v>13</v>
      </c>
      <c r="I194" s="55">
        <v>40808</v>
      </c>
      <c r="J194" s="1069">
        <v>50</v>
      </c>
      <c r="K194" s="452">
        <v>9294000</v>
      </c>
      <c r="L194" s="61">
        <f t="shared" si="6"/>
        <v>0</v>
      </c>
      <c r="M194" s="489" t="s">
        <v>184</v>
      </c>
      <c r="N194" s="73">
        <v>40808</v>
      </c>
      <c r="O194" s="1400" t="s">
        <v>395</v>
      </c>
      <c r="P194" s="94" t="s">
        <v>188</v>
      </c>
      <c r="Q194" s="75" t="s">
        <v>1278</v>
      </c>
      <c r="R194" s="276">
        <v>465000</v>
      </c>
      <c r="U194" s="936"/>
      <c r="V194" s="936"/>
      <c r="W194" s="936"/>
    </row>
    <row r="195" spans="1:23">
      <c r="A195" s="721"/>
      <c r="B195" s="79">
        <v>39805</v>
      </c>
      <c r="C195" s="359" t="s">
        <v>1804</v>
      </c>
      <c r="D195" s="360" t="s">
        <v>286</v>
      </c>
      <c r="E195" s="52" t="s">
        <v>43</v>
      </c>
      <c r="F195" s="353" t="s">
        <v>287</v>
      </c>
      <c r="G195" s="54">
        <v>80000000</v>
      </c>
      <c r="H195" s="83" t="s">
        <v>13</v>
      </c>
      <c r="I195" s="55">
        <v>40233</v>
      </c>
      <c r="J195" s="1070">
        <v>5</v>
      </c>
      <c r="K195" s="452">
        <v>80000000</v>
      </c>
      <c r="L195" s="61">
        <f t="shared" si="6"/>
        <v>0</v>
      </c>
      <c r="M195" s="72" t="s">
        <v>1018</v>
      </c>
      <c r="N195" s="315">
        <v>40331</v>
      </c>
      <c r="O195" s="1400" t="s">
        <v>1018</v>
      </c>
      <c r="P195" s="316">
        <v>9</v>
      </c>
      <c r="Q195" s="75" t="s">
        <v>1279</v>
      </c>
      <c r="R195" s="276">
        <v>2966288.32</v>
      </c>
      <c r="U195" s="936"/>
      <c r="V195" s="936"/>
      <c r="W195" s="936"/>
    </row>
    <row r="196" spans="1:23" s="100" customFormat="1" ht="34.5" customHeight="1">
      <c r="A196" s="1418"/>
      <c r="B196" s="1420">
        <v>39805</v>
      </c>
      <c r="C196" s="1654" t="s">
        <v>1805</v>
      </c>
      <c r="D196" s="1656" t="s">
        <v>66</v>
      </c>
      <c r="E196" s="1435" t="s">
        <v>19</v>
      </c>
      <c r="F196" s="1454" t="s">
        <v>287</v>
      </c>
      <c r="G196" s="1568">
        <v>23864000</v>
      </c>
      <c r="H196" s="1520" t="s">
        <v>13</v>
      </c>
      <c r="I196" s="55">
        <v>40597</v>
      </c>
      <c r="J196" s="1070">
        <v>4</v>
      </c>
      <c r="K196" s="452">
        <v>15000000</v>
      </c>
      <c r="L196" s="61">
        <f t="shared" si="6"/>
        <v>8864000</v>
      </c>
      <c r="M196" s="72" t="s">
        <v>190</v>
      </c>
      <c r="N196" s="1490">
        <v>40653</v>
      </c>
      <c r="O196" s="1477" t="s">
        <v>1018</v>
      </c>
      <c r="P196" s="1499"/>
      <c r="Q196" s="1452" t="s">
        <v>1278</v>
      </c>
      <c r="R196" s="1501">
        <v>1395000</v>
      </c>
      <c r="U196" s="936"/>
      <c r="V196" s="936"/>
      <c r="W196" s="936"/>
    </row>
    <row r="197" spans="1:23" s="100" customFormat="1">
      <c r="A197" s="1419"/>
      <c r="B197" s="1421"/>
      <c r="C197" s="1655"/>
      <c r="D197" s="1657"/>
      <c r="E197" s="1437"/>
      <c r="F197" s="1455"/>
      <c r="G197" s="1569"/>
      <c r="H197" s="1521"/>
      <c r="I197" s="55">
        <v>40618</v>
      </c>
      <c r="J197" s="1070">
        <v>4</v>
      </c>
      <c r="K197" s="452">
        <f>L196</f>
        <v>8864000</v>
      </c>
      <c r="L197" s="61">
        <v>0</v>
      </c>
      <c r="M197" s="72" t="s">
        <v>1018</v>
      </c>
      <c r="N197" s="1492"/>
      <c r="O197" s="1478"/>
      <c r="P197" s="1500"/>
      <c r="Q197" s="1453"/>
      <c r="R197" s="1502"/>
      <c r="U197" s="936"/>
      <c r="V197" s="936"/>
      <c r="W197" s="936"/>
    </row>
    <row r="198" spans="1:23" ht="28.5" customHeight="1">
      <c r="A198" s="1418"/>
      <c r="B198" s="1420">
        <v>39805</v>
      </c>
      <c r="C198" s="1654" t="s">
        <v>1806</v>
      </c>
      <c r="D198" s="1656" t="s">
        <v>288</v>
      </c>
      <c r="E198" s="1435" t="s">
        <v>35</v>
      </c>
      <c r="F198" s="1454" t="s">
        <v>287</v>
      </c>
      <c r="G198" s="1568">
        <v>216000000</v>
      </c>
      <c r="H198" s="1520" t="s">
        <v>13</v>
      </c>
      <c r="I198" s="55">
        <v>40735</v>
      </c>
      <c r="J198" s="1070">
        <v>4</v>
      </c>
      <c r="K198" s="452">
        <v>40000000</v>
      </c>
      <c r="L198" s="61">
        <f t="shared" si="6"/>
        <v>176000000</v>
      </c>
      <c r="M198" s="72" t="s">
        <v>190</v>
      </c>
      <c r="N198" s="315"/>
      <c r="O198" s="1400"/>
      <c r="P198" s="316"/>
      <c r="Q198" s="75"/>
      <c r="R198" s="276"/>
      <c r="U198" s="936"/>
      <c r="V198" s="936"/>
      <c r="W198" s="936"/>
    </row>
    <row r="199" spans="1:23" ht="28.5" customHeight="1">
      <c r="A199" s="1427"/>
      <c r="B199" s="1428"/>
      <c r="C199" s="1685"/>
      <c r="D199" s="1663"/>
      <c r="E199" s="1436"/>
      <c r="F199" s="1579"/>
      <c r="G199" s="1578"/>
      <c r="H199" s="1543"/>
      <c r="I199" s="55">
        <v>41214</v>
      </c>
      <c r="J199" s="1070">
        <v>4</v>
      </c>
      <c r="K199" s="452">
        <v>45000000</v>
      </c>
      <c r="L199" s="61">
        <f>L198-K199</f>
        <v>131000000</v>
      </c>
      <c r="M199" s="72" t="s">
        <v>190</v>
      </c>
      <c r="N199" s="315"/>
      <c r="O199" s="1400"/>
      <c r="P199" s="316"/>
      <c r="Q199" s="75"/>
      <c r="R199" s="276"/>
      <c r="U199" s="936"/>
      <c r="V199" s="936"/>
      <c r="W199" s="936"/>
    </row>
    <row r="200" spans="1:23">
      <c r="A200" s="1419"/>
      <c r="B200" s="1421"/>
      <c r="C200" s="1655"/>
      <c r="D200" s="1657"/>
      <c r="E200" s="1437"/>
      <c r="F200" s="1455"/>
      <c r="G200" s="1569"/>
      <c r="H200" s="1521"/>
      <c r="I200" s="55">
        <v>41241</v>
      </c>
      <c r="J200" s="1070">
        <v>4</v>
      </c>
      <c r="K200" s="452">
        <v>131000000</v>
      </c>
      <c r="L200" s="61">
        <f>L199-K200</f>
        <v>0</v>
      </c>
      <c r="M200" s="72" t="s">
        <v>1018</v>
      </c>
      <c r="N200" s="315"/>
      <c r="O200" s="1400"/>
      <c r="P200" s="316"/>
      <c r="Q200" s="75"/>
      <c r="R200" s="276"/>
      <c r="U200" s="936"/>
      <c r="V200" s="936"/>
      <c r="W200" s="936"/>
    </row>
    <row r="201" spans="1:23">
      <c r="A201" s="721">
        <v>178</v>
      </c>
      <c r="B201" s="79">
        <v>39805</v>
      </c>
      <c r="C201" s="359" t="s">
        <v>1807</v>
      </c>
      <c r="D201" s="360" t="s">
        <v>27</v>
      </c>
      <c r="E201" s="52" t="s">
        <v>28</v>
      </c>
      <c r="F201" s="353" t="s">
        <v>287</v>
      </c>
      <c r="G201" s="54">
        <v>7400000</v>
      </c>
      <c r="H201" s="83" t="s">
        <v>13</v>
      </c>
      <c r="I201" s="55">
        <v>41325</v>
      </c>
      <c r="J201" s="1070">
        <v>178</v>
      </c>
      <c r="K201" s="452">
        <v>3700000</v>
      </c>
      <c r="L201" s="61">
        <v>0</v>
      </c>
      <c r="M201" s="72" t="s">
        <v>334</v>
      </c>
      <c r="N201" s="315" t="s">
        <v>334</v>
      </c>
      <c r="O201" s="1400" t="s">
        <v>334</v>
      </c>
      <c r="P201" s="316"/>
      <c r="Q201" s="75"/>
      <c r="R201" s="276" t="s">
        <v>334</v>
      </c>
      <c r="U201" s="936"/>
      <c r="V201" s="936"/>
      <c r="W201" s="936"/>
    </row>
    <row r="202" spans="1:23" ht="28.5">
      <c r="A202" s="1418">
        <v>119</v>
      </c>
      <c r="B202" s="1420">
        <v>39805</v>
      </c>
      <c r="C202" s="1654" t="s">
        <v>1808</v>
      </c>
      <c r="D202" s="1656" t="s">
        <v>289</v>
      </c>
      <c r="E202" s="1435" t="s">
        <v>15</v>
      </c>
      <c r="F202" s="1454" t="s">
        <v>287</v>
      </c>
      <c r="G202" s="1568">
        <v>600000000</v>
      </c>
      <c r="H202" s="1520" t="s">
        <v>13</v>
      </c>
      <c r="I202" s="55">
        <v>40681</v>
      </c>
      <c r="J202" s="1070">
        <v>4</v>
      </c>
      <c r="K202" s="452">
        <v>370000000</v>
      </c>
      <c r="L202" s="61">
        <f t="shared" si="6"/>
        <v>230000000</v>
      </c>
      <c r="M202" s="72" t="s">
        <v>190</v>
      </c>
      <c r="N202" s="1490">
        <v>41260</v>
      </c>
      <c r="O202" s="1477" t="s">
        <v>1018</v>
      </c>
      <c r="P202" s="1499"/>
      <c r="Q202" s="1452" t="s">
        <v>1973</v>
      </c>
      <c r="R202" s="1501">
        <v>31838761.34</v>
      </c>
      <c r="U202" s="936"/>
      <c r="V202" s="936"/>
      <c r="W202" s="936"/>
    </row>
    <row r="203" spans="1:23">
      <c r="A203" s="1419"/>
      <c r="B203" s="1421"/>
      <c r="C203" s="1655"/>
      <c r="D203" s="1657"/>
      <c r="E203" s="1437"/>
      <c r="F203" s="1455"/>
      <c r="G203" s="1569"/>
      <c r="H203" s="1521"/>
      <c r="I203" s="55">
        <v>41138</v>
      </c>
      <c r="J203" s="1070">
        <v>119</v>
      </c>
      <c r="K203" s="452">
        <v>230000000</v>
      </c>
      <c r="L203" s="61">
        <f>L202-K203</f>
        <v>0</v>
      </c>
      <c r="M203" s="72" t="s">
        <v>1018</v>
      </c>
      <c r="N203" s="1492"/>
      <c r="O203" s="1478"/>
      <c r="P203" s="1500"/>
      <c r="Q203" s="1453"/>
      <c r="R203" s="1502"/>
      <c r="U203" s="936"/>
      <c r="V203" s="936"/>
      <c r="W203" s="936"/>
    </row>
    <row r="204" spans="1:23">
      <c r="A204" s="721">
        <v>49</v>
      </c>
      <c r="B204" s="79">
        <v>39805</v>
      </c>
      <c r="C204" s="359" t="s">
        <v>1809</v>
      </c>
      <c r="D204" s="360" t="s">
        <v>290</v>
      </c>
      <c r="E204" s="311" t="s">
        <v>131</v>
      </c>
      <c r="F204" s="353" t="s">
        <v>287</v>
      </c>
      <c r="G204" s="54">
        <v>7500000</v>
      </c>
      <c r="H204" s="83" t="s">
        <v>13</v>
      </c>
      <c r="I204" s="55">
        <v>40773</v>
      </c>
      <c r="J204" s="1070">
        <v>49</v>
      </c>
      <c r="K204" s="452">
        <v>7500000</v>
      </c>
      <c r="L204" s="61">
        <f t="shared" si="6"/>
        <v>0</v>
      </c>
      <c r="M204" s="72" t="s">
        <v>1018</v>
      </c>
      <c r="N204" s="315">
        <v>40884</v>
      </c>
      <c r="O204" s="1400" t="s">
        <v>1018</v>
      </c>
      <c r="P204" s="316"/>
      <c r="Q204" s="75" t="s">
        <v>1278</v>
      </c>
      <c r="R204" s="276">
        <v>51113</v>
      </c>
      <c r="U204" s="936"/>
      <c r="V204" s="936"/>
      <c r="W204" s="936"/>
    </row>
    <row r="205" spans="1:23">
      <c r="A205" s="721"/>
      <c r="B205" s="79">
        <v>39805</v>
      </c>
      <c r="C205" s="359" t="s">
        <v>1810</v>
      </c>
      <c r="D205" s="360" t="s">
        <v>291</v>
      </c>
      <c r="E205" s="52" t="s">
        <v>43</v>
      </c>
      <c r="F205" s="353" t="s">
        <v>287</v>
      </c>
      <c r="G205" s="54">
        <v>100000000</v>
      </c>
      <c r="H205" s="83" t="s">
        <v>13</v>
      </c>
      <c r="I205" s="55">
        <v>41024</v>
      </c>
      <c r="J205" s="1070">
        <v>4</v>
      </c>
      <c r="K205" s="452">
        <v>100000000</v>
      </c>
      <c r="L205" s="61">
        <f t="shared" si="6"/>
        <v>0</v>
      </c>
      <c r="M205" s="72" t="s">
        <v>1018</v>
      </c>
      <c r="N205" s="315">
        <v>41031</v>
      </c>
      <c r="O205" s="1400" t="s">
        <v>1018</v>
      </c>
      <c r="P205" s="316"/>
      <c r="Q205" s="75" t="s">
        <v>1278</v>
      </c>
      <c r="R205" s="276">
        <v>2842400</v>
      </c>
      <c r="U205" s="936"/>
      <c r="V205" s="936"/>
      <c r="W205" s="936"/>
    </row>
    <row r="206" spans="1:23" ht="28.5">
      <c r="A206" s="721" t="s">
        <v>1914</v>
      </c>
      <c r="B206" s="79">
        <v>39805</v>
      </c>
      <c r="C206" s="359" t="s">
        <v>1811</v>
      </c>
      <c r="D206" s="360" t="s">
        <v>292</v>
      </c>
      <c r="E206" s="52" t="s">
        <v>41</v>
      </c>
      <c r="F206" s="353" t="s">
        <v>2194</v>
      </c>
      <c r="G206" s="54">
        <v>72278000</v>
      </c>
      <c r="H206" s="83" t="s">
        <v>13</v>
      </c>
      <c r="I206" s="55">
        <v>40793</v>
      </c>
      <c r="J206" s="1070">
        <v>59</v>
      </c>
      <c r="K206" s="452">
        <v>68700000</v>
      </c>
      <c r="L206" s="61">
        <v>0</v>
      </c>
      <c r="M206" s="72" t="s">
        <v>334</v>
      </c>
      <c r="N206" s="315" t="s">
        <v>334</v>
      </c>
      <c r="O206" s="1400" t="s">
        <v>334</v>
      </c>
      <c r="P206" s="316">
        <v>59</v>
      </c>
      <c r="Q206" s="75" t="s">
        <v>1221</v>
      </c>
      <c r="R206" s="276" t="s">
        <v>334</v>
      </c>
      <c r="U206" s="936"/>
      <c r="V206" s="936"/>
      <c r="W206" s="936"/>
    </row>
    <row r="207" spans="1:23">
      <c r="A207" s="721"/>
      <c r="B207" s="79">
        <v>39805</v>
      </c>
      <c r="C207" s="359" t="s">
        <v>1812</v>
      </c>
      <c r="D207" s="360" t="s">
        <v>293</v>
      </c>
      <c r="E207" s="52" t="s">
        <v>31</v>
      </c>
      <c r="F207" s="353" t="s">
        <v>287</v>
      </c>
      <c r="G207" s="54">
        <v>11560000</v>
      </c>
      <c r="H207" s="83" t="s">
        <v>13</v>
      </c>
      <c r="I207" s="55"/>
      <c r="J207" s="1070"/>
      <c r="K207" s="452"/>
      <c r="L207" s="61" t="str">
        <f t="shared" si="6"/>
        <v/>
      </c>
      <c r="M207" s="72"/>
      <c r="N207" s="315"/>
      <c r="O207" s="1400"/>
      <c r="P207" s="316"/>
      <c r="Q207" s="75"/>
      <c r="R207" s="276"/>
      <c r="U207" s="936"/>
      <c r="V207" s="936"/>
      <c r="W207" s="936"/>
    </row>
    <row r="208" spans="1:23" s="100" customFormat="1" ht="28.5" customHeight="1">
      <c r="A208" s="1418"/>
      <c r="B208" s="1420">
        <v>39805</v>
      </c>
      <c r="C208" s="1654" t="s">
        <v>1813</v>
      </c>
      <c r="D208" s="1656" t="s">
        <v>294</v>
      </c>
      <c r="E208" s="1435" t="s">
        <v>15</v>
      </c>
      <c r="F208" s="1454" t="s">
        <v>287</v>
      </c>
      <c r="G208" s="1568">
        <v>37515000</v>
      </c>
      <c r="H208" s="1520" t="s">
        <v>13</v>
      </c>
      <c r="I208" s="55">
        <v>40597</v>
      </c>
      <c r="J208" s="1070">
        <v>4</v>
      </c>
      <c r="K208" s="452">
        <v>12505000</v>
      </c>
      <c r="L208" s="61">
        <f t="shared" si="6"/>
        <v>25010000</v>
      </c>
      <c r="M208" s="72" t="s">
        <v>190</v>
      </c>
      <c r="N208" s="1490">
        <v>40674</v>
      </c>
      <c r="O208" s="1477" t="s">
        <v>1018</v>
      </c>
      <c r="P208" s="1499"/>
      <c r="Q208" s="1452" t="s">
        <v>1278</v>
      </c>
      <c r="R208" s="1501">
        <v>2079962.5</v>
      </c>
      <c r="U208" s="936"/>
      <c r="V208" s="936"/>
      <c r="W208" s="936"/>
    </row>
    <row r="209" spans="1:23" s="100" customFormat="1" ht="28.5" customHeight="1">
      <c r="A209" s="1419"/>
      <c r="B209" s="1421"/>
      <c r="C209" s="1655"/>
      <c r="D209" s="1657"/>
      <c r="E209" s="1437"/>
      <c r="F209" s="1455"/>
      <c r="G209" s="1569"/>
      <c r="H209" s="1521"/>
      <c r="I209" s="55">
        <v>40632</v>
      </c>
      <c r="J209" s="1070">
        <v>4</v>
      </c>
      <c r="K209" s="452">
        <v>25010000</v>
      </c>
      <c r="L209" s="61">
        <f>L208-K209</f>
        <v>0</v>
      </c>
      <c r="M209" s="72" t="s">
        <v>1018</v>
      </c>
      <c r="N209" s="1492"/>
      <c r="O209" s="1478"/>
      <c r="P209" s="1500"/>
      <c r="Q209" s="1453"/>
      <c r="R209" s="1502"/>
      <c r="U209" s="936"/>
      <c r="V209" s="936"/>
      <c r="W209" s="936"/>
    </row>
    <row r="210" spans="1:23">
      <c r="A210" s="721"/>
      <c r="B210" s="79">
        <v>39805</v>
      </c>
      <c r="C210" s="359" t="s">
        <v>1814</v>
      </c>
      <c r="D210" s="360" t="s">
        <v>295</v>
      </c>
      <c r="E210" s="311" t="s">
        <v>131</v>
      </c>
      <c r="F210" s="353" t="s">
        <v>287</v>
      </c>
      <c r="G210" s="54">
        <v>376500000</v>
      </c>
      <c r="H210" s="83" t="s">
        <v>13</v>
      </c>
      <c r="I210" s="55">
        <v>40373</v>
      </c>
      <c r="J210" s="1070">
        <v>4</v>
      </c>
      <c r="K210" s="452">
        <v>376500000</v>
      </c>
      <c r="L210" s="61">
        <f t="shared" si="6"/>
        <v>0</v>
      </c>
      <c r="M210" s="72" t="s">
        <v>1018</v>
      </c>
      <c r="N210" s="315">
        <v>40429</v>
      </c>
      <c r="O210" s="1400" t="s">
        <v>1018</v>
      </c>
      <c r="P210" s="316"/>
      <c r="Q210" s="75" t="s">
        <v>1278</v>
      </c>
      <c r="R210" s="276">
        <v>10800000</v>
      </c>
      <c r="U210" s="936"/>
      <c r="V210" s="936"/>
      <c r="W210" s="936"/>
    </row>
    <row r="211" spans="1:23" s="100" customFormat="1" ht="28.5">
      <c r="A211" s="721" t="s">
        <v>1465</v>
      </c>
      <c r="B211" s="79">
        <v>39805</v>
      </c>
      <c r="C211" s="359" t="s">
        <v>1462</v>
      </c>
      <c r="D211" s="360" t="s">
        <v>296</v>
      </c>
      <c r="E211" s="52" t="s">
        <v>37</v>
      </c>
      <c r="F211" s="353" t="s">
        <v>287</v>
      </c>
      <c r="G211" s="54">
        <v>10300000</v>
      </c>
      <c r="H211" s="83" t="s">
        <v>13</v>
      </c>
      <c r="I211" s="55">
        <v>40424</v>
      </c>
      <c r="J211" s="1070">
        <v>4</v>
      </c>
      <c r="K211" s="452">
        <v>10300000</v>
      </c>
      <c r="L211" s="61">
        <f t="shared" si="6"/>
        <v>0</v>
      </c>
      <c r="M211" s="72" t="s">
        <v>1018</v>
      </c>
      <c r="N211" s="315"/>
      <c r="O211" s="1400"/>
      <c r="P211" s="316"/>
      <c r="Q211" s="75"/>
      <c r="R211" s="276"/>
      <c r="U211" s="936"/>
      <c r="V211" s="936"/>
      <c r="W211" s="936"/>
    </row>
    <row r="212" spans="1:23">
      <c r="A212" s="721">
        <v>50</v>
      </c>
      <c r="B212" s="79">
        <v>39805</v>
      </c>
      <c r="C212" s="851" t="s">
        <v>1815</v>
      </c>
      <c r="D212" s="360" t="s">
        <v>297</v>
      </c>
      <c r="E212" s="311" t="s">
        <v>125</v>
      </c>
      <c r="F212" s="353" t="s">
        <v>287</v>
      </c>
      <c r="G212" s="54">
        <v>32382000</v>
      </c>
      <c r="H212" s="83" t="s">
        <v>13</v>
      </c>
      <c r="I212" s="55">
        <v>40780</v>
      </c>
      <c r="J212" s="1070">
        <v>50</v>
      </c>
      <c r="K212" s="452">
        <v>32382000</v>
      </c>
      <c r="L212" s="61">
        <f t="shared" si="6"/>
        <v>0</v>
      </c>
      <c r="M212" s="72" t="s">
        <v>1018</v>
      </c>
      <c r="N212" s="315">
        <v>40814</v>
      </c>
      <c r="O212" s="1400" t="s">
        <v>1018</v>
      </c>
      <c r="P212" s="316"/>
      <c r="Q212" s="75" t="s">
        <v>1278</v>
      </c>
      <c r="R212" s="276">
        <v>900194</v>
      </c>
      <c r="U212" s="936"/>
      <c r="V212" s="936"/>
      <c r="W212" s="936"/>
    </row>
    <row r="213" spans="1:23">
      <c r="A213" s="721"/>
      <c r="B213" s="79">
        <v>39805</v>
      </c>
      <c r="C213" s="359" t="s">
        <v>1816</v>
      </c>
      <c r="D213" s="360" t="s">
        <v>30</v>
      </c>
      <c r="E213" s="52" t="s">
        <v>31</v>
      </c>
      <c r="F213" s="353" t="s">
        <v>287</v>
      </c>
      <c r="G213" s="54">
        <v>10800000</v>
      </c>
      <c r="H213" s="83" t="s">
        <v>13</v>
      </c>
      <c r="I213" s="55">
        <v>40569</v>
      </c>
      <c r="J213" s="1070">
        <v>4</v>
      </c>
      <c r="K213" s="452">
        <v>10800000</v>
      </c>
      <c r="L213" s="61">
        <f t="shared" si="6"/>
        <v>0</v>
      </c>
      <c r="M213" s="72" t="s">
        <v>1018</v>
      </c>
      <c r="N213" s="315"/>
      <c r="O213" s="1400"/>
      <c r="P213" s="316"/>
      <c r="Q213" s="75"/>
      <c r="R213" s="276"/>
      <c r="U213" s="936"/>
      <c r="V213" s="936"/>
      <c r="W213" s="936"/>
    </row>
    <row r="214" spans="1:23">
      <c r="A214" s="721">
        <v>204</v>
      </c>
      <c r="B214" s="79">
        <v>39805</v>
      </c>
      <c r="C214" s="359" t="s">
        <v>1817</v>
      </c>
      <c r="D214" s="360" t="s">
        <v>298</v>
      </c>
      <c r="E214" s="52" t="s">
        <v>52</v>
      </c>
      <c r="F214" s="353" t="s">
        <v>287</v>
      </c>
      <c r="G214" s="54">
        <v>26000000</v>
      </c>
      <c r="H214" s="83" t="s">
        <v>13</v>
      </c>
      <c r="I214" s="55">
        <v>41313</v>
      </c>
      <c r="J214" s="1070">
        <v>204</v>
      </c>
      <c r="K214" s="452">
        <v>18571410</v>
      </c>
      <c r="L214" s="61">
        <f t="shared" si="6"/>
        <v>7428590</v>
      </c>
      <c r="M214" s="72" t="s">
        <v>1018</v>
      </c>
      <c r="N214" s="315"/>
      <c r="O214" s="1400"/>
      <c r="P214" s="316"/>
      <c r="Q214" s="75"/>
      <c r="R214" s="276"/>
      <c r="U214" s="936"/>
      <c r="V214" s="936"/>
      <c r="W214" s="936"/>
    </row>
    <row r="215" spans="1:23" ht="28.5">
      <c r="A215" s="721" t="s">
        <v>1644</v>
      </c>
      <c r="B215" s="79">
        <v>39805</v>
      </c>
      <c r="C215" s="359" t="s">
        <v>1818</v>
      </c>
      <c r="D215" s="360" t="s">
        <v>299</v>
      </c>
      <c r="E215" s="52" t="s">
        <v>58</v>
      </c>
      <c r="F215" s="353" t="s">
        <v>287</v>
      </c>
      <c r="G215" s="54">
        <v>10685000</v>
      </c>
      <c r="H215" s="83" t="s">
        <v>13</v>
      </c>
      <c r="I215" s="55">
        <v>40694</v>
      </c>
      <c r="J215" s="1070">
        <v>39</v>
      </c>
      <c r="K215" s="452">
        <v>7754267.4800000004</v>
      </c>
      <c r="L215" s="61">
        <v>0</v>
      </c>
      <c r="M215" s="72" t="s">
        <v>334</v>
      </c>
      <c r="N215" s="315" t="s">
        <v>334</v>
      </c>
      <c r="O215" s="1400" t="s">
        <v>334</v>
      </c>
      <c r="P215" s="316"/>
      <c r="Q215" s="75" t="s">
        <v>1221</v>
      </c>
      <c r="R215" s="276" t="s">
        <v>334</v>
      </c>
      <c r="U215" s="936"/>
      <c r="V215" s="936"/>
      <c r="W215" s="936"/>
    </row>
    <row r="216" spans="1:23">
      <c r="A216" s="721"/>
      <c r="B216" s="79">
        <v>39805</v>
      </c>
      <c r="C216" s="359" t="s">
        <v>1819</v>
      </c>
      <c r="D216" s="360" t="s">
        <v>14</v>
      </c>
      <c r="E216" s="52" t="s">
        <v>15</v>
      </c>
      <c r="F216" s="353" t="s">
        <v>287</v>
      </c>
      <c r="G216" s="54">
        <v>42000000</v>
      </c>
      <c r="H216" s="83" t="s">
        <v>13</v>
      </c>
      <c r="I216" s="55">
        <v>40660</v>
      </c>
      <c r="J216" s="1070">
        <v>4</v>
      </c>
      <c r="K216" s="452">
        <v>42000000</v>
      </c>
      <c r="L216" s="61">
        <f t="shared" ref="L216:L248" si="7">IF($K216&lt;&gt;0,$G216-$K216,"")</f>
        <v>0</v>
      </c>
      <c r="M216" s="72" t="s">
        <v>1018</v>
      </c>
      <c r="N216" s="315">
        <v>40681</v>
      </c>
      <c r="O216" s="1400" t="s">
        <v>1018</v>
      </c>
      <c r="P216" s="316"/>
      <c r="Q216" s="75" t="s">
        <v>1278</v>
      </c>
      <c r="R216" s="276">
        <v>945775</v>
      </c>
      <c r="U216" s="936"/>
      <c r="V216" s="936"/>
      <c r="W216" s="936"/>
    </row>
    <row r="217" spans="1:23">
      <c r="A217" s="721"/>
      <c r="B217" s="79">
        <v>39805</v>
      </c>
      <c r="C217" s="359" t="s">
        <v>1820</v>
      </c>
      <c r="D217" s="360" t="s">
        <v>14</v>
      </c>
      <c r="E217" s="52" t="s">
        <v>15</v>
      </c>
      <c r="F217" s="353" t="s">
        <v>287</v>
      </c>
      <c r="G217" s="54">
        <v>25000000</v>
      </c>
      <c r="H217" s="83" t="s">
        <v>13</v>
      </c>
      <c r="I217" s="55"/>
      <c r="J217" s="1070"/>
      <c r="K217" s="452"/>
      <c r="L217" s="61" t="str">
        <f t="shared" si="7"/>
        <v/>
      </c>
      <c r="M217" s="72"/>
      <c r="N217" s="315"/>
      <c r="O217" s="1400"/>
      <c r="P217" s="316"/>
      <c r="Q217" s="75"/>
      <c r="R217" s="276"/>
      <c r="U217" s="936"/>
      <c r="V217" s="936"/>
      <c r="W217" s="936"/>
    </row>
    <row r="218" spans="1:23" ht="28.5">
      <c r="A218" s="721" t="s">
        <v>2065</v>
      </c>
      <c r="B218" s="79">
        <v>39805</v>
      </c>
      <c r="C218" s="359" t="s">
        <v>1821</v>
      </c>
      <c r="D218" s="360" t="s">
        <v>300</v>
      </c>
      <c r="E218" s="52" t="s">
        <v>12</v>
      </c>
      <c r="F218" s="353" t="s">
        <v>287</v>
      </c>
      <c r="G218" s="54">
        <v>25054000</v>
      </c>
      <c r="H218" s="83" t="s">
        <v>13</v>
      </c>
      <c r="I218" s="55">
        <v>41087</v>
      </c>
      <c r="J218" s="1070">
        <v>93</v>
      </c>
      <c r="K218" s="452">
        <v>23033635.420000002</v>
      </c>
      <c r="L218" s="61">
        <v>0</v>
      </c>
      <c r="M218" s="72" t="s">
        <v>1018</v>
      </c>
      <c r="N218" s="315">
        <v>41129</v>
      </c>
      <c r="O218" s="1400" t="s">
        <v>1018</v>
      </c>
      <c r="P218" s="316"/>
      <c r="Q218" s="75" t="s">
        <v>1278</v>
      </c>
      <c r="R218" s="276">
        <v>425000</v>
      </c>
      <c r="U218" s="936"/>
      <c r="V218" s="936"/>
      <c r="W218" s="936"/>
    </row>
    <row r="219" spans="1:23" ht="28.5">
      <c r="A219" s="721" t="s">
        <v>1982</v>
      </c>
      <c r="B219" s="79">
        <v>39805</v>
      </c>
      <c r="C219" s="360" t="s">
        <v>1986</v>
      </c>
      <c r="D219" s="360" t="s">
        <v>367</v>
      </c>
      <c r="E219" s="311" t="s">
        <v>131</v>
      </c>
      <c r="F219" s="353" t="s">
        <v>287</v>
      </c>
      <c r="G219" s="54">
        <v>31762000</v>
      </c>
      <c r="H219" s="83" t="s">
        <v>13</v>
      </c>
      <c r="I219" s="55">
        <v>40911</v>
      </c>
      <c r="J219" s="1070">
        <v>67</v>
      </c>
      <c r="K219" s="452">
        <v>31762000</v>
      </c>
      <c r="L219" s="61">
        <f t="shared" si="7"/>
        <v>0</v>
      </c>
      <c r="M219" s="72" t="s">
        <v>1018</v>
      </c>
      <c r="N219" s="315"/>
      <c r="O219" s="1400"/>
      <c r="P219" s="316"/>
      <c r="Q219" s="75"/>
      <c r="R219" s="276"/>
      <c r="U219" s="936"/>
      <c r="V219" s="936"/>
      <c r="W219" s="936"/>
    </row>
    <row r="220" spans="1:23">
      <c r="A220" s="721">
        <v>154</v>
      </c>
      <c r="B220" s="79">
        <v>39805</v>
      </c>
      <c r="C220" s="359" t="s">
        <v>1822</v>
      </c>
      <c r="D220" s="360" t="s">
        <v>301</v>
      </c>
      <c r="E220" s="52" t="s">
        <v>28</v>
      </c>
      <c r="F220" s="353" t="s">
        <v>287</v>
      </c>
      <c r="G220" s="54">
        <v>16641000</v>
      </c>
      <c r="H220" s="83" t="s">
        <v>13</v>
      </c>
      <c r="I220" s="55">
        <v>41226</v>
      </c>
      <c r="J220" s="1070">
        <v>154</v>
      </c>
      <c r="K220" s="452">
        <v>14209333.880000001</v>
      </c>
      <c r="L220" s="61">
        <v>0</v>
      </c>
      <c r="M220" s="72" t="s">
        <v>1018</v>
      </c>
      <c r="N220" s="315"/>
      <c r="O220" s="1400"/>
      <c r="P220" s="316"/>
      <c r="Q220" s="75"/>
      <c r="R220" s="276"/>
      <c r="U220" s="936"/>
      <c r="V220" s="936"/>
      <c r="W220" s="936"/>
    </row>
    <row r="221" spans="1:23">
      <c r="A221" s="721"/>
      <c r="B221" s="79">
        <v>39805</v>
      </c>
      <c r="C221" s="359" t="s">
        <v>1823</v>
      </c>
      <c r="D221" s="360" t="s">
        <v>302</v>
      </c>
      <c r="E221" s="52" t="s">
        <v>46</v>
      </c>
      <c r="F221" s="353" t="s">
        <v>287</v>
      </c>
      <c r="G221" s="54">
        <v>12000000</v>
      </c>
      <c r="H221" s="83" t="s">
        <v>13</v>
      </c>
      <c r="I221" s="55">
        <v>40478</v>
      </c>
      <c r="J221" s="1070">
        <v>4</v>
      </c>
      <c r="K221" s="452">
        <v>12000000</v>
      </c>
      <c r="L221" s="61">
        <f t="shared" si="7"/>
        <v>0</v>
      </c>
      <c r="M221" s="72" t="s">
        <v>1018</v>
      </c>
      <c r="N221" s="315">
        <v>40865</v>
      </c>
      <c r="O221" s="1400" t="s">
        <v>1018</v>
      </c>
      <c r="P221" s="316"/>
      <c r="Q221" s="75" t="s">
        <v>1973</v>
      </c>
      <c r="R221" s="276">
        <v>326576</v>
      </c>
      <c r="U221" s="936"/>
      <c r="V221" s="936"/>
      <c r="W221" s="936"/>
    </row>
    <row r="222" spans="1:23">
      <c r="A222" s="721"/>
      <c r="B222" s="79">
        <v>39805</v>
      </c>
      <c r="C222" s="359" t="s">
        <v>1824</v>
      </c>
      <c r="D222" s="360" t="s">
        <v>303</v>
      </c>
      <c r="E222" s="52" t="s">
        <v>46</v>
      </c>
      <c r="F222" s="353" t="s">
        <v>287</v>
      </c>
      <c r="G222" s="54">
        <v>11300000</v>
      </c>
      <c r="H222" s="83" t="s">
        <v>13</v>
      </c>
      <c r="I222" s="55">
        <v>40506</v>
      </c>
      <c r="J222" s="1070">
        <v>4</v>
      </c>
      <c r="K222" s="452">
        <v>11300000</v>
      </c>
      <c r="L222" s="61">
        <f t="shared" si="7"/>
        <v>0</v>
      </c>
      <c r="M222" s="489" t="s">
        <v>1018</v>
      </c>
      <c r="N222" s="1405">
        <v>40513</v>
      </c>
      <c r="O222" s="1400" t="s">
        <v>1018</v>
      </c>
      <c r="P222" s="94"/>
      <c r="Q222" s="75" t="s">
        <v>1278</v>
      </c>
      <c r="R222" s="276">
        <v>319658.99</v>
      </c>
      <c r="U222" s="936"/>
      <c r="V222" s="936"/>
      <c r="W222" s="936"/>
    </row>
    <row r="223" spans="1:23">
      <c r="A223" s="721" t="s">
        <v>2189</v>
      </c>
      <c r="B223" s="79">
        <v>39805</v>
      </c>
      <c r="C223" s="359" t="s">
        <v>1825</v>
      </c>
      <c r="D223" s="360" t="s">
        <v>305</v>
      </c>
      <c r="E223" s="52" t="s">
        <v>23</v>
      </c>
      <c r="F223" s="353" t="s">
        <v>242</v>
      </c>
      <c r="G223" s="54">
        <v>6855000</v>
      </c>
      <c r="H223" s="83" t="s">
        <v>13</v>
      </c>
      <c r="I223" s="55">
        <v>41222</v>
      </c>
      <c r="J223" s="1070">
        <v>155</v>
      </c>
      <c r="K223" s="452">
        <v>6398943.71</v>
      </c>
      <c r="L223" s="61">
        <v>0</v>
      </c>
      <c r="M223" s="72" t="s">
        <v>184</v>
      </c>
      <c r="N223" s="315">
        <v>41222</v>
      </c>
      <c r="O223" s="1400" t="s">
        <v>395</v>
      </c>
      <c r="P223" s="316" t="s">
        <v>188</v>
      </c>
      <c r="Q223" s="75" t="s">
        <v>1973</v>
      </c>
      <c r="R223" s="276">
        <v>335417.06</v>
      </c>
      <c r="U223" s="936"/>
      <c r="V223" s="936"/>
      <c r="W223" s="936"/>
    </row>
    <row r="224" spans="1:23">
      <c r="A224" s="721">
        <v>2</v>
      </c>
      <c r="B224" s="79">
        <v>39805</v>
      </c>
      <c r="C224" s="359" t="s">
        <v>1826</v>
      </c>
      <c r="D224" s="360" t="s">
        <v>306</v>
      </c>
      <c r="E224" s="52" t="s">
        <v>19</v>
      </c>
      <c r="F224" s="353" t="s">
        <v>242</v>
      </c>
      <c r="G224" s="54">
        <v>1549000</v>
      </c>
      <c r="H224" s="83" t="s">
        <v>13</v>
      </c>
      <c r="I224" s="55"/>
      <c r="J224" s="1070"/>
      <c r="K224" s="452"/>
      <c r="L224" s="61" t="str">
        <f t="shared" si="7"/>
        <v/>
      </c>
      <c r="M224" s="72"/>
      <c r="N224" s="315"/>
      <c r="O224" s="1400"/>
      <c r="P224" s="316"/>
      <c r="Q224" s="75"/>
      <c r="R224" s="276"/>
      <c r="U224" s="936"/>
      <c r="V224" s="936"/>
      <c r="W224" s="936"/>
    </row>
    <row r="225" spans="1:23">
      <c r="A225" s="721" t="s">
        <v>2183</v>
      </c>
      <c r="B225" s="79">
        <v>39805</v>
      </c>
      <c r="C225" s="359" t="s">
        <v>1827</v>
      </c>
      <c r="D225" s="360" t="s">
        <v>32</v>
      </c>
      <c r="E225" s="52" t="s">
        <v>33</v>
      </c>
      <c r="F225" s="353" t="s">
        <v>242</v>
      </c>
      <c r="G225" s="54">
        <v>4000000</v>
      </c>
      <c r="H225" s="83" t="s">
        <v>13</v>
      </c>
      <c r="I225" s="55">
        <v>41222</v>
      </c>
      <c r="J225" s="1070">
        <v>148</v>
      </c>
      <c r="K225" s="452">
        <v>3715905.6</v>
      </c>
      <c r="L225" s="61">
        <v>0</v>
      </c>
      <c r="M225" s="72" t="s">
        <v>184</v>
      </c>
      <c r="N225" s="315">
        <v>41222</v>
      </c>
      <c r="O225" s="1400" t="s">
        <v>395</v>
      </c>
      <c r="P225" s="316" t="s">
        <v>188</v>
      </c>
      <c r="Q225" s="75" t="s">
        <v>1973</v>
      </c>
      <c r="R225" s="1029">
        <v>192101.58</v>
      </c>
      <c r="U225" s="936"/>
      <c r="V225" s="936"/>
      <c r="W225" s="936"/>
    </row>
    <row r="226" spans="1:23">
      <c r="A226" s="721">
        <v>2</v>
      </c>
      <c r="B226" s="79">
        <v>39805</v>
      </c>
      <c r="C226" s="359" t="s">
        <v>1828</v>
      </c>
      <c r="D226" s="360" t="s">
        <v>307</v>
      </c>
      <c r="E226" s="52" t="s">
        <v>12</v>
      </c>
      <c r="F226" s="353" t="s">
        <v>242</v>
      </c>
      <c r="G226" s="54">
        <v>10000000</v>
      </c>
      <c r="H226" s="83" t="s">
        <v>13</v>
      </c>
      <c r="I226" s="55"/>
      <c r="J226" s="1070"/>
      <c r="K226" s="452"/>
      <c r="L226" s="61" t="str">
        <f t="shared" si="7"/>
        <v/>
      </c>
      <c r="M226" s="72"/>
      <c r="N226" s="315"/>
      <c r="O226" s="1400"/>
      <c r="P226" s="316"/>
      <c r="Q226" s="75"/>
      <c r="R226" s="276"/>
      <c r="U226" s="936"/>
      <c r="V226" s="936"/>
      <c r="W226" s="936"/>
    </row>
    <row r="227" spans="1:23" s="361" customFormat="1" ht="28.5">
      <c r="A227" s="721" t="s">
        <v>1452</v>
      </c>
      <c r="B227" s="79">
        <v>39805</v>
      </c>
      <c r="C227" s="359" t="s">
        <v>1454</v>
      </c>
      <c r="D227" s="360" t="s">
        <v>308</v>
      </c>
      <c r="E227" s="52" t="s">
        <v>19</v>
      </c>
      <c r="F227" s="353" t="s">
        <v>244</v>
      </c>
      <c r="G227" s="54">
        <v>5500000</v>
      </c>
      <c r="H227" s="83" t="s">
        <v>13</v>
      </c>
      <c r="I227" s="55">
        <v>40410</v>
      </c>
      <c r="J227" s="1070">
        <v>4</v>
      </c>
      <c r="K227" s="452">
        <v>5500000</v>
      </c>
      <c r="L227" s="61">
        <f t="shared" si="7"/>
        <v>0</v>
      </c>
      <c r="M227" s="72" t="s">
        <v>334</v>
      </c>
      <c r="N227" s="315" t="s">
        <v>334</v>
      </c>
      <c r="O227" s="1400" t="s">
        <v>334</v>
      </c>
      <c r="P227" s="316"/>
      <c r="Q227" s="75" t="s">
        <v>1221</v>
      </c>
      <c r="R227" s="276" t="s">
        <v>334</v>
      </c>
      <c r="U227" s="936"/>
      <c r="V227" s="936"/>
      <c r="W227" s="936"/>
    </row>
    <row r="228" spans="1:23">
      <c r="A228" s="721" t="s">
        <v>2163</v>
      </c>
      <c r="B228" s="79">
        <v>39805</v>
      </c>
      <c r="C228" s="359" t="s">
        <v>1829</v>
      </c>
      <c r="D228" s="360" t="s">
        <v>309</v>
      </c>
      <c r="E228" s="52" t="s">
        <v>12</v>
      </c>
      <c r="F228" s="353" t="s">
        <v>242</v>
      </c>
      <c r="G228" s="54">
        <v>7500000</v>
      </c>
      <c r="H228" s="83" t="s">
        <v>13</v>
      </c>
      <c r="I228" s="55">
        <v>41213</v>
      </c>
      <c r="J228" s="1070">
        <v>143</v>
      </c>
      <c r="K228" s="452">
        <v>7285410</v>
      </c>
      <c r="L228" s="61">
        <v>0</v>
      </c>
      <c r="M228" s="72" t="s">
        <v>184</v>
      </c>
      <c r="N228" s="315">
        <v>41213</v>
      </c>
      <c r="O228" s="1400" t="s">
        <v>395</v>
      </c>
      <c r="P228" s="316" t="s">
        <v>1917</v>
      </c>
      <c r="Q228" s="75" t="s">
        <v>1278</v>
      </c>
      <c r="R228" s="276">
        <v>371250</v>
      </c>
      <c r="U228" s="936"/>
      <c r="V228" s="936"/>
      <c r="W228" s="936"/>
    </row>
    <row r="229" spans="1:23">
      <c r="A229" s="721">
        <v>2</v>
      </c>
      <c r="B229" s="79">
        <v>39805</v>
      </c>
      <c r="C229" s="359" t="s">
        <v>1830</v>
      </c>
      <c r="D229" s="360" t="s">
        <v>26</v>
      </c>
      <c r="E229" s="52" t="s">
        <v>19</v>
      </c>
      <c r="F229" s="353" t="s">
        <v>242</v>
      </c>
      <c r="G229" s="54">
        <v>4060000</v>
      </c>
      <c r="H229" s="83" t="s">
        <v>13</v>
      </c>
      <c r="I229" s="55"/>
      <c r="J229" s="1070"/>
      <c r="K229" s="452"/>
      <c r="L229" s="61" t="str">
        <f t="shared" si="7"/>
        <v/>
      </c>
      <c r="M229" s="72"/>
      <c r="N229" s="315"/>
      <c r="O229" s="1400"/>
      <c r="P229" s="316"/>
      <c r="Q229" s="75"/>
      <c r="R229" s="276"/>
      <c r="U229" s="936"/>
      <c r="V229" s="936"/>
      <c r="W229" s="936"/>
    </row>
    <row r="230" spans="1:23">
      <c r="A230" s="721" t="s">
        <v>1887</v>
      </c>
      <c r="B230" s="79">
        <v>39805</v>
      </c>
      <c r="C230" s="359" t="s">
        <v>1831</v>
      </c>
      <c r="D230" s="360" t="s">
        <v>310</v>
      </c>
      <c r="E230" s="52" t="s">
        <v>39</v>
      </c>
      <c r="F230" s="353" t="s">
        <v>242</v>
      </c>
      <c r="G230" s="54">
        <v>3000000</v>
      </c>
      <c r="H230" s="83" t="s">
        <v>13</v>
      </c>
      <c r="I230" s="55">
        <v>40752</v>
      </c>
      <c r="J230" s="1070">
        <v>49</v>
      </c>
      <c r="K230" s="452">
        <v>3000000</v>
      </c>
      <c r="L230" s="61">
        <f t="shared" si="7"/>
        <v>0</v>
      </c>
      <c r="M230" s="489" t="s">
        <v>184</v>
      </c>
      <c r="N230" s="315">
        <v>40752</v>
      </c>
      <c r="O230" s="1400" t="s">
        <v>395</v>
      </c>
      <c r="P230" s="94" t="s">
        <v>188</v>
      </c>
      <c r="Q230" s="75" t="s">
        <v>1278</v>
      </c>
      <c r="R230" s="276">
        <v>150000</v>
      </c>
      <c r="U230" s="936"/>
      <c r="V230" s="936"/>
      <c r="W230" s="936"/>
    </row>
    <row r="231" spans="1:23">
      <c r="A231" s="721" t="s">
        <v>1887</v>
      </c>
      <c r="B231" s="79">
        <v>39805</v>
      </c>
      <c r="C231" s="359" t="s">
        <v>1832</v>
      </c>
      <c r="D231" s="360" t="s">
        <v>74</v>
      </c>
      <c r="E231" s="52" t="s">
        <v>19</v>
      </c>
      <c r="F231" s="353" t="s">
        <v>242</v>
      </c>
      <c r="G231" s="54">
        <v>1800000</v>
      </c>
      <c r="H231" s="83" t="s">
        <v>13</v>
      </c>
      <c r="I231" s="55">
        <v>40787</v>
      </c>
      <c r="J231" s="1070">
        <v>49</v>
      </c>
      <c r="K231" s="452">
        <v>1800000</v>
      </c>
      <c r="L231" s="61">
        <f t="shared" si="7"/>
        <v>0</v>
      </c>
      <c r="M231" s="489" t="s">
        <v>184</v>
      </c>
      <c r="N231" s="315">
        <v>40787</v>
      </c>
      <c r="O231" s="1400" t="s">
        <v>395</v>
      </c>
      <c r="P231" s="94" t="s">
        <v>188</v>
      </c>
      <c r="Q231" s="75" t="s">
        <v>1278</v>
      </c>
      <c r="R231" s="276">
        <v>90000</v>
      </c>
      <c r="U231" s="936"/>
      <c r="V231" s="936"/>
      <c r="W231" s="936"/>
    </row>
    <row r="232" spans="1:23">
      <c r="A232" s="721">
        <v>2</v>
      </c>
      <c r="B232" s="79">
        <v>39805</v>
      </c>
      <c r="C232" s="359" t="s">
        <v>1833</v>
      </c>
      <c r="D232" s="360" t="s">
        <v>311</v>
      </c>
      <c r="E232" s="52" t="s">
        <v>43</v>
      </c>
      <c r="F232" s="353" t="s">
        <v>242</v>
      </c>
      <c r="G232" s="54">
        <v>2000000</v>
      </c>
      <c r="H232" s="83" t="s">
        <v>13</v>
      </c>
      <c r="I232" s="55">
        <v>40758</v>
      </c>
      <c r="J232" s="1070">
        <v>4</v>
      </c>
      <c r="K232" s="452">
        <v>2000000</v>
      </c>
      <c r="L232" s="61">
        <f t="shared" si="7"/>
        <v>0</v>
      </c>
      <c r="M232" s="489" t="s">
        <v>184</v>
      </c>
      <c r="N232" s="315">
        <v>40758</v>
      </c>
      <c r="O232" s="1400" t="s">
        <v>395</v>
      </c>
      <c r="P232" s="94" t="s">
        <v>188</v>
      </c>
      <c r="Q232" s="75" t="s">
        <v>1278</v>
      </c>
      <c r="R232" s="276">
        <v>100000</v>
      </c>
      <c r="U232" s="936"/>
      <c r="V232" s="936"/>
      <c r="W232" s="936"/>
    </row>
    <row r="233" spans="1:23">
      <c r="A233" s="721">
        <v>2</v>
      </c>
      <c r="B233" s="79">
        <v>39805</v>
      </c>
      <c r="C233" s="359" t="s">
        <v>1834</v>
      </c>
      <c r="D233" s="360" t="s">
        <v>147</v>
      </c>
      <c r="E233" s="52" t="s">
        <v>17</v>
      </c>
      <c r="F233" s="353" t="s">
        <v>242</v>
      </c>
      <c r="G233" s="54">
        <v>5830000</v>
      </c>
      <c r="H233" s="83" t="s">
        <v>13</v>
      </c>
      <c r="I233" s="55">
        <v>40506</v>
      </c>
      <c r="J233" s="1070">
        <v>4</v>
      </c>
      <c r="K233" s="452">
        <v>5830000</v>
      </c>
      <c r="L233" s="61">
        <f t="shared" si="7"/>
        <v>0</v>
      </c>
      <c r="M233" s="489" t="s">
        <v>184</v>
      </c>
      <c r="N233" s="1405">
        <v>40506</v>
      </c>
      <c r="O233" s="1400" t="s">
        <v>395</v>
      </c>
      <c r="P233" s="94" t="s">
        <v>188</v>
      </c>
      <c r="Q233" s="75" t="s">
        <v>1278</v>
      </c>
      <c r="R233" s="276">
        <v>292000</v>
      </c>
      <c r="U233" s="936"/>
      <c r="V233" s="936"/>
      <c r="W233" s="936"/>
    </row>
    <row r="234" spans="1:23">
      <c r="A234" s="721" t="s">
        <v>1887</v>
      </c>
      <c r="B234" s="79">
        <v>39805</v>
      </c>
      <c r="C234" s="359" t="s">
        <v>1835</v>
      </c>
      <c r="D234" s="360" t="s">
        <v>76</v>
      </c>
      <c r="E234" s="52" t="s">
        <v>50</v>
      </c>
      <c r="F234" s="353" t="s">
        <v>242</v>
      </c>
      <c r="G234" s="54">
        <v>14964000</v>
      </c>
      <c r="H234" s="83" t="s">
        <v>13</v>
      </c>
      <c r="I234" s="55">
        <v>40787</v>
      </c>
      <c r="J234" s="1070">
        <v>49</v>
      </c>
      <c r="K234" s="452">
        <v>14964000</v>
      </c>
      <c r="L234" s="61">
        <f t="shared" si="7"/>
        <v>0</v>
      </c>
      <c r="M234" s="489" t="s">
        <v>184</v>
      </c>
      <c r="N234" s="315">
        <v>40787</v>
      </c>
      <c r="O234" s="1400" t="s">
        <v>395</v>
      </c>
      <c r="P234" s="94" t="s">
        <v>188</v>
      </c>
      <c r="Q234" s="75" t="s">
        <v>1278</v>
      </c>
      <c r="R234" s="276">
        <v>748000</v>
      </c>
      <c r="U234" s="936"/>
      <c r="V234" s="936"/>
      <c r="W234" s="936"/>
    </row>
    <row r="235" spans="1:23">
      <c r="A235" s="1418" t="s">
        <v>1887</v>
      </c>
      <c r="B235" s="1420">
        <v>39805</v>
      </c>
      <c r="C235" s="1654" t="s">
        <v>1836</v>
      </c>
      <c r="D235" s="1656" t="s">
        <v>40</v>
      </c>
      <c r="E235" s="1435" t="s">
        <v>41</v>
      </c>
      <c r="F235" s="1659" t="s">
        <v>242</v>
      </c>
      <c r="G235" s="1568">
        <v>13795000</v>
      </c>
      <c r="H235" s="1520" t="s">
        <v>13</v>
      </c>
      <c r="I235" s="55">
        <v>40141</v>
      </c>
      <c r="J235" s="1070">
        <v>4</v>
      </c>
      <c r="K235" s="452">
        <v>3455000</v>
      </c>
      <c r="L235" s="61">
        <f t="shared" si="7"/>
        <v>10340000</v>
      </c>
      <c r="M235" s="489" t="s">
        <v>184</v>
      </c>
      <c r="N235" s="1490">
        <v>40773</v>
      </c>
      <c r="O235" s="1477" t="s">
        <v>395</v>
      </c>
      <c r="P235" s="1499" t="s">
        <v>188</v>
      </c>
      <c r="Q235" s="1452" t="s">
        <v>1278</v>
      </c>
      <c r="R235" s="1501">
        <v>690000</v>
      </c>
      <c r="U235" s="936"/>
      <c r="V235" s="936"/>
      <c r="W235" s="936"/>
    </row>
    <row r="236" spans="1:23">
      <c r="A236" s="1427"/>
      <c r="B236" s="1428"/>
      <c r="C236" s="1685"/>
      <c r="D236" s="1663"/>
      <c r="E236" s="1436"/>
      <c r="F236" s="1660"/>
      <c r="G236" s="1578"/>
      <c r="H236" s="1543"/>
      <c r="I236" s="55">
        <v>40702</v>
      </c>
      <c r="J236" s="1070">
        <v>4</v>
      </c>
      <c r="K236" s="452">
        <v>3455000</v>
      </c>
      <c r="L236" s="61">
        <f>L235-K236</f>
        <v>6885000</v>
      </c>
      <c r="M236" s="489" t="s">
        <v>184</v>
      </c>
      <c r="N236" s="1491"/>
      <c r="O236" s="1495"/>
      <c r="P236" s="1526"/>
      <c r="Q236" s="1612"/>
      <c r="R236" s="1606"/>
      <c r="U236" s="936"/>
      <c r="V236" s="936"/>
      <c r="W236" s="936"/>
    </row>
    <row r="237" spans="1:23">
      <c r="A237" s="1419"/>
      <c r="B237" s="1421"/>
      <c r="C237" s="1655"/>
      <c r="D237" s="1657"/>
      <c r="E237" s="1437"/>
      <c r="F237" s="1661"/>
      <c r="G237" s="1569"/>
      <c r="H237" s="1521"/>
      <c r="I237" s="55">
        <v>40773</v>
      </c>
      <c r="J237" s="1070">
        <v>49</v>
      </c>
      <c r="K237" s="452">
        <v>6885000</v>
      </c>
      <c r="L237" s="61">
        <f>L236-K237</f>
        <v>0</v>
      </c>
      <c r="M237" s="489" t="s">
        <v>184</v>
      </c>
      <c r="N237" s="1492"/>
      <c r="O237" s="1478"/>
      <c r="P237" s="1500"/>
      <c r="Q237" s="1453"/>
      <c r="R237" s="1502"/>
      <c r="U237" s="936"/>
      <c r="V237" s="936"/>
      <c r="W237" s="936"/>
    </row>
    <row r="238" spans="1:23">
      <c r="A238" s="721">
        <v>2</v>
      </c>
      <c r="B238" s="79">
        <v>39805</v>
      </c>
      <c r="C238" s="359" t="s">
        <v>1837</v>
      </c>
      <c r="D238" s="360" t="s">
        <v>312</v>
      </c>
      <c r="E238" s="52" t="s">
        <v>19</v>
      </c>
      <c r="F238" s="353" t="s">
        <v>242</v>
      </c>
      <c r="G238" s="54">
        <v>7290000</v>
      </c>
      <c r="H238" s="83" t="s">
        <v>13</v>
      </c>
      <c r="I238" s="55"/>
      <c r="J238" s="1070"/>
      <c r="K238" s="452"/>
      <c r="L238" s="61" t="str">
        <f t="shared" si="7"/>
        <v/>
      </c>
      <c r="M238" s="72"/>
      <c r="N238" s="315"/>
      <c r="O238" s="1400"/>
      <c r="P238" s="316"/>
      <c r="Q238" s="75"/>
      <c r="R238" s="276"/>
      <c r="U238" s="936"/>
      <c r="V238" s="936"/>
      <c r="W238" s="936"/>
    </row>
    <row r="239" spans="1:23">
      <c r="A239" s="721" t="s">
        <v>2259</v>
      </c>
      <c r="B239" s="79">
        <v>39805</v>
      </c>
      <c r="C239" s="359" t="s">
        <v>1838</v>
      </c>
      <c r="D239" s="360" t="s">
        <v>313</v>
      </c>
      <c r="E239" s="52" t="s">
        <v>43</v>
      </c>
      <c r="F239" s="353" t="s">
        <v>242</v>
      </c>
      <c r="G239" s="54">
        <v>2600000</v>
      </c>
      <c r="H239" s="83" t="s">
        <v>13</v>
      </c>
      <c r="I239" s="55">
        <v>41263</v>
      </c>
      <c r="J239" s="1070">
        <v>189</v>
      </c>
      <c r="K239" s="452">
        <v>2445000</v>
      </c>
      <c r="L239" s="61">
        <v>0</v>
      </c>
      <c r="M239" s="72" t="s">
        <v>184</v>
      </c>
      <c r="N239" s="315">
        <v>41263</v>
      </c>
      <c r="O239" s="1400" t="s">
        <v>395</v>
      </c>
      <c r="P239" s="316" t="s">
        <v>188</v>
      </c>
      <c r="Q239" s="75" t="s">
        <v>1973</v>
      </c>
      <c r="R239" s="276">
        <v>105000</v>
      </c>
      <c r="U239" s="936"/>
      <c r="V239" s="936"/>
      <c r="W239" s="936"/>
    </row>
    <row r="240" spans="1:23">
      <c r="A240" s="721">
        <v>2</v>
      </c>
      <c r="B240" s="79">
        <v>39805</v>
      </c>
      <c r="C240" s="359" t="s">
        <v>1839</v>
      </c>
      <c r="D240" s="360" t="s">
        <v>314</v>
      </c>
      <c r="E240" s="52" t="s">
        <v>31</v>
      </c>
      <c r="F240" s="353" t="s">
        <v>242</v>
      </c>
      <c r="G240" s="54">
        <v>4700000</v>
      </c>
      <c r="H240" s="83" t="s">
        <v>13</v>
      </c>
      <c r="I240" s="55">
        <v>40542</v>
      </c>
      <c r="J240" s="1070">
        <v>4</v>
      </c>
      <c r="K240" s="452">
        <v>4700000</v>
      </c>
      <c r="L240" s="61">
        <f t="shared" si="7"/>
        <v>0</v>
      </c>
      <c r="M240" s="489" t="s">
        <v>184</v>
      </c>
      <c r="N240" s="315">
        <v>40542</v>
      </c>
      <c r="O240" s="1400" t="s">
        <v>395</v>
      </c>
      <c r="P240" s="316" t="s">
        <v>188</v>
      </c>
      <c r="Q240" s="75" t="s">
        <v>1278</v>
      </c>
      <c r="R240" s="276">
        <v>235000</v>
      </c>
      <c r="U240" s="936"/>
      <c r="V240" s="936"/>
      <c r="W240" s="936"/>
    </row>
    <row r="241" spans="1:23">
      <c r="A241" s="721" t="s">
        <v>1887</v>
      </c>
      <c r="B241" s="79">
        <v>39805</v>
      </c>
      <c r="C241" s="359" t="s">
        <v>1840</v>
      </c>
      <c r="D241" s="360" t="s">
        <v>316</v>
      </c>
      <c r="E241" s="52" t="s">
        <v>48</v>
      </c>
      <c r="F241" s="353" t="s">
        <v>242</v>
      </c>
      <c r="G241" s="54">
        <v>4767000</v>
      </c>
      <c r="H241" s="83" t="s">
        <v>13</v>
      </c>
      <c r="I241" s="55">
        <v>40738</v>
      </c>
      <c r="J241" s="1070">
        <v>49</v>
      </c>
      <c r="K241" s="452">
        <v>4767000</v>
      </c>
      <c r="L241" s="61">
        <f t="shared" si="7"/>
        <v>0</v>
      </c>
      <c r="M241" s="489" t="s">
        <v>184</v>
      </c>
      <c r="N241" s="315">
        <v>40738</v>
      </c>
      <c r="O241" s="1400" t="s">
        <v>395</v>
      </c>
      <c r="P241" s="316" t="s">
        <v>188</v>
      </c>
      <c r="Q241" s="75" t="s">
        <v>1278</v>
      </c>
      <c r="R241" s="276">
        <v>238000</v>
      </c>
      <c r="U241" s="936"/>
      <c r="V241" s="936"/>
      <c r="W241" s="936"/>
    </row>
    <row r="242" spans="1:23">
      <c r="A242" s="721" t="s">
        <v>1926</v>
      </c>
      <c r="B242" s="79">
        <v>39805</v>
      </c>
      <c r="C242" s="359" t="s">
        <v>1841</v>
      </c>
      <c r="D242" s="360" t="s">
        <v>317</v>
      </c>
      <c r="E242" s="52" t="s">
        <v>19</v>
      </c>
      <c r="F242" s="353" t="s">
        <v>242</v>
      </c>
      <c r="G242" s="54">
        <v>10400000</v>
      </c>
      <c r="H242" s="83" t="s">
        <v>13</v>
      </c>
      <c r="I242" s="55"/>
      <c r="J242" s="1070"/>
      <c r="K242" s="452"/>
      <c r="L242" s="61" t="str">
        <f t="shared" si="7"/>
        <v/>
      </c>
      <c r="M242" s="72"/>
      <c r="N242" s="315"/>
      <c r="O242" s="1400"/>
      <c r="P242" s="316"/>
      <c r="Q242" s="75"/>
      <c r="R242" s="276"/>
      <c r="U242" s="936"/>
      <c r="V242" s="936"/>
      <c r="W242" s="936"/>
    </row>
    <row r="243" spans="1:23">
      <c r="A243" s="721">
        <v>2</v>
      </c>
      <c r="B243" s="79">
        <v>39805</v>
      </c>
      <c r="C243" s="359" t="s">
        <v>1842</v>
      </c>
      <c r="D243" s="360" t="s">
        <v>318</v>
      </c>
      <c r="E243" s="52" t="s">
        <v>41</v>
      </c>
      <c r="F243" s="353" t="s">
        <v>242</v>
      </c>
      <c r="G243" s="54">
        <v>3000000</v>
      </c>
      <c r="H243" s="83" t="s">
        <v>13</v>
      </c>
      <c r="I243" s="55"/>
      <c r="J243" s="1070"/>
      <c r="K243" s="452"/>
      <c r="L243" s="61" t="str">
        <f t="shared" si="7"/>
        <v/>
      </c>
      <c r="M243" s="72"/>
      <c r="N243" s="315"/>
      <c r="O243" s="1400"/>
      <c r="P243" s="316"/>
      <c r="Q243" s="75"/>
      <c r="R243" s="276"/>
      <c r="U243" s="936"/>
      <c r="V243" s="936"/>
      <c r="W243" s="936"/>
    </row>
    <row r="244" spans="1:23">
      <c r="A244" s="721" t="s">
        <v>1890</v>
      </c>
      <c r="B244" s="79">
        <v>39805</v>
      </c>
      <c r="C244" s="359" t="s">
        <v>1843</v>
      </c>
      <c r="D244" s="360" t="s">
        <v>18</v>
      </c>
      <c r="E244" s="52" t="s">
        <v>19</v>
      </c>
      <c r="F244" s="353" t="s">
        <v>242</v>
      </c>
      <c r="G244" s="54">
        <v>11600000</v>
      </c>
      <c r="H244" s="83" t="s">
        <v>13</v>
      </c>
      <c r="I244" s="55">
        <v>40752</v>
      </c>
      <c r="J244" s="1070">
        <v>50</v>
      </c>
      <c r="K244" s="452">
        <v>11600000</v>
      </c>
      <c r="L244" s="61">
        <f t="shared" si="7"/>
        <v>0</v>
      </c>
      <c r="M244" s="489" t="s">
        <v>184</v>
      </c>
      <c r="N244" s="315">
        <v>40752</v>
      </c>
      <c r="O244" s="1400" t="s">
        <v>395</v>
      </c>
      <c r="P244" s="316" t="s">
        <v>188</v>
      </c>
      <c r="Q244" s="75" t="s">
        <v>1278</v>
      </c>
      <c r="R244" s="276">
        <v>580000</v>
      </c>
      <c r="U244" s="936"/>
      <c r="V244" s="936"/>
      <c r="W244" s="936"/>
    </row>
    <row r="245" spans="1:23">
      <c r="A245" s="721"/>
      <c r="B245" s="79">
        <v>39813</v>
      </c>
      <c r="C245" s="80" t="s">
        <v>1662</v>
      </c>
      <c r="D245" s="81" t="s">
        <v>24</v>
      </c>
      <c r="E245" s="52" t="s">
        <v>25</v>
      </c>
      <c r="F245" s="353" t="s">
        <v>287</v>
      </c>
      <c r="G245" s="54">
        <v>1350000000</v>
      </c>
      <c r="H245" s="83" t="s">
        <v>13</v>
      </c>
      <c r="I245" s="55">
        <v>40632</v>
      </c>
      <c r="J245" s="1070">
        <v>4</v>
      </c>
      <c r="K245" s="452">
        <v>1350000000</v>
      </c>
      <c r="L245" s="61">
        <f t="shared" si="7"/>
        <v>0</v>
      </c>
      <c r="M245" s="72" t="s">
        <v>1018</v>
      </c>
      <c r="N245" s="315">
        <v>40808</v>
      </c>
      <c r="O245" s="1400" t="s">
        <v>1018</v>
      </c>
      <c r="P245" s="316"/>
      <c r="Q245" s="75" t="s">
        <v>1279</v>
      </c>
      <c r="R245" s="276">
        <v>15996898.9</v>
      </c>
      <c r="U245" s="936"/>
      <c r="V245" s="936"/>
      <c r="W245" s="936"/>
    </row>
    <row r="246" spans="1:23">
      <c r="A246" s="721"/>
      <c r="B246" s="79">
        <v>39813</v>
      </c>
      <c r="C246" s="80" t="s">
        <v>1844</v>
      </c>
      <c r="D246" s="81" t="s">
        <v>148</v>
      </c>
      <c r="E246" s="311" t="s">
        <v>131</v>
      </c>
      <c r="F246" s="353" t="s">
        <v>287</v>
      </c>
      <c r="G246" s="54">
        <v>7579200000</v>
      </c>
      <c r="H246" s="83" t="s">
        <v>13</v>
      </c>
      <c r="I246" s="55">
        <v>40219</v>
      </c>
      <c r="J246" s="1070">
        <v>4</v>
      </c>
      <c r="K246" s="452">
        <v>7579200000</v>
      </c>
      <c r="L246" s="61">
        <f t="shared" si="7"/>
        <v>0</v>
      </c>
      <c r="M246" s="72" t="s">
        <v>1018</v>
      </c>
      <c r="N246" s="315">
        <v>40297</v>
      </c>
      <c r="O246" s="1400" t="s">
        <v>1018</v>
      </c>
      <c r="P246" s="316"/>
      <c r="Q246" s="75" t="s">
        <v>1279</v>
      </c>
      <c r="R246" s="276">
        <v>320277984.16000003</v>
      </c>
      <c r="U246" s="936"/>
      <c r="V246" s="936"/>
      <c r="W246" s="936"/>
    </row>
    <row r="247" spans="1:23">
      <c r="A247" s="721"/>
      <c r="B247" s="79">
        <v>39813</v>
      </c>
      <c r="C247" s="80" t="s">
        <v>1845</v>
      </c>
      <c r="D247" s="81" t="s">
        <v>286</v>
      </c>
      <c r="E247" s="52" t="s">
        <v>43</v>
      </c>
      <c r="F247" s="353" t="s">
        <v>287</v>
      </c>
      <c r="G247" s="54">
        <v>3408000000</v>
      </c>
      <c r="H247" s="83" t="s">
        <v>13</v>
      </c>
      <c r="I247" s="55">
        <v>40576</v>
      </c>
      <c r="J247" s="1070">
        <v>4</v>
      </c>
      <c r="K247" s="452">
        <v>3408000000</v>
      </c>
      <c r="L247" s="61">
        <f t="shared" si="7"/>
        <v>0</v>
      </c>
      <c r="M247" s="72" t="s">
        <v>1018</v>
      </c>
      <c r="N247" s="315">
        <v>40618</v>
      </c>
      <c r="O247" s="1400" t="s">
        <v>1018</v>
      </c>
      <c r="P247" s="316"/>
      <c r="Q247" s="75" t="s">
        <v>1278</v>
      </c>
      <c r="R247" s="276">
        <v>280025936</v>
      </c>
      <c r="U247" s="936"/>
      <c r="V247" s="936"/>
      <c r="W247" s="936"/>
    </row>
    <row r="248" spans="1:23" s="100" customFormat="1" ht="28.5">
      <c r="A248" s="721" t="s">
        <v>1574</v>
      </c>
      <c r="B248" s="79">
        <v>39813</v>
      </c>
      <c r="C248" s="80" t="s">
        <v>1846</v>
      </c>
      <c r="D248" s="81" t="s">
        <v>319</v>
      </c>
      <c r="E248" s="52" t="s">
        <v>39</v>
      </c>
      <c r="F248" s="353" t="s">
        <v>1192</v>
      </c>
      <c r="G248" s="54">
        <v>80347000</v>
      </c>
      <c r="H248" s="83" t="s">
        <v>13</v>
      </c>
      <c r="I248" s="55"/>
      <c r="J248" s="1070"/>
      <c r="K248" s="452"/>
      <c r="L248" s="61" t="str">
        <f t="shared" si="7"/>
        <v/>
      </c>
      <c r="M248" s="72"/>
      <c r="N248" s="315"/>
      <c r="O248" s="1400"/>
      <c r="P248" s="316"/>
      <c r="Q248" s="75"/>
      <c r="R248" s="276"/>
      <c r="U248" s="936"/>
      <c r="V248" s="936"/>
      <c r="W248" s="936"/>
    </row>
    <row r="249" spans="1:23">
      <c r="A249" s="721">
        <v>16</v>
      </c>
      <c r="B249" s="79">
        <v>39813</v>
      </c>
      <c r="C249" s="80" t="s">
        <v>1847</v>
      </c>
      <c r="D249" s="81" t="s">
        <v>14</v>
      </c>
      <c r="E249" s="52" t="s">
        <v>15</v>
      </c>
      <c r="F249" s="353" t="s">
        <v>1292</v>
      </c>
      <c r="G249" s="54">
        <v>2330000000</v>
      </c>
      <c r="H249" s="83" t="s">
        <v>13</v>
      </c>
      <c r="I249" s="55">
        <v>40217</v>
      </c>
      <c r="J249" s="1070">
        <v>16</v>
      </c>
      <c r="K249" s="61">
        <v>0</v>
      </c>
      <c r="L249" s="61">
        <v>0</v>
      </c>
      <c r="M249" s="72" t="s">
        <v>334</v>
      </c>
      <c r="N249" s="315" t="s">
        <v>334</v>
      </c>
      <c r="O249" s="1400" t="s">
        <v>334</v>
      </c>
      <c r="P249" s="316"/>
      <c r="Q249" s="75"/>
      <c r="R249" s="276" t="s">
        <v>334</v>
      </c>
      <c r="U249" s="936"/>
      <c r="V249" s="936"/>
      <c r="W249" s="936"/>
    </row>
    <row r="250" spans="1:23">
      <c r="A250" s="721"/>
      <c r="B250" s="79">
        <v>39813</v>
      </c>
      <c r="C250" s="80" t="s">
        <v>1848</v>
      </c>
      <c r="D250" s="81" t="s">
        <v>320</v>
      </c>
      <c r="E250" s="71" t="s">
        <v>240</v>
      </c>
      <c r="F250" s="353" t="s">
        <v>287</v>
      </c>
      <c r="G250" s="54">
        <v>36000000</v>
      </c>
      <c r="H250" s="83" t="s">
        <v>13</v>
      </c>
      <c r="I250" s="55">
        <v>40723</v>
      </c>
      <c r="J250" s="1070">
        <v>4</v>
      </c>
      <c r="K250" s="452">
        <v>36000000</v>
      </c>
      <c r="L250" s="61">
        <f t="shared" ref="L250:L259" si="8">IF($K250&lt;&gt;0,$G250-$K250,"")</f>
        <v>0</v>
      </c>
      <c r="M250" s="72" t="s">
        <v>1018</v>
      </c>
      <c r="N250" s="315">
        <v>40786</v>
      </c>
      <c r="O250" s="1400" t="s">
        <v>1018</v>
      </c>
      <c r="P250" s="316"/>
      <c r="Q250" s="75" t="s">
        <v>1278</v>
      </c>
      <c r="R250" s="276">
        <v>700000</v>
      </c>
      <c r="U250" s="936"/>
      <c r="V250" s="936"/>
      <c r="W250" s="936"/>
    </row>
    <row r="251" spans="1:23">
      <c r="A251" s="721">
        <v>2</v>
      </c>
      <c r="B251" s="79">
        <v>39813</v>
      </c>
      <c r="C251" s="1395" t="s">
        <v>1849</v>
      </c>
      <c r="D251" s="1393" t="s">
        <v>321</v>
      </c>
      <c r="E251" s="67" t="s">
        <v>102</v>
      </c>
      <c r="F251" s="70" t="s">
        <v>242</v>
      </c>
      <c r="G251" s="82">
        <v>295400000</v>
      </c>
      <c r="H251" s="83" t="s">
        <v>13</v>
      </c>
      <c r="I251" s="55"/>
      <c r="J251" s="1070"/>
      <c r="K251" s="452"/>
      <c r="L251" s="61" t="str">
        <f t="shared" si="8"/>
        <v/>
      </c>
      <c r="M251" s="72"/>
      <c r="N251" s="315"/>
      <c r="O251" s="1400"/>
      <c r="P251" s="316"/>
      <c r="Q251" s="75"/>
      <c r="R251" s="276"/>
      <c r="U251" s="936"/>
      <c r="V251" s="936"/>
      <c r="W251" s="936"/>
    </row>
    <row r="252" spans="1:23">
      <c r="A252" s="721" t="s">
        <v>1353</v>
      </c>
      <c r="B252" s="79">
        <v>39822</v>
      </c>
      <c r="C252" s="80" t="s">
        <v>497</v>
      </c>
      <c r="D252" s="81" t="s">
        <v>419</v>
      </c>
      <c r="E252" s="52" t="s">
        <v>12</v>
      </c>
      <c r="F252" s="70" t="s">
        <v>287</v>
      </c>
      <c r="G252" s="54">
        <v>10000000000</v>
      </c>
      <c r="H252" s="83" t="s">
        <v>13</v>
      </c>
      <c r="I252" s="55">
        <v>40156</v>
      </c>
      <c r="J252" s="1070">
        <v>4</v>
      </c>
      <c r="K252" s="452">
        <v>10000000000</v>
      </c>
      <c r="L252" s="61">
        <f t="shared" si="8"/>
        <v>0</v>
      </c>
      <c r="M252" s="72" t="s">
        <v>1018</v>
      </c>
      <c r="N252" s="315">
        <v>40240</v>
      </c>
      <c r="O252" s="1400" t="s">
        <v>1018</v>
      </c>
      <c r="P252" s="316" t="s">
        <v>1352</v>
      </c>
      <c r="Q252" s="75" t="s">
        <v>1279</v>
      </c>
      <c r="R252" s="276">
        <v>122365216.11</v>
      </c>
      <c r="U252" s="936"/>
      <c r="V252" s="936"/>
      <c r="W252" s="936"/>
    </row>
    <row r="253" spans="1:23">
      <c r="A253" s="721"/>
      <c r="B253" s="79">
        <v>39822</v>
      </c>
      <c r="C253" s="80" t="s">
        <v>338</v>
      </c>
      <c r="D253" s="81" t="s">
        <v>337</v>
      </c>
      <c r="E253" s="52" t="s">
        <v>43</v>
      </c>
      <c r="F253" s="70" t="s">
        <v>287</v>
      </c>
      <c r="G253" s="82">
        <v>125000000</v>
      </c>
      <c r="H253" s="83" t="s">
        <v>13</v>
      </c>
      <c r="I253" s="55">
        <v>39925</v>
      </c>
      <c r="J253" s="56">
        <v>4</v>
      </c>
      <c r="K253" s="452">
        <v>125000000</v>
      </c>
      <c r="L253" s="61">
        <f t="shared" si="8"/>
        <v>0</v>
      </c>
      <c r="M253" s="72" t="s">
        <v>1018</v>
      </c>
      <c r="N253" s="315">
        <v>39960</v>
      </c>
      <c r="O253" s="1400" t="s">
        <v>1018</v>
      </c>
      <c r="P253" s="59"/>
      <c r="Q253" s="75" t="s">
        <v>1278</v>
      </c>
      <c r="R253" s="276">
        <v>5025000</v>
      </c>
      <c r="U253" s="936"/>
      <c r="V253" s="936"/>
      <c r="W253" s="936"/>
    </row>
    <row r="254" spans="1:23" ht="28.5">
      <c r="A254" s="721" t="s">
        <v>2054</v>
      </c>
      <c r="B254" s="79">
        <v>39822</v>
      </c>
      <c r="C254" s="80" t="s">
        <v>339</v>
      </c>
      <c r="D254" s="81" t="s">
        <v>340</v>
      </c>
      <c r="E254" s="52" t="s">
        <v>69</v>
      </c>
      <c r="F254" s="70" t="s">
        <v>287</v>
      </c>
      <c r="G254" s="82">
        <v>30000000</v>
      </c>
      <c r="H254" s="83" t="s">
        <v>13</v>
      </c>
      <c r="I254" s="55">
        <v>41073</v>
      </c>
      <c r="J254" s="1070">
        <v>87</v>
      </c>
      <c r="K254" s="452">
        <v>21863749.5</v>
      </c>
      <c r="L254" s="61">
        <v>0</v>
      </c>
      <c r="M254" s="72" t="s">
        <v>1018</v>
      </c>
      <c r="N254" s="315">
        <v>41108</v>
      </c>
      <c r="O254" s="1400" t="s">
        <v>1018</v>
      </c>
      <c r="P254" s="316"/>
      <c r="Q254" s="75" t="s">
        <v>1278</v>
      </c>
      <c r="R254" s="276">
        <v>75000</v>
      </c>
      <c r="U254" s="936"/>
      <c r="V254" s="936"/>
      <c r="W254" s="936"/>
    </row>
    <row r="255" spans="1:23" ht="28.5">
      <c r="A255" s="1418"/>
      <c r="B255" s="1420">
        <v>39822</v>
      </c>
      <c r="C255" s="1505" t="s">
        <v>341</v>
      </c>
      <c r="D255" s="1507" t="s">
        <v>420</v>
      </c>
      <c r="E255" s="1435" t="s">
        <v>46</v>
      </c>
      <c r="F255" s="1518" t="s">
        <v>287</v>
      </c>
      <c r="G255" s="1449">
        <v>28685000</v>
      </c>
      <c r="H255" s="1520" t="s">
        <v>13</v>
      </c>
      <c r="I255" s="55">
        <v>40184</v>
      </c>
      <c r="J255" s="1070">
        <v>4</v>
      </c>
      <c r="K255" s="452">
        <v>7172000</v>
      </c>
      <c r="L255" s="61">
        <f t="shared" si="8"/>
        <v>21513000</v>
      </c>
      <c r="M255" s="72" t="s">
        <v>190</v>
      </c>
      <c r="N255" s="1490">
        <v>41003</v>
      </c>
      <c r="O255" s="1477" t="s">
        <v>1018</v>
      </c>
      <c r="P255" s="1499"/>
      <c r="Q255" s="1452" t="s">
        <v>1278</v>
      </c>
      <c r="R255" s="1501">
        <v>110000</v>
      </c>
      <c r="U255" s="936"/>
      <c r="V255" s="936"/>
      <c r="W255" s="936"/>
    </row>
    <row r="256" spans="1:23" ht="28.5">
      <c r="A256" s="1427"/>
      <c r="B256" s="1428"/>
      <c r="C256" s="1554"/>
      <c r="D256" s="1555"/>
      <c r="E256" s="1436"/>
      <c r="F256" s="1662"/>
      <c r="G256" s="1450"/>
      <c r="H256" s="1543"/>
      <c r="I256" s="55">
        <v>40604</v>
      </c>
      <c r="J256" s="1070">
        <v>4</v>
      </c>
      <c r="K256" s="452">
        <v>7172000</v>
      </c>
      <c r="L256" s="61">
        <f>L255-K256</f>
        <v>14341000</v>
      </c>
      <c r="M256" s="72" t="s">
        <v>190</v>
      </c>
      <c r="N256" s="1491"/>
      <c r="O256" s="1495"/>
      <c r="P256" s="1526"/>
      <c r="Q256" s="1612"/>
      <c r="R256" s="1606"/>
      <c r="U256" s="936"/>
      <c r="V256" s="936"/>
      <c r="W256" s="936"/>
    </row>
    <row r="257" spans="1:23">
      <c r="A257" s="1419"/>
      <c r="B257" s="1421"/>
      <c r="C257" s="1506"/>
      <c r="D257" s="1508"/>
      <c r="E257" s="1437"/>
      <c r="F257" s="1519"/>
      <c r="G257" s="1451"/>
      <c r="H257" s="1521"/>
      <c r="I257" s="55">
        <v>40919</v>
      </c>
      <c r="J257" s="1070">
        <v>4</v>
      </c>
      <c r="K257" s="452">
        <v>14341000</v>
      </c>
      <c r="L257" s="61">
        <f>L256-K257</f>
        <v>0</v>
      </c>
      <c r="M257" s="72" t="s">
        <v>1018</v>
      </c>
      <c r="N257" s="1492"/>
      <c r="O257" s="1478"/>
      <c r="P257" s="1500"/>
      <c r="Q257" s="1453"/>
      <c r="R257" s="1502"/>
      <c r="U257" s="936"/>
      <c r="V257" s="936"/>
      <c r="W257" s="936"/>
    </row>
    <row r="258" spans="1:23">
      <c r="A258" s="721"/>
      <c r="B258" s="79">
        <v>39822</v>
      </c>
      <c r="C258" s="80" t="s">
        <v>342</v>
      </c>
      <c r="D258" s="81" t="s">
        <v>343</v>
      </c>
      <c r="E258" s="52" t="s">
        <v>19</v>
      </c>
      <c r="F258" s="70" t="s">
        <v>287</v>
      </c>
      <c r="G258" s="82">
        <v>5000000</v>
      </c>
      <c r="H258" s="83" t="s">
        <v>13</v>
      </c>
      <c r="I258" s="55">
        <v>40093</v>
      </c>
      <c r="J258" s="1070">
        <v>4</v>
      </c>
      <c r="K258" s="452">
        <v>5000000</v>
      </c>
      <c r="L258" s="61">
        <f t="shared" si="8"/>
        <v>0</v>
      </c>
      <c r="M258" s="72" t="s">
        <v>1018</v>
      </c>
      <c r="N258" s="315"/>
      <c r="O258" s="1400"/>
      <c r="P258" s="316"/>
      <c r="Q258" s="75"/>
      <c r="R258" s="276"/>
      <c r="U258" s="936"/>
      <c r="V258" s="936"/>
      <c r="W258" s="936"/>
    </row>
    <row r="259" spans="1:23" ht="28.5">
      <c r="A259" s="721"/>
      <c r="B259" s="79">
        <v>39822</v>
      </c>
      <c r="C259" s="852" t="s">
        <v>344</v>
      </c>
      <c r="D259" s="81" t="s">
        <v>345</v>
      </c>
      <c r="E259" s="311" t="s">
        <v>145</v>
      </c>
      <c r="F259" s="70" t="s">
        <v>287</v>
      </c>
      <c r="G259" s="82">
        <v>25000000</v>
      </c>
      <c r="H259" s="83" t="s">
        <v>13</v>
      </c>
      <c r="I259" s="55">
        <v>40779</v>
      </c>
      <c r="J259" s="1070">
        <v>4</v>
      </c>
      <c r="K259" s="452">
        <v>12500000</v>
      </c>
      <c r="L259" s="61">
        <f t="shared" si="8"/>
        <v>12500000</v>
      </c>
      <c r="M259" s="72" t="s">
        <v>287</v>
      </c>
      <c r="N259" s="315"/>
      <c r="O259" s="1400"/>
      <c r="P259" s="316"/>
      <c r="Q259" s="75"/>
      <c r="R259" s="276"/>
      <c r="U259" s="936"/>
      <c r="V259" s="936"/>
      <c r="W259" s="936"/>
    </row>
    <row r="260" spans="1:23">
      <c r="A260" s="721"/>
      <c r="B260" s="79">
        <v>39822</v>
      </c>
      <c r="C260" s="80" t="s">
        <v>346</v>
      </c>
      <c r="D260" s="81" t="s">
        <v>347</v>
      </c>
      <c r="E260" s="52" t="s">
        <v>46</v>
      </c>
      <c r="F260" s="70" t="s">
        <v>287</v>
      </c>
      <c r="G260" s="82">
        <v>89310000</v>
      </c>
      <c r="H260" s="83" t="s">
        <v>13</v>
      </c>
      <c r="I260" s="55">
        <v>39911</v>
      </c>
      <c r="J260" s="56">
        <v>4</v>
      </c>
      <c r="K260" s="452">
        <v>89310000</v>
      </c>
      <c r="L260" s="61">
        <v>0</v>
      </c>
      <c r="M260" s="72" t="s">
        <v>1018</v>
      </c>
      <c r="N260" s="1018">
        <v>39960</v>
      </c>
      <c r="O260" s="1400" t="s">
        <v>1018</v>
      </c>
      <c r="P260" s="59"/>
      <c r="Q260" s="75" t="s">
        <v>1278</v>
      </c>
      <c r="R260" s="276">
        <v>2100000</v>
      </c>
      <c r="U260" s="936"/>
      <c r="V260" s="936"/>
      <c r="W260" s="936"/>
    </row>
    <row r="261" spans="1:23" ht="28.5">
      <c r="A261" s="721" t="s">
        <v>1970</v>
      </c>
      <c r="B261" s="79">
        <v>39822</v>
      </c>
      <c r="C261" s="81" t="s">
        <v>1971</v>
      </c>
      <c r="D261" s="81" t="s">
        <v>348</v>
      </c>
      <c r="E261" s="52" t="s">
        <v>12</v>
      </c>
      <c r="F261" s="70" t="s">
        <v>287</v>
      </c>
      <c r="G261" s="82">
        <v>24900000</v>
      </c>
      <c r="H261" s="83" t="s">
        <v>13</v>
      </c>
      <c r="I261" s="55"/>
      <c r="J261" s="1070"/>
      <c r="K261" s="452"/>
      <c r="L261" s="61" t="str">
        <f t="shared" ref="L261:L281" si="9">IF($K261&lt;&gt;0,$G261-$K261,"")</f>
        <v/>
      </c>
      <c r="M261" s="72"/>
      <c r="N261" s="315"/>
      <c r="O261" s="1400"/>
      <c r="P261" s="316"/>
      <c r="Q261" s="75"/>
      <c r="R261" s="276"/>
      <c r="U261" s="936"/>
      <c r="V261" s="936"/>
      <c r="W261" s="936"/>
    </row>
    <row r="262" spans="1:23">
      <c r="A262" s="721"/>
      <c r="B262" s="79">
        <v>39822</v>
      </c>
      <c r="C262" s="80" t="s">
        <v>349</v>
      </c>
      <c r="D262" s="81" t="s">
        <v>14</v>
      </c>
      <c r="E262" s="52" t="s">
        <v>15</v>
      </c>
      <c r="F262" s="70" t="s">
        <v>287</v>
      </c>
      <c r="G262" s="82">
        <v>3388890000</v>
      </c>
      <c r="H262" s="83" t="s">
        <v>13</v>
      </c>
      <c r="I262" s="55">
        <v>39981</v>
      </c>
      <c r="J262" s="56">
        <v>4</v>
      </c>
      <c r="K262" s="1071">
        <v>3388890000</v>
      </c>
      <c r="L262" s="61">
        <f t="shared" si="9"/>
        <v>0</v>
      </c>
      <c r="M262" s="72" t="s">
        <v>1018</v>
      </c>
      <c r="N262" s="315">
        <v>40023</v>
      </c>
      <c r="O262" s="1400" t="s">
        <v>1018</v>
      </c>
      <c r="P262" s="59"/>
      <c r="Q262" s="75" t="s">
        <v>1278</v>
      </c>
      <c r="R262" s="276">
        <v>340000000</v>
      </c>
      <c r="U262" s="936"/>
      <c r="V262" s="936"/>
      <c r="W262" s="936"/>
    </row>
    <row r="263" spans="1:23" ht="28.5">
      <c r="A263" s="1418" t="s">
        <v>2008</v>
      </c>
      <c r="B263" s="1420">
        <v>39822</v>
      </c>
      <c r="C263" s="1505" t="s">
        <v>350</v>
      </c>
      <c r="D263" s="1507" t="s">
        <v>351</v>
      </c>
      <c r="E263" s="1562" t="s">
        <v>352</v>
      </c>
      <c r="F263" s="1509" t="s">
        <v>1192</v>
      </c>
      <c r="G263" s="1449">
        <v>135000000</v>
      </c>
      <c r="H263" s="1520" t="s">
        <v>13</v>
      </c>
      <c r="I263" s="55">
        <v>40711</v>
      </c>
      <c r="J263" s="1070">
        <v>46</v>
      </c>
      <c r="K263" s="452">
        <v>35883281.200000003</v>
      </c>
      <c r="L263" s="61">
        <f>G263-K263</f>
        <v>99116718.799999997</v>
      </c>
      <c r="M263" s="72" t="s">
        <v>1192</v>
      </c>
      <c r="N263" s="1490"/>
      <c r="O263" s="1477"/>
      <c r="P263" s="1499"/>
      <c r="Q263" s="1452"/>
      <c r="R263" s="1501"/>
      <c r="U263" s="936"/>
      <c r="V263" s="936"/>
      <c r="W263" s="936"/>
    </row>
    <row r="264" spans="1:23" ht="24" customHeight="1">
      <c r="A264" s="1419"/>
      <c r="B264" s="1421"/>
      <c r="C264" s="1506"/>
      <c r="D264" s="1508"/>
      <c r="E264" s="1563"/>
      <c r="F264" s="1510"/>
      <c r="G264" s="1451"/>
      <c r="H264" s="1521"/>
      <c r="I264" s="55">
        <v>40997</v>
      </c>
      <c r="J264" s="1070">
        <v>46</v>
      </c>
      <c r="K264" s="452">
        <v>36039222.170000002</v>
      </c>
      <c r="L264" s="61">
        <v>0</v>
      </c>
      <c r="M264" s="72" t="s">
        <v>1018</v>
      </c>
      <c r="N264" s="1492"/>
      <c r="O264" s="1478"/>
      <c r="P264" s="1500"/>
      <c r="Q264" s="1453"/>
      <c r="R264" s="1502"/>
      <c r="U264" s="936"/>
      <c r="V264" s="936"/>
      <c r="W264" s="936"/>
    </row>
    <row r="265" spans="1:23">
      <c r="A265" s="721"/>
      <c r="B265" s="79">
        <v>39822</v>
      </c>
      <c r="C265" s="80" t="s">
        <v>353</v>
      </c>
      <c r="D265" s="81" t="s">
        <v>213</v>
      </c>
      <c r="E265" s="67" t="s">
        <v>102</v>
      </c>
      <c r="F265" s="70" t="s">
        <v>287</v>
      </c>
      <c r="G265" s="82">
        <v>32668000</v>
      </c>
      <c r="H265" s="83" t="s">
        <v>13</v>
      </c>
      <c r="I265" s="55"/>
      <c r="J265" s="1070"/>
      <c r="K265" s="452"/>
      <c r="L265" s="61" t="str">
        <f t="shared" si="9"/>
        <v/>
      </c>
      <c r="M265" s="72"/>
      <c r="N265" s="315"/>
      <c r="O265" s="1400"/>
      <c r="P265" s="316"/>
      <c r="Q265" s="75"/>
      <c r="R265" s="276"/>
      <c r="U265" s="936"/>
      <c r="V265" s="936"/>
      <c r="W265" s="936"/>
    </row>
    <row r="266" spans="1:23">
      <c r="A266" s="721"/>
      <c r="B266" s="79">
        <v>39822</v>
      </c>
      <c r="C266" s="80" t="s">
        <v>354</v>
      </c>
      <c r="D266" s="81" t="s">
        <v>355</v>
      </c>
      <c r="E266" s="52" t="s">
        <v>39</v>
      </c>
      <c r="F266" s="70" t="s">
        <v>287</v>
      </c>
      <c r="G266" s="82">
        <v>24000000</v>
      </c>
      <c r="H266" s="83" t="s">
        <v>13</v>
      </c>
      <c r="I266" s="55"/>
      <c r="J266" s="1070"/>
      <c r="K266" s="452"/>
      <c r="L266" s="61" t="str">
        <f t="shared" si="9"/>
        <v/>
      </c>
      <c r="M266" s="72"/>
      <c r="N266" s="315"/>
      <c r="O266" s="1400"/>
      <c r="P266" s="316"/>
      <c r="Q266" s="75"/>
      <c r="R266" s="276"/>
      <c r="U266" s="936"/>
      <c r="V266" s="936"/>
      <c r="W266" s="936"/>
    </row>
    <row r="267" spans="1:23">
      <c r="A267" s="721">
        <v>199</v>
      </c>
      <c r="B267" s="79">
        <v>39822</v>
      </c>
      <c r="C267" s="80" t="s">
        <v>356</v>
      </c>
      <c r="D267" s="81" t="s">
        <v>357</v>
      </c>
      <c r="E267" s="52" t="s">
        <v>25</v>
      </c>
      <c r="F267" s="70" t="s">
        <v>287</v>
      </c>
      <c r="G267" s="82">
        <v>28000000</v>
      </c>
      <c r="H267" s="83" t="s">
        <v>13</v>
      </c>
      <c r="I267" s="55">
        <v>41312</v>
      </c>
      <c r="J267" s="1070">
        <v>199</v>
      </c>
      <c r="K267" s="452">
        <v>21680089.199999999</v>
      </c>
      <c r="L267" s="61">
        <v>0</v>
      </c>
      <c r="M267" s="72" t="s">
        <v>1018</v>
      </c>
      <c r="N267" s="315"/>
      <c r="O267" s="1400"/>
      <c r="P267" s="316"/>
      <c r="Q267" s="75"/>
      <c r="R267" s="276"/>
      <c r="U267" s="936"/>
      <c r="V267" s="936"/>
      <c r="W267" s="936"/>
    </row>
    <row r="268" spans="1:23">
      <c r="A268" s="721"/>
      <c r="B268" s="79">
        <v>39822</v>
      </c>
      <c r="C268" s="80" t="s">
        <v>358</v>
      </c>
      <c r="D268" s="81" t="s">
        <v>359</v>
      </c>
      <c r="E268" s="52" t="s">
        <v>17</v>
      </c>
      <c r="F268" s="70" t="s">
        <v>287</v>
      </c>
      <c r="G268" s="82">
        <v>78158000</v>
      </c>
      <c r="H268" s="83" t="s">
        <v>13</v>
      </c>
      <c r="I268" s="55">
        <v>39925</v>
      </c>
      <c r="J268" s="56">
        <v>4</v>
      </c>
      <c r="K268" s="452">
        <v>78158000</v>
      </c>
      <c r="L268" s="61">
        <f t="shared" si="9"/>
        <v>0</v>
      </c>
      <c r="M268" s="72" t="s">
        <v>1018</v>
      </c>
      <c r="N268" s="315">
        <v>39960</v>
      </c>
      <c r="O268" s="1400" t="s">
        <v>1018</v>
      </c>
      <c r="P268" s="59"/>
      <c r="Q268" s="75" t="s">
        <v>1278</v>
      </c>
      <c r="R268" s="276">
        <v>2200000</v>
      </c>
      <c r="U268" s="936"/>
      <c r="V268" s="936"/>
      <c r="W268" s="936"/>
    </row>
    <row r="269" spans="1:23">
      <c r="A269" s="721">
        <v>33</v>
      </c>
      <c r="B269" s="79">
        <v>39822</v>
      </c>
      <c r="C269" s="80" t="s">
        <v>360</v>
      </c>
      <c r="D269" s="81" t="s">
        <v>361</v>
      </c>
      <c r="E269" s="52" t="s">
        <v>78</v>
      </c>
      <c r="F269" s="70" t="s">
        <v>287</v>
      </c>
      <c r="G269" s="82">
        <v>44000000</v>
      </c>
      <c r="H269" s="83" t="s">
        <v>13</v>
      </c>
      <c r="I269" s="55">
        <v>40606</v>
      </c>
      <c r="J269" s="1070">
        <v>33</v>
      </c>
      <c r="K269" s="452">
        <v>38000000</v>
      </c>
      <c r="L269" s="61">
        <v>0</v>
      </c>
      <c r="M269" s="72" t="s">
        <v>334</v>
      </c>
      <c r="N269" s="315" t="s">
        <v>334</v>
      </c>
      <c r="O269" s="1400" t="s">
        <v>334</v>
      </c>
      <c r="P269" s="316"/>
      <c r="Q269" s="75"/>
      <c r="R269" s="276" t="s">
        <v>334</v>
      </c>
      <c r="U269" s="936"/>
      <c r="V269" s="936"/>
      <c r="W269" s="936"/>
    </row>
    <row r="270" spans="1:23">
      <c r="A270" s="721"/>
      <c r="B270" s="79">
        <v>39822</v>
      </c>
      <c r="C270" s="80" t="s">
        <v>362</v>
      </c>
      <c r="D270" s="81" t="s">
        <v>363</v>
      </c>
      <c r="E270" s="52" t="s">
        <v>43</v>
      </c>
      <c r="F270" s="70" t="s">
        <v>287</v>
      </c>
      <c r="G270" s="82">
        <v>13400000</v>
      </c>
      <c r="H270" s="83" t="s">
        <v>13</v>
      </c>
      <c r="I270" s="55">
        <v>40107</v>
      </c>
      <c r="J270" s="1070">
        <v>4</v>
      </c>
      <c r="K270" s="452">
        <v>13400000</v>
      </c>
      <c r="L270" s="61">
        <f t="shared" si="9"/>
        <v>0</v>
      </c>
      <c r="M270" s="72" t="s">
        <v>1018</v>
      </c>
      <c r="N270" s="315">
        <v>40865</v>
      </c>
      <c r="O270" s="1400" t="s">
        <v>1018</v>
      </c>
      <c r="P270" s="316"/>
      <c r="Q270" s="75" t="s">
        <v>1973</v>
      </c>
      <c r="R270" s="276">
        <v>602557</v>
      </c>
      <c r="U270" s="936"/>
      <c r="V270" s="936"/>
      <c r="W270" s="936"/>
    </row>
    <row r="271" spans="1:23">
      <c r="A271" s="721">
        <v>49</v>
      </c>
      <c r="B271" s="79">
        <v>39822</v>
      </c>
      <c r="C271" s="80" t="s">
        <v>364</v>
      </c>
      <c r="D271" s="81" t="s">
        <v>365</v>
      </c>
      <c r="E271" s="52" t="s">
        <v>46</v>
      </c>
      <c r="F271" s="70" t="s">
        <v>287</v>
      </c>
      <c r="G271" s="82">
        <v>10000000</v>
      </c>
      <c r="H271" s="83" t="s">
        <v>13</v>
      </c>
      <c r="I271" s="55">
        <v>40801</v>
      </c>
      <c r="J271" s="1070">
        <v>49</v>
      </c>
      <c r="K271" s="452">
        <v>10000000</v>
      </c>
      <c r="L271" s="61">
        <f t="shared" si="9"/>
        <v>0</v>
      </c>
      <c r="M271" s="72" t="s">
        <v>1018</v>
      </c>
      <c r="N271" s="315">
        <v>40884</v>
      </c>
      <c r="O271" s="1400" t="s">
        <v>1018</v>
      </c>
      <c r="P271" s="316"/>
      <c r="Q271" s="75" t="s">
        <v>1278</v>
      </c>
      <c r="R271" s="276">
        <v>245000</v>
      </c>
      <c r="U271" s="936"/>
      <c r="V271" s="936"/>
      <c r="W271" s="936"/>
    </row>
    <row r="272" spans="1:23">
      <c r="A272" s="721"/>
      <c r="B272" s="79">
        <v>39822</v>
      </c>
      <c r="C272" s="80" t="s">
        <v>366</v>
      </c>
      <c r="D272" s="81" t="s">
        <v>367</v>
      </c>
      <c r="E272" s="311" t="s">
        <v>131</v>
      </c>
      <c r="F272" s="70" t="s">
        <v>287</v>
      </c>
      <c r="G272" s="82">
        <v>100000000</v>
      </c>
      <c r="H272" s="83" t="s">
        <v>13</v>
      </c>
      <c r="I272" s="55">
        <v>40065</v>
      </c>
      <c r="J272" s="1070">
        <v>4</v>
      </c>
      <c r="K272" s="452">
        <v>100000000</v>
      </c>
      <c r="L272" s="61">
        <f t="shared" si="9"/>
        <v>0</v>
      </c>
      <c r="M272" s="72" t="s">
        <v>1018</v>
      </c>
      <c r="N272" s="315">
        <v>40865</v>
      </c>
      <c r="O272" s="1400" t="s">
        <v>1018</v>
      </c>
      <c r="P272" s="316"/>
      <c r="Q272" s="75" t="s">
        <v>1973</v>
      </c>
      <c r="R272" s="276">
        <v>690100</v>
      </c>
      <c r="U272" s="936"/>
      <c r="V272" s="936"/>
      <c r="W272" s="936"/>
    </row>
    <row r="273" spans="1:23" ht="28.5">
      <c r="A273" s="1418"/>
      <c r="B273" s="1420">
        <v>39822</v>
      </c>
      <c r="C273" s="1505" t="s">
        <v>368</v>
      </c>
      <c r="D273" s="1507" t="s">
        <v>369</v>
      </c>
      <c r="E273" s="1435" t="s">
        <v>39</v>
      </c>
      <c r="F273" s="1518" t="s">
        <v>287</v>
      </c>
      <c r="G273" s="1449">
        <v>20000000</v>
      </c>
      <c r="H273" s="1520" t="s">
        <v>13</v>
      </c>
      <c r="I273" s="55">
        <v>40751</v>
      </c>
      <c r="J273" s="1070">
        <v>4</v>
      </c>
      <c r="K273" s="452">
        <v>10000000</v>
      </c>
      <c r="L273" s="61">
        <f t="shared" si="9"/>
        <v>10000000</v>
      </c>
      <c r="M273" s="72" t="s">
        <v>287</v>
      </c>
      <c r="N273" s="1490"/>
      <c r="O273" s="1477"/>
      <c r="P273" s="1499"/>
      <c r="Q273" s="1452"/>
      <c r="R273" s="1501"/>
      <c r="U273" s="936"/>
      <c r="V273" s="936"/>
      <c r="W273" s="936"/>
    </row>
    <row r="274" spans="1:23" ht="27.75" customHeight="1">
      <c r="A274" s="1419"/>
      <c r="B274" s="1421"/>
      <c r="C274" s="1506"/>
      <c r="D274" s="1508"/>
      <c r="E274" s="1437"/>
      <c r="F274" s="1519"/>
      <c r="G274" s="1451"/>
      <c r="H274" s="1521"/>
      <c r="I274" s="55">
        <v>41010</v>
      </c>
      <c r="J274" s="1070">
        <v>4</v>
      </c>
      <c r="K274" s="452">
        <v>10000000</v>
      </c>
      <c r="L274" s="61">
        <v>0</v>
      </c>
      <c r="M274" s="72" t="s">
        <v>1018</v>
      </c>
      <c r="N274" s="1492"/>
      <c r="O274" s="1478"/>
      <c r="P274" s="1500"/>
      <c r="Q274" s="1453"/>
      <c r="R274" s="1502"/>
      <c r="U274" s="936"/>
      <c r="V274" s="936"/>
      <c r="W274" s="936"/>
    </row>
    <row r="275" spans="1:23">
      <c r="A275" s="721"/>
      <c r="B275" s="79">
        <v>39822</v>
      </c>
      <c r="C275" s="80" t="s">
        <v>370</v>
      </c>
      <c r="D275" s="81" t="s">
        <v>371</v>
      </c>
      <c r="E275" s="71" t="s">
        <v>240</v>
      </c>
      <c r="F275" s="70" t="s">
        <v>287</v>
      </c>
      <c r="G275" s="82">
        <v>10200000</v>
      </c>
      <c r="H275" s="83" t="s">
        <v>13</v>
      </c>
      <c r="I275" s="55">
        <v>40891</v>
      </c>
      <c r="J275" s="1070">
        <v>4</v>
      </c>
      <c r="K275" s="452">
        <v>10200000</v>
      </c>
      <c r="L275" s="61">
        <f t="shared" si="9"/>
        <v>0</v>
      </c>
      <c r="M275" s="72" t="s">
        <v>1018</v>
      </c>
      <c r="N275" s="315">
        <v>40919</v>
      </c>
      <c r="O275" s="1400" t="s">
        <v>1018</v>
      </c>
      <c r="P275" s="316"/>
      <c r="Q275" s="75" t="s">
        <v>1278</v>
      </c>
      <c r="R275" s="276">
        <v>600000</v>
      </c>
      <c r="U275" s="936"/>
      <c r="V275" s="936"/>
      <c r="W275" s="936"/>
    </row>
    <row r="276" spans="1:23">
      <c r="A276" s="721">
        <v>209</v>
      </c>
      <c r="B276" s="79">
        <v>39822</v>
      </c>
      <c r="C276" s="80" t="s">
        <v>372</v>
      </c>
      <c r="D276" s="81" t="s">
        <v>137</v>
      </c>
      <c r="E276" s="52" t="s">
        <v>12</v>
      </c>
      <c r="F276" s="70" t="s">
        <v>287</v>
      </c>
      <c r="G276" s="82">
        <v>16000000</v>
      </c>
      <c r="H276" s="83" t="s">
        <v>13</v>
      </c>
      <c r="I276" s="55">
        <v>41325</v>
      </c>
      <c r="J276" s="1070">
        <v>209</v>
      </c>
      <c r="K276" s="452">
        <v>14811984</v>
      </c>
      <c r="L276" s="61">
        <v>0</v>
      </c>
      <c r="M276" s="72" t="s">
        <v>1018</v>
      </c>
      <c r="N276" s="315"/>
      <c r="O276" s="1400"/>
      <c r="P276" s="316"/>
      <c r="Q276" s="75"/>
      <c r="R276" s="276"/>
      <c r="U276" s="936"/>
      <c r="V276" s="936"/>
      <c r="W276" s="936"/>
    </row>
    <row r="277" spans="1:23">
      <c r="A277" s="721">
        <v>50</v>
      </c>
      <c r="B277" s="79">
        <v>39822</v>
      </c>
      <c r="C277" s="80" t="s">
        <v>373</v>
      </c>
      <c r="D277" s="81" t="s">
        <v>374</v>
      </c>
      <c r="E277" s="52" t="s">
        <v>12</v>
      </c>
      <c r="F277" s="70" t="s">
        <v>287</v>
      </c>
      <c r="G277" s="82">
        <v>65000000</v>
      </c>
      <c r="H277" s="83" t="s">
        <v>13</v>
      </c>
      <c r="I277" s="55">
        <v>40787</v>
      </c>
      <c r="J277" s="1070">
        <v>50</v>
      </c>
      <c r="K277" s="452">
        <v>65000000</v>
      </c>
      <c r="L277" s="61">
        <f t="shared" si="9"/>
        <v>0</v>
      </c>
      <c r="M277" s="72" t="s">
        <v>1018</v>
      </c>
      <c r="N277" s="315">
        <v>40865</v>
      </c>
      <c r="O277" s="1400" t="s">
        <v>1018</v>
      </c>
      <c r="P277" s="316"/>
      <c r="Q277" s="75" t="s">
        <v>1973</v>
      </c>
      <c r="R277" s="276">
        <v>924462</v>
      </c>
      <c r="U277" s="936"/>
      <c r="V277" s="936"/>
      <c r="W277" s="936"/>
    </row>
    <row r="278" spans="1:23">
      <c r="A278" s="721"/>
      <c r="B278" s="79">
        <v>39822</v>
      </c>
      <c r="C278" s="80" t="s">
        <v>375</v>
      </c>
      <c r="D278" s="81" t="s">
        <v>376</v>
      </c>
      <c r="E278" s="52" t="s">
        <v>69</v>
      </c>
      <c r="F278" s="70" t="s">
        <v>287</v>
      </c>
      <c r="G278" s="82">
        <v>20000000</v>
      </c>
      <c r="H278" s="83" t="s">
        <v>13</v>
      </c>
      <c r="I278" s="55"/>
      <c r="J278" s="1070"/>
      <c r="K278" s="452"/>
      <c r="L278" s="61" t="str">
        <f t="shared" si="9"/>
        <v/>
      </c>
      <c r="M278" s="72"/>
      <c r="N278" s="315"/>
      <c r="O278" s="1400"/>
      <c r="P278" s="316"/>
      <c r="Q278" s="75"/>
      <c r="R278" s="276"/>
      <c r="U278" s="936"/>
      <c r="V278" s="936"/>
      <c r="W278" s="936"/>
    </row>
    <row r="279" spans="1:23">
      <c r="A279" s="721">
        <v>49</v>
      </c>
      <c r="B279" s="79">
        <v>39822</v>
      </c>
      <c r="C279" s="80" t="s">
        <v>377</v>
      </c>
      <c r="D279" s="81" t="s">
        <v>378</v>
      </c>
      <c r="E279" s="311" t="s">
        <v>131</v>
      </c>
      <c r="F279" s="70" t="s">
        <v>287</v>
      </c>
      <c r="G279" s="82">
        <v>16500000</v>
      </c>
      <c r="H279" s="83" t="s">
        <v>13</v>
      </c>
      <c r="I279" s="55">
        <v>40773</v>
      </c>
      <c r="J279" s="1070">
        <v>49</v>
      </c>
      <c r="K279" s="452">
        <v>16500000</v>
      </c>
      <c r="L279" s="61">
        <f t="shared" si="9"/>
        <v>0</v>
      </c>
      <c r="M279" s="72" t="s">
        <v>1018</v>
      </c>
      <c r="N279" s="315">
        <v>40814</v>
      </c>
      <c r="O279" s="1400" t="s">
        <v>1018</v>
      </c>
      <c r="P279" s="316"/>
      <c r="Q279" s="75" t="s">
        <v>1278</v>
      </c>
      <c r="R279" s="276">
        <v>526604</v>
      </c>
      <c r="U279" s="936"/>
      <c r="V279" s="936"/>
      <c r="W279" s="936"/>
    </row>
    <row r="280" spans="1:23">
      <c r="A280" s="721">
        <v>49</v>
      </c>
      <c r="B280" s="79">
        <v>39822</v>
      </c>
      <c r="C280" s="852" t="s">
        <v>379</v>
      </c>
      <c r="D280" s="81" t="s">
        <v>94</v>
      </c>
      <c r="E280" s="67" t="s">
        <v>95</v>
      </c>
      <c r="F280" s="70" t="s">
        <v>287</v>
      </c>
      <c r="G280" s="82">
        <v>20000000</v>
      </c>
      <c r="H280" s="83" t="s">
        <v>13</v>
      </c>
      <c r="I280" s="55">
        <v>40780</v>
      </c>
      <c r="J280" s="1070">
        <v>49</v>
      </c>
      <c r="K280" s="452">
        <v>20000000</v>
      </c>
      <c r="L280" s="61">
        <f t="shared" si="9"/>
        <v>0</v>
      </c>
      <c r="M280" s="72" t="s">
        <v>1018</v>
      </c>
      <c r="N280" s="315">
        <v>40865</v>
      </c>
      <c r="O280" s="1400" t="s">
        <v>1018</v>
      </c>
      <c r="P280" s="316"/>
      <c r="Q280" s="75" t="s">
        <v>1973</v>
      </c>
      <c r="R280" s="276">
        <v>206557</v>
      </c>
      <c r="U280" s="936"/>
      <c r="V280" s="936"/>
      <c r="W280" s="936"/>
    </row>
    <row r="281" spans="1:23">
      <c r="A281" s="721">
        <v>215</v>
      </c>
      <c r="B281" s="79">
        <v>39822</v>
      </c>
      <c r="C281" s="80" t="s">
        <v>380</v>
      </c>
      <c r="D281" s="81" t="s">
        <v>381</v>
      </c>
      <c r="E281" s="52" t="s">
        <v>41</v>
      </c>
      <c r="F281" s="70" t="s">
        <v>287</v>
      </c>
      <c r="G281" s="82">
        <v>33000000</v>
      </c>
      <c r="H281" s="83" t="s">
        <v>13</v>
      </c>
      <c r="I281" s="55"/>
      <c r="J281" s="1070"/>
      <c r="K281" s="452"/>
      <c r="L281" s="61" t="str">
        <f t="shared" si="9"/>
        <v/>
      </c>
      <c r="M281" s="72"/>
      <c r="N281" s="315"/>
      <c r="O281" s="1400"/>
      <c r="P281" s="316"/>
      <c r="Q281" s="75"/>
      <c r="R281" s="276"/>
      <c r="U281" s="936"/>
      <c r="V281" s="936"/>
      <c r="W281" s="936"/>
    </row>
    <row r="282" spans="1:23">
      <c r="A282" s="721"/>
      <c r="B282" s="79">
        <v>39822</v>
      </c>
      <c r="C282" s="80" t="s">
        <v>382</v>
      </c>
      <c r="D282" s="81" t="s">
        <v>383</v>
      </c>
      <c r="E282" s="52" t="s">
        <v>31</v>
      </c>
      <c r="F282" s="70" t="s">
        <v>287</v>
      </c>
      <c r="G282" s="82">
        <v>25000000</v>
      </c>
      <c r="H282" s="83" t="s">
        <v>13</v>
      </c>
      <c r="I282" s="55">
        <v>39918</v>
      </c>
      <c r="J282" s="56">
        <v>4</v>
      </c>
      <c r="K282" s="452">
        <v>25000000</v>
      </c>
      <c r="L282" s="61">
        <v>0</v>
      </c>
      <c r="M282" s="72" t="s">
        <v>1018</v>
      </c>
      <c r="N282" s="315">
        <v>40863</v>
      </c>
      <c r="O282" s="1400" t="s">
        <v>1018</v>
      </c>
      <c r="P282" s="59"/>
      <c r="Q282" s="75" t="s">
        <v>1278</v>
      </c>
      <c r="R282" s="276">
        <v>25000</v>
      </c>
      <c r="U282" s="936"/>
      <c r="V282" s="936"/>
      <c r="W282" s="936"/>
    </row>
    <row r="283" spans="1:23">
      <c r="A283" s="721" t="s">
        <v>2351</v>
      </c>
      <c r="B283" s="79">
        <v>39822</v>
      </c>
      <c r="C283" s="80" t="s">
        <v>384</v>
      </c>
      <c r="D283" s="81" t="s">
        <v>68</v>
      </c>
      <c r="E283" s="52" t="s">
        <v>25</v>
      </c>
      <c r="F283" s="70" t="s">
        <v>242</v>
      </c>
      <c r="G283" s="82">
        <v>12000000</v>
      </c>
      <c r="H283" s="83" t="s">
        <v>13</v>
      </c>
      <c r="I283" s="55">
        <v>41344</v>
      </c>
      <c r="J283" s="1070">
        <v>223</v>
      </c>
      <c r="K283" s="452">
        <v>11605572</v>
      </c>
      <c r="L283" s="61">
        <v>0</v>
      </c>
      <c r="M283" s="72" t="s">
        <v>184</v>
      </c>
      <c r="N283" s="315">
        <v>41344</v>
      </c>
      <c r="O283" s="1400" t="s">
        <v>395</v>
      </c>
      <c r="P283" s="316" t="s">
        <v>188</v>
      </c>
      <c r="Q283" s="75" t="s">
        <v>1973</v>
      </c>
      <c r="R283" s="276">
        <v>576774</v>
      </c>
      <c r="U283" s="936"/>
      <c r="V283" s="936"/>
      <c r="W283" s="936"/>
    </row>
    <row r="284" spans="1:23">
      <c r="A284" s="721">
        <v>2</v>
      </c>
      <c r="B284" s="79">
        <v>39822</v>
      </c>
      <c r="C284" s="80" t="s">
        <v>386</v>
      </c>
      <c r="D284" s="81" t="s">
        <v>385</v>
      </c>
      <c r="E284" s="67" t="s">
        <v>111</v>
      </c>
      <c r="F284" s="70" t="s">
        <v>242</v>
      </c>
      <c r="G284" s="82">
        <v>6000000</v>
      </c>
      <c r="H284" s="83" t="s">
        <v>13</v>
      </c>
      <c r="I284" s="55">
        <v>40849</v>
      </c>
      <c r="J284" s="1070">
        <v>4</v>
      </c>
      <c r="K284" s="452">
        <v>6000000</v>
      </c>
      <c r="L284" s="61">
        <f t="shared" ref="L284:L321" si="10">IF($K284&lt;&gt;0,$G284-$K284,"")</f>
        <v>0</v>
      </c>
      <c r="M284" s="72" t="s">
        <v>184</v>
      </c>
      <c r="N284" s="315">
        <v>40849</v>
      </c>
      <c r="O284" s="700" t="s">
        <v>395</v>
      </c>
      <c r="P284" s="1019" t="s">
        <v>188</v>
      </c>
      <c r="Q284" s="75" t="s">
        <v>1278</v>
      </c>
      <c r="R284" s="276">
        <v>300000</v>
      </c>
      <c r="U284" s="936"/>
      <c r="V284" s="936"/>
      <c r="W284" s="936"/>
    </row>
    <row r="285" spans="1:23">
      <c r="A285" s="721" t="s">
        <v>1887</v>
      </c>
      <c r="B285" s="79">
        <v>39822</v>
      </c>
      <c r="C285" s="80" t="s">
        <v>387</v>
      </c>
      <c r="D285" s="81" t="s">
        <v>388</v>
      </c>
      <c r="E285" s="52" t="s">
        <v>19</v>
      </c>
      <c r="F285" s="70" t="s">
        <v>242</v>
      </c>
      <c r="G285" s="82">
        <v>6815000</v>
      </c>
      <c r="H285" s="83" t="s">
        <v>13</v>
      </c>
      <c r="I285" s="55">
        <v>40801</v>
      </c>
      <c r="J285" s="1070">
        <v>49</v>
      </c>
      <c r="K285" s="452">
        <v>6815000</v>
      </c>
      <c r="L285" s="61">
        <f t="shared" si="10"/>
        <v>0</v>
      </c>
      <c r="M285" s="72" t="s">
        <v>184</v>
      </c>
      <c r="N285" s="315">
        <v>40801</v>
      </c>
      <c r="O285" s="700" t="s">
        <v>395</v>
      </c>
      <c r="P285" s="1019" t="s">
        <v>188</v>
      </c>
      <c r="Q285" s="75" t="s">
        <v>1278</v>
      </c>
      <c r="R285" s="276">
        <v>341000</v>
      </c>
      <c r="U285" s="936"/>
      <c r="V285" s="936"/>
      <c r="W285" s="936"/>
    </row>
    <row r="286" spans="1:23">
      <c r="A286" s="721" t="s">
        <v>1887</v>
      </c>
      <c r="B286" s="79">
        <v>39822</v>
      </c>
      <c r="C286" s="80" t="s">
        <v>389</v>
      </c>
      <c r="D286" s="81" t="s">
        <v>390</v>
      </c>
      <c r="E286" s="52" t="s">
        <v>19</v>
      </c>
      <c r="F286" s="70" t="s">
        <v>242</v>
      </c>
      <c r="G286" s="82">
        <v>5803000</v>
      </c>
      <c r="H286" s="83" t="s">
        <v>13</v>
      </c>
      <c r="I286" s="55">
        <v>40738</v>
      </c>
      <c r="J286" s="1070">
        <v>49</v>
      </c>
      <c r="K286" s="452">
        <v>5803000</v>
      </c>
      <c r="L286" s="61">
        <f t="shared" si="10"/>
        <v>0</v>
      </c>
      <c r="M286" s="72" t="s">
        <v>184</v>
      </c>
      <c r="N286" s="315">
        <v>40738</v>
      </c>
      <c r="O286" s="700" t="s">
        <v>395</v>
      </c>
      <c r="P286" s="1019" t="s">
        <v>188</v>
      </c>
      <c r="Q286" s="75" t="s">
        <v>1278</v>
      </c>
      <c r="R286" s="276">
        <v>290000</v>
      </c>
      <c r="U286" s="936"/>
      <c r="V286" s="936"/>
      <c r="W286" s="936"/>
    </row>
    <row r="287" spans="1:23">
      <c r="A287" s="721" t="s">
        <v>2187</v>
      </c>
      <c r="B287" s="79">
        <v>39822</v>
      </c>
      <c r="C287" s="80" t="s">
        <v>392</v>
      </c>
      <c r="D287" s="81" t="s">
        <v>391</v>
      </c>
      <c r="E287" s="52" t="s">
        <v>12</v>
      </c>
      <c r="F287" s="70" t="s">
        <v>242</v>
      </c>
      <c r="G287" s="82">
        <v>3070000</v>
      </c>
      <c r="H287" s="83" t="s">
        <v>13</v>
      </c>
      <c r="I287" s="55">
        <v>41226</v>
      </c>
      <c r="J287" s="1070">
        <v>152</v>
      </c>
      <c r="K287" s="452">
        <v>2804088.57</v>
      </c>
      <c r="L287" s="61">
        <v>0</v>
      </c>
      <c r="M287" s="72" t="s">
        <v>184</v>
      </c>
      <c r="N287" s="315">
        <v>41226</v>
      </c>
      <c r="O287" s="1400" t="s">
        <v>395</v>
      </c>
      <c r="P287" s="316" t="s">
        <v>188</v>
      </c>
      <c r="Q287" s="75" t="s">
        <v>1973</v>
      </c>
      <c r="R287" s="276">
        <v>147918.22</v>
      </c>
      <c r="U287" s="936"/>
      <c r="V287" s="936"/>
      <c r="W287" s="936"/>
    </row>
    <row r="288" spans="1:23" s="76" customFormat="1">
      <c r="A288" s="721">
        <v>3</v>
      </c>
      <c r="B288" s="79">
        <v>39822</v>
      </c>
      <c r="C288" s="80" t="s">
        <v>393</v>
      </c>
      <c r="D288" s="81" t="s">
        <v>394</v>
      </c>
      <c r="E288" s="52" t="s">
        <v>19</v>
      </c>
      <c r="F288" s="70" t="s">
        <v>395</v>
      </c>
      <c r="G288" s="54">
        <v>5116000</v>
      </c>
      <c r="H288" s="83" t="s">
        <v>13</v>
      </c>
      <c r="I288" s="55">
        <v>40905</v>
      </c>
      <c r="J288" s="1070">
        <v>4</v>
      </c>
      <c r="K288" s="452">
        <v>5116000</v>
      </c>
      <c r="L288" s="61">
        <f t="shared" si="10"/>
        <v>0</v>
      </c>
      <c r="M288" s="72" t="s">
        <v>334</v>
      </c>
      <c r="N288" s="315" t="s">
        <v>334</v>
      </c>
      <c r="O288" s="1400" t="s">
        <v>334</v>
      </c>
      <c r="P288" s="316"/>
      <c r="Q288" s="701" t="s">
        <v>1221</v>
      </c>
      <c r="R288" s="276" t="s">
        <v>334</v>
      </c>
      <c r="U288" s="936"/>
      <c r="V288" s="936"/>
      <c r="W288" s="936"/>
    </row>
    <row r="289" spans="1:23">
      <c r="A289" s="721" t="s">
        <v>1887</v>
      </c>
      <c r="B289" s="79">
        <v>39822</v>
      </c>
      <c r="C289" s="80" t="s">
        <v>397</v>
      </c>
      <c r="D289" s="81" t="s">
        <v>396</v>
      </c>
      <c r="E289" s="52" t="s">
        <v>52</v>
      </c>
      <c r="F289" s="70" t="s">
        <v>242</v>
      </c>
      <c r="G289" s="82">
        <v>2995000</v>
      </c>
      <c r="H289" s="83" t="s">
        <v>13</v>
      </c>
      <c r="I289" s="55">
        <v>40773</v>
      </c>
      <c r="J289" s="1070">
        <v>49</v>
      </c>
      <c r="K289" s="452">
        <v>2995000</v>
      </c>
      <c r="L289" s="61">
        <f t="shared" si="10"/>
        <v>0</v>
      </c>
      <c r="M289" s="72" t="s">
        <v>184</v>
      </c>
      <c r="N289" s="315">
        <v>40773</v>
      </c>
      <c r="O289" s="700" t="s">
        <v>395</v>
      </c>
      <c r="P289" s="1019" t="s">
        <v>188</v>
      </c>
      <c r="Q289" s="75" t="s">
        <v>1278</v>
      </c>
      <c r="R289" s="276">
        <v>150000</v>
      </c>
      <c r="U289" s="936"/>
      <c r="V289" s="936"/>
      <c r="W289" s="936"/>
    </row>
    <row r="290" spans="1:23">
      <c r="A290" s="721">
        <v>2</v>
      </c>
      <c r="B290" s="79">
        <v>39822</v>
      </c>
      <c r="C290" s="80" t="s">
        <v>398</v>
      </c>
      <c r="D290" s="81" t="s">
        <v>399</v>
      </c>
      <c r="E290" s="52" t="s">
        <v>12</v>
      </c>
      <c r="F290" s="70" t="s">
        <v>242</v>
      </c>
      <c r="G290" s="82">
        <v>2000000</v>
      </c>
      <c r="H290" s="83" t="s">
        <v>13</v>
      </c>
      <c r="I290" s="55">
        <v>40541</v>
      </c>
      <c r="J290" s="1070">
        <v>4</v>
      </c>
      <c r="K290" s="452">
        <v>2000000</v>
      </c>
      <c r="L290" s="61">
        <f t="shared" si="10"/>
        <v>0</v>
      </c>
      <c r="M290" s="72" t="s">
        <v>184</v>
      </c>
      <c r="N290" s="315">
        <v>40541</v>
      </c>
      <c r="O290" s="700" t="s">
        <v>395</v>
      </c>
      <c r="P290" s="1019" t="s">
        <v>188</v>
      </c>
      <c r="Q290" s="75" t="s">
        <v>1278</v>
      </c>
      <c r="R290" s="276">
        <v>100000</v>
      </c>
      <c r="U290" s="936"/>
      <c r="V290" s="936"/>
      <c r="W290" s="936"/>
    </row>
    <row r="291" spans="1:23">
      <c r="A291" s="721">
        <v>2</v>
      </c>
      <c r="B291" s="79">
        <v>39822</v>
      </c>
      <c r="C291" s="80" t="s">
        <v>400</v>
      </c>
      <c r="D291" s="81" t="s">
        <v>401</v>
      </c>
      <c r="E291" s="71" t="s">
        <v>235</v>
      </c>
      <c r="F291" s="70" t="s">
        <v>242</v>
      </c>
      <c r="G291" s="82">
        <v>1065000</v>
      </c>
      <c r="H291" s="83" t="s">
        <v>13</v>
      </c>
      <c r="I291" s="55"/>
      <c r="J291" s="1070"/>
      <c r="K291" s="452"/>
      <c r="L291" s="61" t="str">
        <f t="shared" si="10"/>
        <v/>
      </c>
      <c r="M291" s="72"/>
      <c r="N291" s="315"/>
      <c r="O291" s="1400"/>
      <c r="P291" s="316"/>
      <c r="Q291" s="75"/>
      <c r="R291" s="276"/>
      <c r="U291" s="936"/>
      <c r="V291" s="936"/>
      <c r="W291" s="936"/>
    </row>
    <row r="292" spans="1:23">
      <c r="A292" s="721">
        <v>2</v>
      </c>
      <c r="B292" s="79">
        <v>39822</v>
      </c>
      <c r="C292" s="80" t="s">
        <v>402</v>
      </c>
      <c r="D292" s="81" t="s">
        <v>403</v>
      </c>
      <c r="E292" s="52" t="s">
        <v>19</v>
      </c>
      <c r="F292" s="70" t="s">
        <v>242</v>
      </c>
      <c r="G292" s="82">
        <v>5500000</v>
      </c>
      <c r="H292" s="83" t="s">
        <v>13</v>
      </c>
      <c r="I292" s="55"/>
      <c r="J292" s="1070"/>
      <c r="K292" s="452"/>
      <c r="L292" s="61" t="str">
        <f t="shared" si="10"/>
        <v/>
      </c>
      <c r="M292" s="72"/>
      <c r="N292" s="315"/>
      <c r="O292" s="1400"/>
      <c r="P292" s="316"/>
      <c r="Q292" s="75"/>
      <c r="R292" s="276"/>
      <c r="U292" s="936"/>
      <c r="V292" s="936"/>
      <c r="W292" s="936"/>
    </row>
    <row r="293" spans="1:23">
      <c r="A293" s="721">
        <v>2</v>
      </c>
      <c r="B293" s="79">
        <v>39822</v>
      </c>
      <c r="C293" s="80" t="s">
        <v>404</v>
      </c>
      <c r="D293" s="81" t="s">
        <v>405</v>
      </c>
      <c r="E293" s="52" t="s">
        <v>31</v>
      </c>
      <c r="F293" s="70" t="s">
        <v>242</v>
      </c>
      <c r="G293" s="82">
        <v>5983000</v>
      </c>
      <c r="H293" s="83" t="s">
        <v>13</v>
      </c>
      <c r="I293" s="55"/>
      <c r="J293" s="1070"/>
      <c r="K293" s="452"/>
      <c r="L293" s="61" t="str">
        <f t="shared" si="10"/>
        <v/>
      </c>
      <c r="M293" s="72"/>
      <c r="N293" s="315"/>
      <c r="O293" s="1400"/>
      <c r="P293" s="316"/>
      <c r="Q293" s="75"/>
      <c r="R293" s="276"/>
      <c r="U293" s="936"/>
      <c r="V293" s="936"/>
      <c r="W293" s="936"/>
    </row>
    <row r="294" spans="1:23">
      <c r="A294" s="721" t="s">
        <v>1887</v>
      </c>
      <c r="B294" s="79">
        <v>39822</v>
      </c>
      <c r="C294" s="80" t="s">
        <v>406</v>
      </c>
      <c r="D294" s="81" t="s">
        <v>407</v>
      </c>
      <c r="E294" s="67" t="s">
        <v>95</v>
      </c>
      <c r="F294" s="70" t="s">
        <v>242</v>
      </c>
      <c r="G294" s="82">
        <v>24000000</v>
      </c>
      <c r="H294" s="83" t="s">
        <v>13</v>
      </c>
      <c r="I294" s="55">
        <v>40730</v>
      </c>
      <c r="J294" s="1070">
        <v>49</v>
      </c>
      <c r="K294" s="452">
        <v>24000000</v>
      </c>
      <c r="L294" s="61">
        <f t="shared" si="10"/>
        <v>0</v>
      </c>
      <c r="M294" s="489" t="s">
        <v>184</v>
      </c>
      <c r="N294" s="315">
        <v>40730</v>
      </c>
      <c r="O294" s="1400" t="s">
        <v>395</v>
      </c>
      <c r="P294" s="316" t="s">
        <v>188</v>
      </c>
      <c r="Q294" s="75" t="s">
        <v>1278</v>
      </c>
      <c r="R294" s="276">
        <v>1200000</v>
      </c>
      <c r="U294" s="936"/>
      <c r="V294" s="936"/>
      <c r="W294" s="936"/>
    </row>
    <row r="295" spans="1:23">
      <c r="A295" s="721" t="s">
        <v>1890</v>
      </c>
      <c r="B295" s="79">
        <v>39822</v>
      </c>
      <c r="C295" s="80" t="s">
        <v>408</v>
      </c>
      <c r="D295" s="81" t="s">
        <v>100</v>
      </c>
      <c r="E295" s="52" t="s">
        <v>80</v>
      </c>
      <c r="F295" s="70" t="s">
        <v>242</v>
      </c>
      <c r="G295" s="82">
        <v>9000000</v>
      </c>
      <c r="H295" s="83" t="s">
        <v>13</v>
      </c>
      <c r="I295" s="55">
        <v>40794</v>
      </c>
      <c r="J295" s="1070">
        <v>50</v>
      </c>
      <c r="K295" s="452">
        <v>9000000</v>
      </c>
      <c r="L295" s="61">
        <f t="shared" si="10"/>
        <v>0</v>
      </c>
      <c r="M295" s="489" t="s">
        <v>184</v>
      </c>
      <c r="N295" s="315">
        <v>40794</v>
      </c>
      <c r="O295" s="1400" t="s">
        <v>395</v>
      </c>
      <c r="P295" s="316" t="s">
        <v>188</v>
      </c>
      <c r="Q295" s="75" t="s">
        <v>1278</v>
      </c>
      <c r="R295" s="276">
        <v>450000</v>
      </c>
      <c r="U295" s="936"/>
      <c r="V295" s="936"/>
      <c r="W295" s="936"/>
    </row>
    <row r="296" spans="1:23">
      <c r="A296" s="721">
        <v>2</v>
      </c>
      <c r="B296" s="79">
        <v>39822</v>
      </c>
      <c r="C296" s="80" t="s">
        <v>409</v>
      </c>
      <c r="D296" s="81" t="s">
        <v>410</v>
      </c>
      <c r="E296" s="52" t="s">
        <v>35</v>
      </c>
      <c r="F296" s="70" t="s">
        <v>242</v>
      </c>
      <c r="G296" s="82">
        <v>3981000</v>
      </c>
      <c r="H296" s="83" t="s">
        <v>13</v>
      </c>
      <c r="I296" s="55">
        <v>40317</v>
      </c>
      <c r="J296" s="1070">
        <v>4</v>
      </c>
      <c r="K296" s="452">
        <v>3981000</v>
      </c>
      <c r="L296" s="61">
        <f t="shared" si="10"/>
        <v>0</v>
      </c>
      <c r="M296" s="489" t="s">
        <v>184</v>
      </c>
      <c r="N296" s="315">
        <v>40317</v>
      </c>
      <c r="O296" s="700" t="s">
        <v>395</v>
      </c>
      <c r="P296" s="1019" t="s">
        <v>188</v>
      </c>
      <c r="Q296" s="75" t="s">
        <v>1278</v>
      </c>
      <c r="R296" s="276">
        <v>199000</v>
      </c>
      <c r="U296" s="936"/>
      <c r="V296" s="936"/>
      <c r="W296" s="936"/>
    </row>
    <row r="297" spans="1:23">
      <c r="A297" s="721" t="s">
        <v>2160</v>
      </c>
      <c r="B297" s="79">
        <v>39822</v>
      </c>
      <c r="C297" s="80" t="s">
        <v>417</v>
      </c>
      <c r="D297" s="81" t="s">
        <v>421</v>
      </c>
      <c r="E297" s="52" t="s">
        <v>80</v>
      </c>
      <c r="F297" s="70" t="s">
        <v>242</v>
      </c>
      <c r="G297" s="82">
        <v>3285000</v>
      </c>
      <c r="H297" s="83" t="s">
        <v>13</v>
      </c>
      <c r="I297" s="55">
        <v>41213</v>
      </c>
      <c r="J297" s="1070">
        <v>140</v>
      </c>
      <c r="K297" s="452">
        <v>2685979.1</v>
      </c>
      <c r="L297" s="61">
        <v>0</v>
      </c>
      <c r="M297" s="72" t="s">
        <v>184</v>
      </c>
      <c r="N297" s="315">
        <v>41213</v>
      </c>
      <c r="O297" s="1400" t="s">
        <v>395</v>
      </c>
      <c r="P297" s="316" t="s">
        <v>1917</v>
      </c>
      <c r="Q297" s="75" t="s">
        <v>1278</v>
      </c>
      <c r="R297" s="276">
        <v>106364</v>
      </c>
      <c r="U297" s="936"/>
      <c r="V297" s="936"/>
      <c r="W297" s="936"/>
    </row>
    <row r="298" spans="1:23">
      <c r="A298" s="721">
        <v>2</v>
      </c>
      <c r="B298" s="79">
        <v>39822</v>
      </c>
      <c r="C298" s="80" t="s">
        <v>418</v>
      </c>
      <c r="D298" s="81" t="s">
        <v>14</v>
      </c>
      <c r="E298" s="52" t="s">
        <v>15</v>
      </c>
      <c r="F298" s="70" t="s">
        <v>242</v>
      </c>
      <c r="G298" s="82">
        <v>267274000</v>
      </c>
      <c r="H298" s="83" t="s">
        <v>13</v>
      </c>
      <c r="I298" s="55"/>
      <c r="J298" s="1070"/>
      <c r="K298" s="452"/>
      <c r="L298" s="61" t="str">
        <f t="shared" si="10"/>
        <v/>
      </c>
      <c r="M298" s="72"/>
      <c r="N298" s="315"/>
      <c r="O298" s="1400"/>
      <c r="P298" s="316"/>
      <c r="Q298" s="75"/>
      <c r="R298" s="276"/>
      <c r="U298" s="936"/>
      <c r="V298" s="936"/>
      <c r="W298" s="936"/>
    </row>
    <row r="299" spans="1:23">
      <c r="A299" s="721"/>
      <c r="B299" s="79">
        <v>39829</v>
      </c>
      <c r="C299" s="80" t="s">
        <v>422</v>
      </c>
      <c r="D299" s="81" t="s">
        <v>437</v>
      </c>
      <c r="E299" s="311" t="s">
        <v>136</v>
      </c>
      <c r="F299" s="70" t="s">
        <v>287</v>
      </c>
      <c r="G299" s="82">
        <v>50000000</v>
      </c>
      <c r="H299" s="83" t="s">
        <v>13</v>
      </c>
      <c r="I299" s="55">
        <v>40730</v>
      </c>
      <c r="J299" s="1070">
        <v>4</v>
      </c>
      <c r="K299" s="452">
        <v>50000000</v>
      </c>
      <c r="L299" s="61">
        <f t="shared" si="10"/>
        <v>0</v>
      </c>
      <c r="M299" s="72" t="s">
        <v>1018</v>
      </c>
      <c r="N299" s="315">
        <v>40751</v>
      </c>
      <c r="O299" s="1400" t="s">
        <v>1018</v>
      </c>
      <c r="P299" s="316"/>
      <c r="Q299" s="75" t="s">
        <v>1278</v>
      </c>
      <c r="R299" s="276">
        <v>1300000</v>
      </c>
      <c r="U299" s="936"/>
      <c r="V299" s="936"/>
      <c r="W299" s="936"/>
    </row>
    <row r="300" spans="1:23">
      <c r="A300" s="721"/>
      <c r="B300" s="79">
        <v>39829</v>
      </c>
      <c r="C300" s="80" t="s">
        <v>179</v>
      </c>
      <c r="D300" s="81" t="s">
        <v>438</v>
      </c>
      <c r="E300" s="52" t="s">
        <v>28</v>
      </c>
      <c r="F300" s="70" t="s">
        <v>287</v>
      </c>
      <c r="G300" s="82">
        <v>26380000</v>
      </c>
      <c r="H300" s="83" t="s">
        <v>13</v>
      </c>
      <c r="I300" s="55">
        <v>40555</v>
      </c>
      <c r="J300" s="1070">
        <v>4</v>
      </c>
      <c r="K300" s="452">
        <v>26380000</v>
      </c>
      <c r="L300" s="61">
        <f t="shared" si="10"/>
        <v>0</v>
      </c>
      <c r="M300" s="72" t="s">
        <v>1018</v>
      </c>
      <c r="N300" s="315">
        <v>40604</v>
      </c>
      <c r="O300" s="1400" t="s">
        <v>1018</v>
      </c>
      <c r="P300" s="316">
        <v>9</v>
      </c>
      <c r="Q300" s="75" t="s">
        <v>1278</v>
      </c>
      <c r="R300" s="276">
        <v>1625000</v>
      </c>
      <c r="U300" s="936"/>
      <c r="V300" s="936"/>
      <c r="W300" s="936"/>
    </row>
    <row r="301" spans="1:23">
      <c r="A301" s="721">
        <v>49</v>
      </c>
      <c r="B301" s="79">
        <v>39829</v>
      </c>
      <c r="C301" s="852" t="s">
        <v>423</v>
      </c>
      <c r="D301" s="81" t="s">
        <v>439</v>
      </c>
      <c r="E301" s="71" t="s">
        <v>282</v>
      </c>
      <c r="F301" s="70" t="s">
        <v>287</v>
      </c>
      <c r="G301" s="82">
        <v>10000000</v>
      </c>
      <c r="H301" s="83" t="s">
        <v>13</v>
      </c>
      <c r="I301" s="55">
        <v>40780</v>
      </c>
      <c r="J301" s="1070">
        <v>49</v>
      </c>
      <c r="K301" s="452">
        <v>10000000</v>
      </c>
      <c r="L301" s="61">
        <f t="shared" si="10"/>
        <v>0</v>
      </c>
      <c r="M301" s="72" t="s">
        <v>1018</v>
      </c>
      <c r="N301" s="315">
        <v>40954</v>
      </c>
      <c r="O301" s="1400" t="s">
        <v>1018</v>
      </c>
      <c r="P301" s="316"/>
      <c r="Q301" s="75" t="s">
        <v>1278</v>
      </c>
      <c r="R301" s="276">
        <v>737100</v>
      </c>
      <c r="U301" s="936"/>
      <c r="V301" s="936"/>
      <c r="W301" s="936"/>
    </row>
    <row r="302" spans="1:23">
      <c r="A302" s="721"/>
      <c r="B302" s="79">
        <v>39829</v>
      </c>
      <c r="C302" s="80" t="s">
        <v>180</v>
      </c>
      <c r="D302" s="81" t="s">
        <v>440</v>
      </c>
      <c r="E302" s="311" t="s">
        <v>145</v>
      </c>
      <c r="F302" s="70" t="s">
        <v>287</v>
      </c>
      <c r="G302" s="82">
        <v>18751000</v>
      </c>
      <c r="H302" s="83" t="s">
        <v>13</v>
      </c>
      <c r="I302" s="55">
        <v>40233</v>
      </c>
      <c r="J302" s="1070">
        <v>5</v>
      </c>
      <c r="K302" s="452">
        <v>18751000</v>
      </c>
      <c r="L302" s="61">
        <f t="shared" si="10"/>
        <v>0</v>
      </c>
      <c r="M302" s="72" t="s">
        <v>1018</v>
      </c>
      <c r="N302" s="315">
        <v>40387</v>
      </c>
      <c r="O302" s="1400" t="s">
        <v>1018</v>
      </c>
      <c r="P302" s="316">
        <v>9</v>
      </c>
      <c r="Q302" s="75" t="s">
        <v>1278</v>
      </c>
      <c r="R302" s="276">
        <v>250000</v>
      </c>
      <c r="U302" s="936"/>
      <c r="V302" s="936"/>
      <c r="W302" s="936"/>
    </row>
    <row r="303" spans="1:23">
      <c r="A303" s="721"/>
      <c r="B303" s="79">
        <v>39829</v>
      </c>
      <c r="C303" s="80" t="s">
        <v>424</v>
      </c>
      <c r="D303" s="81" t="s">
        <v>441</v>
      </c>
      <c r="E303" s="52" t="s">
        <v>46</v>
      </c>
      <c r="F303" s="70" t="s">
        <v>287</v>
      </c>
      <c r="G303" s="82">
        <v>7414000</v>
      </c>
      <c r="H303" s="83" t="s">
        <v>13</v>
      </c>
      <c r="I303" s="55">
        <v>39953</v>
      </c>
      <c r="J303" s="56">
        <v>4</v>
      </c>
      <c r="K303" s="452">
        <v>7414000</v>
      </c>
      <c r="L303" s="61">
        <f t="shared" si="10"/>
        <v>0</v>
      </c>
      <c r="M303" s="72" t="s">
        <v>1018</v>
      </c>
      <c r="N303" s="315">
        <v>39988</v>
      </c>
      <c r="O303" s="1400" t="s">
        <v>1018</v>
      </c>
      <c r="P303" s="59"/>
      <c r="Q303" s="75" t="s">
        <v>1278</v>
      </c>
      <c r="R303" s="276">
        <v>275000</v>
      </c>
      <c r="U303" s="936"/>
      <c r="V303" s="936"/>
      <c r="W303" s="936"/>
    </row>
    <row r="304" spans="1:23">
      <c r="A304" s="721"/>
      <c r="B304" s="79">
        <v>39829</v>
      </c>
      <c r="C304" s="80" t="s">
        <v>425</v>
      </c>
      <c r="D304" s="81" t="s">
        <v>442</v>
      </c>
      <c r="E304" s="52" t="s">
        <v>80</v>
      </c>
      <c r="F304" s="70" t="s">
        <v>287</v>
      </c>
      <c r="G304" s="82">
        <v>64779000</v>
      </c>
      <c r="H304" s="83" t="s">
        <v>13</v>
      </c>
      <c r="I304" s="55">
        <v>39953</v>
      </c>
      <c r="J304" s="56">
        <v>4</v>
      </c>
      <c r="K304" s="452">
        <v>64779000</v>
      </c>
      <c r="L304" s="61">
        <f t="shared" si="10"/>
        <v>0</v>
      </c>
      <c r="M304" s="72" t="s">
        <v>1018</v>
      </c>
      <c r="N304" s="315">
        <v>39988</v>
      </c>
      <c r="O304" s="1400" t="s">
        <v>1018</v>
      </c>
      <c r="P304" s="59"/>
      <c r="Q304" s="75" t="s">
        <v>1278</v>
      </c>
      <c r="R304" s="276">
        <v>1400000</v>
      </c>
      <c r="U304" s="936"/>
      <c r="V304" s="936"/>
      <c r="W304" s="936"/>
    </row>
    <row r="305" spans="1:23">
      <c r="A305" s="721"/>
      <c r="B305" s="79">
        <v>39829</v>
      </c>
      <c r="C305" s="80" t="s">
        <v>426</v>
      </c>
      <c r="D305" s="81" t="s">
        <v>443</v>
      </c>
      <c r="E305" s="311" t="s">
        <v>131</v>
      </c>
      <c r="F305" s="70" t="s">
        <v>287</v>
      </c>
      <c r="G305" s="82">
        <v>108676000</v>
      </c>
      <c r="H305" s="83" t="s">
        <v>13</v>
      </c>
      <c r="I305" s="55">
        <v>40884</v>
      </c>
      <c r="J305" s="1070">
        <v>4</v>
      </c>
      <c r="K305" s="452">
        <v>108676000</v>
      </c>
      <c r="L305" s="61">
        <f t="shared" si="10"/>
        <v>0</v>
      </c>
      <c r="M305" s="72" t="s">
        <v>1018</v>
      </c>
      <c r="N305" s="315"/>
      <c r="O305" s="1400"/>
      <c r="P305" s="316"/>
      <c r="Q305" s="75"/>
      <c r="R305" s="276"/>
      <c r="U305" s="936"/>
      <c r="V305" s="936"/>
      <c r="W305" s="936"/>
    </row>
    <row r="306" spans="1:23">
      <c r="A306" s="721"/>
      <c r="B306" s="79">
        <v>39829</v>
      </c>
      <c r="C306" s="80" t="s">
        <v>181</v>
      </c>
      <c r="D306" s="81" t="s">
        <v>444</v>
      </c>
      <c r="E306" s="52" t="s">
        <v>12</v>
      </c>
      <c r="F306" s="70" t="s">
        <v>287</v>
      </c>
      <c r="G306" s="82">
        <v>17949000</v>
      </c>
      <c r="H306" s="83" t="s">
        <v>13</v>
      </c>
      <c r="I306" s="55"/>
      <c r="J306" s="1070"/>
      <c r="K306" s="452"/>
      <c r="L306" s="61" t="str">
        <f t="shared" si="10"/>
        <v/>
      </c>
      <c r="M306" s="72"/>
      <c r="N306" s="315"/>
      <c r="O306" s="1400"/>
      <c r="P306" s="316"/>
      <c r="Q306" s="75"/>
      <c r="R306" s="276"/>
      <c r="U306" s="936"/>
      <c r="V306" s="936"/>
      <c r="W306" s="936"/>
    </row>
    <row r="307" spans="1:23" s="100" customFormat="1" ht="28.5" customHeight="1">
      <c r="A307" s="721" t="s">
        <v>1932</v>
      </c>
      <c r="B307" s="79">
        <v>39829</v>
      </c>
      <c r="C307" s="80" t="s">
        <v>427</v>
      </c>
      <c r="D307" s="81" t="s">
        <v>108</v>
      </c>
      <c r="E307" s="67" t="s">
        <v>109</v>
      </c>
      <c r="F307" s="869" t="s">
        <v>1192</v>
      </c>
      <c r="G307" s="82">
        <v>424174000</v>
      </c>
      <c r="H307" s="83" t="s">
        <v>13</v>
      </c>
      <c r="I307" s="55"/>
      <c r="J307" s="1070"/>
      <c r="K307" s="452"/>
      <c r="L307" s="61" t="str">
        <f t="shared" si="10"/>
        <v/>
      </c>
      <c r="M307" s="72"/>
      <c r="N307" s="315"/>
      <c r="O307" s="1400"/>
      <c r="P307" s="316"/>
      <c r="Q307" s="75"/>
      <c r="R307" s="276"/>
      <c r="U307" s="936"/>
      <c r="V307" s="936"/>
      <c r="W307" s="936"/>
    </row>
    <row r="308" spans="1:23">
      <c r="A308" s="721"/>
      <c r="B308" s="79">
        <v>39829</v>
      </c>
      <c r="C308" s="80" t="s">
        <v>428</v>
      </c>
      <c r="D308" s="81" t="s">
        <v>446</v>
      </c>
      <c r="E308" s="52" t="s">
        <v>35</v>
      </c>
      <c r="F308" s="70" t="s">
        <v>287</v>
      </c>
      <c r="G308" s="82">
        <v>75000000</v>
      </c>
      <c r="H308" s="83" t="s">
        <v>13</v>
      </c>
      <c r="I308" s="55">
        <v>39946</v>
      </c>
      <c r="J308" s="56">
        <v>4</v>
      </c>
      <c r="K308" s="452">
        <v>75000000</v>
      </c>
      <c r="L308" s="61">
        <f t="shared" si="10"/>
        <v>0</v>
      </c>
      <c r="M308" s="72" t="s">
        <v>1018</v>
      </c>
      <c r="N308" s="315">
        <v>40248</v>
      </c>
      <c r="O308" s="1400" t="s">
        <v>1018</v>
      </c>
      <c r="P308" s="59"/>
      <c r="Q308" s="75" t="s">
        <v>1279</v>
      </c>
      <c r="R308" s="276">
        <v>6559066.21</v>
      </c>
      <c r="U308" s="936"/>
      <c r="V308" s="936"/>
      <c r="W308" s="936"/>
    </row>
    <row r="309" spans="1:23">
      <c r="A309" s="721">
        <v>124</v>
      </c>
      <c r="B309" s="79">
        <v>39829</v>
      </c>
      <c r="C309" s="80" t="s">
        <v>429</v>
      </c>
      <c r="D309" s="81" t="s">
        <v>447</v>
      </c>
      <c r="E309" s="52" t="s">
        <v>12</v>
      </c>
      <c r="F309" s="70" t="s">
        <v>287</v>
      </c>
      <c r="G309" s="82">
        <v>36000000</v>
      </c>
      <c r="H309" s="83" t="s">
        <v>13</v>
      </c>
      <c r="I309" s="55">
        <v>41164</v>
      </c>
      <c r="J309" s="1070">
        <v>124</v>
      </c>
      <c r="K309" s="452">
        <v>31843080</v>
      </c>
      <c r="L309" s="61">
        <v>0</v>
      </c>
      <c r="M309" s="72" t="s">
        <v>1018</v>
      </c>
      <c r="N309" s="315"/>
      <c r="O309" s="1400"/>
      <c r="P309" s="316"/>
      <c r="Q309" s="75"/>
      <c r="R309" s="276"/>
      <c r="U309" s="936"/>
      <c r="V309" s="936"/>
      <c r="W309" s="936"/>
    </row>
    <row r="310" spans="1:23" s="100" customFormat="1" ht="28.5">
      <c r="A310" s="721" t="s">
        <v>1939</v>
      </c>
      <c r="B310" s="79">
        <v>39829</v>
      </c>
      <c r="C310" s="80" t="s">
        <v>455</v>
      </c>
      <c r="D310" s="81" t="s">
        <v>84</v>
      </c>
      <c r="E310" s="52" t="s">
        <v>15</v>
      </c>
      <c r="F310" s="70" t="s">
        <v>395</v>
      </c>
      <c r="G310" s="82">
        <v>18980000</v>
      </c>
      <c r="H310" s="83" t="s">
        <v>13</v>
      </c>
      <c r="I310" s="55">
        <v>40417</v>
      </c>
      <c r="J310" s="1070">
        <v>4</v>
      </c>
      <c r="K310" s="452">
        <v>18980000</v>
      </c>
      <c r="L310" s="61">
        <f t="shared" si="10"/>
        <v>0</v>
      </c>
      <c r="M310" s="72" t="s">
        <v>334</v>
      </c>
      <c r="N310" s="315" t="s">
        <v>334</v>
      </c>
      <c r="O310" s="1400" t="s">
        <v>334</v>
      </c>
      <c r="P310" s="316"/>
      <c r="Q310" s="75" t="s">
        <v>1221</v>
      </c>
      <c r="R310" s="276" t="s">
        <v>334</v>
      </c>
      <c r="U310" s="936"/>
      <c r="V310" s="936"/>
      <c r="W310" s="936"/>
    </row>
    <row r="311" spans="1:23">
      <c r="A311" s="721"/>
      <c r="B311" s="79">
        <v>39829</v>
      </c>
      <c r="C311" s="80" t="s">
        <v>430</v>
      </c>
      <c r="D311" s="81" t="s">
        <v>448</v>
      </c>
      <c r="E311" s="311" t="s">
        <v>131</v>
      </c>
      <c r="F311" s="70" t="s">
        <v>287</v>
      </c>
      <c r="G311" s="82">
        <v>26440000</v>
      </c>
      <c r="H311" s="83" t="s">
        <v>13</v>
      </c>
      <c r="I311" s="55">
        <v>40394</v>
      </c>
      <c r="J311" s="1070">
        <v>4</v>
      </c>
      <c r="K311" s="452">
        <v>26440000</v>
      </c>
      <c r="L311" s="61">
        <f t="shared" si="10"/>
        <v>0</v>
      </c>
      <c r="M311" s="72" t="s">
        <v>1018</v>
      </c>
      <c r="N311" s="315">
        <v>40422</v>
      </c>
      <c r="O311" s="1400" t="s">
        <v>1018</v>
      </c>
      <c r="P311" s="316"/>
      <c r="Q311" s="75" t="s">
        <v>1278</v>
      </c>
      <c r="R311" s="276">
        <v>400000</v>
      </c>
      <c r="U311" s="936"/>
      <c r="V311" s="936"/>
      <c r="W311" s="936"/>
    </row>
    <row r="312" spans="1:23" ht="28.5">
      <c r="A312" s="721" t="s">
        <v>2006</v>
      </c>
      <c r="B312" s="79">
        <v>39829</v>
      </c>
      <c r="C312" s="80" t="s">
        <v>431</v>
      </c>
      <c r="D312" s="81" t="s">
        <v>449</v>
      </c>
      <c r="E312" s="311" t="s">
        <v>125</v>
      </c>
      <c r="F312" s="70" t="s">
        <v>287</v>
      </c>
      <c r="G312" s="82">
        <v>57000000</v>
      </c>
      <c r="H312" s="83" t="s">
        <v>13</v>
      </c>
      <c r="I312" s="55">
        <v>40996</v>
      </c>
      <c r="J312" s="1070">
        <v>78</v>
      </c>
      <c r="K312" s="452">
        <v>52277170.950000003</v>
      </c>
      <c r="L312" s="61">
        <v>0</v>
      </c>
      <c r="M312" s="72" t="s">
        <v>1018</v>
      </c>
      <c r="N312" s="315"/>
      <c r="O312" s="1400"/>
      <c r="P312" s="316"/>
      <c r="Q312" s="75"/>
      <c r="R312" s="276"/>
      <c r="U312" s="936"/>
      <c r="V312" s="936"/>
      <c r="W312" s="936"/>
    </row>
    <row r="313" spans="1:23" ht="28.5">
      <c r="A313" s="721" t="s">
        <v>2067</v>
      </c>
      <c r="B313" s="79">
        <v>39829</v>
      </c>
      <c r="C313" s="80" t="s">
        <v>432</v>
      </c>
      <c r="D313" s="81" t="s">
        <v>450</v>
      </c>
      <c r="E313" s="52" t="s">
        <v>35</v>
      </c>
      <c r="F313" s="70" t="s">
        <v>287</v>
      </c>
      <c r="G313" s="82">
        <v>45000000</v>
      </c>
      <c r="H313" s="83" t="s">
        <v>13</v>
      </c>
      <c r="I313" s="55">
        <v>41087</v>
      </c>
      <c r="J313" s="1070">
        <v>95</v>
      </c>
      <c r="K313" s="452">
        <v>43490360.25</v>
      </c>
      <c r="L313" s="61">
        <v>0</v>
      </c>
      <c r="M313" s="72" t="s">
        <v>1018</v>
      </c>
      <c r="N313" s="315"/>
      <c r="O313" s="1400"/>
      <c r="P313" s="316"/>
      <c r="Q313" s="75"/>
      <c r="R313" s="276"/>
      <c r="U313" s="936"/>
      <c r="V313" s="936"/>
      <c r="W313" s="936"/>
    </row>
    <row r="314" spans="1:23" ht="28.5">
      <c r="A314" s="721" t="s">
        <v>2056</v>
      </c>
      <c r="B314" s="79">
        <v>39829</v>
      </c>
      <c r="C314" s="80" t="s">
        <v>433</v>
      </c>
      <c r="D314" s="81" t="s">
        <v>451</v>
      </c>
      <c r="E314" s="311" t="s">
        <v>134</v>
      </c>
      <c r="F314" s="70" t="s">
        <v>287</v>
      </c>
      <c r="G314" s="82">
        <v>20600000</v>
      </c>
      <c r="H314" s="83" t="s">
        <v>13</v>
      </c>
      <c r="I314" s="55">
        <v>41073</v>
      </c>
      <c r="J314" s="1070">
        <v>91</v>
      </c>
      <c r="K314" s="452">
        <v>16750220.5</v>
      </c>
      <c r="L314" s="61">
        <v>0</v>
      </c>
      <c r="M314" s="72" t="s">
        <v>1018</v>
      </c>
      <c r="N314" s="315">
        <v>41108</v>
      </c>
      <c r="O314" s="1400" t="s">
        <v>1018</v>
      </c>
      <c r="P314" s="316"/>
      <c r="Q314" s="75" t="s">
        <v>1278</v>
      </c>
      <c r="R314" s="276">
        <v>38000</v>
      </c>
      <c r="U314" s="936"/>
      <c r="V314" s="936"/>
      <c r="W314" s="936"/>
    </row>
    <row r="315" spans="1:23" ht="28.5">
      <c r="A315" s="721">
        <v>224</v>
      </c>
      <c r="B315" s="79">
        <v>39829</v>
      </c>
      <c r="C315" s="80" t="s">
        <v>434</v>
      </c>
      <c r="D315" s="81" t="s">
        <v>452</v>
      </c>
      <c r="E315" s="52" t="s">
        <v>23</v>
      </c>
      <c r="F315" s="70" t="s">
        <v>287</v>
      </c>
      <c r="G315" s="82">
        <v>73000000</v>
      </c>
      <c r="H315" s="83" t="s">
        <v>13</v>
      </c>
      <c r="I315" s="55">
        <v>41344</v>
      </c>
      <c r="J315" s="1070">
        <v>224</v>
      </c>
      <c r="K315" s="452">
        <v>24438021.300000001</v>
      </c>
      <c r="L315" s="61">
        <v>2972000</v>
      </c>
      <c r="M315" s="72" t="s">
        <v>190</v>
      </c>
      <c r="N315" s="315"/>
      <c r="O315" s="1400"/>
      <c r="P315" s="316"/>
      <c r="Q315" s="75"/>
      <c r="R315" s="276"/>
      <c r="U315" s="936"/>
      <c r="V315" s="936"/>
      <c r="W315" s="936"/>
    </row>
    <row r="316" spans="1:23" ht="28.5">
      <c r="A316" s="721" t="s">
        <v>2068</v>
      </c>
      <c r="B316" s="79">
        <v>39829</v>
      </c>
      <c r="C316" s="80" t="s">
        <v>435</v>
      </c>
      <c r="D316" s="81" t="s">
        <v>453</v>
      </c>
      <c r="E316" s="67" t="s">
        <v>102</v>
      </c>
      <c r="F316" s="70" t="s">
        <v>287</v>
      </c>
      <c r="G316" s="82">
        <v>32538000</v>
      </c>
      <c r="H316" s="83" t="s">
        <v>13</v>
      </c>
      <c r="I316" s="55">
        <v>41087</v>
      </c>
      <c r="J316" s="1070">
        <v>96</v>
      </c>
      <c r="K316" s="452">
        <v>28460337.84</v>
      </c>
      <c r="L316" s="61">
        <v>0</v>
      </c>
      <c r="M316" s="72" t="s">
        <v>1018</v>
      </c>
      <c r="N316" s="315">
        <v>41129</v>
      </c>
      <c r="O316" s="1400" t="s">
        <v>1018</v>
      </c>
      <c r="P316" s="316"/>
      <c r="Q316" s="75" t="s">
        <v>1278</v>
      </c>
      <c r="R316" s="276">
        <v>1100000</v>
      </c>
      <c r="U316" s="936"/>
      <c r="V316" s="936"/>
      <c r="W316" s="936"/>
    </row>
    <row r="317" spans="1:23">
      <c r="A317" s="721"/>
      <c r="B317" s="79">
        <v>39829</v>
      </c>
      <c r="C317" s="80" t="s">
        <v>436</v>
      </c>
      <c r="D317" s="81" t="s">
        <v>454</v>
      </c>
      <c r="E317" s="52" t="s">
        <v>46</v>
      </c>
      <c r="F317" s="70" t="s">
        <v>287</v>
      </c>
      <c r="G317" s="82">
        <v>38263000</v>
      </c>
      <c r="H317" s="83" t="s">
        <v>13</v>
      </c>
      <c r="I317" s="55">
        <v>40177</v>
      </c>
      <c r="J317" s="1070">
        <v>5</v>
      </c>
      <c r="K317" s="452">
        <v>38263000</v>
      </c>
      <c r="L317" s="61">
        <f t="shared" si="10"/>
        <v>0</v>
      </c>
      <c r="M317" s="72" t="s">
        <v>1018</v>
      </c>
      <c r="N317" s="315">
        <v>40212</v>
      </c>
      <c r="O317" s="1400" t="s">
        <v>1018</v>
      </c>
      <c r="P317" s="316">
        <v>9</v>
      </c>
      <c r="Q317" s="75" t="s">
        <v>1278</v>
      </c>
      <c r="R317" s="276">
        <v>430797</v>
      </c>
      <c r="U317" s="936"/>
      <c r="V317" s="936"/>
      <c r="W317" s="936"/>
    </row>
    <row r="318" spans="1:23">
      <c r="A318" s="721">
        <v>2</v>
      </c>
      <c r="B318" s="79">
        <v>39829</v>
      </c>
      <c r="C318" s="80" t="s">
        <v>456</v>
      </c>
      <c r="D318" s="81" t="s">
        <v>475</v>
      </c>
      <c r="E318" s="52" t="s">
        <v>19</v>
      </c>
      <c r="F318" s="70" t="s">
        <v>242</v>
      </c>
      <c r="G318" s="82">
        <v>2550000</v>
      </c>
      <c r="H318" s="83" t="s">
        <v>13</v>
      </c>
      <c r="I318" s="55">
        <v>41262</v>
      </c>
      <c r="J318" s="1070">
        <v>4</v>
      </c>
      <c r="K318" s="452">
        <v>2550000</v>
      </c>
      <c r="L318" s="61">
        <f t="shared" si="10"/>
        <v>0</v>
      </c>
      <c r="M318" s="72" t="s">
        <v>184</v>
      </c>
      <c r="N318" s="315">
        <v>41262</v>
      </c>
      <c r="O318" s="1400" t="s">
        <v>395</v>
      </c>
      <c r="P318" s="94" t="s">
        <v>188</v>
      </c>
      <c r="Q318" s="75" t="s">
        <v>1278</v>
      </c>
      <c r="R318" s="276">
        <v>128000</v>
      </c>
      <c r="U318" s="936"/>
      <c r="V318" s="936"/>
      <c r="W318" s="936"/>
    </row>
    <row r="319" spans="1:23">
      <c r="A319" s="721">
        <v>2</v>
      </c>
      <c r="B319" s="79">
        <v>39829</v>
      </c>
      <c r="C319" s="80" t="s">
        <v>457</v>
      </c>
      <c r="D319" s="81" t="s">
        <v>476</v>
      </c>
      <c r="E319" s="52" t="s">
        <v>35</v>
      </c>
      <c r="F319" s="70" t="s">
        <v>242</v>
      </c>
      <c r="G319" s="82">
        <v>11730000</v>
      </c>
      <c r="H319" s="83" t="s">
        <v>13</v>
      </c>
      <c r="I319" s="55"/>
      <c r="J319" s="1070"/>
      <c r="K319" s="452"/>
      <c r="L319" s="61" t="str">
        <f t="shared" si="10"/>
        <v/>
      </c>
      <c r="M319" s="72"/>
      <c r="N319" s="315"/>
      <c r="O319" s="1400"/>
      <c r="P319" s="316"/>
      <c r="Q319" s="75"/>
      <c r="R319" s="276"/>
      <c r="U319" s="936"/>
      <c r="V319" s="936"/>
      <c r="W319" s="936"/>
    </row>
    <row r="320" spans="1:23" ht="15.75" customHeight="1">
      <c r="A320" s="721">
        <v>2</v>
      </c>
      <c r="B320" s="79">
        <v>39829</v>
      </c>
      <c r="C320" s="80" t="s">
        <v>182</v>
      </c>
      <c r="D320" s="81" t="s">
        <v>477</v>
      </c>
      <c r="E320" s="67" t="s">
        <v>91</v>
      </c>
      <c r="F320" s="70" t="s">
        <v>242</v>
      </c>
      <c r="G320" s="82">
        <v>15000000</v>
      </c>
      <c r="H320" s="83" t="s">
        <v>13</v>
      </c>
      <c r="I320" s="55">
        <v>39903</v>
      </c>
      <c r="J320" s="56">
        <v>4</v>
      </c>
      <c r="K320" s="452">
        <v>15000000</v>
      </c>
      <c r="L320" s="61">
        <f t="shared" si="10"/>
        <v>0</v>
      </c>
      <c r="M320" s="489" t="s">
        <v>184</v>
      </c>
      <c r="N320" s="315">
        <v>39918</v>
      </c>
      <c r="O320" s="700" t="s">
        <v>395</v>
      </c>
      <c r="P320" s="1019" t="s">
        <v>188</v>
      </c>
      <c r="Q320" s="75" t="s">
        <v>1278</v>
      </c>
      <c r="R320" s="276">
        <v>750000</v>
      </c>
      <c r="U320" s="936"/>
      <c r="V320" s="936"/>
      <c r="W320" s="936"/>
    </row>
    <row r="321" spans="1:23">
      <c r="A321" s="721" t="s">
        <v>1890</v>
      </c>
      <c r="B321" s="79">
        <v>39829</v>
      </c>
      <c r="C321" s="80" t="s">
        <v>458</v>
      </c>
      <c r="D321" s="81" t="s">
        <v>479</v>
      </c>
      <c r="E321" s="52" t="s">
        <v>23</v>
      </c>
      <c r="F321" s="70" t="s">
        <v>242</v>
      </c>
      <c r="G321" s="82">
        <v>10000000</v>
      </c>
      <c r="H321" s="83" t="s">
        <v>13</v>
      </c>
      <c r="I321" s="55">
        <v>40794</v>
      </c>
      <c r="J321" s="1070">
        <v>50</v>
      </c>
      <c r="K321" s="452">
        <v>10000000</v>
      </c>
      <c r="L321" s="61">
        <f t="shared" si="10"/>
        <v>0</v>
      </c>
      <c r="M321" s="489" t="s">
        <v>184</v>
      </c>
      <c r="N321" s="315">
        <v>40794</v>
      </c>
      <c r="O321" s="700" t="s">
        <v>395</v>
      </c>
      <c r="P321" s="1019" t="s">
        <v>188</v>
      </c>
      <c r="Q321" s="75" t="s">
        <v>1278</v>
      </c>
      <c r="R321" s="276">
        <v>500000</v>
      </c>
      <c r="U321" s="936"/>
      <c r="V321" s="936"/>
      <c r="W321" s="936"/>
    </row>
    <row r="322" spans="1:23">
      <c r="A322" s="721" t="s">
        <v>1350</v>
      </c>
      <c r="B322" s="79">
        <v>39829</v>
      </c>
      <c r="C322" s="80" t="s">
        <v>459</v>
      </c>
      <c r="D322" s="81" t="s">
        <v>480</v>
      </c>
      <c r="E322" s="52" t="s">
        <v>19</v>
      </c>
      <c r="F322" s="70" t="s">
        <v>242</v>
      </c>
      <c r="G322" s="82">
        <v>4120000</v>
      </c>
      <c r="H322" s="83" t="s">
        <v>13</v>
      </c>
      <c r="I322" s="55">
        <v>40220</v>
      </c>
      <c r="J322" s="1070">
        <v>19</v>
      </c>
      <c r="K322" s="61">
        <v>0</v>
      </c>
      <c r="L322" s="61">
        <v>0</v>
      </c>
      <c r="M322" s="72" t="s">
        <v>334</v>
      </c>
      <c r="N322" s="315" t="s">
        <v>334</v>
      </c>
      <c r="O322" s="1400" t="s">
        <v>334</v>
      </c>
      <c r="P322" s="316"/>
      <c r="Q322" s="75"/>
      <c r="R322" s="276" t="s">
        <v>334</v>
      </c>
      <c r="U322" s="936"/>
      <c r="V322" s="936"/>
      <c r="W322" s="936"/>
    </row>
    <row r="323" spans="1:23" s="100" customFormat="1" ht="28.5">
      <c r="A323" s="721" t="s">
        <v>1527</v>
      </c>
      <c r="B323" s="79">
        <v>39829</v>
      </c>
      <c r="C323" s="80" t="s">
        <v>460</v>
      </c>
      <c r="D323" s="81" t="s">
        <v>478</v>
      </c>
      <c r="E323" s="52" t="s">
        <v>19</v>
      </c>
      <c r="F323" s="70" t="s">
        <v>395</v>
      </c>
      <c r="G323" s="82">
        <v>1747000</v>
      </c>
      <c r="H323" s="83" t="s">
        <v>13</v>
      </c>
      <c r="I323" s="55">
        <v>40450</v>
      </c>
      <c r="J323" s="1070">
        <v>4</v>
      </c>
      <c r="K323" s="452">
        <v>1747000</v>
      </c>
      <c r="L323" s="61">
        <f t="shared" ref="L323:L328" si="11">IF($K323&lt;&gt;0,$G323-$K323,"")</f>
        <v>0</v>
      </c>
      <c r="M323" s="72" t="s">
        <v>334</v>
      </c>
      <c r="N323" s="315" t="s">
        <v>334</v>
      </c>
      <c r="O323" s="1400" t="s">
        <v>334</v>
      </c>
      <c r="P323" s="316"/>
      <c r="Q323" s="75" t="s">
        <v>1221</v>
      </c>
      <c r="R323" s="276" t="s">
        <v>334</v>
      </c>
      <c r="U323" s="936"/>
      <c r="V323" s="936"/>
      <c r="W323" s="936"/>
    </row>
    <row r="324" spans="1:23">
      <c r="A324" s="721" t="s">
        <v>1887</v>
      </c>
      <c r="B324" s="79">
        <v>39829</v>
      </c>
      <c r="C324" s="80" t="s">
        <v>461</v>
      </c>
      <c r="D324" s="81" t="s">
        <v>481</v>
      </c>
      <c r="E324" s="52" t="s">
        <v>19</v>
      </c>
      <c r="F324" s="70" t="s">
        <v>242</v>
      </c>
      <c r="G324" s="82">
        <v>3800000</v>
      </c>
      <c r="H324" s="83" t="s">
        <v>13</v>
      </c>
      <c r="I324" s="55">
        <v>40745</v>
      </c>
      <c r="J324" s="1070">
        <v>49</v>
      </c>
      <c r="K324" s="452">
        <v>3800000</v>
      </c>
      <c r="L324" s="61">
        <f t="shared" si="11"/>
        <v>0</v>
      </c>
      <c r="M324" s="489" t="s">
        <v>184</v>
      </c>
      <c r="N324" s="315">
        <v>40745</v>
      </c>
      <c r="O324" s="700" t="s">
        <v>395</v>
      </c>
      <c r="P324" s="1019" t="s">
        <v>188</v>
      </c>
      <c r="Q324" s="75" t="s">
        <v>1278</v>
      </c>
      <c r="R324" s="276">
        <v>190000</v>
      </c>
      <c r="U324" s="936"/>
      <c r="V324" s="936"/>
      <c r="W324" s="936"/>
    </row>
    <row r="325" spans="1:23">
      <c r="A325" s="721">
        <v>2</v>
      </c>
      <c r="B325" s="79">
        <v>39829</v>
      </c>
      <c r="C325" s="80" t="s">
        <v>462</v>
      </c>
      <c r="D325" s="81" t="s">
        <v>482</v>
      </c>
      <c r="E325" s="71" t="s">
        <v>151</v>
      </c>
      <c r="F325" s="70" t="s">
        <v>242</v>
      </c>
      <c r="G325" s="82">
        <v>8000000</v>
      </c>
      <c r="H325" s="83" t="s">
        <v>13</v>
      </c>
      <c r="I325" s="55"/>
      <c r="J325" s="1070"/>
      <c r="K325" s="452"/>
      <c r="L325" s="61" t="str">
        <f t="shared" si="11"/>
        <v/>
      </c>
      <c r="M325" s="72"/>
      <c r="N325" s="315"/>
      <c r="O325" s="1400"/>
      <c r="P325" s="316"/>
      <c r="Q325" s="75"/>
      <c r="R325" s="276"/>
      <c r="U325" s="936"/>
      <c r="V325" s="936"/>
      <c r="W325" s="936"/>
    </row>
    <row r="326" spans="1:23">
      <c r="A326" s="721">
        <v>2</v>
      </c>
      <c r="B326" s="79">
        <v>39829</v>
      </c>
      <c r="C326" s="80" t="s">
        <v>463</v>
      </c>
      <c r="D326" s="81" t="s">
        <v>482</v>
      </c>
      <c r="E326" s="71" t="s">
        <v>151</v>
      </c>
      <c r="F326" s="70" t="s">
        <v>242</v>
      </c>
      <c r="G326" s="82">
        <v>6900000</v>
      </c>
      <c r="H326" s="83" t="s">
        <v>13</v>
      </c>
      <c r="I326" s="55"/>
      <c r="J326" s="1070"/>
      <c r="K326" s="452"/>
      <c r="L326" s="61" t="str">
        <f t="shared" si="11"/>
        <v/>
      </c>
      <c r="M326" s="72"/>
      <c r="N326" s="315"/>
      <c r="O326" s="1400"/>
      <c r="P326" s="316"/>
      <c r="Q326" s="75"/>
      <c r="R326" s="276"/>
      <c r="U326" s="936"/>
      <c r="V326" s="936"/>
      <c r="W326" s="936"/>
    </row>
    <row r="327" spans="1:23">
      <c r="A327" s="721" t="s">
        <v>1887</v>
      </c>
      <c r="B327" s="79">
        <v>39829</v>
      </c>
      <c r="C327" s="80" t="s">
        <v>464</v>
      </c>
      <c r="D327" s="81" t="s">
        <v>483</v>
      </c>
      <c r="E327" s="52" t="s">
        <v>28</v>
      </c>
      <c r="F327" s="70" t="s">
        <v>242</v>
      </c>
      <c r="G327" s="82">
        <v>4500000</v>
      </c>
      <c r="H327" s="83" t="s">
        <v>13</v>
      </c>
      <c r="I327" s="55">
        <v>40766</v>
      </c>
      <c r="J327" s="1070">
        <v>49</v>
      </c>
      <c r="K327" s="452">
        <v>4500000</v>
      </c>
      <c r="L327" s="61">
        <f t="shared" si="11"/>
        <v>0</v>
      </c>
      <c r="M327" s="489" t="s">
        <v>184</v>
      </c>
      <c r="N327" s="315">
        <v>40766</v>
      </c>
      <c r="O327" s="700" t="s">
        <v>395</v>
      </c>
      <c r="P327" s="1019" t="s">
        <v>188</v>
      </c>
      <c r="Q327" s="75" t="s">
        <v>1278</v>
      </c>
      <c r="R327" s="276">
        <v>225000</v>
      </c>
      <c r="U327" s="936"/>
      <c r="V327" s="936"/>
      <c r="W327" s="936"/>
    </row>
    <row r="328" spans="1:23">
      <c r="A328" s="1418" t="s">
        <v>1887</v>
      </c>
      <c r="B328" s="1420">
        <v>39829</v>
      </c>
      <c r="C328" s="1505" t="s">
        <v>465</v>
      </c>
      <c r="D328" s="1507" t="s">
        <v>484</v>
      </c>
      <c r="E328" s="1435" t="s">
        <v>39</v>
      </c>
      <c r="F328" s="1518" t="s">
        <v>242</v>
      </c>
      <c r="G328" s="1449">
        <v>5658000</v>
      </c>
      <c r="H328" s="1520" t="s">
        <v>13</v>
      </c>
      <c r="I328" s="55">
        <v>40527</v>
      </c>
      <c r="J328" s="1070">
        <v>4</v>
      </c>
      <c r="K328" s="452">
        <v>3000000</v>
      </c>
      <c r="L328" s="61">
        <f t="shared" si="11"/>
        <v>2658000</v>
      </c>
      <c r="M328" s="489" t="s">
        <v>184</v>
      </c>
      <c r="N328" s="1490">
        <v>40801</v>
      </c>
      <c r="O328" s="1607" t="s">
        <v>395</v>
      </c>
      <c r="P328" s="1499" t="s">
        <v>1917</v>
      </c>
      <c r="Q328" s="1452" t="s">
        <v>1278</v>
      </c>
      <c r="R328" s="1501">
        <v>283000</v>
      </c>
      <c r="U328" s="936"/>
      <c r="V328" s="936"/>
      <c r="W328" s="936"/>
    </row>
    <row r="329" spans="1:23">
      <c r="A329" s="1419"/>
      <c r="B329" s="1421"/>
      <c r="C329" s="1506"/>
      <c r="D329" s="1508"/>
      <c r="E329" s="1437"/>
      <c r="F329" s="1519"/>
      <c r="G329" s="1451"/>
      <c r="H329" s="1521"/>
      <c r="I329" s="55">
        <v>40801</v>
      </c>
      <c r="J329" s="1070">
        <v>49</v>
      </c>
      <c r="K329" s="452">
        <v>2658000</v>
      </c>
      <c r="L329" s="61">
        <f>L328-K329</f>
        <v>0</v>
      </c>
      <c r="M329" s="489" t="s">
        <v>184</v>
      </c>
      <c r="N329" s="1492"/>
      <c r="O329" s="1608"/>
      <c r="P329" s="1500"/>
      <c r="Q329" s="1453"/>
      <c r="R329" s="1502"/>
      <c r="U329" s="936"/>
      <c r="V329" s="936"/>
      <c r="W329" s="936"/>
    </row>
    <row r="330" spans="1:23">
      <c r="A330" s="721" t="s">
        <v>2286</v>
      </c>
      <c r="B330" s="79">
        <v>39829</v>
      </c>
      <c r="C330" s="80" t="s">
        <v>466</v>
      </c>
      <c r="D330" s="81" t="s">
        <v>485</v>
      </c>
      <c r="E330" s="67" t="s">
        <v>102</v>
      </c>
      <c r="F330" s="70" t="s">
        <v>242</v>
      </c>
      <c r="G330" s="82">
        <v>146053000</v>
      </c>
      <c r="H330" s="83" t="s">
        <v>13</v>
      </c>
      <c r="I330" s="55">
        <v>41313</v>
      </c>
      <c r="J330" s="1070"/>
      <c r="K330" s="452">
        <v>79903244.849999994</v>
      </c>
      <c r="L330" s="61">
        <v>0</v>
      </c>
      <c r="M330" s="489" t="s">
        <v>184</v>
      </c>
      <c r="N330" s="315">
        <v>41313</v>
      </c>
      <c r="O330" s="1400" t="s">
        <v>395</v>
      </c>
      <c r="P330" s="94" t="s">
        <v>188</v>
      </c>
      <c r="Q330" s="75" t="s">
        <v>1973</v>
      </c>
      <c r="R330" s="276">
        <v>4925417.0599999996</v>
      </c>
      <c r="U330" s="936"/>
      <c r="V330" s="936"/>
      <c r="W330" s="936"/>
    </row>
    <row r="331" spans="1:23">
      <c r="A331" s="721" t="s">
        <v>2246</v>
      </c>
      <c r="B331" s="79">
        <v>39829</v>
      </c>
      <c r="C331" s="80" t="s">
        <v>467</v>
      </c>
      <c r="D331" s="81" t="s">
        <v>486</v>
      </c>
      <c r="E331" s="52" t="s">
        <v>50</v>
      </c>
      <c r="F331" s="70" t="s">
        <v>242</v>
      </c>
      <c r="G331" s="82">
        <v>20749000</v>
      </c>
      <c r="H331" s="83" t="s">
        <v>13</v>
      </c>
      <c r="I331" s="55">
        <v>41254</v>
      </c>
      <c r="J331" s="1070"/>
      <c r="K331" s="452">
        <v>13399226.970000001</v>
      </c>
      <c r="L331" s="61">
        <v>0</v>
      </c>
      <c r="M331" s="72" t="s">
        <v>184</v>
      </c>
      <c r="N331" s="315">
        <v>41254</v>
      </c>
      <c r="O331" s="1400" t="s">
        <v>395</v>
      </c>
      <c r="P331" s="94" t="s">
        <v>188</v>
      </c>
      <c r="Q331" s="75" t="s">
        <v>1973</v>
      </c>
      <c r="R331" s="276">
        <v>858478.27</v>
      </c>
      <c r="U331" s="936"/>
      <c r="V331" s="936"/>
      <c r="W331" s="936"/>
    </row>
    <row r="332" spans="1:23">
      <c r="A332" s="721" t="s">
        <v>2209</v>
      </c>
      <c r="B332" s="79">
        <v>39829</v>
      </c>
      <c r="C332" s="80" t="s">
        <v>468</v>
      </c>
      <c r="D332" s="81" t="s">
        <v>419</v>
      </c>
      <c r="E332" s="52" t="s">
        <v>12</v>
      </c>
      <c r="F332" s="70" t="s">
        <v>242</v>
      </c>
      <c r="G332" s="82">
        <v>3000000</v>
      </c>
      <c r="H332" s="83" t="s">
        <v>13</v>
      </c>
      <c r="I332" s="55">
        <v>41243</v>
      </c>
      <c r="J332" s="1070">
        <v>162</v>
      </c>
      <c r="K332" s="452">
        <v>2477000</v>
      </c>
      <c r="L332" s="61">
        <v>0</v>
      </c>
      <c r="M332" s="72" t="s">
        <v>184</v>
      </c>
      <c r="N332" s="315">
        <v>41243</v>
      </c>
      <c r="O332" s="1400" t="s">
        <v>395</v>
      </c>
      <c r="P332" s="94" t="s">
        <v>188</v>
      </c>
      <c r="Q332" s="75" t="s">
        <v>1973</v>
      </c>
      <c r="R332" s="276">
        <v>100100</v>
      </c>
      <c r="U332" s="936"/>
      <c r="V332" s="936"/>
      <c r="W332" s="936"/>
    </row>
    <row r="333" spans="1:23">
      <c r="A333" s="1418">
        <v>2</v>
      </c>
      <c r="B333" s="1420">
        <v>39829</v>
      </c>
      <c r="C333" s="1505" t="s">
        <v>469</v>
      </c>
      <c r="D333" s="1507" t="s">
        <v>487</v>
      </c>
      <c r="E333" s="1562" t="s">
        <v>488</v>
      </c>
      <c r="F333" s="1509" t="s">
        <v>242</v>
      </c>
      <c r="G333" s="1449">
        <v>50000000</v>
      </c>
      <c r="H333" s="1520" t="s">
        <v>13</v>
      </c>
      <c r="I333" s="55">
        <v>40037</v>
      </c>
      <c r="J333" s="56">
        <v>4</v>
      </c>
      <c r="K333" s="452">
        <v>12500000</v>
      </c>
      <c r="L333" s="61">
        <v>37500000</v>
      </c>
      <c r="M333" s="489" t="s">
        <v>184</v>
      </c>
      <c r="N333" s="1490">
        <v>40723</v>
      </c>
      <c r="O333" s="1477" t="s">
        <v>395</v>
      </c>
      <c r="P333" s="1499" t="s">
        <v>188</v>
      </c>
      <c r="Q333" s="1452" t="s">
        <v>1278</v>
      </c>
      <c r="R333" s="1501">
        <v>2500000</v>
      </c>
      <c r="U333" s="936"/>
      <c r="V333" s="936"/>
      <c r="W333" s="936"/>
    </row>
    <row r="334" spans="1:23">
      <c r="A334" s="1419"/>
      <c r="B334" s="1421"/>
      <c r="C334" s="1506"/>
      <c r="D334" s="1508"/>
      <c r="E334" s="1563"/>
      <c r="F334" s="1510"/>
      <c r="G334" s="1451"/>
      <c r="H334" s="1521"/>
      <c r="I334" s="55">
        <v>40723</v>
      </c>
      <c r="J334" s="56"/>
      <c r="K334" s="452">
        <v>37500000</v>
      </c>
      <c r="L334" s="61">
        <f>L333-K334</f>
        <v>0</v>
      </c>
      <c r="M334" s="489" t="s">
        <v>184</v>
      </c>
      <c r="N334" s="1492"/>
      <c r="O334" s="1478"/>
      <c r="P334" s="1500"/>
      <c r="Q334" s="1453"/>
      <c r="R334" s="1502"/>
      <c r="U334" s="936"/>
      <c r="V334" s="936"/>
      <c r="W334" s="936"/>
    </row>
    <row r="335" spans="1:23">
      <c r="A335" s="721">
        <v>2</v>
      </c>
      <c r="B335" s="79">
        <v>39829</v>
      </c>
      <c r="C335" s="80" t="s">
        <v>470</v>
      </c>
      <c r="D335" s="81" t="s">
        <v>493</v>
      </c>
      <c r="E335" s="702" t="s">
        <v>488</v>
      </c>
      <c r="F335" s="70" t="s">
        <v>242</v>
      </c>
      <c r="G335" s="82">
        <v>20093000</v>
      </c>
      <c r="H335" s="83" t="s">
        <v>13</v>
      </c>
      <c r="I335" s="55"/>
      <c r="J335" s="1070"/>
      <c r="K335" s="452"/>
      <c r="L335" s="61" t="str">
        <f>IF($K335&lt;&gt;0,$G335-$K335,"")</f>
        <v/>
      </c>
      <c r="M335" s="72"/>
      <c r="N335" s="315"/>
      <c r="O335" s="1400"/>
      <c r="P335" s="316"/>
      <c r="Q335" s="75"/>
      <c r="R335" s="276"/>
      <c r="U335" s="936"/>
      <c r="V335" s="936"/>
      <c r="W335" s="936"/>
    </row>
    <row r="336" spans="1:23" ht="15.75" customHeight="1">
      <c r="A336" s="721">
        <v>2</v>
      </c>
      <c r="B336" s="79">
        <v>39829</v>
      </c>
      <c r="C336" s="80" t="s">
        <v>471</v>
      </c>
      <c r="D336" s="81" t="s">
        <v>489</v>
      </c>
      <c r="E336" s="52" t="s">
        <v>50</v>
      </c>
      <c r="F336" s="70" t="s">
        <v>242</v>
      </c>
      <c r="G336" s="82">
        <v>12000000</v>
      </c>
      <c r="H336" s="83" t="s">
        <v>13</v>
      </c>
      <c r="I336" s="55">
        <v>39960</v>
      </c>
      <c r="J336" s="56">
        <v>4</v>
      </c>
      <c r="K336" s="452">
        <v>12000000</v>
      </c>
      <c r="L336" s="61">
        <v>0</v>
      </c>
      <c r="M336" s="489" t="s">
        <v>184</v>
      </c>
      <c r="N336" s="315">
        <v>39960</v>
      </c>
      <c r="O336" s="700" t="s">
        <v>395</v>
      </c>
      <c r="P336" s="1019" t="s">
        <v>188</v>
      </c>
      <c r="Q336" s="75" t="s">
        <v>1278</v>
      </c>
      <c r="R336" s="276">
        <v>600000</v>
      </c>
      <c r="U336" s="936"/>
      <c r="V336" s="936"/>
      <c r="W336" s="936"/>
    </row>
    <row r="337" spans="1:23" s="100" customFormat="1" ht="28.5">
      <c r="A337" s="721" t="s">
        <v>1447</v>
      </c>
      <c r="B337" s="79">
        <v>39829</v>
      </c>
      <c r="C337" s="80" t="s">
        <v>472</v>
      </c>
      <c r="D337" s="81" t="s">
        <v>490</v>
      </c>
      <c r="E337" s="311" t="s">
        <v>136</v>
      </c>
      <c r="F337" s="70" t="s">
        <v>395</v>
      </c>
      <c r="G337" s="82">
        <v>11000000</v>
      </c>
      <c r="H337" s="83" t="s">
        <v>13</v>
      </c>
      <c r="I337" s="55">
        <v>40396</v>
      </c>
      <c r="J337" s="1070">
        <v>4</v>
      </c>
      <c r="K337" s="452">
        <v>11000000</v>
      </c>
      <c r="L337" s="61">
        <f t="shared" ref="L337:L372" si="12">IF($K337&lt;&gt;0,$G337-$K337,"")</f>
        <v>0</v>
      </c>
      <c r="M337" s="336" t="s">
        <v>334</v>
      </c>
      <c r="N337" s="337" t="s">
        <v>334</v>
      </c>
      <c r="O337" s="1400" t="s">
        <v>334</v>
      </c>
      <c r="P337" s="338"/>
      <c r="Q337" s="977" t="s">
        <v>1221</v>
      </c>
      <c r="R337" s="276" t="s">
        <v>334</v>
      </c>
      <c r="U337" s="936"/>
      <c r="V337" s="936"/>
      <c r="W337" s="936"/>
    </row>
    <row r="338" spans="1:23">
      <c r="A338" s="721">
        <v>2</v>
      </c>
      <c r="B338" s="79">
        <v>39829</v>
      </c>
      <c r="C338" s="80" t="s">
        <v>473</v>
      </c>
      <c r="D338" s="81" t="s">
        <v>491</v>
      </c>
      <c r="E338" s="67" t="s">
        <v>111</v>
      </c>
      <c r="F338" s="70" t="s">
        <v>242</v>
      </c>
      <c r="G338" s="82">
        <v>13000000</v>
      </c>
      <c r="H338" s="83" t="s">
        <v>13</v>
      </c>
      <c r="I338" s="55">
        <v>40744</v>
      </c>
      <c r="J338" s="1070">
        <v>4</v>
      </c>
      <c r="K338" s="452">
        <v>13000000</v>
      </c>
      <c r="L338" s="61">
        <f t="shared" si="12"/>
        <v>0</v>
      </c>
      <c r="M338" s="489" t="s">
        <v>184</v>
      </c>
      <c r="N338" s="315">
        <v>40744</v>
      </c>
      <c r="O338" s="700" t="s">
        <v>395</v>
      </c>
      <c r="P338" s="1019" t="s">
        <v>188</v>
      </c>
      <c r="Q338" s="75" t="s">
        <v>1278</v>
      </c>
      <c r="R338" s="276">
        <v>650000</v>
      </c>
      <c r="U338" s="936"/>
      <c r="V338" s="936"/>
      <c r="W338" s="936"/>
    </row>
    <row r="339" spans="1:23">
      <c r="A339" s="1418" t="s">
        <v>1636</v>
      </c>
      <c r="B339" s="1420">
        <v>39829</v>
      </c>
      <c r="C339" s="1541" t="s">
        <v>474</v>
      </c>
      <c r="D339" s="1539" t="s">
        <v>492</v>
      </c>
      <c r="E339" s="1435" t="s">
        <v>35</v>
      </c>
      <c r="F339" s="1518" t="s">
        <v>1018</v>
      </c>
      <c r="G339" s="1537">
        <v>3268000</v>
      </c>
      <c r="H339" s="1520" t="s">
        <v>13</v>
      </c>
      <c r="I339" s="55">
        <v>40589</v>
      </c>
      <c r="J339" s="1070">
        <v>36</v>
      </c>
      <c r="K339" s="452">
        <v>500000</v>
      </c>
      <c r="L339" s="61">
        <v>0</v>
      </c>
      <c r="M339" s="72" t="s">
        <v>1018</v>
      </c>
      <c r="N339" s="315"/>
      <c r="O339" s="1400"/>
      <c r="P339" s="316"/>
      <c r="Q339" s="75"/>
      <c r="R339" s="276"/>
      <c r="U339" s="936"/>
      <c r="V339" s="936"/>
      <c r="W339" s="936"/>
    </row>
    <row r="340" spans="1:23">
      <c r="A340" s="1419"/>
      <c r="B340" s="1421"/>
      <c r="C340" s="1542"/>
      <c r="D340" s="1540"/>
      <c r="E340" s="1437"/>
      <c r="F340" s="1519"/>
      <c r="G340" s="1538"/>
      <c r="H340" s="1521"/>
      <c r="I340" s="55">
        <v>41264</v>
      </c>
      <c r="J340" s="1070">
        <v>36</v>
      </c>
      <c r="K340" s="452">
        <v>150000</v>
      </c>
      <c r="L340" s="61">
        <v>0</v>
      </c>
      <c r="M340" s="72" t="s">
        <v>334</v>
      </c>
      <c r="N340" s="315"/>
      <c r="O340" s="1400"/>
      <c r="P340" s="316"/>
      <c r="Q340" s="75"/>
      <c r="R340" s="276"/>
      <c r="U340" s="936"/>
      <c r="V340" s="936"/>
      <c r="W340" s="936"/>
    </row>
    <row r="341" spans="1:23">
      <c r="A341" s="721"/>
      <c r="B341" s="79">
        <v>39836</v>
      </c>
      <c r="C341" s="80" t="s">
        <v>498</v>
      </c>
      <c r="D341" s="81" t="s">
        <v>499</v>
      </c>
      <c r="E341" s="311" t="s">
        <v>125</v>
      </c>
      <c r="F341" s="70" t="s">
        <v>287</v>
      </c>
      <c r="G341" s="82">
        <v>111000000</v>
      </c>
      <c r="H341" s="83" t="s">
        <v>13</v>
      </c>
      <c r="I341" s="55">
        <v>40541</v>
      </c>
      <c r="J341" s="1070">
        <v>4</v>
      </c>
      <c r="K341" s="452">
        <v>111000000</v>
      </c>
      <c r="L341" s="61">
        <f t="shared" si="12"/>
        <v>0</v>
      </c>
      <c r="M341" s="72" t="s">
        <v>1018</v>
      </c>
      <c r="N341" s="315">
        <v>40611</v>
      </c>
      <c r="O341" s="1400" t="s">
        <v>1018</v>
      </c>
      <c r="P341" s="316"/>
      <c r="Q341" s="75" t="s">
        <v>1278</v>
      </c>
      <c r="R341" s="276">
        <v>3750000</v>
      </c>
      <c r="U341" s="936"/>
      <c r="V341" s="936"/>
      <c r="W341" s="936"/>
    </row>
    <row r="342" spans="1:23">
      <c r="A342" s="721">
        <v>159</v>
      </c>
      <c r="B342" s="79">
        <v>39836</v>
      </c>
      <c r="C342" s="80" t="s">
        <v>534</v>
      </c>
      <c r="D342" s="81" t="s">
        <v>500</v>
      </c>
      <c r="E342" s="52" t="s">
        <v>23</v>
      </c>
      <c r="F342" s="70" t="s">
        <v>287</v>
      </c>
      <c r="G342" s="82">
        <v>25083000</v>
      </c>
      <c r="H342" s="83" t="s">
        <v>13</v>
      </c>
      <c r="I342" s="55"/>
      <c r="J342" s="1070"/>
      <c r="K342" s="452"/>
      <c r="L342" s="61" t="str">
        <f t="shared" si="12"/>
        <v/>
      </c>
      <c r="M342" s="72"/>
      <c r="N342" s="315"/>
      <c r="O342" s="1400"/>
      <c r="P342" s="316"/>
      <c r="Q342" s="75"/>
      <c r="R342" s="276"/>
      <c r="U342" s="936"/>
      <c r="V342" s="936"/>
      <c r="W342" s="936"/>
    </row>
    <row r="343" spans="1:23">
      <c r="A343" s="721"/>
      <c r="B343" s="79">
        <v>39836</v>
      </c>
      <c r="C343" s="80" t="s">
        <v>527</v>
      </c>
      <c r="D343" s="81" t="s">
        <v>146</v>
      </c>
      <c r="E343" s="52" t="s">
        <v>12</v>
      </c>
      <c r="F343" s="70" t="s">
        <v>287</v>
      </c>
      <c r="G343" s="82">
        <v>3500000</v>
      </c>
      <c r="H343" s="83" t="s">
        <v>13</v>
      </c>
      <c r="I343" s="55"/>
      <c r="J343" s="1070"/>
      <c r="K343" s="452"/>
      <c r="L343" s="61" t="str">
        <f t="shared" si="12"/>
        <v/>
      </c>
      <c r="M343" s="72"/>
      <c r="N343" s="315"/>
      <c r="O343" s="1400"/>
      <c r="P343" s="316"/>
      <c r="Q343" s="75"/>
      <c r="R343" s="276"/>
      <c r="U343" s="936"/>
      <c r="V343" s="936"/>
      <c r="W343" s="936"/>
    </row>
    <row r="344" spans="1:23" ht="28.5">
      <c r="A344" s="721" t="s">
        <v>2066</v>
      </c>
      <c r="B344" s="79">
        <v>39836</v>
      </c>
      <c r="C344" s="80" t="s">
        <v>501</v>
      </c>
      <c r="D344" s="81" t="s">
        <v>502</v>
      </c>
      <c r="E344" s="52" t="s">
        <v>43</v>
      </c>
      <c r="F344" s="70" t="s">
        <v>287</v>
      </c>
      <c r="G344" s="82">
        <v>23184000</v>
      </c>
      <c r="H344" s="83" t="s">
        <v>13</v>
      </c>
      <c r="I344" s="55">
        <v>41087</v>
      </c>
      <c r="J344" s="1070">
        <v>94</v>
      </c>
      <c r="K344" s="452">
        <v>20689633.440000001</v>
      </c>
      <c r="L344" s="61">
        <v>0</v>
      </c>
      <c r="M344" s="72" t="s">
        <v>1018</v>
      </c>
      <c r="N344" s="315">
        <v>41157</v>
      </c>
      <c r="O344" s="1400" t="s">
        <v>1018</v>
      </c>
      <c r="P344" s="316"/>
      <c r="Q344" s="75" t="s">
        <v>1278</v>
      </c>
      <c r="R344" s="276">
        <v>563174</v>
      </c>
      <c r="U344" s="936"/>
      <c r="V344" s="936"/>
      <c r="W344" s="936"/>
    </row>
    <row r="345" spans="1:23" ht="28.5">
      <c r="A345" s="721" t="s">
        <v>2007</v>
      </c>
      <c r="B345" s="79">
        <v>39836</v>
      </c>
      <c r="C345" s="80" t="s">
        <v>503</v>
      </c>
      <c r="D345" s="81" t="s">
        <v>128</v>
      </c>
      <c r="E345" s="311" t="s">
        <v>129</v>
      </c>
      <c r="F345" s="70" t="s">
        <v>287</v>
      </c>
      <c r="G345" s="82">
        <v>52625000</v>
      </c>
      <c r="H345" s="83" t="s">
        <v>13</v>
      </c>
      <c r="I345" s="55">
        <v>40996</v>
      </c>
      <c r="J345" s="1070">
        <v>79</v>
      </c>
      <c r="K345" s="452">
        <v>47435298.789999999</v>
      </c>
      <c r="L345" s="61">
        <v>0</v>
      </c>
      <c r="M345" s="72" t="s">
        <v>1018</v>
      </c>
      <c r="N345" s="315">
        <v>41164</v>
      </c>
      <c r="O345" s="1400" t="s">
        <v>1018</v>
      </c>
      <c r="P345" s="316"/>
      <c r="Q345" s="75" t="s">
        <v>1278</v>
      </c>
      <c r="R345" s="276">
        <v>1800000</v>
      </c>
      <c r="U345" s="936"/>
      <c r="V345" s="936"/>
      <c r="W345" s="936"/>
    </row>
    <row r="346" spans="1:23">
      <c r="A346" s="721">
        <v>2</v>
      </c>
      <c r="B346" s="79">
        <v>39836</v>
      </c>
      <c r="C346" s="80" t="s">
        <v>504</v>
      </c>
      <c r="D346" s="81" t="s">
        <v>26</v>
      </c>
      <c r="E346" s="52" t="s">
        <v>19</v>
      </c>
      <c r="F346" s="70" t="s">
        <v>242</v>
      </c>
      <c r="G346" s="82">
        <v>7701000</v>
      </c>
      <c r="H346" s="83" t="s">
        <v>13</v>
      </c>
      <c r="I346" s="55"/>
      <c r="J346" s="1070"/>
      <c r="K346" s="452"/>
      <c r="L346" s="61" t="str">
        <f t="shared" si="12"/>
        <v/>
      </c>
      <c r="M346" s="72"/>
      <c r="N346" s="315"/>
      <c r="O346" s="1400"/>
      <c r="P346" s="316"/>
      <c r="Q346" s="75"/>
      <c r="R346" s="276"/>
      <c r="U346" s="936"/>
      <c r="V346" s="936"/>
      <c r="W346" s="936"/>
    </row>
    <row r="347" spans="1:23" ht="42.75">
      <c r="A347" s="721" t="s">
        <v>2188</v>
      </c>
      <c r="B347" s="79">
        <v>39836</v>
      </c>
      <c r="C347" s="81" t="s">
        <v>1288</v>
      </c>
      <c r="D347" s="81" t="s">
        <v>505</v>
      </c>
      <c r="E347" s="52" t="s">
        <v>58</v>
      </c>
      <c r="F347" s="70" t="s">
        <v>242</v>
      </c>
      <c r="G347" s="82">
        <v>5677000</v>
      </c>
      <c r="H347" s="83" t="s">
        <v>13</v>
      </c>
      <c r="I347" s="55">
        <v>41222</v>
      </c>
      <c r="J347" s="1070">
        <v>153</v>
      </c>
      <c r="K347" s="452">
        <v>4992787.5199999996</v>
      </c>
      <c r="L347" s="61">
        <v>0</v>
      </c>
      <c r="M347" s="72" t="s">
        <v>184</v>
      </c>
      <c r="N347" s="315">
        <v>41222</v>
      </c>
      <c r="O347" s="1400" t="s">
        <v>395</v>
      </c>
      <c r="P347" s="316" t="s">
        <v>188</v>
      </c>
      <c r="Q347" s="75" t="s">
        <v>1973</v>
      </c>
      <c r="R347" s="276">
        <v>282284.64</v>
      </c>
      <c r="U347" s="936"/>
      <c r="V347" s="936"/>
      <c r="W347" s="936"/>
    </row>
    <row r="348" spans="1:23" ht="28.5">
      <c r="A348" s="721">
        <v>2</v>
      </c>
      <c r="B348" s="79">
        <v>39836</v>
      </c>
      <c r="C348" s="80" t="s">
        <v>537</v>
      </c>
      <c r="D348" s="81" t="s">
        <v>528</v>
      </c>
      <c r="E348" s="52" t="s">
        <v>19</v>
      </c>
      <c r="F348" s="70" t="s">
        <v>242</v>
      </c>
      <c r="G348" s="82">
        <v>4656000</v>
      </c>
      <c r="H348" s="83" t="s">
        <v>13</v>
      </c>
      <c r="I348" s="55"/>
      <c r="J348" s="1070"/>
      <c r="K348" s="452"/>
      <c r="L348" s="61" t="str">
        <f t="shared" si="12"/>
        <v/>
      </c>
      <c r="M348" s="72"/>
      <c r="N348" s="315"/>
      <c r="O348" s="1400"/>
      <c r="P348" s="316"/>
      <c r="Q348" s="75"/>
      <c r="R348" s="276"/>
      <c r="U348" s="936"/>
      <c r="V348" s="936"/>
      <c r="W348" s="936"/>
    </row>
    <row r="349" spans="1:23">
      <c r="A349" s="721">
        <v>2</v>
      </c>
      <c r="B349" s="79">
        <v>39836</v>
      </c>
      <c r="C349" s="80" t="s">
        <v>507</v>
      </c>
      <c r="D349" s="81" t="s">
        <v>506</v>
      </c>
      <c r="E349" s="52" t="s">
        <v>19</v>
      </c>
      <c r="F349" s="70" t="s">
        <v>242</v>
      </c>
      <c r="G349" s="82">
        <v>1968000</v>
      </c>
      <c r="H349" s="83" t="s">
        <v>13</v>
      </c>
      <c r="I349" s="55">
        <v>41214</v>
      </c>
      <c r="J349" s="1070">
        <v>49</v>
      </c>
      <c r="K349" s="452">
        <v>1968000</v>
      </c>
      <c r="L349" s="61">
        <f t="shared" si="12"/>
        <v>0</v>
      </c>
      <c r="M349" s="489" t="s">
        <v>184</v>
      </c>
      <c r="N349" s="315">
        <v>41214</v>
      </c>
      <c r="O349" s="700" t="s">
        <v>395</v>
      </c>
      <c r="P349" s="1019" t="s">
        <v>188</v>
      </c>
      <c r="Q349" s="75" t="s">
        <v>1278</v>
      </c>
      <c r="R349" s="276">
        <v>98000</v>
      </c>
      <c r="U349" s="936"/>
      <c r="V349" s="936"/>
      <c r="W349" s="936"/>
    </row>
    <row r="350" spans="1:23" ht="15.75" customHeight="1">
      <c r="A350" s="721">
        <v>2</v>
      </c>
      <c r="B350" s="79">
        <v>39836</v>
      </c>
      <c r="C350" s="80" t="s">
        <v>535</v>
      </c>
      <c r="D350" s="81" t="s">
        <v>478</v>
      </c>
      <c r="E350" s="52" t="s">
        <v>19</v>
      </c>
      <c r="F350" s="70" t="s">
        <v>242</v>
      </c>
      <c r="G350" s="82">
        <v>4900000</v>
      </c>
      <c r="H350" s="83" t="s">
        <v>13</v>
      </c>
      <c r="I350" s="55">
        <v>39925</v>
      </c>
      <c r="J350" s="56">
        <v>4</v>
      </c>
      <c r="K350" s="452">
        <v>4900000</v>
      </c>
      <c r="L350" s="61">
        <f t="shared" si="12"/>
        <v>0</v>
      </c>
      <c r="M350" s="489" t="s">
        <v>184</v>
      </c>
      <c r="N350" s="315">
        <v>39925</v>
      </c>
      <c r="O350" s="700" t="s">
        <v>395</v>
      </c>
      <c r="P350" s="1019" t="s">
        <v>188</v>
      </c>
      <c r="Q350" s="75" t="s">
        <v>1278</v>
      </c>
      <c r="R350" s="276">
        <v>245000</v>
      </c>
      <c r="U350" s="936"/>
      <c r="V350" s="936"/>
      <c r="W350" s="936"/>
    </row>
    <row r="351" spans="1:23">
      <c r="A351" s="721">
        <v>2</v>
      </c>
      <c r="B351" s="79">
        <v>39836</v>
      </c>
      <c r="C351" s="80" t="s">
        <v>508</v>
      </c>
      <c r="D351" s="81" t="s">
        <v>509</v>
      </c>
      <c r="E351" s="52" t="s">
        <v>58</v>
      </c>
      <c r="F351" s="70" t="s">
        <v>242</v>
      </c>
      <c r="G351" s="82">
        <v>6514000</v>
      </c>
      <c r="H351" s="83" t="s">
        <v>13</v>
      </c>
      <c r="I351" s="55"/>
      <c r="J351" s="1070"/>
      <c r="K351" s="452"/>
      <c r="L351" s="61" t="str">
        <f t="shared" si="12"/>
        <v/>
      </c>
      <c r="M351" s="72"/>
      <c r="N351" s="315"/>
      <c r="O351" s="1400"/>
      <c r="P351" s="316"/>
      <c r="Q351" s="75"/>
      <c r="R351" s="276"/>
      <c r="U351" s="936"/>
      <c r="V351" s="936"/>
      <c r="W351" s="936"/>
    </row>
    <row r="352" spans="1:23">
      <c r="A352" s="721">
        <v>2</v>
      </c>
      <c r="B352" s="79">
        <v>39836</v>
      </c>
      <c r="C352" s="80" t="s">
        <v>510</v>
      </c>
      <c r="D352" s="81" t="s">
        <v>511</v>
      </c>
      <c r="E352" s="52" t="s">
        <v>23</v>
      </c>
      <c r="F352" s="70" t="s">
        <v>242</v>
      </c>
      <c r="G352" s="82">
        <v>10189000</v>
      </c>
      <c r="H352" s="83" t="s">
        <v>13</v>
      </c>
      <c r="I352" s="55">
        <v>40170</v>
      </c>
      <c r="J352" s="1070">
        <v>4</v>
      </c>
      <c r="K352" s="452">
        <v>10189000</v>
      </c>
      <c r="L352" s="61">
        <f t="shared" si="12"/>
        <v>0</v>
      </c>
      <c r="M352" s="489" t="s">
        <v>184</v>
      </c>
      <c r="N352" s="315">
        <v>40170</v>
      </c>
      <c r="O352" s="1400" t="s">
        <v>395</v>
      </c>
      <c r="P352" s="1019" t="s">
        <v>188</v>
      </c>
      <c r="Q352" s="75" t="s">
        <v>1278</v>
      </c>
      <c r="R352" s="276">
        <v>509000</v>
      </c>
      <c r="U352" s="936"/>
      <c r="V352" s="936"/>
      <c r="W352" s="936"/>
    </row>
    <row r="353" spans="1:23">
      <c r="A353" s="1418">
        <v>2</v>
      </c>
      <c r="B353" s="1420">
        <v>39836</v>
      </c>
      <c r="C353" s="1505" t="s">
        <v>536</v>
      </c>
      <c r="D353" s="1507" t="s">
        <v>512</v>
      </c>
      <c r="E353" s="1435" t="s">
        <v>41</v>
      </c>
      <c r="F353" s="1518" t="s">
        <v>242</v>
      </c>
      <c r="G353" s="1449">
        <v>6216000</v>
      </c>
      <c r="H353" s="1520" t="s">
        <v>13</v>
      </c>
      <c r="I353" s="55">
        <v>41024</v>
      </c>
      <c r="J353" s="1070">
        <v>4</v>
      </c>
      <c r="K353" s="452">
        <v>1100000</v>
      </c>
      <c r="L353" s="61">
        <f t="shared" si="12"/>
        <v>5116000</v>
      </c>
      <c r="M353" s="489" t="s">
        <v>184</v>
      </c>
      <c r="N353" s="1490">
        <v>41248</v>
      </c>
      <c r="O353" s="1477" t="s">
        <v>395</v>
      </c>
      <c r="P353" s="1499" t="s">
        <v>188</v>
      </c>
      <c r="Q353" s="1452" t="s">
        <v>1278</v>
      </c>
      <c r="R353" s="1501">
        <v>311000</v>
      </c>
      <c r="U353" s="936"/>
      <c r="V353" s="936"/>
      <c r="W353" s="936"/>
    </row>
    <row r="354" spans="1:23">
      <c r="A354" s="1419"/>
      <c r="B354" s="1421"/>
      <c r="C354" s="1506"/>
      <c r="D354" s="1508"/>
      <c r="E354" s="1437"/>
      <c r="F354" s="1519"/>
      <c r="G354" s="1451"/>
      <c r="H354" s="1521"/>
      <c r="I354" s="55">
        <v>41248</v>
      </c>
      <c r="J354" s="1070">
        <v>4</v>
      </c>
      <c r="K354" s="452">
        <v>5116000</v>
      </c>
      <c r="L354" s="61">
        <v>0</v>
      </c>
      <c r="M354" s="489" t="s">
        <v>184</v>
      </c>
      <c r="N354" s="1492"/>
      <c r="O354" s="1478"/>
      <c r="P354" s="1500"/>
      <c r="Q354" s="1453"/>
      <c r="R354" s="1502"/>
      <c r="U354" s="936"/>
      <c r="V354" s="936"/>
      <c r="W354" s="936"/>
    </row>
    <row r="355" spans="1:23">
      <c r="A355" s="721">
        <v>2</v>
      </c>
      <c r="B355" s="79">
        <v>39836</v>
      </c>
      <c r="C355" s="80" t="s">
        <v>530</v>
      </c>
      <c r="D355" s="81" t="s">
        <v>513</v>
      </c>
      <c r="E355" s="52" t="s">
        <v>39</v>
      </c>
      <c r="F355" s="70" t="s">
        <v>242</v>
      </c>
      <c r="G355" s="82">
        <v>8752000</v>
      </c>
      <c r="H355" s="83" t="s">
        <v>13</v>
      </c>
      <c r="I355" s="55">
        <v>41283</v>
      </c>
      <c r="J355" s="1070">
        <v>4</v>
      </c>
      <c r="K355" s="452">
        <v>3063000</v>
      </c>
      <c r="L355" s="61">
        <f t="shared" si="12"/>
        <v>5689000</v>
      </c>
      <c r="M355" s="72" t="s">
        <v>184</v>
      </c>
      <c r="N355" s="315"/>
      <c r="O355" s="1400"/>
      <c r="P355" s="316"/>
      <c r="Q355" s="75"/>
      <c r="R355" s="276"/>
      <c r="U355" s="936"/>
      <c r="V355" s="936"/>
      <c r="W355" s="936"/>
    </row>
    <row r="356" spans="1:23">
      <c r="A356" s="721">
        <v>2</v>
      </c>
      <c r="B356" s="79">
        <v>39836</v>
      </c>
      <c r="C356" s="80" t="s">
        <v>514</v>
      </c>
      <c r="D356" s="81" t="s">
        <v>515</v>
      </c>
      <c r="E356" s="52" t="s">
        <v>19</v>
      </c>
      <c r="F356" s="70" t="s">
        <v>242</v>
      </c>
      <c r="G356" s="82">
        <v>3300000</v>
      </c>
      <c r="H356" s="83" t="s">
        <v>13</v>
      </c>
      <c r="I356" s="55">
        <v>40520</v>
      </c>
      <c r="J356" s="1070">
        <v>4</v>
      </c>
      <c r="K356" s="452">
        <v>3300000</v>
      </c>
      <c r="L356" s="61">
        <f t="shared" si="12"/>
        <v>0</v>
      </c>
      <c r="M356" s="489" t="s">
        <v>184</v>
      </c>
      <c r="N356" s="315">
        <v>40520</v>
      </c>
      <c r="O356" s="1400" t="s">
        <v>395</v>
      </c>
      <c r="P356" s="316" t="s">
        <v>188</v>
      </c>
      <c r="Q356" s="75" t="s">
        <v>1278</v>
      </c>
      <c r="R356" s="276">
        <v>165000</v>
      </c>
      <c r="U356" s="936"/>
      <c r="V356" s="936"/>
      <c r="W356" s="936"/>
    </row>
    <row r="357" spans="1:23">
      <c r="A357" s="721" t="s">
        <v>1894</v>
      </c>
      <c r="B357" s="79">
        <v>39836</v>
      </c>
      <c r="C357" s="80" t="s">
        <v>516</v>
      </c>
      <c r="D357" s="81" t="s">
        <v>72</v>
      </c>
      <c r="E357" s="52" t="s">
        <v>28</v>
      </c>
      <c r="F357" s="70" t="s">
        <v>242</v>
      </c>
      <c r="G357" s="82">
        <v>6800000</v>
      </c>
      <c r="H357" s="83" t="s">
        <v>13</v>
      </c>
      <c r="I357" s="55"/>
      <c r="J357" s="1070"/>
      <c r="K357" s="452"/>
      <c r="L357" s="61" t="str">
        <f t="shared" si="12"/>
        <v/>
      </c>
      <c r="M357" s="72"/>
      <c r="N357" s="315"/>
      <c r="O357" s="1400"/>
      <c r="P357" s="316"/>
      <c r="Q357" s="75"/>
      <c r="R357" s="276"/>
      <c r="U357" s="936"/>
      <c r="V357" s="936"/>
      <c r="W357" s="936"/>
    </row>
    <row r="358" spans="1:23">
      <c r="A358" s="721">
        <v>2</v>
      </c>
      <c r="B358" s="79">
        <v>39836</v>
      </c>
      <c r="C358" s="80" t="s">
        <v>517</v>
      </c>
      <c r="D358" s="81" t="s">
        <v>518</v>
      </c>
      <c r="E358" s="67" t="s">
        <v>102</v>
      </c>
      <c r="F358" s="70" t="s">
        <v>242</v>
      </c>
      <c r="G358" s="82">
        <v>1037000</v>
      </c>
      <c r="H358" s="83" t="s">
        <v>13</v>
      </c>
      <c r="I358" s="55"/>
      <c r="J358" s="1070"/>
      <c r="K358" s="452"/>
      <c r="L358" s="61" t="str">
        <f t="shared" si="12"/>
        <v/>
      </c>
      <c r="M358" s="72"/>
      <c r="N358" s="315"/>
      <c r="O358" s="1400"/>
      <c r="P358" s="316"/>
      <c r="Q358" s="75"/>
      <c r="R358" s="276"/>
      <c r="U358" s="936"/>
      <c r="V358" s="936"/>
      <c r="W358" s="936"/>
    </row>
    <row r="359" spans="1:23">
      <c r="A359" s="721" t="s">
        <v>1890</v>
      </c>
      <c r="B359" s="79">
        <v>39836</v>
      </c>
      <c r="C359" s="80" t="s">
        <v>519</v>
      </c>
      <c r="D359" s="81" t="s">
        <v>520</v>
      </c>
      <c r="E359" s="311" t="s">
        <v>136</v>
      </c>
      <c r="F359" s="70" t="s">
        <v>242</v>
      </c>
      <c r="G359" s="82">
        <v>57500000</v>
      </c>
      <c r="H359" s="83" t="s">
        <v>13</v>
      </c>
      <c r="I359" s="55">
        <v>40745</v>
      </c>
      <c r="J359" s="1070">
        <v>50</v>
      </c>
      <c r="K359" s="452">
        <v>57500000</v>
      </c>
      <c r="L359" s="61">
        <f t="shared" si="12"/>
        <v>0</v>
      </c>
      <c r="M359" s="489" t="s">
        <v>184</v>
      </c>
      <c r="N359" s="315">
        <v>40745</v>
      </c>
      <c r="O359" s="1400" t="s">
        <v>395</v>
      </c>
      <c r="P359" s="316" t="s">
        <v>188</v>
      </c>
      <c r="Q359" s="75" t="s">
        <v>1278</v>
      </c>
      <c r="R359" s="276">
        <v>2875000</v>
      </c>
      <c r="U359" s="936"/>
      <c r="V359" s="936"/>
      <c r="W359" s="936"/>
    </row>
    <row r="360" spans="1:23">
      <c r="A360" s="721">
        <v>2</v>
      </c>
      <c r="B360" s="79">
        <v>39836</v>
      </c>
      <c r="C360" s="80" t="s">
        <v>529</v>
      </c>
      <c r="D360" s="81" t="s">
        <v>521</v>
      </c>
      <c r="E360" s="52" t="s">
        <v>52</v>
      </c>
      <c r="F360" s="70" t="s">
        <v>242</v>
      </c>
      <c r="G360" s="82">
        <v>10650000</v>
      </c>
      <c r="H360" s="83" t="s">
        <v>13</v>
      </c>
      <c r="I360" s="55"/>
      <c r="J360" s="1070"/>
      <c r="K360" s="452"/>
      <c r="L360" s="61" t="str">
        <f t="shared" si="12"/>
        <v/>
      </c>
      <c r="M360" s="72"/>
      <c r="N360" s="315"/>
      <c r="O360" s="1400"/>
      <c r="P360" s="316"/>
      <c r="Q360" s="75"/>
      <c r="R360" s="276"/>
      <c r="U360" s="936"/>
      <c r="V360" s="936"/>
      <c r="W360" s="936"/>
    </row>
    <row r="361" spans="1:23">
      <c r="A361" s="721" t="s">
        <v>1887</v>
      </c>
      <c r="B361" s="79">
        <v>39836</v>
      </c>
      <c r="C361" s="80" t="s">
        <v>522</v>
      </c>
      <c r="D361" s="81" t="s">
        <v>523</v>
      </c>
      <c r="E361" s="52" t="s">
        <v>78</v>
      </c>
      <c r="F361" s="70" t="s">
        <v>242</v>
      </c>
      <c r="G361" s="82">
        <v>15500000</v>
      </c>
      <c r="H361" s="83" t="s">
        <v>13</v>
      </c>
      <c r="I361" s="55">
        <v>40794</v>
      </c>
      <c r="J361" s="1070">
        <v>49</v>
      </c>
      <c r="K361" s="452">
        <v>15500000</v>
      </c>
      <c r="L361" s="61">
        <f t="shared" si="12"/>
        <v>0</v>
      </c>
      <c r="M361" s="489" t="s">
        <v>184</v>
      </c>
      <c r="N361" s="315">
        <v>40794</v>
      </c>
      <c r="O361" s="1400" t="s">
        <v>395</v>
      </c>
      <c r="P361" s="316" t="s">
        <v>188</v>
      </c>
      <c r="Q361" s="75" t="s">
        <v>1278</v>
      </c>
      <c r="R361" s="276">
        <v>775000</v>
      </c>
      <c r="U361" s="936"/>
      <c r="V361" s="936"/>
      <c r="W361" s="936"/>
    </row>
    <row r="362" spans="1:23">
      <c r="A362" s="721" t="s">
        <v>1887</v>
      </c>
      <c r="B362" s="79">
        <v>39836</v>
      </c>
      <c r="C362" s="852" t="s">
        <v>531</v>
      </c>
      <c r="D362" s="81" t="s">
        <v>524</v>
      </c>
      <c r="E362" s="52" t="s">
        <v>23</v>
      </c>
      <c r="F362" s="70" t="s">
        <v>242</v>
      </c>
      <c r="G362" s="82">
        <v>5000000</v>
      </c>
      <c r="H362" s="83" t="s">
        <v>13</v>
      </c>
      <c r="I362" s="55">
        <v>40780</v>
      </c>
      <c r="J362" s="1070">
        <v>49</v>
      </c>
      <c r="K362" s="452">
        <v>5000000</v>
      </c>
      <c r="L362" s="61">
        <f t="shared" si="12"/>
        <v>0</v>
      </c>
      <c r="M362" s="489" t="s">
        <v>184</v>
      </c>
      <c r="N362" s="315">
        <v>40780</v>
      </c>
      <c r="O362" s="1400" t="s">
        <v>395</v>
      </c>
      <c r="P362" s="94" t="s">
        <v>188</v>
      </c>
      <c r="Q362" s="75" t="s">
        <v>1278</v>
      </c>
      <c r="R362" s="276">
        <v>250000</v>
      </c>
      <c r="U362" s="936"/>
      <c r="V362" s="936"/>
      <c r="W362" s="936"/>
    </row>
    <row r="363" spans="1:23">
      <c r="A363" s="1418">
        <v>2</v>
      </c>
      <c r="B363" s="1420">
        <v>39836</v>
      </c>
      <c r="C363" s="1541" t="s">
        <v>532</v>
      </c>
      <c r="D363" s="1539" t="s">
        <v>525</v>
      </c>
      <c r="E363" s="1511" t="s">
        <v>95</v>
      </c>
      <c r="F363" s="1664" t="s">
        <v>242</v>
      </c>
      <c r="G363" s="1537">
        <v>3240000</v>
      </c>
      <c r="H363" s="1520" t="s">
        <v>13</v>
      </c>
      <c r="I363" s="55">
        <v>40163</v>
      </c>
      <c r="J363" s="1070">
        <v>4</v>
      </c>
      <c r="K363" s="452">
        <v>1000000</v>
      </c>
      <c r="L363" s="61">
        <f t="shared" si="12"/>
        <v>2240000</v>
      </c>
      <c r="M363" s="489" t="s">
        <v>184</v>
      </c>
      <c r="N363" s="1490">
        <v>40345</v>
      </c>
      <c r="O363" s="1477" t="s">
        <v>395</v>
      </c>
      <c r="P363" s="1493" t="s">
        <v>188</v>
      </c>
      <c r="Q363" s="1452" t="s">
        <v>1278</v>
      </c>
      <c r="R363" s="1501">
        <v>162000</v>
      </c>
      <c r="U363" s="936"/>
      <c r="V363" s="936"/>
      <c r="W363" s="936"/>
    </row>
    <row r="364" spans="1:23">
      <c r="A364" s="1419"/>
      <c r="B364" s="1421"/>
      <c r="C364" s="1542"/>
      <c r="D364" s="1540"/>
      <c r="E364" s="1512"/>
      <c r="F364" s="1665"/>
      <c r="G364" s="1538"/>
      <c r="H364" s="1521"/>
      <c r="I364" s="55">
        <v>40345</v>
      </c>
      <c r="J364" s="1070">
        <v>4</v>
      </c>
      <c r="K364" s="452">
        <v>2240000</v>
      </c>
      <c r="L364" s="61">
        <v>0</v>
      </c>
      <c r="M364" s="489" t="s">
        <v>184</v>
      </c>
      <c r="N364" s="1492"/>
      <c r="O364" s="1478"/>
      <c r="P364" s="1494"/>
      <c r="Q364" s="1453"/>
      <c r="R364" s="1502"/>
      <c r="U364" s="936"/>
      <c r="V364" s="936"/>
      <c r="W364" s="936"/>
    </row>
    <row r="365" spans="1:23">
      <c r="A365" s="721">
        <v>2</v>
      </c>
      <c r="B365" s="79">
        <v>39836</v>
      </c>
      <c r="C365" s="80" t="s">
        <v>533</v>
      </c>
      <c r="D365" s="81" t="s">
        <v>526</v>
      </c>
      <c r="E365" s="311" t="s">
        <v>131</v>
      </c>
      <c r="F365" s="70" t="s">
        <v>242</v>
      </c>
      <c r="G365" s="82">
        <v>10973000</v>
      </c>
      <c r="H365" s="83" t="s">
        <v>13</v>
      </c>
      <c r="I365" s="55"/>
      <c r="J365" s="1070"/>
      <c r="K365" s="452"/>
      <c r="L365" s="61" t="str">
        <f t="shared" si="12"/>
        <v/>
      </c>
      <c r="M365" s="72"/>
      <c r="N365" s="315"/>
      <c r="O365" s="1400"/>
      <c r="P365" s="316"/>
      <c r="Q365" s="75"/>
      <c r="R365" s="276"/>
      <c r="U365" s="936"/>
      <c r="V365" s="936"/>
      <c r="W365" s="936"/>
    </row>
    <row r="366" spans="1:23" ht="28.5">
      <c r="A366" s="1418"/>
      <c r="B366" s="1420">
        <v>39843</v>
      </c>
      <c r="C366" s="1505" t="s">
        <v>626</v>
      </c>
      <c r="D366" s="1507" t="s">
        <v>554</v>
      </c>
      <c r="E366" s="1435" t="s">
        <v>43</v>
      </c>
      <c r="F366" s="1518" t="s">
        <v>287</v>
      </c>
      <c r="G366" s="1449">
        <v>39000000</v>
      </c>
      <c r="H366" s="1520" t="s">
        <v>13</v>
      </c>
      <c r="I366" s="55">
        <v>40576</v>
      </c>
      <c r="J366" s="1070">
        <v>4</v>
      </c>
      <c r="K366" s="452">
        <v>21000000</v>
      </c>
      <c r="L366" s="61">
        <f t="shared" si="12"/>
        <v>18000000</v>
      </c>
      <c r="M366" s="72" t="s">
        <v>1633</v>
      </c>
      <c r="N366" s="1490">
        <v>40954</v>
      </c>
      <c r="O366" s="1477" t="s">
        <v>1018</v>
      </c>
      <c r="P366" s="1499"/>
      <c r="Q366" s="1452" t="s">
        <v>1278</v>
      </c>
      <c r="R366" s="1501">
        <v>1200724.1499999999</v>
      </c>
      <c r="U366" s="936"/>
      <c r="V366" s="936"/>
      <c r="W366" s="936"/>
    </row>
    <row r="367" spans="1:23">
      <c r="A367" s="1419"/>
      <c r="B367" s="1421"/>
      <c r="C367" s="1506"/>
      <c r="D367" s="1508"/>
      <c r="E367" s="1437"/>
      <c r="F367" s="1519"/>
      <c r="G367" s="1451"/>
      <c r="H367" s="1521"/>
      <c r="I367" s="55">
        <v>40905</v>
      </c>
      <c r="J367" s="1070">
        <v>4</v>
      </c>
      <c r="K367" s="452">
        <v>18000000</v>
      </c>
      <c r="L367" s="61">
        <f>L366-K367</f>
        <v>0</v>
      </c>
      <c r="M367" s="72" t="s">
        <v>1018</v>
      </c>
      <c r="N367" s="1492"/>
      <c r="O367" s="1478"/>
      <c r="P367" s="1500"/>
      <c r="Q367" s="1453"/>
      <c r="R367" s="1502"/>
      <c r="U367" s="936"/>
      <c r="V367" s="936"/>
      <c r="W367" s="936"/>
    </row>
    <row r="368" spans="1:23">
      <c r="A368" s="721"/>
      <c r="B368" s="79">
        <v>39843</v>
      </c>
      <c r="C368" s="80" t="s">
        <v>625</v>
      </c>
      <c r="D368" s="81" t="s">
        <v>555</v>
      </c>
      <c r="E368" s="52" t="s">
        <v>50</v>
      </c>
      <c r="F368" s="70" t="s">
        <v>287</v>
      </c>
      <c r="G368" s="82">
        <v>110000000</v>
      </c>
      <c r="H368" s="83" t="s">
        <v>13</v>
      </c>
      <c r="I368" s="55"/>
      <c r="J368" s="1070"/>
      <c r="K368" s="452"/>
      <c r="L368" s="61" t="str">
        <f t="shared" si="12"/>
        <v/>
      </c>
      <c r="M368" s="72"/>
      <c r="N368" s="315"/>
      <c r="O368" s="1400"/>
      <c r="P368" s="316"/>
      <c r="Q368" s="75"/>
      <c r="R368" s="276"/>
      <c r="U368" s="936"/>
      <c r="V368" s="936"/>
      <c r="W368" s="936"/>
    </row>
    <row r="369" spans="1:23">
      <c r="A369" s="721">
        <v>174</v>
      </c>
      <c r="B369" s="79">
        <v>39843</v>
      </c>
      <c r="C369" s="80" t="s">
        <v>539</v>
      </c>
      <c r="D369" s="81" t="s">
        <v>556</v>
      </c>
      <c r="E369" s="52" t="s">
        <v>46</v>
      </c>
      <c r="F369" s="70" t="s">
        <v>287</v>
      </c>
      <c r="G369" s="82">
        <v>16288000</v>
      </c>
      <c r="H369" s="83" t="s">
        <v>13</v>
      </c>
      <c r="I369" s="55">
        <v>41242</v>
      </c>
      <c r="J369" s="1070">
        <v>174</v>
      </c>
      <c r="K369" s="452">
        <v>11595735.039999999</v>
      </c>
      <c r="L369" s="61">
        <v>0</v>
      </c>
      <c r="M369" s="72" t="s">
        <v>1018</v>
      </c>
      <c r="N369" s="315"/>
      <c r="O369" s="1400"/>
      <c r="P369" s="316"/>
      <c r="Q369" s="75"/>
      <c r="R369" s="276"/>
      <c r="U369" s="936"/>
      <c r="V369" s="936"/>
      <c r="W369" s="936"/>
    </row>
    <row r="370" spans="1:23">
      <c r="A370" s="721"/>
      <c r="B370" s="79">
        <v>39843</v>
      </c>
      <c r="C370" s="80" t="s">
        <v>540</v>
      </c>
      <c r="D370" s="81" t="s">
        <v>557</v>
      </c>
      <c r="E370" s="52" t="s">
        <v>39</v>
      </c>
      <c r="F370" s="70" t="s">
        <v>287</v>
      </c>
      <c r="G370" s="82">
        <v>11385000</v>
      </c>
      <c r="H370" s="83" t="s">
        <v>13</v>
      </c>
      <c r="I370" s="55"/>
      <c r="J370" s="1070"/>
      <c r="K370" s="452"/>
      <c r="L370" s="61" t="str">
        <f t="shared" si="12"/>
        <v/>
      </c>
      <c r="M370" s="72"/>
      <c r="N370" s="315"/>
      <c r="O370" s="1400"/>
      <c r="P370" s="316"/>
      <c r="Q370" s="75"/>
      <c r="R370" s="276"/>
      <c r="U370" s="936"/>
      <c r="V370" s="936"/>
      <c r="W370" s="936"/>
    </row>
    <row r="371" spans="1:23">
      <c r="A371" s="721"/>
      <c r="B371" s="79">
        <v>39843</v>
      </c>
      <c r="C371" s="80" t="s">
        <v>541</v>
      </c>
      <c r="D371" s="81" t="s">
        <v>374</v>
      </c>
      <c r="E371" s="311" t="s">
        <v>134</v>
      </c>
      <c r="F371" s="70" t="s">
        <v>287</v>
      </c>
      <c r="G371" s="82">
        <v>266657000</v>
      </c>
      <c r="H371" s="83" t="s">
        <v>13</v>
      </c>
      <c r="I371" s="55"/>
      <c r="J371" s="1070"/>
      <c r="K371" s="452"/>
      <c r="L371" s="61" t="str">
        <f t="shared" si="12"/>
        <v/>
      </c>
      <c r="M371" s="72"/>
      <c r="N371" s="315"/>
      <c r="O371" s="1400"/>
      <c r="P371" s="316"/>
      <c r="Q371" s="75"/>
      <c r="R371" s="276"/>
      <c r="U371" s="936"/>
      <c r="V371" s="936"/>
      <c r="W371" s="936"/>
    </row>
    <row r="372" spans="1:23">
      <c r="A372" s="721"/>
      <c r="B372" s="79">
        <v>39843</v>
      </c>
      <c r="C372" s="80" t="s">
        <v>542</v>
      </c>
      <c r="D372" s="81" t="s">
        <v>558</v>
      </c>
      <c r="E372" s="52" t="s">
        <v>39</v>
      </c>
      <c r="F372" s="70" t="s">
        <v>287</v>
      </c>
      <c r="G372" s="82">
        <v>22000000</v>
      </c>
      <c r="H372" s="83" t="s">
        <v>13</v>
      </c>
      <c r="I372" s="55">
        <v>40170</v>
      </c>
      <c r="J372" s="1070">
        <v>5</v>
      </c>
      <c r="K372" s="452">
        <v>22000000</v>
      </c>
      <c r="L372" s="61">
        <f t="shared" si="12"/>
        <v>0</v>
      </c>
      <c r="M372" s="72" t="s">
        <v>1018</v>
      </c>
      <c r="N372" s="315">
        <v>40865</v>
      </c>
      <c r="O372" s="1400" t="s">
        <v>1018</v>
      </c>
      <c r="P372" s="316"/>
      <c r="Q372" s="75" t="s">
        <v>1973</v>
      </c>
      <c r="R372" s="276">
        <v>301001</v>
      </c>
      <c r="U372" s="936"/>
      <c r="V372" s="936"/>
      <c r="W372" s="936"/>
    </row>
    <row r="373" spans="1:23">
      <c r="A373" s="721"/>
      <c r="B373" s="79">
        <v>39843</v>
      </c>
      <c r="C373" s="80" t="s">
        <v>543</v>
      </c>
      <c r="D373" s="81" t="s">
        <v>559</v>
      </c>
      <c r="E373" s="52" t="s">
        <v>19</v>
      </c>
      <c r="F373" s="70" t="s">
        <v>287</v>
      </c>
      <c r="G373" s="82">
        <v>6000000</v>
      </c>
      <c r="H373" s="83" t="s">
        <v>13</v>
      </c>
      <c r="I373" s="55"/>
      <c r="J373" s="1070"/>
      <c r="K373" s="452"/>
      <c r="L373" s="61" t="str">
        <f t="shared" ref="L373:L409" si="13">IF($K373&lt;&gt;0,$G373-$K373,"")</f>
        <v/>
      </c>
      <c r="M373" s="72"/>
      <c r="N373" s="315"/>
      <c r="O373" s="1400"/>
      <c r="P373" s="316"/>
      <c r="Q373" s="75"/>
      <c r="R373" s="276"/>
      <c r="U373" s="936"/>
      <c r="V373" s="936"/>
      <c r="W373" s="936"/>
    </row>
    <row r="374" spans="1:23">
      <c r="A374" s="721">
        <v>5</v>
      </c>
      <c r="B374" s="79">
        <v>39843</v>
      </c>
      <c r="C374" s="80" t="s">
        <v>544</v>
      </c>
      <c r="D374" s="81" t="s">
        <v>22</v>
      </c>
      <c r="E374" s="52" t="s">
        <v>23</v>
      </c>
      <c r="F374" s="70" t="s">
        <v>287</v>
      </c>
      <c r="G374" s="82">
        <v>243815000</v>
      </c>
      <c r="H374" s="83" t="s">
        <v>13</v>
      </c>
      <c r="I374" s="55">
        <v>41206</v>
      </c>
      <c r="J374" s="1070">
        <v>5</v>
      </c>
      <c r="K374" s="452">
        <v>243815000</v>
      </c>
      <c r="L374" s="61">
        <f t="shared" si="13"/>
        <v>0</v>
      </c>
      <c r="M374" s="72" t="s">
        <v>1018</v>
      </c>
      <c r="N374" s="315">
        <v>41227</v>
      </c>
      <c r="O374" s="1400" t="s">
        <v>1018</v>
      </c>
      <c r="P374" s="316"/>
      <c r="Q374" s="75" t="s">
        <v>1278</v>
      </c>
      <c r="R374" s="276">
        <v>1225000</v>
      </c>
      <c r="U374" s="936"/>
      <c r="V374" s="936"/>
      <c r="W374" s="936"/>
    </row>
    <row r="375" spans="1:23">
      <c r="A375" s="721">
        <v>50</v>
      </c>
      <c r="B375" s="79">
        <v>39843</v>
      </c>
      <c r="C375" s="80" t="s">
        <v>545</v>
      </c>
      <c r="D375" s="81" t="s">
        <v>506</v>
      </c>
      <c r="E375" s="52" t="s">
        <v>19</v>
      </c>
      <c r="F375" s="70" t="s">
        <v>287</v>
      </c>
      <c r="G375" s="82">
        <v>7000000</v>
      </c>
      <c r="H375" s="83" t="s">
        <v>13</v>
      </c>
      <c r="I375" s="55">
        <v>40773</v>
      </c>
      <c r="J375" s="1070">
        <v>50</v>
      </c>
      <c r="K375" s="452">
        <v>7000000</v>
      </c>
      <c r="L375" s="61">
        <f t="shared" si="13"/>
        <v>0</v>
      </c>
      <c r="M375" s="72" t="s">
        <v>1018</v>
      </c>
      <c r="N375" s="315">
        <v>40814</v>
      </c>
      <c r="O375" s="1400" t="s">
        <v>1018</v>
      </c>
      <c r="P375" s="316"/>
      <c r="Q375" s="75" t="s">
        <v>1278</v>
      </c>
      <c r="R375" s="276">
        <v>185016.8</v>
      </c>
      <c r="U375" s="936"/>
      <c r="V375" s="936"/>
      <c r="W375" s="936"/>
    </row>
    <row r="376" spans="1:23" s="87" customFormat="1">
      <c r="A376" s="721"/>
      <c r="B376" s="79">
        <v>39843</v>
      </c>
      <c r="C376" s="347" t="s">
        <v>546</v>
      </c>
      <c r="D376" s="90" t="s">
        <v>479</v>
      </c>
      <c r="E376" s="52" t="s">
        <v>19</v>
      </c>
      <c r="F376" s="91" t="s">
        <v>287</v>
      </c>
      <c r="G376" s="82">
        <v>11949000</v>
      </c>
      <c r="H376" s="92" t="s">
        <v>13</v>
      </c>
      <c r="I376" s="55"/>
      <c r="J376" s="1070"/>
      <c r="K376" s="452"/>
      <c r="L376" s="61" t="str">
        <f t="shared" si="13"/>
        <v/>
      </c>
      <c r="M376" s="72"/>
      <c r="N376" s="315"/>
      <c r="O376" s="1400"/>
      <c r="P376" s="316"/>
      <c r="Q376" s="1055"/>
      <c r="R376" s="276"/>
      <c r="U376" s="936"/>
      <c r="V376" s="936"/>
      <c r="W376" s="936"/>
    </row>
    <row r="377" spans="1:23" s="87" customFormat="1">
      <c r="A377" s="721">
        <v>49</v>
      </c>
      <c r="B377" s="79">
        <v>39843</v>
      </c>
      <c r="C377" s="347" t="s">
        <v>627</v>
      </c>
      <c r="D377" s="90" t="s">
        <v>560</v>
      </c>
      <c r="E377" s="52" t="s">
        <v>46</v>
      </c>
      <c r="F377" s="91" t="s">
        <v>287</v>
      </c>
      <c r="G377" s="82">
        <v>10000000</v>
      </c>
      <c r="H377" s="92" t="s">
        <v>13</v>
      </c>
      <c r="I377" s="55">
        <v>40787</v>
      </c>
      <c r="J377" s="1070">
        <v>49</v>
      </c>
      <c r="K377" s="452">
        <v>10000000</v>
      </c>
      <c r="L377" s="61">
        <f t="shared" si="13"/>
        <v>0</v>
      </c>
      <c r="M377" s="72" t="s">
        <v>1018</v>
      </c>
      <c r="N377" s="315">
        <v>40842</v>
      </c>
      <c r="O377" s="1400" t="s">
        <v>1018</v>
      </c>
      <c r="P377" s="316"/>
      <c r="Q377" s="1055" t="s">
        <v>1278</v>
      </c>
      <c r="R377" s="276">
        <v>107398</v>
      </c>
      <c r="U377" s="936"/>
      <c r="V377" s="936"/>
      <c r="W377" s="936"/>
    </row>
    <row r="378" spans="1:23" s="87" customFormat="1">
      <c r="A378" s="721">
        <v>139</v>
      </c>
      <c r="B378" s="79">
        <v>39843</v>
      </c>
      <c r="C378" s="347" t="s">
        <v>547</v>
      </c>
      <c r="D378" s="90" t="s">
        <v>318</v>
      </c>
      <c r="E378" s="52" t="s">
        <v>12</v>
      </c>
      <c r="F378" s="91" t="s">
        <v>287</v>
      </c>
      <c r="G378" s="82">
        <v>7700000</v>
      </c>
      <c r="H378" s="92" t="s">
        <v>13</v>
      </c>
      <c r="I378" s="55">
        <v>41213</v>
      </c>
      <c r="J378" s="1070">
        <v>139</v>
      </c>
      <c r="K378" s="452">
        <v>7024594.5</v>
      </c>
      <c r="L378" s="61">
        <v>0</v>
      </c>
      <c r="M378" s="72" t="s">
        <v>1018</v>
      </c>
      <c r="N378" s="315">
        <v>41311</v>
      </c>
      <c r="O378" s="1400" t="s">
        <v>1018</v>
      </c>
      <c r="P378" s="316"/>
      <c r="Q378" s="1055" t="s">
        <v>1278</v>
      </c>
      <c r="R378" s="276">
        <v>122887.5</v>
      </c>
      <c r="U378" s="936"/>
      <c r="V378" s="936"/>
      <c r="W378" s="936"/>
    </row>
    <row r="379" spans="1:23" s="87" customFormat="1">
      <c r="A379" s="721"/>
      <c r="B379" s="79">
        <v>39843</v>
      </c>
      <c r="C379" s="347" t="s">
        <v>548</v>
      </c>
      <c r="D379" s="90" t="s">
        <v>478</v>
      </c>
      <c r="E379" s="52" t="s">
        <v>31</v>
      </c>
      <c r="F379" s="91" t="s">
        <v>287</v>
      </c>
      <c r="G379" s="82">
        <v>30000000</v>
      </c>
      <c r="H379" s="92" t="s">
        <v>13</v>
      </c>
      <c r="I379" s="55"/>
      <c r="J379" s="1070"/>
      <c r="K379" s="452"/>
      <c r="L379" s="61" t="str">
        <f t="shared" si="13"/>
        <v/>
      </c>
      <c r="M379" s="72"/>
      <c r="N379" s="315"/>
      <c r="O379" s="1400"/>
      <c r="P379" s="316"/>
      <c r="Q379" s="1055"/>
      <c r="R379" s="276"/>
      <c r="U379" s="936"/>
      <c r="V379" s="936"/>
      <c r="W379" s="936"/>
    </row>
    <row r="380" spans="1:23" s="87" customFormat="1">
      <c r="A380" s="721">
        <v>49</v>
      </c>
      <c r="B380" s="79">
        <v>39843</v>
      </c>
      <c r="C380" s="347" t="s">
        <v>549</v>
      </c>
      <c r="D380" s="90" t="s">
        <v>561</v>
      </c>
      <c r="E380" s="52" t="s">
        <v>46</v>
      </c>
      <c r="F380" s="91" t="s">
        <v>287</v>
      </c>
      <c r="G380" s="82">
        <v>9000000</v>
      </c>
      <c r="H380" s="92" t="s">
        <v>13</v>
      </c>
      <c r="I380" s="55">
        <v>40766</v>
      </c>
      <c r="J380" s="1070">
        <v>49</v>
      </c>
      <c r="K380" s="452">
        <v>9000000</v>
      </c>
      <c r="L380" s="61">
        <f t="shared" si="13"/>
        <v>0</v>
      </c>
      <c r="M380" s="72" t="s">
        <v>1018</v>
      </c>
      <c r="N380" s="315">
        <v>40842</v>
      </c>
      <c r="O380" s="1400" t="s">
        <v>1018</v>
      </c>
      <c r="P380" s="316"/>
      <c r="Q380" s="1055" t="s">
        <v>1278</v>
      </c>
      <c r="R380" s="276">
        <v>460000</v>
      </c>
      <c r="U380" s="936"/>
      <c r="V380" s="936"/>
      <c r="W380" s="936"/>
    </row>
    <row r="381" spans="1:23" s="87" customFormat="1">
      <c r="A381" s="721"/>
      <c r="B381" s="79">
        <v>39843</v>
      </c>
      <c r="C381" s="347" t="s">
        <v>550</v>
      </c>
      <c r="D381" s="90" t="s">
        <v>101</v>
      </c>
      <c r="E381" s="67" t="s">
        <v>102</v>
      </c>
      <c r="F381" s="91" t="s">
        <v>287</v>
      </c>
      <c r="G381" s="82">
        <v>17000000</v>
      </c>
      <c r="H381" s="92" t="s">
        <v>13</v>
      </c>
      <c r="I381" s="55">
        <v>41073</v>
      </c>
      <c r="J381" s="1070">
        <v>4</v>
      </c>
      <c r="K381" s="452">
        <v>5000000</v>
      </c>
      <c r="L381" s="61">
        <f t="shared" si="13"/>
        <v>12000000</v>
      </c>
      <c r="M381" s="72" t="s">
        <v>1018</v>
      </c>
      <c r="N381" s="315"/>
      <c r="O381" s="1400"/>
      <c r="P381" s="316"/>
      <c r="Q381" s="1055"/>
      <c r="R381" s="276"/>
      <c r="U381" s="936"/>
      <c r="V381" s="936"/>
      <c r="W381" s="936"/>
    </row>
    <row r="382" spans="1:23" s="87" customFormat="1" ht="28.5">
      <c r="A382" s="1418"/>
      <c r="B382" s="1420">
        <v>39843</v>
      </c>
      <c r="C382" s="1429" t="s">
        <v>551</v>
      </c>
      <c r="D382" s="1432" t="s">
        <v>75</v>
      </c>
      <c r="E382" s="1435" t="s">
        <v>31</v>
      </c>
      <c r="F382" s="1438" t="s">
        <v>287</v>
      </c>
      <c r="G382" s="1449">
        <v>8152000</v>
      </c>
      <c r="H382" s="1488" t="s">
        <v>13</v>
      </c>
      <c r="I382" s="55">
        <v>41017</v>
      </c>
      <c r="J382" s="1070">
        <v>4</v>
      </c>
      <c r="K382" s="452">
        <v>4076000</v>
      </c>
      <c r="L382" s="61">
        <f t="shared" si="13"/>
        <v>4076000</v>
      </c>
      <c r="M382" s="72" t="s">
        <v>190</v>
      </c>
      <c r="N382" s="1490"/>
      <c r="O382" s="1477"/>
      <c r="P382" s="1499"/>
      <c r="Q382" s="1488"/>
      <c r="R382" s="1501"/>
      <c r="U382" s="936"/>
      <c r="V382" s="936"/>
      <c r="W382" s="936"/>
    </row>
    <row r="383" spans="1:23" s="87" customFormat="1" ht="20.25" customHeight="1">
      <c r="A383" s="1419"/>
      <c r="B383" s="1421"/>
      <c r="C383" s="1431"/>
      <c r="D383" s="1434"/>
      <c r="E383" s="1437"/>
      <c r="F383" s="1440"/>
      <c r="G383" s="1451"/>
      <c r="H383" s="1489"/>
      <c r="I383" s="55">
        <v>41339</v>
      </c>
      <c r="J383" s="1070">
        <v>4</v>
      </c>
      <c r="K383" s="452">
        <v>4076000</v>
      </c>
      <c r="L383" s="61">
        <f>L382-K383</f>
        <v>0</v>
      </c>
      <c r="M383" s="72" t="s">
        <v>1018</v>
      </c>
      <c r="N383" s="1492"/>
      <c r="O383" s="1478"/>
      <c r="P383" s="1500"/>
      <c r="Q383" s="1489"/>
      <c r="R383" s="1502"/>
      <c r="U383" s="936"/>
      <c r="V383" s="936"/>
      <c r="W383" s="936"/>
    </row>
    <row r="384" spans="1:23" s="87" customFormat="1">
      <c r="A384" s="721">
        <v>49</v>
      </c>
      <c r="B384" s="79">
        <v>39843</v>
      </c>
      <c r="C384" s="347" t="s">
        <v>552</v>
      </c>
      <c r="D384" s="90" t="s">
        <v>562</v>
      </c>
      <c r="E384" s="311" t="s">
        <v>131</v>
      </c>
      <c r="F384" s="91" t="s">
        <v>287</v>
      </c>
      <c r="G384" s="82">
        <v>11750000</v>
      </c>
      <c r="H384" s="92" t="s">
        <v>13</v>
      </c>
      <c r="I384" s="55">
        <v>40759</v>
      </c>
      <c r="J384" s="1070">
        <v>49</v>
      </c>
      <c r="K384" s="452">
        <v>11750000</v>
      </c>
      <c r="L384" s="61">
        <f t="shared" si="13"/>
        <v>0</v>
      </c>
      <c r="M384" s="72" t="s">
        <v>1018</v>
      </c>
      <c r="N384" s="315">
        <v>40807</v>
      </c>
      <c r="O384" s="1400" t="s">
        <v>1018</v>
      </c>
      <c r="P384" s="316"/>
      <c r="Q384" s="1055" t="s">
        <v>1278</v>
      </c>
      <c r="R384" s="276">
        <v>458000</v>
      </c>
      <c r="U384" s="936"/>
      <c r="V384" s="936"/>
      <c r="W384" s="936"/>
    </row>
    <row r="385" spans="1:23" s="87" customFormat="1" ht="28.5">
      <c r="A385" s="721" t="s">
        <v>2069</v>
      </c>
      <c r="B385" s="79">
        <v>39843</v>
      </c>
      <c r="C385" s="347" t="s">
        <v>553</v>
      </c>
      <c r="D385" s="90" t="s">
        <v>563</v>
      </c>
      <c r="E385" s="311" t="s">
        <v>134</v>
      </c>
      <c r="F385" s="91" t="s">
        <v>287</v>
      </c>
      <c r="G385" s="82">
        <v>33000000</v>
      </c>
      <c r="H385" s="92" t="s">
        <v>13</v>
      </c>
      <c r="I385" s="55">
        <v>41087</v>
      </c>
      <c r="J385" s="1070">
        <v>97</v>
      </c>
      <c r="K385" s="452">
        <v>30587530.050000001</v>
      </c>
      <c r="L385" s="61">
        <v>0</v>
      </c>
      <c r="M385" s="72" t="s">
        <v>1018</v>
      </c>
      <c r="N385" s="315">
        <v>41108</v>
      </c>
      <c r="O385" s="1400" t="s">
        <v>1018</v>
      </c>
      <c r="P385" s="316"/>
      <c r="Q385" s="1055" t="s">
        <v>1278</v>
      </c>
      <c r="R385" s="276">
        <v>1946670</v>
      </c>
      <c r="U385" s="936"/>
      <c r="V385" s="936"/>
      <c r="W385" s="936"/>
    </row>
    <row r="386" spans="1:23" s="87" customFormat="1">
      <c r="A386" s="721">
        <v>2</v>
      </c>
      <c r="B386" s="79">
        <v>39843</v>
      </c>
      <c r="C386" s="347" t="s">
        <v>624</v>
      </c>
      <c r="D386" s="90" t="s">
        <v>598</v>
      </c>
      <c r="E386" s="52" t="s">
        <v>19</v>
      </c>
      <c r="F386" s="91" t="s">
        <v>242</v>
      </c>
      <c r="G386" s="82">
        <v>7700000</v>
      </c>
      <c r="H386" s="92" t="s">
        <v>13</v>
      </c>
      <c r="I386" s="55">
        <v>40989</v>
      </c>
      <c r="J386" s="1070">
        <v>4</v>
      </c>
      <c r="K386" s="452">
        <v>7700000</v>
      </c>
      <c r="L386" s="61">
        <f t="shared" si="13"/>
        <v>0</v>
      </c>
      <c r="M386" s="489" t="s">
        <v>184</v>
      </c>
      <c r="N386" s="315">
        <v>40989</v>
      </c>
      <c r="O386" s="1400" t="s">
        <v>395</v>
      </c>
      <c r="P386" s="1019" t="s">
        <v>188</v>
      </c>
      <c r="Q386" s="1055" t="s">
        <v>1278</v>
      </c>
      <c r="R386" s="276">
        <v>385000</v>
      </c>
      <c r="U386" s="936"/>
      <c r="V386" s="936"/>
      <c r="W386" s="936"/>
    </row>
    <row r="387" spans="1:23" s="87" customFormat="1">
      <c r="A387" s="721">
        <v>2</v>
      </c>
      <c r="B387" s="79">
        <v>39843</v>
      </c>
      <c r="C387" s="347" t="s">
        <v>623</v>
      </c>
      <c r="D387" s="90" t="s">
        <v>599</v>
      </c>
      <c r="E387" s="52" t="s">
        <v>80</v>
      </c>
      <c r="F387" s="91" t="s">
        <v>242</v>
      </c>
      <c r="G387" s="82">
        <v>9993000</v>
      </c>
      <c r="H387" s="92" t="s">
        <v>13</v>
      </c>
      <c r="I387" s="55"/>
      <c r="J387" s="1070"/>
      <c r="K387" s="452"/>
      <c r="L387" s="61" t="str">
        <f t="shared" si="13"/>
        <v/>
      </c>
      <c r="M387" s="72"/>
      <c r="N387" s="315"/>
      <c r="O387" s="1400"/>
      <c r="P387" s="316"/>
      <c r="Q387" s="1055"/>
      <c r="R387" s="276"/>
      <c r="U387" s="936"/>
      <c r="V387" s="936"/>
      <c r="W387" s="936"/>
    </row>
    <row r="388" spans="1:23" s="87" customFormat="1">
      <c r="A388" s="721">
        <v>2</v>
      </c>
      <c r="B388" s="79">
        <v>39843</v>
      </c>
      <c r="C388" s="347" t="s">
        <v>564</v>
      </c>
      <c r="D388" s="90" t="s">
        <v>600</v>
      </c>
      <c r="E388" s="52" t="s">
        <v>19</v>
      </c>
      <c r="F388" s="91" t="s">
        <v>242</v>
      </c>
      <c r="G388" s="82">
        <v>2080000</v>
      </c>
      <c r="H388" s="92" t="s">
        <v>13</v>
      </c>
      <c r="I388" s="55"/>
      <c r="J388" s="1070"/>
      <c r="K388" s="452"/>
      <c r="L388" s="61" t="str">
        <f t="shared" si="13"/>
        <v/>
      </c>
      <c r="M388" s="72"/>
      <c r="N388" s="315"/>
      <c r="O388" s="1400"/>
      <c r="P388" s="316"/>
      <c r="Q388" s="1055"/>
      <c r="R388" s="276"/>
      <c r="U388" s="936"/>
      <c r="V388" s="936"/>
      <c r="W388" s="936"/>
    </row>
    <row r="389" spans="1:23" s="87" customFormat="1">
      <c r="A389" s="721" t="s">
        <v>1887</v>
      </c>
      <c r="B389" s="79">
        <v>39843</v>
      </c>
      <c r="C389" s="347" t="s">
        <v>565</v>
      </c>
      <c r="D389" s="90" t="s">
        <v>601</v>
      </c>
      <c r="E389" s="92" t="s">
        <v>602</v>
      </c>
      <c r="F389" s="91" t="s">
        <v>242</v>
      </c>
      <c r="G389" s="82">
        <v>12720000</v>
      </c>
      <c r="H389" s="92" t="s">
        <v>13</v>
      </c>
      <c r="I389" s="55">
        <v>40745</v>
      </c>
      <c r="J389" s="1070">
        <v>49</v>
      </c>
      <c r="K389" s="452">
        <v>12720000</v>
      </c>
      <c r="L389" s="61">
        <f t="shared" si="13"/>
        <v>0</v>
      </c>
      <c r="M389" s="489" t="s">
        <v>184</v>
      </c>
      <c r="N389" s="315">
        <v>40745</v>
      </c>
      <c r="O389" s="1400" t="s">
        <v>395</v>
      </c>
      <c r="P389" s="1019" t="s">
        <v>188</v>
      </c>
      <c r="Q389" s="1055" t="s">
        <v>1278</v>
      </c>
      <c r="R389" s="276">
        <v>636000</v>
      </c>
      <c r="U389" s="936"/>
      <c r="V389" s="936"/>
      <c r="W389" s="936"/>
    </row>
    <row r="390" spans="1:23" s="87" customFormat="1">
      <c r="A390" s="1418">
        <v>2</v>
      </c>
      <c r="B390" s="1420">
        <v>39843</v>
      </c>
      <c r="C390" s="1429" t="s">
        <v>566</v>
      </c>
      <c r="D390" s="1432" t="s">
        <v>603</v>
      </c>
      <c r="E390" s="1435" t="s">
        <v>19</v>
      </c>
      <c r="F390" s="1438" t="s">
        <v>242</v>
      </c>
      <c r="G390" s="1449">
        <v>6000000</v>
      </c>
      <c r="H390" s="1488" t="s">
        <v>13</v>
      </c>
      <c r="I390" s="55">
        <v>40730</v>
      </c>
      <c r="J390" s="1070">
        <v>4</v>
      </c>
      <c r="K390" s="452">
        <v>1500000</v>
      </c>
      <c r="L390" s="61">
        <f t="shared" si="13"/>
        <v>4500000</v>
      </c>
      <c r="M390" s="489" t="s">
        <v>184</v>
      </c>
      <c r="N390" s="1490">
        <v>41087</v>
      </c>
      <c r="O390" s="1477" t="s">
        <v>395</v>
      </c>
      <c r="P390" s="1493" t="s">
        <v>188</v>
      </c>
      <c r="Q390" s="1488" t="s">
        <v>1278</v>
      </c>
      <c r="R390" s="1501">
        <v>300000</v>
      </c>
      <c r="U390" s="936"/>
      <c r="V390" s="936"/>
      <c r="W390" s="936"/>
    </row>
    <row r="391" spans="1:23" s="87" customFormat="1">
      <c r="A391" s="1427"/>
      <c r="B391" s="1428"/>
      <c r="C391" s="1430"/>
      <c r="D391" s="1433"/>
      <c r="E391" s="1436"/>
      <c r="F391" s="1439"/>
      <c r="G391" s="1450"/>
      <c r="H391" s="1496"/>
      <c r="I391" s="55">
        <v>40835</v>
      </c>
      <c r="J391" s="1070">
        <v>4</v>
      </c>
      <c r="K391" s="452">
        <v>1500000</v>
      </c>
      <c r="L391" s="61">
        <f>L390-K391</f>
        <v>3000000</v>
      </c>
      <c r="M391" s="489" t="s">
        <v>184</v>
      </c>
      <c r="N391" s="1491"/>
      <c r="O391" s="1495"/>
      <c r="P391" s="1658"/>
      <c r="Q391" s="1496"/>
      <c r="R391" s="1606"/>
      <c r="U391" s="936"/>
      <c r="V391" s="936"/>
      <c r="W391" s="936"/>
    </row>
    <row r="392" spans="1:23" s="87" customFormat="1">
      <c r="A392" s="1427"/>
      <c r="B392" s="1428"/>
      <c r="C392" s="1430"/>
      <c r="D392" s="1433"/>
      <c r="E392" s="1436"/>
      <c r="F392" s="1439"/>
      <c r="G392" s="1450"/>
      <c r="H392" s="1496"/>
      <c r="I392" s="55">
        <v>40975</v>
      </c>
      <c r="J392" s="1070">
        <v>4</v>
      </c>
      <c r="K392" s="452">
        <v>1500000</v>
      </c>
      <c r="L392" s="61">
        <f>L391-K392</f>
        <v>1500000</v>
      </c>
      <c r="M392" s="489" t="s">
        <v>184</v>
      </c>
      <c r="N392" s="1491"/>
      <c r="O392" s="1495"/>
      <c r="P392" s="1658"/>
      <c r="Q392" s="1496"/>
      <c r="R392" s="1606"/>
      <c r="U392" s="936"/>
      <c r="V392" s="936"/>
      <c r="W392" s="936"/>
    </row>
    <row r="393" spans="1:23" s="87" customFormat="1">
      <c r="A393" s="1427"/>
      <c r="B393" s="1428"/>
      <c r="C393" s="1430"/>
      <c r="D393" s="1433"/>
      <c r="E393" s="1436"/>
      <c r="F393" s="1439"/>
      <c r="G393" s="1450"/>
      <c r="H393" s="1496"/>
      <c r="I393" s="55">
        <v>41066</v>
      </c>
      <c r="J393" s="1070">
        <v>4</v>
      </c>
      <c r="K393" s="452">
        <v>1200000</v>
      </c>
      <c r="L393" s="61">
        <f>L392-K393</f>
        <v>300000</v>
      </c>
      <c r="M393" s="489" t="s">
        <v>184</v>
      </c>
      <c r="N393" s="1491"/>
      <c r="O393" s="1495"/>
      <c r="P393" s="1658"/>
      <c r="Q393" s="1496"/>
      <c r="R393" s="1606"/>
      <c r="U393" s="936"/>
      <c r="V393" s="936"/>
      <c r="W393" s="936"/>
    </row>
    <row r="394" spans="1:23" s="87" customFormat="1">
      <c r="A394" s="1419"/>
      <c r="B394" s="1421"/>
      <c r="C394" s="1431"/>
      <c r="D394" s="1434"/>
      <c r="E394" s="1437"/>
      <c r="F394" s="1440"/>
      <c r="G394" s="1451"/>
      <c r="H394" s="1489"/>
      <c r="I394" s="55">
        <v>41087</v>
      </c>
      <c r="J394" s="1070">
        <v>4</v>
      </c>
      <c r="K394" s="452">
        <v>300000</v>
      </c>
      <c r="L394" s="61">
        <f>L393-K394</f>
        <v>0</v>
      </c>
      <c r="M394" s="489" t="s">
        <v>184</v>
      </c>
      <c r="N394" s="1492"/>
      <c r="O394" s="1478"/>
      <c r="P394" s="1494"/>
      <c r="Q394" s="1489"/>
      <c r="R394" s="1502"/>
      <c r="U394" s="936"/>
      <c r="V394" s="936"/>
      <c r="W394" s="936"/>
    </row>
    <row r="395" spans="1:23" s="87" customFormat="1">
      <c r="A395" s="721" t="s">
        <v>1898</v>
      </c>
      <c r="B395" s="79">
        <v>39843</v>
      </c>
      <c r="C395" s="347" t="s">
        <v>630</v>
      </c>
      <c r="D395" s="90" t="s">
        <v>604</v>
      </c>
      <c r="E395" s="52" t="s">
        <v>50</v>
      </c>
      <c r="F395" s="91" t="s">
        <v>395</v>
      </c>
      <c r="G395" s="82">
        <v>5498000</v>
      </c>
      <c r="H395" s="92" t="s">
        <v>13</v>
      </c>
      <c r="I395" s="55"/>
      <c r="J395" s="1070"/>
      <c r="K395" s="452"/>
      <c r="L395" s="61" t="str">
        <f t="shared" si="13"/>
        <v/>
      </c>
      <c r="M395" s="72"/>
      <c r="N395" s="315"/>
      <c r="O395" s="1400"/>
      <c r="P395" s="316"/>
      <c r="Q395" s="1055"/>
      <c r="R395" s="276"/>
      <c r="U395" s="936"/>
      <c r="V395" s="936"/>
      <c r="W395" s="936"/>
    </row>
    <row r="396" spans="1:23" s="87" customFormat="1">
      <c r="A396" s="721">
        <v>2</v>
      </c>
      <c r="B396" s="79">
        <v>39843</v>
      </c>
      <c r="C396" s="347" t="s">
        <v>567</v>
      </c>
      <c r="D396" s="90" t="s">
        <v>605</v>
      </c>
      <c r="E396" s="52" t="s">
        <v>58</v>
      </c>
      <c r="F396" s="91" t="s">
        <v>242</v>
      </c>
      <c r="G396" s="82">
        <v>10900000</v>
      </c>
      <c r="H396" s="92" t="s">
        <v>13</v>
      </c>
      <c r="I396" s="55">
        <v>40345</v>
      </c>
      <c r="J396" s="1070">
        <v>4</v>
      </c>
      <c r="K396" s="452">
        <v>10900000</v>
      </c>
      <c r="L396" s="61">
        <f t="shared" si="13"/>
        <v>0</v>
      </c>
      <c r="M396" s="489" t="s">
        <v>184</v>
      </c>
      <c r="N396" s="315">
        <v>40345</v>
      </c>
      <c r="O396" s="1400" t="s">
        <v>395</v>
      </c>
      <c r="P396" s="1019" t="s">
        <v>188</v>
      </c>
      <c r="Q396" s="1055" t="s">
        <v>1278</v>
      </c>
      <c r="R396" s="276">
        <v>545000</v>
      </c>
      <c r="U396" s="936"/>
      <c r="V396" s="936"/>
      <c r="W396" s="936"/>
    </row>
    <row r="397" spans="1:23" s="87" customFormat="1">
      <c r="A397" s="721" t="s">
        <v>2216</v>
      </c>
      <c r="B397" s="79">
        <v>39843</v>
      </c>
      <c r="C397" s="347" t="s">
        <v>568</v>
      </c>
      <c r="D397" s="90" t="s">
        <v>606</v>
      </c>
      <c r="E397" s="92" t="s">
        <v>602</v>
      </c>
      <c r="F397" s="91" t="s">
        <v>242</v>
      </c>
      <c r="G397" s="82">
        <v>7525000</v>
      </c>
      <c r="H397" s="92" t="s">
        <v>13</v>
      </c>
      <c r="I397" s="55">
        <v>41242</v>
      </c>
      <c r="J397" s="1070">
        <v>169</v>
      </c>
      <c r="K397" s="452">
        <v>6838125.5300000003</v>
      </c>
      <c r="L397" s="61">
        <v>0</v>
      </c>
      <c r="M397" s="72" t="s">
        <v>184</v>
      </c>
      <c r="N397" s="315">
        <v>41242</v>
      </c>
      <c r="O397" s="1400" t="s">
        <v>395</v>
      </c>
      <c r="P397" s="94" t="s">
        <v>188</v>
      </c>
      <c r="Q397" s="1055" t="s">
        <v>1973</v>
      </c>
      <c r="R397" s="276">
        <v>372240</v>
      </c>
      <c r="U397" s="936"/>
      <c r="V397" s="936"/>
      <c r="W397" s="936"/>
    </row>
    <row r="398" spans="1:23" s="87" customFormat="1">
      <c r="A398" s="721" t="s">
        <v>1887</v>
      </c>
      <c r="B398" s="79">
        <v>39843</v>
      </c>
      <c r="C398" s="347" t="s">
        <v>569</v>
      </c>
      <c r="D398" s="90" t="s">
        <v>607</v>
      </c>
      <c r="E398" s="311" t="s">
        <v>145</v>
      </c>
      <c r="F398" s="91" t="s">
        <v>242</v>
      </c>
      <c r="G398" s="82">
        <v>10449000</v>
      </c>
      <c r="H398" s="92" t="s">
        <v>13</v>
      </c>
      <c r="I398" s="55">
        <v>40773</v>
      </c>
      <c r="J398" s="1070">
        <v>49</v>
      </c>
      <c r="K398" s="452">
        <v>10449000</v>
      </c>
      <c r="L398" s="61">
        <f t="shared" si="13"/>
        <v>0</v>
      </c>
      <c r="M398" s="489" t="s">
        <v>184</v>
      </c>
      <c r="N398" s="315">
        <v>40773</v>
      </c>
      <c r="O398" s="1400" t="s">
        <v>395</v>
      </c>
      <c r="P398" s="1019" t="s">
        <v>188</v>
      </c>
      <c r="Q398" s="1055" t="s">
        <v>1278</v>
      </c>
      <c r="R398" s="276">
        <v>522000</v>
      </c>
      <c r="U398" s="936"/>
      <c r="V398" s="936"/>
      <c r="W398" s="936"/>
    </row>
    <row r="399" spans="1:23" s="87" customFormat="1">
      <c r="A399" s="721">
        <v>2</v>
      </c>
      <c r="B399" s="79">
        <v>39843</v>
      </c>
      <c r="C399" s="347" t="s">
        <v>586</v>
      </c>
      <c r="D399" s="90" t="s">
        <v>608</v>
      </c>
      <c r="E399" s="311" t="s">
        <v>136</v>
      </c>
      <c r="F399" s="91" t="s">
        <v>242</v>
      </c>
      <c r="G399" s="82">
        <v>25000000</v>
      </c>
      <c r="H399" s="92" t="s">
        <v>13</v>
      </c>
      <c r="I399" s="55"/>
      <c r="J399" s="1070"/>
      <c r="K399" s="452"/>
      <c r="L399" s="61" t="str">
        <f t="shared" si="13"/>
        <v/>
      </c>
      <c r="M399" s="72"/>
      <c r="N399" s="315"/>
      <c r="O399" s="1400"/>
      <c r="P399" s="316"/>
      <c r="Q399" s="1055"/>
      <c r="R399" s="276"/>
      <c r="U399" s="936"/>
      <c r="V399" s="936"/>
      <c r="W399" s="936"/>
    </row>
    <row r="400" spans="1:23" s="87" customFormat="1">
      <c r="A400" s="721" t="s">
        <v>1887</v>
      </c>
      <c r="B400" s="79">
        <v>39843</v>
      </c>
      <c r="C400" s="347" t="s">
        <v>587</v>
      </c>
      <c r="D400" s="90" t="s">
        <v>609</v>
      </c>
      <c r="E400" s="67" t="s">
        <v>111</v>
      </c>
      <c r="F400" s="91" t="s">
        <v>242</v>
      </c>
      <c r="G400" s="82">
        <v>8950000</v>
      </c>
      <c r="H400" s="92" t="s">
        <v>13</v>
      </c>
      <c r="I400" s="55">
        <v>40766</v>
      </c>
      <c r="J400" s="1070">
        <v>49</v>
      </c>
      <c r="K400" s="452">
        <v>8950000</v>
      </c>
      <c r="L400" s="61">
        <f t="shared" si="13"/>
        <v>0</v>
      </c>
      <c r="M400" s="489" t="s">
        <v>184</v>
      </c>
      <c r="N400" s="315">
        <v>40766</v>
      </c>
      <c r="O400" s="1400" t="s">
        <v>395</v>
      </c>
      <c r="P400" s="1019" t="s">
        <v>188</v>
      </c>
      <c r="Q400" s="1055" t="s">
        <v>1278</v>
      </c>
      <c r="R400" s="276">
        <v>450000</v>
      </c>
      <c r="U400" s="936"/>
      <c r="V400" s="936"/>
      <c r="W400" s="936"/>
    </row>
    <row r="401" spans="1:23" s="87" customFormat="1">
      <c r="A401" s="721">
        <v>2</v>
      </c>
      <c r="B401" s="79">
        <v>39843</v>
      </c>
      <c r="C401" s="347" t="s">
        <v>588</v>
      </c>
      <c r="D401" s="90" t="s">
        <v>610</v>
      </c>
      <c r="E401" s="71" t="s">
        <v>220</v>
      </c>
      <c r="F401" s="91" t="s">
        <v>242</v>
      </c>
      <c r="G401" s="82">
        <v>12639000</v>
      </c>
      <c r="H401" s="92" t="s">
        <v>13</v>
      </c>
      <c r="I401" s="55"/>
      <c r="J401" s="1070"/>
      <c r="K401" s="452"/>
      <c r="L401" s="61" t="str">
        <f t="shared" si="13"/>
        <v/>
      </c>
      <c r="M401" s="72"/>
      <c r="N401" s="315"/>
      <c r="O401" s="1400"/>
      <c r="P401" s="316"/>
      <c r="Q401" s="1055"/>
      <c r="R401" s="276"/>
      <c r="U401" s="936"/>
      <c r="V401" s="936"/>
      <c r="W401" s="936"/>
    </row>
    <row r="402" spans="1:23" s="87" customFormat="1">
      <c r="A402" s="721" t="s">
        <v>1890</v>
      </c>
      <c r="B402" s="79">
        <v>39843</v>
      </c>
      <c r="C402" s="347" t="s">
        <v>589</v>
      </c>
      <c r="D402" s="90" t="s">
        <v>611</v>
      </c>
      <c r="E402" s="52" t="s">
        <v>28</v>
      </c>
      <c r="F402" s="91" t="s">
        <v>242</v>
      </c>
      <c r="G402" s="82">
        <v>110000000</v>
      </c>
      <c r="H402" s="92" t="s">
        <v>13</v>
      </c>
      <c r="I402" s="55">
        <v>40801</v>
      </c>
      <c r="J402" s="1070">
        <v>50</v>
      </c>
      <c r="K402" s="452">
        <v>110000000</v>
      </c>
      <c r="L402" s="61">
        <f t="shared" si="13"/>
        <v>0</v>
      </c>
      <c r="M402" s="489" t="s">
        <v>184</v>
      </c>
      <c r="N402" s="315">
        <v>40801</v>
      </c>
      <c r="O402" s="1400" t="s">
        <v>395</v>
      </c>
      <c r="P402" s="1019" t="s">
        <v>188</v>
      </c>
      <c r="Q402" s="1055" t="s">
        <v>1278</v>
      </c>
      <c r="R402" s="276">
        <v>5500000</v>
      </c>
      <c r="U402" s="936"/>
      <c r="V402" s="936"/>
      <c r="W402" s="936"/>
    </row>
    <row r="403" spans="1:23" s="87" customFormat="1">
      <c r="A403" s="721" t="s">
        <v>1890</v>
      </c>
      <c r="B403" s="79">
        <v>39843</v>
      </c>
      <c r="C403" s="347" t="s">
        <v>628</v>
      </c>
      <c r="D403" s="90" t="s">
        <v>612</v>
      </c>
      <c r="E403" s="311" t="s">
        <v>125</v>
      </c>
      <c r="F403" s="91" t="s">
        <v>242</v>
      </c>
      <c r="G403" s="82">
        <v>3674000</v>
      </c>
      <c r="H403" s="92" t="s">
        <v>13</v>
      </c>
      <c r="I403" s="55">
        <v>40808</v>
      </c>
      <c r="J403" s="1070">
        <v>50</v>
      </c>
      <c r="K403" s="452">
        <v>3674000</v>
      </c>
      <c r="L403" s="61">
        <f t="shared" si="13"/>
        <v>0</v>
      </c>
      <c r="M403" s="489" t="s">
        <v>184</v>
      </c>
      <c r="N403" s="315">
        <v>40808</v>
      </c>
      <c r="O403" s="1400" t="s">
        <v>395</v>
      </c>
      <c r="P403" s="1019" t="s">
        <v>188</v>
      </c>
      <c r="Q403" s="1055" t="s">
        <v>1278</v>
      </c>
      <c r="R403" s="276">
        <v>184000</v>
      </c>
      <c r="U403" s="936"/>
      <c r="V403" s="936"/>
      <c r="W403" s="936"/>
    </row>
    <row r="404" spans="1:23" s="87" customFormat="1">
      <c r="A404" s="721">
        <v>2</v>
      </c>
      <c r="B404" s="79">
        <v>39843</v>
      </c>
      <c r="C404" s="347" t="s">
        <v>590</v>
      </c>
      <c r="D404" s="90" t="s">
        <v>613</v>
      </c>
      <c r="E404" s="92" t="s">
        <v>614</v>
      </c>
      <c r="F404" s="91" t="s">
        <v>242</v>
      </c>
      <c r="G404" s="82">
        <v>2568000</v>
      </c>
      <c r="H404" s="92" t="s">
        <v>13</v>
      </c>
      <c r="I404" s="55"/>
      <c r="J404" s="1070"/>
      <c r="K404" s="452"/>
      <c r="L404" s="61" t="str">
        <f t="shared" si="13"/>
        <v/>
      </c>
      <c r="M404" s="72"/>
      <c r="N404" s="315"/>
      <c r="O404" s="1400"/>
      <c r="P404" s="316"/>
      <c r="Q404" s="1055"/>
      <c r="R404" s="276"/>
      <c r="U404" s="936"/>
      <c r="V404" s="936"/>
      <c r="W404" s="936"/>
    </row>
    <row r="405" spans="1:23" s="87" customFormat="1">
      <c r="A405" s="1344" t="s">
        <v>2166</v>
      </c>
      <c r="B405" s="1346">
        <v>39843</v>
      </c>
      <c r="C405" s="1351" t="s">
        <v>591</v>
      </c>
      <c r="D405" s="1352" t="s">
        <v>615</v>
      </c>
      <c r="E405" s="1368" t="s">
        <v>111</v>
      </c>
      <c r="F405" s="1359" t="s">
        <v>242</v>
      </c>
      <c r="G405" s="1356">
        <f>8750000</f>
        <v>8750000</v>
      </c>
      <c r="H405" s="92" t="s">
        <v>13</v>
      </c>
      <c r="I405" s="55">
        <v>40766</v>
      </c>
      <c r="J405" s="1070">
        <v>49</v>
      </c>
      <c r="K405" s="452">
        <v>8750000</v>
      </c>
      <c r="L405" s="61">
        <f t="shared" si="13"/>
        <v>0</v>
      </c>
      <c r="M405" s="489" t="s">
        <v>184</v>
      </c>
      <c r="N405" s="315">
        <v>40766</v>
      </c>
      <c r="O405" s="1400" t="s">
        <v>395</v>
      </c>
      <c r="P405" s="1019" t="s">
        <v>188</v>
      </c>
      <c r="Q405" s="1055" t="s">
        <v>1278</v>
      </c>
      <c r="R405" s="276">
        <v>438000</v>
      </c>
      <c r="U405" s="936"/>
      <c r="V405" s="936"/>
      <c r="W405" s="936"/>
    </row>
    <row r="406" spans="1:23" s="87" customFormat="1" ht="44.25" customHeight="1">
      <c r="A406" s="1344" t="s">
        <v>1908</v>
      </c>
      <c r="B406" s="1346">
        <v>39843</v>
      </c>
      <c r="C406" s="1354" t="s">
        <v>1289</v>
      </c>
      <c r="D406" s="1354" t="s">
        <v>616</v>
      </c>
      <c r="E406" s="1353" t="s">
        <v>39</v>
      </c>
      <c r="F406" s="88" t="s">
        <v>242</v>
      </c>
      <c r="G406" s="1371">
        <v>6633000</v>
      </c>
      <c r="H406" s="1364" t="s">
        <v>13</v>
      </c>
      <c r="I406" s="697">
        <v>40759</v>
      </c>
      <c r="J406" s="1072">
        <v>49</v>
      </c>
      <c r="K406" s="1073">
        <v>6633000</v>
      </c>
      <c r="L406" s="1411">
        <f t="shared" si="13"/>
        <v>0</v>
      </c>
      <c r="M406" s="489" t="s">
        <v>184</v>
      </c>
      <c r="N406" s="1366">
        <v>40759</v>
      </c>
      <c r="O406" s="1400" t="s">
        <v>395</v>
      </c>
      <c r="P406" s="316" t="s">
        <v>188</v>
      </c>
      <c r="Q406" s="1055" t="s">
        <v>1278</v>
      </c>
      <c r="R406" s="1074">
        <v>332000</v>
      </c>
      <c r="U406" s="936"/>
      <c r="V406" s="936"/>
      <c r="W406" s="936"/>
    </row>
    <row r="407" spans="1:23" s="87" customFormat="1">
      <c r="A407" s="721">
        <v>2</v>
      </c>
      <c r="B407" s="79">
        <v>39843</v>
      </c>
      <c r="C407" s="347" t="s">
        <v>592</v>
      </c>
      <c r="D407" s="90" t="s">
        <v>450</v>
      </c>
      <c r="E407" s="52" t="s">
        <v>35</v>
      </c>
      <c r="F407" s="91" t="s">
        <v>242</v>
      </c>
      <c r="G407" s="82">
        <v>5800000</v>
      </c>
      <c r="H407" s="92" t="s">
        <v>13</v>
      </c>
      <c r="I407" s="55">
        <v>40730</v>
      </c>
      <c r="J407" s="1070">
        <v>4</v>
      </c>
      <c r="K407" s="452">
        <v>5800000</v>
      </c>
      <c r="L407" s="61">
        <f t="shared" si="13"/>
        <v>0</v>
      </c>
      <c r="M407" s="489" t="s">
        <v>184</v>
      </c>
      <c r="N407" s="315">
        <v>40730</v>
      </c>
      <c r="O407" s="1400" t="s">
        <v>395</v>
      </c>
      <c r="P407" s="316" t="s">
        <v>188</v>
      </c>
      <c r="Q407" s="1055" t="s">
        <v>1278</v>
      </c>
      <c r="R407" s="276">
        <v>290000</v>
      </c>
      <c r="U407" s="936"/>
      <c r="V407" s="936"/>
      <c r="W407" s="936"/>
    </row>
    <row r="408" spans="1:23" s="87" customFormat="1">
      <c r="A408" s="721">
        <v>2</v>
      </c>
      <c r="B408" s="79">
        <v>39843</v>
      </c>
      <c r="C408" s="347" t="s">
        <v>629</v>
      </c>
      <c r="D408" s="90" t="s">
        <v>617</v>
      </c>
      <c r="E408" s="52" t="s">
        <v>46</v>
      </c>
      <c r="F408" s="91" t="s">
        <v>242</v>
      </c>
      <c r="G408" s="82">
        <v>4000000</v>
      </c>
      <c r="H408" s="92" t="s">
        <v>13</v>
      </c>
      <c r="I408" s="55">
        <v>40289</v>
      </c>
      <c r="J408" s="1070">
        <v>4</v>
      </c>
      <c r="K408" s="452">
        <v>4000000</v>
      </c>
      <c r="L408" s="61">
        <f t="shared" si="13"/>
        <v>0</v>
      </c>
      <c r="M408" s="489" t="s">
        <v>184</v>
      </c>
      <c r="N408" s="315">
        <v>40289</v>
      </c>
      <c r="O408" s="1400" t="s">
        <v>395</v>
      </c>
      <c r="P408" s="316" t="s">
        <v>188</v>
      </c>
      <c r="Q408" s="1055" t="s">
        <v>1278</v>
      </c>
      <c r="R408" s="276">
        <v>200000</v>
      </c>
      <c r="U408" s="936"/>
      <c r="V408" s="936"/>
      <c r="W408" s="936"/>
    </row>
    <row r="409" spans="1:23" s="87" customFormat="1">
      <c r="A409" s="721" t="s">
        <v>1887</v>
      </c>
      <c r="B409" s="79">
        <v>39843</v>
      </c>
      <c r="C409" s="347" t="s">
        <v>593</v>
      </c>
      <c r="D409" s="90" t="s">
        <v>618</v>
      </c>
      <c r="E409" s="71" t="s">
        <v>282</v>
      </c>
      <c r="F409" s="91" t="s">
        <v>242</v>
      </c>
      <c r="G409" s="82">
        <v>10000000</v>
      </c>
      <c r="H409" s="92" t="s">
        <v>13</v>
      </c>
      <c r="I409" s="55">
        <v>40801</v>
      </c>
      <c r="J409" s="1070">
        <v>49</v>
      </c>
      <c r="K409" s="452">
        <v>10000000</v>
      </c>
      <c r="L409" s="61">
        <f t="shared" si="13"/>
        <v>0</v>
      </c>
      <c r="M409" s="489" t="s">
        <v>184</v>
      </c>
      <c r="N409" s="315">
        <v>40801</v>
      </c>
      <c r="O409" s="1400" t="s">
        <v>395</v>
      </c>
      <c r="P409" s="316" t="s">
        <v>188</v>
      </c>
      <c r="Q409" s="1055" t="s">
        <v>1278</v>
      </c>
      <c r="R409" s="276">
        <v>500000</v>
      </c>
      <c r="U409" s="936"/>
      <c r="V409" s="936"/>
      <c r="W409" s="936"/>
    </row>
    <row r="410" spans="1:23" s="87" customFormat="1">
      <c r="A410" s="721" t="s">
        <v>1887</v>
      </c>
      <c r="B410" s="79">
        <v>39843</v>
      </c>
      <c r="C410" s="347" t="s">
        <v>594</v>
      </c>
      <c r="D410" s="90" t="s">
        <v>619</v>
      </c>
      <c r="E410" s="52" t="s">
        <v>31</v>
      </c>
      <c r="F410" s="91" t="s">
        <v>242</v>
      </c>
      <c r="G410" s="82">
        <v>4734000</v>
      </c>
      <c r="H410" s="92" t="s">
        <v>13</v>
      </c>
      <c r="I410" s="55">
        <v>40766</v>
      </c>
      <c r="J410" s="1070">
        <v>49</v>
      </c>
      <c r="K410" s="452">
        <v>4734000</v>
      </c>
      <c r="L410" s="61">
        <f t="shared" ref="L410:L446" si="14">IF($K410&lt;&gt;0,$G410-$K410,"")</f>
        <v>0</v>
      </c>
      <c r="M410" s="489" t="s">
        <v>184</v>
      </c>
      <c r="N410" s="315">
        <v>40766</v>
      </c>
      <c r="O410" s="1400" t="s">
        <v>395</v>
      </c>
      <c r="P410" s="1019" t="s">
        <v>188</v>
      </c>
      <c r="Q410" s="1055" t="s">
        <v>1278</v>
      </c>
      <c r="R410" s="276">
        <v>237000</v>
      </c>
      <c r="U410" s="936"/>
      <c r="V410" s="936"/>
      <c r="W410" s="936"/>
    </row>
    <row r="411" spans="1:23" s="87" customFormat="1">
      <c r="A411" s="721" t="s">
        <v>2161</v>
      </c>
      <c r="B411" s="79">
        <v>39843</v>
      </c>
      <c r="C411" s="347" t="s">
        <v>595</v>
      </c>
      <c r="D411" s="90" t="s">
        <v>620</v>
      </c>
      <c r="E411" s="52" t="s">
        <v>25</v>
      </c>
      <c r="F411" s="91" t="s">
        <v>242</v>
      </c>
      <c r="G411" s="82">
        <v>7700000</v>
      </c>
      <c r="H411" s="92" t="s">
        <v>13</v>
      </c>
      <c r="I411" s="55">
        <v>41213</v>
      </c>
      <c r="J411" s="1070">
        <v>141</v>
      </c>
      <c r="K411" s="452">
        <v>6861462.2999999998</v>
      </c>
      <c r="L411" s="61">
        <v>0</v>
      </c>
      <c r="M411" s="72" t="s">
        <v>184</v>
      </c>
      <c r="N411" s="315" t="s">
        <v>2169</v>
      </c>
      <c r="O411" s="1400" t="s">
        <v>395</v>
      </c>
      <c r="P411" s="316" t="s">
        <v>1917</v>
      </c>
      <c r="Q411" s="75" t="s">
        <v>1278</v>
      </c>
      <c r="R411" s="276">
        <v>369948</v>
      </c>
      <c r="U411" s="936"/>
      <c r="V411" s="936"/>
      <c r="W411" s="936"/>
    </row>
    <row r="412" spans="1:23" s="87" customFormat="1">
      <c r="A412" s="721" t="s">
        <v>2303</v>
      </c>
      <c r="B412" s="79">
        <v>39843</v>
      </c>
      <c r="C412" s="347" t="s">
        <v>596</v>
      </c>
      <c r="D412" s="90" t="s">
        <v>621</v>
      </c>
      <c r="E412" s="52" t="s">
        <v>41</v>
      </c>
      <c r="F412" s="91" t="s">
        <v>242</v>
      </c>
      <c r="G412" s="82">
        <v>4609000</v>
      </c>
      <c r="H412" s="92" t="s">
        <v>13</v>
      </c>
      <c r="I412" s="55">
        <v>41312</v>
      </c>
      <c r="J412" s="1070">
        <v>202</v>
      </c>
      <c r="K412" s="452">
        <v>4300542.67</v>
      </c>
      <c r="L412" s="61">
        <v>0</v>
      </c>
      <c r="M412" s="72" t="s">
        <v>184</v>
      </c>
      <c r="N412" s="315">
        <v>41312</v>
      </c>
      <c r="O412" s="1400" t="s">
        <v>395</v>
      </c>
      <c r="P412" s="316" t="s">
        <v>1917</v>
      </c>
      <c r="Q412" s="1055" t="s">
        <v>1973</v>
      </c>
      <c r="R412" s="276">
        <v>222007.5</v>
      </c>
      <c r="U412" s="936"/>
      <c r="V412" s="936"/>
      <c r="W412" s="936"/>
    </row>
    <row r="413" spans="1:23" s="87" customFormat="1">
      <c r="A413" s="721" t="s">
        <v>1890</v>
      </c>
      <c r="B413" s="79">
        <v>39843</v>
      </c>
      <c r="C413" s="347" t="s">
        <v>597</v>
      </c>
      <c r="D413" s="90" t="s">
        <v>622</v>
      </c>
      <c r="E413" s="311" t="s">
        <v>131</v>
      </c>
      <c r="F413" s="91" t="s">
        <v>242</v>
      </c>
      <c r="G413" s="82">
        <v>2600000</v>
      </c>
      <c r="H413" s="92" t="s">
        <v>13</v>
      </c>
      <c r="I413" s="55">
        <v>40801</v>
      </c>
      <c r="J413" s="1070">
        <v>50</v>
      </c>
      <c r="K413" s="452">
        <v>2600000</v>
      </c>
      <c r="L413" s="61">
        <f t="shared" si="14"/>
        <v>0</v>
      </c>
      <c r="M413" s="489" t="s">
        <v>184</v>
      </c>
      <c r="N413" s="315">
        <v>40801</v>
      </c>
      <c r="O413" s="1400" t="s">
        <v>395</v>
      </c>
      <c r="P413" s="1019" t="s">
        <v>188</v>
      </c>
      <c r="Q413" s="1055" t="s">
        <v>1278</v>
      </c>
      <c r="R413" s="276">
        <v>130000</v>
      </c>
      <c r="U413" s="936"/>
      <c r="V413" s="936"/>
      <c r="W413" s="936"/>
    </row>
    <row r="414" spans="1:23" s="87" customFormat="1">
      <c r="A414" s="721"/>
      <c r="B414" s="1391">
        <v>39850</v>
      </c>
      <c r="C414" s="347" t="s">
        <v>1345</v>
      </c>
      <c r="D414" s="90" t="s">
        <v>653</v>
      </c>
      <c r="E414" s="71" t="s">
        <v>240</v>
      </c>
      <c r="F414" s="91" t="s">
        <v>287</v>
      </c>
      <c r="G414" s="82">
        <v>16000000</v>
      </c>
      <c r="H414" s="92" t="s">
        <v>13</v>
      </c>
      <c r="I414" s="55">
        <v>40730</v>
      </c>
      <c r="J414" s="93">
        <v>4</v>
      </c>
      <c r="K414" s="452">
        <v>16000000</v>
      </c>
      <c r="L414" s="61">
        <f t="shared" si="14"/>
        <v>0</v>
      </c>
      <c r="M414" s="72" t="s">
        <v>1018</v>
      </c>
      <c r="N414" s="1405">
        <v>40751</v>
      </c>
      <c r="O414" s="1400" t="s">
        <v>1018</v>
      </c>
      <c r="P414" s="94"/>
      <c r="Q414" s="1055" t="s">
        <v>1278</v>
      </c>
      <c r="R414" s="276">
        <v>1000000</v>
      </c>
      <c r="U414" s="936"/>
      <c r="V414" s="936"/>
      <c r="W414" s="936"/>
    </row>
    <row r="415" spans="1:23" s="346" customFormat="1" ht="28.5">
      <c r="A415" s="1418"/>
      <c r="B415" s="1424">
        <v>39850</v>
      </c>
      <c r="C415" s="1429" t="s">
        <v>679</v>
      </c>
      <c r="D415" s="1432" t="s">
        <v>654</v>
      </c>
      <c r="E415" s="1435" t="s">
        <v>46</v>
      </c>
      <c r="F415" s="1438" t="s">
        <v>287</v>
      </c>
      <c r="G415" s="1449">
        <v>59000000</v>
      </c>
      <c r="H415" s="1488" t="s">
        <v>13</v>
      </c>
      <c r="I415" s="55">
        <v>40394</v>
      </c>
      <c r="J415" s="93">
        <v>4</v>
      </c>
      <c r="K415" s="452">
        <v>20000000</v>
      </c>
      <c r="L415" s="61">
        <f t="shared" si="14"/>
        <v>39000000</v>
      </c>
      <c r="M415" s="72" t="s">
        <v>190</v>
      </c>
      <c r="N415" s="1515">
        <v>40968</v>
      </c>
      <c r="O415" s="1477" t="s">
        <v>1018</v>
      </c>
      <c r="P415" s="1481"/>
      <c r="Q415" s="1488" t="s">
        <v>1278</v>
      </c>
      <c r="R415" s="1501">
        <v>2800000</v>
      </c>
      <c r="U415" s="936"/>
      <c r="V415" s="936"/>
      <c r="W415" s="936"/>
    </row>
    <row r="416" spans="1:23" s="346" customFormat="1" ht="28.5">
      <c r="A416" s="1427"/>
      <c r="B416" s="1460"/>
      <c r="C416" s="1430"/>
      <c r="D416" s="1433"/>
      <c r="E416" s="1436"/>
      <c r="F416" s="1439"/>
      <c r="G416" s="1450"/>
      <c r="H416" s="1496"/>
      <c r="I416" s="55">
        <v>40618</v>
      </c>
      <c r="J416" s="93">
        <v>4</v>
      </c>
      <c r="K416" s="452">
        <v>20000000</v>
      </c>
      <c r="L416" s="61">
        <f>L415-K416</f>
        <v>19000000</v>
      </c>
      <c r="M416" s="72" t="s">
        <v>190</v>
      </c>
      <c r="N416" s="1516"/>
      <c r="O416" s="1495"/>
      <c r="P416" s="1668"/>
      <c r="Q416" s="1496"/>
      <c r="R416" s="1606"/>
      <c r="U416" s="936"/>
      <c r="V416" s="936"/>
      <c r="W416" s="936"/>
    </row>
    <row r="417" spans="1:23" s="346" customFormat="1" ht="20.25" customHeight="1">
      <c r="A417" s="1419"/>
      <c r="B417" s="1425"/>
      <c r="C417" s="1431"/>
      <c r="D417" s="1434"/>
      <c r="E417" s="1437"/>
      <c r="F417" s="1440"/>
      <c r="G417" s="1451"/>
      <c r="H417" s="1489"/>
      <c r="I417" s="55">
        <v>40947</v>
      </c>
      <c r="J417" s="93">
        <v>4</v>
      </c>
      <c r="K417" s="452">
        <v>19000000</v>
      </c>
      <c r="L417" s="61">
        <f>L416-K417</f>
        <v>0</v>
      </c>
      <c r="M417" s="72" t="s">
        <v>1018</v>
      </c>
      <c r="N417" s="1517"/>
      <c r="O417" s="1478"/>
      <c r="P417" s="1482"/>
      <c r="Q417" s="1489"/>
      <c r="R417" s="1502"/>
      <c r="U417" s="936"/>
      <c r="V417" s="936"/>
      <c r="W417" s="936"/>
    </row>
    <row r="418" spans="1:23" s="87" customFormat="1">
      <c r="A418" s="721"/>
      <c r="B418" s="1391">
        <v>39850</v>
      </c>
      <c r="C418" s="347" t="s">
        <v>631</v>
      </c>
      <c r="D418" s="90" t="s">
        <v>655</v>
      </c>
      <c r="E418" s="311" t="s">
        <v>134</v>
      </c>
      <c r="F418" s="91" t="s">
        <v>287</v>
      </c>
      <c r="G418" s="82">
        <v>6785000</v>
      </c>
      <c r="H418" s="92" t="s">
        <v>13</v>
      </c>
      <c r="I418" s="55"/>
      <c r="J418" s="93"/>
      <c r="K418" s="452"/>
      <c r="L418" s="61" t="str">
        <f t="shared" si="14"/>
        <v/>
      </c>
      <c r="M418" s="72"/>
      <c r="N418" s="1405"/>
      <c r="O418" s="1400"/>
      <c r="P418" s="94"/>
      <c r="Q418" s="1055"/>
      <c r="R418" s="276"/>
      <c r="U418" s="936"/>
      <c r="V418" s="936"/>
      <c r="W418" s="936"/>
    </row>
    <row r="419" spans="1:23" s="346" customFormat="1" ht="28.5">
      <c r="A419" s="721" t="s">
        <v>1524</v>
      </c>
      <c r="B419" s="1391">
        <v>39850</v>
      </c>
      <c r="C419" s="347" t="s">
        <v>632</v>
      </c>
      <c r="D419" s="90" t="s">
        <v>656</v>
      </c>
      <c r="E419" s="52" t="s">
        <v>78</v>
      </c>
      <c r="F419" s="91" t="s">
        <v>287</v>
      </c>
      <c r="G419" s="82">
        <v>5000000</v>
      </c>
      <c r="H419" s="92" t="s">
        <v>13</v>
      </c>
      <c r="I419" s="55">
        <v>40450</v>
      </c>
      <c r="J419" s="93">
        <v>4</v>
      </c>
      <c r="K419" s="452">
        <v>5000000</v>
      </c>
      <c r="L419" s="61">
        <f t="shared" si="14"/>
        <v>0</v>
      </c>
      <c r="M419" s="72" t="s">
        <v>1018</v>
      </c>
      <c r="N419" s="1405"/>
      <c r="O419" s="1400"/>
      <c r="P419" s="94"/>
      <c r="Q419" s="1055"/>
      <c r="R419" s="276"/>
      <c r="U419" s="936"/>
      <c r="V419" s="936"/>
      <c r="W419" s="936"/>
    </row>
    <row r="420" spans="1:23" s="87" customFormat="1">
      <c r="A420" s="721">
        <v>163</v>
      </c>
      <c r="B420" s="1391">
        <v>39850</v>
      </c>
      <c r="C420" s="347" t="s">
        <v>633</v>
      </c>
      <c r="D420" s="90" t="s">
        <v>657</v>
      </c>
      <c r="E420" s="52" t="s">
        <v>12</v>
      </c>
      <c r="F420" s="91" t="s">
        <v>287</v>
      </c>
      <c r="G420" s="82">
        <v>4000000</v>
      </c>
      <c r="H420" s="92" t="s">
        <v>13</v>
      </c>
      <c r="I420" s="55">
        <v>41243</v>
      </c>
      <c r="J420" s="93">
        <v>163</v>
      </c>
      <c r="K420" s="452">
        <v>3362000</v>
      </c>
      <c r="L420" s="61">
        <v>0</v>
      </c>
      <c r="M420" s="72" t="s">
        <v>1018</v>
      </c>
      <c r="N420" s="1405"/>
      <c r="O420" s="1400"/>
      <c r="P420" s="94"/>
      <c r="Q420" s="1055"/>
      <c r="R420" s="276"/>
      <c r="U420" s="936"/>
      <c r="V420" s="936"/>
      <c r="W420" s="936"/>
    </row>
    <row r="421" spans="1:23" s="87" customFormat="1">
      <c r="A421" s="721">
        <v>161</v>
      </c>
      <c r="B421" s="1391">
        <v>39850</v>
      </c>
      <c r="C421" s="347" t="s">
        <v>634</v>
      </c>
      <c r="D421" s="90" t="s">
        <v>658</v>
      </c>
      <c r="E421" s="92" t="s">
        <v>659</v>
      </c>
      <c r="F421" s="91" t="s">
        <v>287</v>
      </c>
      <c r="G421" s="82">
        <v>4781000</v>
      </c>
      <c r="H421" s="92" t="s">
        <v>13</v>
      </c>
      <c r="I421" s="55">
        <v>41242</v>
      </c>
      <c r="J421" s="93">
        <v>161</v>
      </c>
      <c r="K421" s="452">
        <v>4217568.41</v>
      </c>
      <c r="L421" s="61">
        <v>0</v>
      </c>
      <c r="M421" s="72" t="s">
        <v>1018</v>
      </c>
      <c r="N421" s="1405"/>
      <c r="O421" s="1400"/>
      <c r="P421" s="94"/>
      <c r="Q421" s="1055"/>
      <c r="R421" s="276"/>
      <c r="U421" s="936"/>
      <c r="V421" s="936"/>
      <c r="W421" s="936"/>
    </row>
    <row r="422" spans="1:23" s="346" customFormat="1" ht="28.5">
      <c r="A422" s="721" t="s">
        <v>1449</v>
      </c>
      <c r="B422" s="1391">
        <v>39850</v>
      </c>
      <c r="C422" s="347" t="s">
        <v>635</v>
      </c>
      <c r="D422" s="90" t="s">
        <v>660</v>
      </c>
      <c r="E422" s="52" t="s">
        <v>23</v>
      </c>
      <c r="F422" s="91" t="s">
        <v>395</v>
      </c>
      <c r="G422" s="82">
        <v>3000000</v>
      </c>
      <c r="H422" s="92" t="s">
        <v>13</v>
      </c>
      <c r="I422" s="55">
        <v>40403</v>
      </c>
      <c r="J422" s="93">
        <v>4</v>
      </c>
      <c r="K422" s="452">
        <v>3000000</v>
      </c>
      <c r="L422" s="61">
        <f t="shared" si="14"/>
        <v>0</v>
      </c>
      <c r="M422" s="336" t="s">
        <v>334</v>
      </c>
      <c r="N422" s="337" t="s">
        <v>334</v>
      </c>
      <c r="O422" s="1400" t="s">
        <v>334</v>
      </c>
      <c r="P422" s="338"/>
      <c r="Q422" s="977" t="s">
        <v>1221</v>
      </c>
      <c r="R422" s="276" t="s">
        <v>334</v>
      </c>
      <c r="U422" s="936"/>
      <c r="V422" s="936"/>
      <c r="W422" s="936"/>
    </row>
    <row r="423" spans="1:23" s="87" customFormat="1">
      <c r="A423" s="721">
        <v>2</v>
      </c>
      <c r="B423" s="1391">
        <v>39850</v>
      </c>
      <c r="C423" s="347" t="s">
        <v>636</v>
      </c>
      <c r="D423" s="90" t="s">
        <v>661</v>
      </c>
      <c r="E423" s="67" t="s">
        <v>111</v>
      </c>
      <c r="F423" s="91" t="s">
        <v>242</v>
      </c>
      <c r="G423" s="82">
        <v>301000</v>
      </c>
      <c r="H423" s="92" t="s">
        <v>13</v>
      </c>
      <c r="I423" s="55">
        <v>41262</v>
      </c>
      <c r="J423" s="93">
        <v>4</v>
      </c>
      <c r="K423" s="452">
        <v>301000</v>
      </c>
      <c r="L423" s="61">
        <f t="shared" si="14"/>
        <v>0</v>
      </c>
      <c r="M423" s="72" t="s">
        <v>184</v>
      </c>
      <c r="N423" s="1405">
        <v>41262</v>
      </c>
      <c r="O423" s="1400" t="s">
        <v>395</v>
      </c>
      <c r="P423" s="94" t="s">
        <v>188</v>
      </c>
      <c r="Q423" s="1055" t="s">
        <v>1278</v>
      </c>
      <c r="R423" s="276">
        <v>15000</v>
      </c>
      <c r="U423" s="936"/>
      <c r="V423" s="936"/>
      <c r="W423" s="936"/>
    </row>
    <row r="424" spans="1:23" s="87" customFormat="1">
      <c r="A424" s="1418">
        <v>2</v>
      </c>
      <c r="B424" s="1424">
        <v>39850</v>
      </c>
      <c r="C424" s="1429" t="s">
        <v>637</v>
      </c>
      <c r="D424" s="1445" t="s">
        <v>662</v>
      </c>
      <c r="E424" s="1435" t="s">
        <v>56</v>
      </c>
      <c r="F424" s="1461" t="s">
        <v>242</v>
      </c>
      <c r="G424" s="1449">
        <v>15568000</v>
      </c>
      <c r="H424" s="1488" t="s">
        <v>13</v>
      </c>
      <c r="I424" s="55">
        <v>40557</v>
      </c>
      <c r="J424" s="93">
        <v>4</v>
      </c>
      <c r="K424" s="452">
        <v>4000000</v>
      </c>
      <c r="L424" s="61">
        <f t="shared" si="14"/>
        <v>11568000</v>
      </c>
      <c r="M424" s="489" t="s">
        <v>184</v>
      </c>
      <c r="N424" s="1515">
        <v>40618</v>
      </c>
      <c r="O424" s="1477" t="s">
        <v>395</v>
      </c>
      <c r="P424" s="1481" t="s">
        <v>188</v>
      </c>
      <c r="Q424" s="1488" t="s">
        <v>1278</v>
      </c>
      <c r="R424" s="1501">
        <v>778000</v>
      </c>
      <c r="U424" s="936"/>
      <c r="V424" s="936"/>
      <c r="W424" s="936"/>
    </row>
    <row r="425" spans="1:23" s="87" customFormat="1">
      <c r="A425" s="1419"/>
      <c r="B425" s="1425"/>
      <c r="C425" s="1431"/>
      <c r="D425" s="1446"/>
      <c r="E425" s="1437"/>
      <c r="F425" s="1462"/>
      <c r="G425" s="1451"/>
      <c r="H425" s="1489"/>
      <c r="I425" s="55">
        <v>40618</v>
      </c>
      <c r="J425" s="93">
        <v>4</v>
      </c>
      <c r="K425" s="452">
        <f>L424</f>
        <v>11568000</v>
      </c>
      <c r="L425" s="61">
        <v>0</v>
      </c>
      <c r="M425" s="489" t="s">
        <v>184</v>
      </c>
      <c r="N425" s="1517"/>
      <c r="O425" s="1478"/>
      <c r="P425" s="1482"/>
      <c r="Q425" s="1489"/>
      <c r="R425" s="1502"/>
      <c r="U425" s="936"/>
      <c r="V425" s="936"/>
      <c r="W425" s="936"/>
    </row>
    <row r="426" spans="1:23" s="87" customFormat="1">
      <c r="A426" s="721">
        <v>2</v>
      </c>
      <c r="B426" s="1391">
        <v>39850</v>
      </c>
      <c r="C426" s="347" t="s">
        <v>638</v>
      </c>
      <c r="D426" s="90" t="s">
        <v>663</v>
      </c>
      <c r="E426" s="52" t="s">
        <v>19</v>
      </c>
      <c r="F426" s="91" t="s">
        <v>242</v>
      </c>
      <c r="G426" s="82">
        <v>2861000</v>
      </c>
      <c r="H426" s="92" t="s">
        <v>13</v>
      </c>
      <c r="I426" s="55"/>
      <c r="J426" s="93"/>
      <c r="K426" s="452"/>
      <c r="L426" s="61" t="str">
        <f t="shared" si="14"/>
        <v/>
      </c>
      <c r="M426" s="72"/>
      <c r="N426" s="1405"/>
      <c r="O426" s="1400"/>
      <c r="P426" s="94"/>
      <c r="Q426" s="1055"/>
      <c r="R426" s="276"/>
      <c r="U426" s="936"/>
      <c r="V426" s="936"/>
      <c r="W426" s="936"/>
    </row>
    <row r="427" spans="1:23" s="87" customFormat="1">
      <c r="A427" s="721">
        <v>2</v>
      </c>
      <c r="B427" s="1391">
        <v>39850</v>
      </c>
      <c r="C427" s="347" t="s">
        <v>639</v>
      </c>
      <c r="D427" s="90" t="s">
        <v>664</v>
      </c>
      <c r="E427" s="92" t="s">
        <v>602</v>
      </c>
      <c r="F427" s="91" t="s">
        <v>242</v>
      </c>
      <c r="G427" s="82">
        <v>5000000</v>
      </c>
      <c r="H427" s="92" t="s">
        <v>13</v>
      </c>
      <c r="I427" s="55">
        <v>40954</v>
      </c>
      <c r="J427" s="93">
        <v>4</v>
      </c>
      <c r="K427" s="452">
        <v>5000000</v>
      </c>
      <c r="L427" s="61">
        <f t="shared" si="14"/>
        <v>0</v>
      </c>
      <c r="M427" s="489" t="s">
        <v>184</v>
      </c>
      <c r="N427" s="1405">
        <v>40954</v>
      </c>
      <c r="O427" s="1400" t="s">
        <v>395</v>
      </c>
      <c r="P427" s="94" t="s">
        <v>188</v>
      </c>
      <c r="Q427" s="1055" t="s">
        <v>1278</v>
      </c>
      <c r="R427" s="276">
        <v>250000</v>
      </c>
      <c r="U427" s="936"/>
      <c r="V427" s="936"/>
      <c r="W427" s="936"/>
    </row>
    <row r="428" spans="1:23" s="87" customFormat="1">
      <c r="A428" s="721" t="s">
        <v>1887</v>
      </c>
      <c r="B428" s="1391">
        <v>39850</v>
      </c>
      <c r="C428" s="347" t="s">
        <v>640</v>
      </c>
      <c r="D428" s="90" t="s">
        <v>665</v>
      </c>
      <c r="E428" s="52" t="s">
        <v>17</v>
      </c>
      <c r="F428" s="91" t="s">
        <v>242</v>
      </c>
      <c r="G428" s="82">
        <v>3500000</v>
      </c>
      <c r="H428" s="92" t="s">
        <v>13</v>
      </c>
      <c r="I428" s="55">
        <v>40759</v>
      </c>
      <c r="J428" s="93">
        <v>49</v>
      </c>
      <c r="K428" s="452">
        <v>3500000</v>
      </c>
      <c r="L428" s="61">
        <f t="shared" si="14"/>
        <v>0</v>
      </c>
      <c r="M428" s="489" t="s">
        <v>184</v>
      </c>
      <c r="N428" s="1405">
        <v>40759</v>
      </c>
      <c r="O428" s="1400" t="s">
        <v>395</v>
      </c>
      <c r="P428" s="94" t="s">
        <v>188</v>
      </c>
      <c r="Q428" s="1055" t="s">
        <v>1278</v>
      </c>
      <c r="R428" s="276">
        <v>175000</v>
      </c>
      <c r="U428" s="936"/>
      <c r="V428" s="936"/>
      <c r="W428" s="936"/>
    </row>
    <row r="429" spans="1:23" s="87" customFormat="1">
      <c r="A429" s="721">
        <v>2</v>
      </c>
      <c r="B429" s="1391">
        <v>39850</v>
      </c>
      <c r="C429" s="347" t="s">
        <v>641</v>
      </c>
      <c r="D429" s="90" t="s">
        <v>666</v>
      </c>
      <c r="E429" s="52" t="s">
        <v>69</v>
      </c>
      <c r="F429" s="91" t="s">
        <v>242</v>
      </c>
      <c r="G429" s="82">
        <v>6300000</v>
      </c>
      <c r="H429" s="92" t="s">
        <v>13</v>
      </c>
      <c r="I429" s="55"/>
      <c r="J429" s="93"/>
      <c r="K429" s="452"/>
      <c r="L429" s="61" t="str">
        <f t="shared" si="14"/>
        <v/>
      </c>
      <c r="M429" s="72"/>
      <c r="N429" s="1405"/>
      <c r="O429" s="1400"/>
      <c r="P429" s="94"/>
      <c r="Q429" s="1055"/>
      <c r="R429" s="276"/>
      <c r="U429" s="936"/>
      <c r="V429" s="936"/>
      <c r="W429" s="936"/>
    </row>
    <row r="430" spans="1:23" s="433" customFormat="1" ht="28.5">
      <c r="A430" s="721" t="s">
        <v>1480</v>
      </c>
      <c r="B430" s="356">
        <v>39850</v>
      </c>
      <c r="C430" s="90" t="s">
        <v>642</v>
      </c>
      <c r="D430" s="90" t="s">
        <v>667</v>
      </c>
      <c r="E430" s="430" t="s">
        <v>95</v>
      </c>
      <c r="F430" s="431" t="s">
        <v>244</v>
      </c>
      <c r="G430" s="333">
        <v>5645000</v>
      </c>
      <c r="H430" s="334" t="s">
        <v>13</v>
      </c>
      <c r="I430" s="432">
        <v>40445</v>
      </c>
      <c r="J430" s="362">
        <v>4</v>
      </c>
      <c r="K430" s="451">
        <v>5645000</v>
      </c>
      <c r="L430" s="61">
        <f t="shared" si="14"/>
        <v>0</v>
      </c>
      <c r="M430" s="72" t="s">
        <v>334</v>
      </c>
      <c r="N430" s="376" t="s">
        <v>334</v>
      </c>
      <c r="O430" s="1400" t="s">
        <v>334</v>
      </c>
      <c r="P430" s="363"/>
      <c r="Q430" s="977" t="s">
        <v>1221</v>
      </c>
      <c r="R430" s="276" t="s">
        <v>334</v>
      </c>
      <c r="U430" s="936"/>
      <c r="V430" s="936"/>
      <c r="W430" s="936"/>
    </row>
    <row r="431" spans="1:23" s="87" customFormat="1">
      <c r="A431" s="721">
        <v>2</v>
      </c>
      <c r="B431" s="1391">
        <v>39850</v>
      </c>
      <c r="C431" s="347" t="s">
        <v>643</v>
      </c>
      <c r="D431" s="90" t="s">
        <v>450</v>
      </c>
      <c r="E431" s="52" t="s">
        <v>35</v>
      </c>
      <c r="F431" s="91" t="s">
        <v>242</v>
      </c>
      <c r="G431" s="82">
        <v>3072000</v>
      </c>
      <c r="H431" s="92" t="s">
        <v>13</v>
      </c>
      <c r="I431" s="55"/>
      <c r="J431" s="93"/>
      <c r="K431" s="452"/>
      <c r="L431" s="61" t="str">
        <f t="shared" si="14"/>
        <v/>
      </c>
      <c r="M431" s="72"/>
      <c r="N431" s="1405"/>
      <c r="O431" s="1400"/>
      <c r="P431" s="94"/>
      <c r="Q431" s="1055"/>
      <c r="R431" s="276"/>
      <c r="U431" s="936"/>
      <c r="V431" s="936"/>
      <c r="W431" s="936"/>
    </row>
    <row r="432" spans="1:23" s="87" customFormat="1" ht="28.5">
      <c r="A432" s="721">
        <v>18</v>
      </c>
      <c r="B432" s="1391">
        <v>39850</v>
      </c>
      <c r="C432" s="90" t="s">
        <v>1646</v>
      </c>
      <c r="D432" s="90" t="s">
        <v>1346</v>
      </c>
      <c r="E432" s="52" t="s">
        <v>39</v>
      </c>
      <c r="F432" s="91" t="s">
        <v>395</v>
      </c>
      <c r="G432" s="82">
        <v>33900000</v>
      </c>
      <c r="H432" s="92" t="s">
        <v>13</v>
      </c>
      <c r="I432" s="55">
        <v>40884</v>
      </c>
      <c r="J432" s="93">
        <v>4</v>
      </c>
      <c r="K432" s="452">
        <v>35595000</v>
      </c>
      <c r="L432" s="61">
        <v>0</v>
      </c>
      <c r="M432" s="72" t="s">
        <v>334</v>
      </c>
      <c r="N432" s="376" t="s">
        <v>334</v>
      </c>
      <c r="O432" s="1400" t="s">
        <v>334</v>
      </c>
      <c r="P432" s="363"/>
      <c r="Q432" s="977" t="s">
        <v>1221</v>
      </c>
      <c r="R432" s="276" t="s">
        <v>334</v>
      </c>
      <c r="U432" s="936"/>
      <c r="V432" s="936"/>
      <c r="W432" s="936"/>
    </row>
    <row r="433" spans="1:23" s="87" customFormat="1">
      <c r="A433" s="721" t="s">
        <v>1887</v>
      </c>
      <c r="B433" s="1391">
        <v>39850</v>
      </c>
      <c r="C433" s="347" t="s">
        <v>644</v>
      </c>
      <c r="D433" s="90" t="s">
        <v>669</v>
      </c>
      <c r="E433" s="92" t="s">
        <v>602</v>
      </c>
      <c r="F433" s="91" t="s">
        <v>242</v>
      </c>
      <c r="G433" s="82">
        <v>795000</v>
      </c>
      <c r="H433" s="92" t="s">
        <v>13</v>
      </c>
      <c r="I433" s="55">
        <v>40752</v>
      </c>
      <c r="J433" s="93">
        <v>49</v>
      </c>
      <c r="K433" s="452">
        <v>795000</v>
      </c>
      <c r="L433" s="61">
        <f t="shared" si="14"/>
        <v>0</v>
      </c>
      <c r="M433" s="489" t="s">
        <v>184</v>
      </c>
      <c r="N433" s="1405">
        <v>40752</v>
      </c>
      <c r="O433" s="1400" t="s">
        <v>395</v>
      </c>
      <c r="P433" s="94" t="s">
        <v>188</v>
      </c>
      <c r="Q433" s="1055" t="s">
        <v>1278</v>
      </c>
      <c r="R433" s="276">
        <v>40000</v>
      </c>
      <c r="U433" s="936"/>
      <c r="V433" s="936"/>
      <c r="W433" s="936"/>
    </row>
    <row r="434" spans="1:23" s="87" customFormat="1">
      <c r="A434" s="721" t="s">
        <v>1887</v>
      </c>
      <c r="B434" s="1391">
        <v>39850</v>
      </c>
      <c r="C434" s="347" t="s">
        <v>645</v>
      </c>
      <c r="D434" s="90" t="s">
        <v>670</v>
      </c>
      <c r="E434" s="71" t="s">
        <v>282</v>
      </c>
      <c r="F434" s="91" t="s">
        <v>242</v>
      </c>
      <c r="G434" s="82">
        <v>7500000</v>
      </c>
      <c r="H434" s="92" t="s">
        <v>13</v>
      </c>
      <c r="I434" s="55">
        <v>40752</v>
      </c>
      <c r="J434" s="93">
        <v>49</v>
      </c>
      <c r="K434" s="452">
        <v>7500000</v>
      </c>
      <c r="L434" s="61">
        <f t="shared" si="14"/>
        <v>0</v>
      </c>
      <c r="M434" s="489" t="s">
        <v>184</v>
      </c>
      <c r="N434" s="1405">
        <v>40752</v>
      </c>
      <c r="O434" s="1400" t="s">
        <v>395</v>
      </c>
      <c r="P434" s="94" t="s">
        <v>188</v>
      </c>
      <c r="Q434" s="1055" t="s">
        <v>1278</v>
      </c>
      <c r="R434" s="276">
        <v>375000</v>
      </c>
      <c r="U434" s="936"/>
      <c r="V434" s="936"/>
      <c r="W434" s="936"/>
    </row>
    <row r="435" spans="1:23" s="87" customFormat="1">
      <c r="A435" s="721">
        <v>2</v>
      </c>
      <c r="B435" s="1391">
        <v>39850</v>
      </c>
      <c r="C435" s="347" t="s">
        <v>678</v>
      </c>
      <c r="D435" s="90" t="s">
        <v>671</v>
      </c>
      <c r="E435" s="52" t="s">
        <v>69</v>
      </c>
      <c r="F435" s="91" t="s">
        <v>242</v>
      </c>
      <c r="G435" s="82">
        <v>4000000</v>
      </c>
      <c r="H435" s="92" t="s">
        <v>13</v>
      </c>
      <c r="I435" s="55"/>
      <c r="J435" s="93"/>
      <c r="K435" s="452"/>
      <c r="L435" s="61" t="str">
        <f t="shared" si="14"/>
        <v/>
      </c>
      <c r="M435" s="72"/>
      <c r="N435" s="1405"/>
      <c r="O435" s="1400"/>
      <c r="P435" s="94"/>
      <c r="Q435" s="1055"/>
      <c r="R435" s="276"/>
      <c r="U435" s="936"/>
      <c r="V435" s="936"/>
      <c r="W435" s="936"/>
    </row>
    <row r="436" spans="1:23" s="87" customFormat="1">
      <c r="A436" s="721">
        <v>2</v>
      </c>
      <c r="B436" s="1391">
        <v>39850</v>
      </c>
      <c r="C436" s="347" t="s">
        <v>646</v>
      </c>
      <c r="D436" s="90" t="s">
        <v>672</v>
      </c>
      <c r="E436" s="52" t="s">
        <v>25</v>
      </c>
      <c r="F436" s="91" t="s">
        <v>242</v>
      </c>
      <c r="G436" s="82">
        <v>8700000</v>
      </c>
      <c r="H436" s="92" t="s">
        <v>13</v>
      </c>
      <c r="I436" s="55">
        <v>40590</v>
      </c>
      <c r="J436" s="93">
        <v>4</v>
      </c>
      <c r="K436" s="452">
        <v>8700000</v>
      </c>
      <c r="L436" s="61">
        <f t="shared" si="14"/>
        <v>0</v>
      </c>
      <c r="M436" s="489" t="s">
        <v>184</v>
      </c>
      <c r="N436" s="1405">
        <v>40590</v>
      </c>
      <c r="O436" s="1400" t="s">
        <v>395</v>
      </c>
      <c r="P436" s="94" t="s">
        <v>188</v>
      </c>
      <c r="Q436" s="1055" t="s">
        <v>1278</v>
      </c>
      <c r="R436" s="276">
        <v>435000</v>
      </c>
      <c r="U436" s="936"/>
      <c r="V436" s="936"/>
      <c r="W436" s="936"/>
    </row>
    <row r="437" spans="1:23" s="87" customFormat="1">
      <c r="A437" s="721" t="s">
        <v>1890</v>
      </c>
      <c r="B437" s="1391">
        <v>39850</v>
      </c>
      <c r="C437" s="347" t="s">
        <v>647</v>
      </c>
      <c r="D437" s="90" t="s">
        <v>673</v>
      </c>
      <c r="E437" s="67" t="s">
        <v>91</v>
      </c>
      <c r="F437" s="91" t="s">
        <v>242</v>
      </c>
      <c r="G437" s="82">
        <v>3345000</v>
      </c>
      <c r="H437" s="92" t="s">
        <v>13</v>
      </c>
      <c r="I437" s="55">
        <v>40745</v>
      </c>
      <c r="J437" s="93">
        <v>50</v>
      </c>
      <c r="K437" s="452">
        <v>3345000</v>
      </c>
      <c r="L437" s="61">
        <f t="shared" si="14"/>
        <v>0</v>
      </c>
      <c r="M437" s="489" t="s">
        <v>184</v>
      </c>
      <c r="N437" s="1405">
        <v>40745</v>
      </c>
      <c r="O437" s="1400" t="s">
        <v>395</v>
      </c>
      <c r="P437" s="94" t="s">
        <v>188</v>
      </c>
      <c r="Q437" s="1055" t="s">
        <v>1278</v>
      </c>
      <c r="R437" s="276">
        <v>167000</v>
      </c>
      <c r="U437" s="936"/>
      <c r="V437" s="936"/>
      <c r="W437" s="936"/>
    </row>
    <row r="438" spans="1:23" s="87" customFormat="1">
      <c r="A438" s="721" t="s">
        <v>2129</v>
      </c>
      <c r="B438" s="1391">
        <v>39850</v>
      </c>
      <c r="C438" s="347" t="s">
        <v>648</v>
      </c>
      <c r="D438" s="90" t="s">
        <v>674</v>
      </c>
      <c r="E438" s="52" t="s">
        <v>12</v>
      </c>
      <c r="F438" s="91" t="s">
        <v>242</v>
      </c>
      <c r="G438" s="82">
        <v>17000000</v>
      </c>
      <c r="H438" s="92" t="s">
        <v>13</v>
      </c>
      <c r="I438" s="55">
        <v>41164</v>
      </c>
      <c r="J438" s="93">
        <v>126</v>
      </c>
      <c r="K438" s="452">
        <v>15988500</v>
      </c>
      <c r="L438" s="61">
        <v>0</v>
      </c>
      <c r="M438" s="489" t="s">
        <v>184</v>
      </c>
      <c r="N438" s="1405">
        <v>41164</v>
      </c>
      <c r="O438" s="1400" t="s">
        <v>395</v>
      </c>
      <c r="P438" s="94" t="s">
        <v>188</v>
      </c>
      <c r="Q438" s="1055" t="s">
        <v>1973</v>
      </c>
      <c r="R438" s="276">
        <v>775273.95</v>
      </c>
      <c r="U438" s="936"/>
      <c r="V438" s="936"/>
      <c r="W438" s="936"/>
    </row>
    <row r="439" spans="1:23" s="87" customFormat="1">
      <c r="A439" s="721" t="s">
        <v>1591</v>
      </c>
      <c r="B439" s="1391">
        <v>39850</v>
      </c>
      <c r="C439" s="347" t="s">
        <v>649</v>
      </c>
      <c r="D439" s="90" t="s">
        <v>675</v>
      </c>
      <c r="E439" s="52" t="s">
        <v>12</v>
      </c>
      <c r="F439" s="91" t="s">
        <v>242</v>
      </c>
      <c r="G439" s="82">
        <v>4021000</v>
      </c>
      <c r="H439" s="92" t="s">
        <v>13</v>
      </c>
      <c r="I439" s="55">
        <v>40515</v>
      </c>
      <c r="J439" s="93">
        <v>34</v>
      </c>
      <c r="K439" s="452">
        <v>1742850</v>
      </c>
      <c r="L439" s="61">
        <v>0</v>
      </c>
      <c r="M439" s="72" t="s">
        <v>334</v>
      </c>
      <c r="N439" s="1405" t="s">
        <v>334</v>
      </c>
      <c r="O439" s="1400" t="s">
        <v>334</v>
      </c>
      <c r="P439" s="94">
        <v>34</v>
      </c>
      <c r="Q439" s="1055" t="s">
        <v>1221</v>
      </c>
      <c r="R439" s="276" t="s">
        <v>334</v>
      </c>
      <c r="U439" s="936"/>
      <c r="V439" s="936"/>
      <c r="W439" s="936"/>
    </row>
    <row r="440" spans="1:23" s="87" customFormat="1">
      <c r="A440" s="721">
        <v>2</v>
      </c>
      <c r="B440" s="1391">
        <v>39850</v>
      </c>
      <c r="C440" s="347" t="s">
        <v>650</v>
      </c>
      <c r="D440" s="90" t="s">
        <v>363</v>
      </c>
      <c r="E440" s="52" t="s">
        <v>41</v>
      </c>
      <c r="F440" s="91" t="s">
        <v>242</v>
      </c>
      <c r="G440" s="82">
        <v>3564000</v>
      </c>
      <c r="H440" s="92" t="s">
        <v>13</v>
      </c>
      <c r="I440" s="55"/>
      <c r="J440" s="93"/>
      <c r="K440" s="452"/>
      <c r="L440" s="61" t="str">
        <f t="shared" si="14"/>
        <v/>
      </c>
      <c r="M440" s="72"/>
      <c r="N440" s="1405"/>
      <c r="O440" s="1400"/>
      <c r="P440" s="94"/>
      <c r="Q440" s="1055"/>
      <c r="R440" s="276"/>
      <c r="U440" s="936"/>
      <c r="V440" s="936"/>
      <c r="W440" s="936"/>
    </row>
    <row r="441" spans="1:23" s="87" customFormat="1" ht="31.5" customHeight="1">
      <c r="A441" s="721" t="s">
        <v>2213</v>
      </c>
      <c r="B441" s="1391">
        <v>39850</v>
      </c>
      <c r="C441" s="90" t="s">
        <v>2082</v>
      </c>
      <c r="D441" s="1393" t="s">
        <v>1162</v>
      </c>
      <c r="E441" s="248" t="s">
        <v>740</v>
      </c>
      <c r="F441" s="91" t="s">
        <v>242</v>
      </c>
      <c r="G441" s="82">
        <v>1050000</v>
      </c>
      <c r="H441" s="92" t="s">
        <v>13</v>
      </c>
      <c r="I441" s="55">
        <v>41243</v>
      </c>
      <c r="J441" s="93">
        <v>166</v>
      </c>
      <c r="K441" s="452">
        <v>977750</v>
      </c>
      <c r="L441" s="61">
        <v>0</v>
      </c>
      <c r="M441" s="72" t="s">
        <v>184</v>
      </c>
      <c r="N441" s="1405">
        <v>41243</v>
      </c>
      <c r="O441" s="1400" t="s">
        <v>395</v>
      </c>
      <c r="P441" s="94" t="s">
        <v>188</v>
      </c>
      <c r="Q441" s="1055" t="s">
        <v>1973</v>
      </c>
      <c r="R441" s="276">
        <v>25000</v>
      </c>
      <c r="U441" s="936"/>
      <c r="V441" s="936"/>
      <c r="W441" s="936"/>
    </row>
    <row r="442" spans="1:23" s="87" customFormat="1">
      <c r="A442" s="721" t="s">
        <v>2260</v>
      </c>
      <c r="B442" s="1391">
        <v>39850</v>
      </c>
      <c r="C442" s="347" t="s">
        <v>651</v>
      </c>
      <c r="D442" s="90" t="s">
        <v>676</v>
      </c>
      <c r="E442" s="311" t="s">
        <v>131</v>
      </c>
      <c r="F442" s="91" t="s">
        <v>242</v>
      </c>
      <c r="G442" s="82">
        <v>1552000</v>
      </c>
      <c r="H442" s="92" t="s">
        <v>13</v>
      </c>
      <c r="I442" s="55">
        <v>41263</v>
      </c>
      <c r="J442" s="93">
        <v>192</v>
      </c>
      <c r="K442" s="452">
        <v>983800</v>
      </c>
      <c r="L442" s="61">
        <v>0</v>
      </c>
      <c r="M442" s="72" t="s">
        <v>184</v>
      </c>
      <c r="N442" s="1405">
        <v>41263</v>
      </c>
      <c r="O442" s="1400" t="s">
        <v>395</v>
      </c>
      <c r="P442" s="94" t="s">
        <v>188</v>
      </c>
      <c r="Q442" s="1055" t="s">
        <v>1973</v>
      </c>
      <c r="R442" s="276">
        <v>25700</v>
      </c>
      <c r="U442" s="936"/>
      <c r="V442" s="936"/>
      <c r="W442" s="936"/>
    </row>
    <row r="443" spans="1:23" s="87" customFormat="1" ht="28.5">
      <c r="A443" s="721" t="s">
        <v>1348</v>
      </c>
      <c r="B443" s="1391">
        <v>39850</v>
      </c>
      <c r="C443" s="90" t="s">
        <v>1349</v>
      </c>
      <c r="D443" s="90" t="s">
        <v>677</v>
      </c>
      <c r="E443" s="52" t="s">
        <v>46</v>
      </c>
      <c r="F443" s="91" t="s">
        <v>242</v>
      </c>
      <c r="G443" s="82">
        <v>3756000</v>
      </c>
      <c r="H443" s="92" t="s">
        <v>13</v>
      </c>
      <c r="I443" s="55">
        <v>40835</v>
      </c>
      <c r="J443" s="93">
        <v>4</v>
      </c>
      <c r="K443" s="452">
        <v>3756000</v>
      </c>
      <c r="L443" s="61">
        <f t="shared" si="14"/>
        <v>0</v>
      </c>
      <c r="M443" s="489" t="s">
        <v>184</v>
      </c>
      <c r="N443" s="1405">
        <v>40835</v>
      </c>
      <c r="O443" s="1400" t="s">
        <v>395</v>
      </c>
      <c r="P443" s="94" t="s">
        <v>188</v>
      </c>
      <c r="Q443" s="1055" t="s">
        <v>1278</v>
      </c>
      <c r="R443" s="276">
        <v>188000</v>
      </c>
      <c r="U443" s="936"/>
      <c r="V443" s="936"/>
      <c r="W443" s="936"/>
    </row>
    <row r="444" spans="1:23" s="87" customFormat="1" ht="33">
      <c r="A444" s="721" t="s">
        <v>2087</v>
      </c>
      <c r="B444" s="1391">
        <v>39850</v>
      </c>
      <c r="C444" s="347" t="s">
        <v>652</v>
      </c>
      <c r="D444" s="90" t="s">
        <v>610</v>
      </c>
      <c r="E444" s="71" t="s">
        <v>220</v>
      </c>
      <c r="F444" s="91" t="s">
        <v>242</v>
      </c>
      <c r="G444" s="82">
        <v>8559000</v>
      </c>
      <c r="H444" s="92" t="s">
        <v>13</v>
      </c>
      <c r="I444" s="55"/>
      <c r="J444" s="93"/>
      <c r="K444" s="452"/>
      <c r="L444" s="61"/>
      <c r="M444" s="489"/>
      <c r="N444" s="73">
        <v>41117</v>
      </c>
      <c r="O444" s="1400" t="s">
        <v>395</v>
      </c>
      <c r="P444" s="363" t="s">
        <v>2095</v>
      </c>
      <c r="Q444" s="75" t="s">
        <v>1973</v>
      </c>
      <c r="R444" s="276">
        <v>351052.02</v>
      </c>
      <c r="U444" s="936"/>
      <c r="V444" s="936"/>
      <c r="W444" s="936"/>
    </row>
    <row r="445" spans="1:23" s="87" customFormat="1">
      <c r="A445" s="721">
        <v>49</v>
      </c>
      <c r="B445" s="1391">
        <v>39857</v>
      </c>
      <c r="C445" s="347" t="s">
        <v>681</v>
      </c>
      <c r="D445" s="90" t="s">
        <v>721</v>
      </c>
      <c r="E445" s="71" t="s">
        <v>722</v>
      </c>
      <c r="F445" s="53" t="s">
        <v>287</v>
      </c>
      <c r="G445" s="82">
        <v>38237000</v>
      </c>
      <c r="H445" s="92" t="s">
        <v>13</v>
      </c>
      <c r="I445" s="55">
        <v>40801</v>
      </c>
      <c r="J445" s="93">
        <v>49</v>
      </c>
      <c r="K445" s="452">
        <v>38237000</v>
      </c>
      <c r="L445" s="61">
        <f t="shared" si="14"/>
        <v>0</v>
      </c>
      <c r="M445" s="72" t="s">
        <v>1018</v>
      </c>
      <c r="N445" s="1405">
        <v>40863</v>
      </c>
      <c r="O445" s="1400" t="s">
        <v>1018</v>
      </c>
      <c r="P445" s="94"/>
      <c r="Q445" s="1055" t="s">
        <v>1278</v>
      </c>
      <c r="R445" s="276">
        <v>1100000</v>
      </c>
      <c r="U445" s="936"/>
      <c r="V445" s="936"/>
      <c r="W445" s="936"/>
    </row>
    <row r="446" spans="1:23" ht="28.5">
      <c r="A446" s="1418"/>
      <c r="B446" s="1424">
        <v>39857</v>
      </c>
      <c r="C446" s="1666" t="s">
        <v>682</v>
      </c>
      <c r="D446" s="1445" t="s">
        <v>723</v>
      </c>
      <c r="E446" s="1456" t="s">
        <v>724</v>
      </c>
      <c r="F446" s="1591" t="s">
        <v>287</v>
      </c>
      <c r="G446" s="1537">
        <v>83726000</v>
      </c>
      <c r="H446" s="1488" t="s">
        <v>13</v>
      </c>
      <c r="I446" s="55">
        <v>40058</v>
      </c>
      <c r="J446" s="93">
        <v>4</v>
      </c>
      <c r="K446" s="452">
        <v>41863000</v>
      </c>
      <c r="L446" s="61">
        <f t="shared" si="14"/>
        <v>41863000</v>
      </c>
      <c r="M446" s="72" t="s">
        <v>287</v>
      </c>
      <c r="N446" s="1515">
        <v>40865</v>
      </c>
      <c r="O446" s="1477" t="s">
        <v>1018</v>
      </c>
      <c r="P446" s="1481"/>
      <c r="Q446" s="1452" t="s">
        <v>1973</v>
      </c>
      <c r="R446" s="1501">
        <v>878256</v>
      </c>
      <c r="U446" s="936"/>
      <c r="V446" s="936"/>
      <c r="W446" s="936"/>
    </row>
    <row r="447" spans="1:23">
      <c r="A447" s="1419"/>
      <c r="B447" s="1425"/>
      <c r="C447" s="1667"/>
      <c r="D447" s="1446"/>
      <c r="E447" s="1457"/>
      <c r="F447" s="1593"/>
      <c r="G447" s="1538"/>
      <c r="H447" s="1489"/>
      <c r="I447" s="55">
        <v>40135</v>
      </c>
      <c r="J447" s="93">
        <v>4</v>
      </c>
      <c r="K447" s="452">
        <v>41863000</v>
      </c>
      <c r="L447" s="61">
        <f>G446-L446-K447</f>
        <v>0</v>
      </c>
      <c r="M447" s="72" t="s">
        <v>1018</v>
      </c>
      <c r="N447" s="1517"/>
      <c r="O447" s="1478"/>
      <c r="P447" s="1482"/>
      <c r="Q447" s="1453"/>
      <c r="R447" s="1502"/>
      <c r="U447" s="936"/>
      <c r="V447" s="936"/>
      <c r="W447" s="936"/>
    </row>
    <row r="448" spans="1:23" ht="28.5">
      <c r="A448" s="1418"/>
      <c r="B448" s="1424">
        <v>39857</v>
      </c>
      <c r="C448" s="1429" t="s">
        <v>683</v>
      </c>
      <c r="D448" s="1432" t="s">
        <v>725</v>
      </c>
      <c r="E448" s="1456" t="s">
        <v>726</v>
      </c>
      <c r="F448" s="1513" t="s">
        <v>287</v>
      </c>
      <c r="G448" s="1449">
        <v>34000000</v>
      </c>
      <c r="H448" s="1488" t="s">
        <v>13</v>
      </c>
      <c r="I448" s="55">
        <v>40534</v>
      </c>
      <c r="J448" s="93">
        <v>4</v>
      </c>
      <c r="K448" s="452">
        <v>17000000</v>
      </c>
      <c r="L448" s="61">
        <f t="shared" ref="L448:L514" si="15">IF($K448&lt;&gt;0,$G448-$K448,"")</f>
        <v>17000000</v>
      </c>
      <c r="M448" s="72" t="s">
        <v>287</v>
      </c>
      <c r="N448" s="1515"/>
      <c r="O448" s="1477"/>
      <c r="P448" s="1481"/>
      <c r="Q448" s="1452"/>
      <c r="R448" s="1501"/>
      <c r="U448" s="936"/>
      <c r="V448" s="936"/>
      <c r="W448" s="936"/>
    </row>
    <row r="449" spans="1:23">
      <c r="A449" s="1419"/>
      <c r="B449" s="1425"/>
      <c r="C449" s="1431"/>
      <c r="D449" s="1434"/>
      <c r="E449" s="1457"/>
      <c r="F449" s="1514"/>
      <c r="G449" s="1451"/>
      <c r="H449" s="1489"/>
      <c r="I449" s="55">
        <v>40870</v>
      </c>
      <c r="J449" s="93">
        <v>4</v>
      </c>
      <c r="K449" s="452">
        <v>17000000</v>
      </c>
      <c r="L449" s="61">
        <v>0</v>
      </c>
      <c r="M449" s="72" t="s">
        <v>1018</v>
      </c>
      <c r="N449" s="1517"/>
      <c r="O449" s="1478"/>
      <c r="P449" s="1482"/>
      <c r="Q449" s="1453"/>
      <c r="R449" s="1502"/>
      <c r="U449" s="936"/>
      <c r="V449" s="936"/>
      <c r="W449" s="936"/>
    </row>
    <row r="450" spans="1:23">
      <c r="A450" s="721">
        <v>186</v>
      </c>
      <c r="B450" s="1391">
        <v>39857</v>
      </c>
      <c r="C450" s="347" t="s">
        <v>704</v>
      </c>
      <c r="D450" s="90" t="s">
        <v>731</v>
      </c>
      <c r="E450" s="71" t="s">
        <v>732</v>
      </c>
      <c r="F450" s="53" t="s">
        <v>287</v>
      </c>
      <c r="G450" s="82">
        <v>41400000</v>
      </c>
      <c r="H450" s="92" t="s">
        <v>13</v>
      </c>
      <c r="I450" s="55"/>
      <c r="J450" s="93"/>
      <c r="K450" s="452"/>
      <c r="L450" s="61" t="str">
        <f t="shared" si="15"/>
        <v/>
      </c>
      <c r="M450" s="72"/>
      <c r="N450" s="1405"/>
      <c r="O450" s="1400"/>
      <c r="P450" s="94"/>
      <c r="Q450" s="75"/>
      <c r="R450" s="276"/>
      <c r="U450" s="936"/>
      <c r="V450" s="936"/>
      <c r="W450" s="936"/>
    </row>
    <row r="451" spans="1:23">
      <c r="A451" s="721"/>
      <c r="B451" s="1391">
        <v>39857</v>
      </c>
      <c r="C451" s="347" t="s">
        <v>705</v>
      </c>
      <c r="D451" s="90" t="s">
        <v>733</v>
      </c>
      <c r="E451" s="71" t="s">
        <v>734</v>
      </c>
      <c r="F451" s="53" t="s">
        <v>287</v>
      </c>
      <c r="G451" s="82">
        <v>9201000</v>
      </c>
      <c r="H451" s="92" t="s">
        <v>13</v>
      </c>
      <c r="I451" s="55"/>
      <c r="J451" s="93"/>
      <c r="K451" s="452"/>
      <c r="L451" s="61" t="str">
        <f t="shared" si="15"/>
        <v/>
      </c>
      <c r="M451" s="72"/>
      <c r="N451" s="1405"/>
      <c r="O451" s="1400"/>
      <c r="P451" s="94"/>
      <c r="Q451" s="75"/>
      <c r="R451" s="276"/>
      <c r="U451" s="936"/>
      <c r="V451" s="936"/>
      <c r="W451" s="936"/>
    </row>
    <row r="452" spans="1:23" ht="28.5">
      <c r="A452" s="721" t="s">
        <v>1937</v>
      </c>
      <c r="B452" s="1391">
        <v>39857</v>
      </c>
      <c r="C452" s="347" t="s">
        <v>765</v>
      </c>
      <c r="D452" s="90" t="s">
        <v>735</v>
      </c>
      <c r="E452" s="71" t="s">
        <v>445</v>
      </c>
      <c r="F452" s="53" t="s">
        <v>1936</v>
      </c>
      <c r="G452" s="82">
        <v>51500000</v>
      </c>
      <c r="H452" s="92" t="s">
        <v>13</v>
      </c>
      <c r="I452" s="55"/>
      <c r="J452" s="93"/>
      <c r="K452" s="452"/>
      <c r="L452" s="61" t="str">
        <f t="shared" si="15"/>
        <v/>
      </c>
      <c r="M452" s="72"/>
      <c r="N452" s="1405"/>
      <c r="O452" s="1400"/>
      <c r="P452" s="94"/>
      <c r="Q452" s="75"/>
      <c r="R452" s="276"/>
      <c r="U452" s="936"/>
      <c r="V452" s="936"/>
      <c r="W452" s="936"/>
    </row>
    <row r="453" spans="1:23">
      <c r="A453" s="721" t="s">
        <v>1887</v>
      </c>
      <c r="B453" s="1391">
        <v>39857</v>
      </c>
      <c r="C453" s="347" t="s">
        <v>706</v>
      </c>
      <c r="D453" s="90" t="s">
        <v>737</v>
      </c>
      <c r="E453" s="71" t="s">
        <v>738</v>
      </c>
      <c r="F453" s="91" t="s">
        <v>242</v>
      </c>
      <c r="G453" s="82">
        <v>4797000</v>
      </c>
      <c r="H453" s="92" t="s">
        <v>13</v>
      </c>
      <c r="I453" s="55">
        <v>40801</v>
      </c>
      <c r="J453" s="93">
        <v>49</v>
      </c>
      <c r="K453" s="452">
        <v>4797000</v>
      </c>
      <c r="L453" s="61">
        <f t="shared" si="15"/>
        <v>0</v>
      </c>
      <c r="M453" s="72" t="s">
        <v>184</v>
      </c>
      <c r="N453" s="1405">
        <v>40801</v>
      </c>
      <c r="O453" s="1400" t="s">
        <v>395</v>
      </c>
      <c r="P453" s="94" t="s">
        <v>188</v>
      </c>
      <c r="Q453" s="75" t="s">
        <v>1278</v>
      </c>
      <c r="R453" s="276">
        <v>240000</v>
      </c>
      <c r="U453" s="936"/>
      <c r="V453" s="936"/>
      <c r="W453" s="936"/>
    </row>
    <row r="454" spans="1:23">
      <c r="A454" s="721" t="s">
        <v>1887</v>
      </c>
      <c r="B454" s="1391">
        <v>39857</v>
      </c>
      <c r="C454" s="347" t="s">
        <v>707</v>
      </c>
      <c r="D454" s="90" t="s">
        <v>727</v>
      </c>
      <c r="E454" s="71" t="s">
        <v>724</v>
      </c>
      <c r="F454" s="91" t="s">
        <v>242</v>
      </c>
      <c r="G454" s="82">
        <v>4400000</v>
      </c>
      <c r="H454" s="92" t="s">
        <v>13</v>
      </c>
      <c r="I454" s="55">
        <v>40787</v>
      </c>
      <c r="J454" s="93">
        <v>49</v>
      </c>
      <c r="K454" s="452">
        <v>4400000</v>
      </c>
      <c r="L454" s="61">
        <f t="shared" si="15"/>
        <v>0</v>
      </c>
      <c r="M454" s="72" t="s">
        <v>184</v>
      </c>
      <c r="N454" s="1405">
        <v>40787</v>
      </c>
      <c r="O454" s="1400" t="s">
        <v>395</v>
      </c>
      <c r="P454" s="94" t="s">
        <v>188</v>
      </c>
      <c r="Q454" s="75" t="s">
        <v>1278</v>
      </c>
      <c r="R454" s="276">
        <v>220000</v>
      </c>
      <c r="U454" s="936"/>
      <c r="V454" s="936"/>
      <c r="W454" s="936"/>
    </row>
    <row r="455" spans="1:23">
      <c r="A455" s="721">
        <v>2</v>
      </c>
      <c r="B455" s="1391">
        <v>39857</v>
      </c>
      <c r="C455" s="347" t="s">
        <v>708</v>
      </c>
      <c r="D455" s="90" t="s">
        <v>739</v>
      </c>
      <c r="E455" s="71" t="s">
        <v>740</v>
      </c>
      <c r="F455" s="91" t="s">
        <v>242</v>
      </c>
      <c r="G455" s="82">
        <v>1173000</v>
      </c>
      <c r="H455" s="92" t="s">
        <v>13</v>
      </c>
      <c r="I455" s="55"/>
      <c r="J455" s="93"/>
      <c r="K455" s="452"/>
      <c r="L455" s="61" t="str">
        <f t="shared" si="15"/>
        <v/>
      </c>
      <c r="M455" s="72"/>
      <c r="N455" s="1405"/>
      <c r="O455" s="1400"/>
      <c r="P455" s="94"/>
      <c r="Q455" s="75"/>
      <c r="R455" s="276"/>
      <c r="U455" s="936"/>
      <c r="V455" s="936"/>
      <c r="W455" s="936"/>
    </row>
    <row r="456" spans="1:23">
      <c r="A456" s="721" t="s">
        <v>2247</v>
      </c>
      <c r="B456" s="1391">
        <v>39857</v>
      </c>
      <c r="C456" s="347" t="s">
        <v>709</v>
      </c>
      <c r="D456" s="90" t="s">
        <v>741</v>
      </c>
      <c r="E456" s="71" t="s">
        <v>742</v>
      </c>
      <c r="F456" s="91" t="s">
        <v>242</v>
      </c>
      <c r="G456" s="82">
        <v>2152000</v>
      </c>
      <c r="H456" s="92" t="s">
        <v>13</v>
      </c>
      <c r="I456" s="55">
        <v>41254</v>
      </c>
      <c r="J456" s="93"/>
      <c r="K456" s="452">
        <v>1475591.75</v>
      </c>
      <c r="L456" s="61">
        <v>0</v>
      </c>
      <c r="M456" s="72" t="s">
        <v>184</v>
      </c>
      <c r="N456" s="1405">
        <v>41254</v>
      </c>
      <c r="O456" s="1400" t="s">
        <v>395</v>
      </c>
      <c r="P456" s="94" t="s">
        <v>188</v>
      </c>
      <c r="Q456" s="75" t="s">
        <v>1973</v>
      </c>
      <c r="R456" s="276">
        <v>93244.93</v>
      </c>
      <c r="U456" s="936"/>
      <c r="V456" s="936"/>
      <c r="W456" s="936"/>
    </row>
    <row r="457" spans="1:23" s="358" customFormat="1" ht="33">
      <c r="A457" s="721" t="s">
        <v>1528</v>
      </c>
      <c r="B457" s="356">
        <v>39857</v>
      </c>
      <c r="C457" s="90" t="s">
        <v>771</v>
      </c>
      <c r="D457" s="90" t="s">
        <v>743</v>
      </c>
      <c r="E457" s="434" t="s">
        <v>740</v>
      </c>
      <c r="F457" s="431" t="s">
        <v>242</v>
      </c>
      <c r="G457" s="333">
        <v>15000000</v>
      </c>
      <c r="H457" s="334" t="s">
        <v>13</v>
      </c>
      <c r="I457" s="432">
        <v>40450</v>
      </c>
      <c r="J457" s="362">
        <v>4</v>
      </c>
      <c r="K457" s="451">
        <v>15000000</v>
      </c>
      <c r="L457" s="997">
        <f t="shared" si="15"/>
        <v>0</v>
      </c>
      <c r="M457" s="72" t="s">
        <v>184</v>
      </c>
      <c r="N457" s="376">
        <v>40450</v>
      </c>
      <c r="O457" s="1400" t="s">
        <v>395</v>
      </c>
      <c r="P457" s="363" t="s">
        <v>1580</v>
      </c>
      <c r="Q457" s="248" t="s">
        <v>1278</v>
      </c>
      <c r="R457" s="276">
        <v>750000</v>
      </c>
      <c r="U457" s="936"/>
      <c r="V457" s="936"/>
      <c r="W457" s="936"/>
    </row>
    <row r="458" spans="1:23">
      <c r="A458" s="721" t="s">
        <v>2182</v>
      </c>
      <c r="B458" s="1391">
        <v>39857</v>
      </c>
      <c r="C458" s="347" t="s">
        <v>710</v>
      </c>
      <c r="D458" s="90" t="s">
        <v>744</v>
      </c>
      <c r="E458" s="71" t="s">
        <v>745</v>
      </c>
      <c r="F458" s="91" t="s">
        <v>242</v>
      </c>
      <c r="G458" s="82">
        <v>1000000</v>
      </c>
      <c r="H458" s="92" t="s">
        <v>13</v>
      </c>
      <c r="I458" s="55">
        <v>41222</v>
      </c>
      <c r="J458" s="93">
        <v>147</v>
      </c>
      <c r="K458" s="452">
        <v>891000</v>
      </c>
      <c r="L458" s="61">
        <v>0</v>
      </c>
      <c r="M458" s="72" t="s">
        <v>184</v>
      </c>
      <c r="N458" s="315">
        <v>41222</v>
      </c>
      <c r="O458" s="1400" t="s">
        <v>395</v>
      </c>
      <c r="P458" s="316" t="s">
        <v>188</v>
      </c>
      <c r="Q458" s="75" t="s">
        <v>1973</v>
      </c>
      <c r="R458" s="276">
        <v>46411.7</v>
      </c>
      <c r="U458" s="936"/>
      <c r="V458" s="936"/>
      <c r="W458" s="936"/>
    </row>
    <row r="459" spans="1:23">
      <c r="A459" s="721" t="s">
        <v>2215</v>
      </c>
      <c r="B459" s="1391">
        <v>39857</v>
      </c>
      <c r="C459" s="347" t="s">
        <v>684</v>
      </c>
      <c r="D459" s="90" t="s">
        <v>728</v>
      </c>
      <c r="E459" s="71" t="s">
        <v>729</v>
      </c>
      <c r="F459" s="91" t="s">
        <v>242</v>
      </c>
      <c r="G459" s="82">
        <v>638000</v>
      </c>
      <c r="H459" s="92" t="s">
        <v>13</v>
      </c>
      <c r="I459" s="55">
        <v>41243</v>
      </c>
      <c r="J459" s="93">
        <v>168</v>
      </c>
      <c r="K459" s="452">
        <v>523680</v>
      </c>
      <c r="L459" s="61">
        <v>0</v>
      </c>
      <c r="M459" s="72" t="s">
        <v>184</v>
      </c>
      <c r="N459" s="1405">
        <v>41243</v>
      </c>
      <c r="O459" s="1400" t="s">
        <v>395</v>
      </c>
      <c r="P459" s="94" t="s">
        <v>188</v>
      </c>
      <c r="Q459" s="75" t="s">
        <v>1973</v>
      </c>
      <c r="R459" s="276">
        <v>3960</v>
      </c>
      <c r="U459" s="936"/>
      <c r="V459" s="936"/>
      <c r="W459" s="936"/>
    </row>
    <row r="460" spans="1:23">
      <c r="A460" s="721" t="s">
        <v>1890</v>
      </c>
      <c r="B460" s="1391">
        <v>39857</v>
      </c>
      <c r="C460" s="347" t="s">
        <v>711</v>
      </c>
      <c r="D460" s="90" t="s">
        <v>746</v>
      </c>
      <c r="E460" s="71" t="s">
        <v>747</v>
      </c>
      <c r="F460" s="91" t="s">
        <v>242</v>
      </c>
      <c r="G460" s="82">
        <v>5000000</v>
      </c>
      <c r="H460" s="92" t="s">
        <v>13</v>
      </c>
      <c r="I460" s="55">
        <v>40745</v>
      </c>
      <c r="J460" s="93">
        <v>50</v>
      </c>
      <c r="K460" s="452">
        <v>5000000</v>
      </c>
      <c r="L460" s="61">
        <f t="shared" si="15"/>
        <v>0</v>
      </c>
      <c r="M460" s="72" t="s">
        <v>184</v>
      </c>
      <c r="N460" s="1405">
        <v>40745</v>
      </c>
      <c r="O460" s="1400" t="s">
        <v>395</v>
      </c>
      <c r="P460" s="94" t="s">
        <v>188</v>
      </c>
      <c r="Q460" s="75" t="s">
        <v>1278</v>
      </c>
      <c r="R460" s="276">
        <v>250000</v>
      </c>
      <c r="U460" s="936"/>
      <c r="V460" s="936"/>
      <c r="W460" s="936"/>
    </row>
    <row r="461" spans="1:23">
      <c r="A461" s="721">
        <v>2</v>
      </c>
      <c r="B461" s="1391">
        <v>39857</v>
      </c>
      <c r="C461" s="347" t="s">
        <v>712</v>
      </c>
      <c r="D461" s="90" t="s">
        <v>748</v>
      </c>
      <c r="E461" s="71" t="s">
        <v>749</v>
      </c>
      <c r="F461" s="91" t="s">
        <v>242</v>
      </c>
      <c r="G461" s="82">
        <v>10000000</v>
      </c>
      <c r="H461" s="92" t="s">
        <v>13</v>
      </c>
      <c r="I461" s="55"/>
      <c r="J461" s="93"/>
      <c r="K461" s="452"/>
      <c r="L461" s="61" t="str">
        <f t="shared" si="15"/>
        <v/>
      </c>
      <c r="M461" s="72"/>
      <c r="N461" s="1405"/>
      <c r="O461" s="1400"/>
      <c r="P461" s="94"/>
      <c r="Q461" s="75"/>
      <c r="R461" s="276"/>
      <c r="U461" s="936"/>
      <c r="V461" s="936"/>
      <c r="W461" s="936"/>
    </row>
    <row r="462" spans="1:23">
      <c r="A462" s="721" t="s">
        <v>2347</v>
      </c>
      <c r="B462" s="1391">
        <v>39857</v>
      </c>
      <c r="C462" s="347" t="s">
        <v>770</v>
      </c>
      <c r="D462" s="90" t="s">
        <v>730</v>
      </c>
      <c r="E462" s="71" t="s">
        <v>724</v>
      </c>
      <c r="F462" s="91" t="s">
        <v>242</v>
      </c>
      <c r="G462" s="82">
        <v>2900000</v>
      </c>
      <c r="H462" s="92" t="s">
        <v>13</v>
      </c>
      <c r="I462" s="55">
        <v>41344</v>
      </c>
      <c r="J462" s="93">
        <v>221</v>
      </c>
      <c r="K462" s="452">
        <v>2440378.71</v>
      </c>
      <c r="L462" s="61">
        <v>0</v>
      </c>
      <c r="M462" s="72" t="s">
        <v>184</v>
      </c>
      <c r="N462" s="1405">
        <v>41344</v>
      </c>
      <c r="O462" s="1400" t="s">
        <v>395</v>
      </c>
      <c r="P462" s="94" t="s">
        <v>188</v>
      </c>
      <c r="Q462" s="75" t="s">
        <v>1973</v>
      </c>
      <c r="R462" s="276">
        <v>122018.94</v>
      </c>
      <c r="U462" s="936"/>
      <c r="V462" s="936"/>
      <c r="W462" s="936"/>
    </row>
    <row r="463" spans="1:23">
      <c r="A463" s="721">
        <v>2</v>
      </c>
      <c r="B463" s="1391">
        <v>39857</v>
      </c>
      <c r="C463" s="347" t="s">
        <v>713</v>
      </c>
      <c r="D463" s="90" t="s">
        <v>750</v>
      </c>
      <c r="E463" s="71" t="s">
        <v>742</v>
      </c>
      <c r="F463" s="91" t="s">
        <v>242</v>
      </c>
      <c r="G463" s="82">
        <v>40000000</v>
      </c>
      <c r="H463" s="92" t="s">
        <v>13</v>
      </c>
      <c r="I463" s="55"/>
      <c r="J463" s="93"/>
      <c r="K463" s="452"/>
      <c r="L463" s="61" t="str">
        <f t="shared" si="15"/>
        <v/>
      </c>
      <c r="M463" s="72"/>
      <c r="N463" s="1405"/>
      <c r="O463" s="1400"/>
      <c r="P463" s="94"/>
      <c r="Q463" s="75"/>
      <c r="R463" s="276"/>
      <c r="U463" s="936"/>
      <c r="V463" s="936"/>
      <c r="W463" s="936"/>
    </row>
    <row r="464" spans="1:23">
      <c r="A464" s="721" t="s">
        <v>2186</v>
      </c>
      <c r="B464" s="1391">
        <v>39857</v>
      </c>
      <c r="C464" s="347" t="s">
        <v>714</v>
      </c>
      <c r="D464" s="90" t="s">
        <v>751</v>
      </c>
      <c r="E464" s="71" t="s">
        <v>745</v>
      </c>
      <c r="F464" s="91" t="s">
        <v>242</v>
      </c>
      <c r="G464" s="82">
        <v>1500000</v>
      </c>
      <c r="H464" s="92" t="s">
        <v>13</v>
      </c>
      <c r="I464" s="55">
        <v>41222</v>
      </c>
      <c r="J464" s="93">
        <v>151</v>
      </c>
      <c r="K464" s="452">
        <v>1373625</v>
      </c>
      <c r="L464" s="61">
        <v>0</v>
      </c>
      <c r="M464" s="72" t="s">
        <v>184</v>
      </c>
      <c r="N464" s="315">
        <v>41222</v>
      </c>
      <c r="O464" s="1400" t="s">
        <v>395</v>
      </c>
      <c r="P464" s="316" t="s">
        <v>188</v>
      </c>
      <c r="Q464" s="75" t="s">
        <v>1973</v>
      </c>
      <c r="R464" s="276">
        <v>74250</v>
      </c>
      <c r="U464" s="936"/>
      <c r="V464" s="936"/>
      <c r="W464" s="936"/>
    </row>
    <row r="465" spans="1:23">
      <c r="A465" s="721" t="s">
        <v>1930</v>
      </c>
      <c r="B465" s="1391">
        <v>39857</v>
      </c>
      <c r="C465" s="347" t="s">
        <v>769</v>
      </c>
      <c r="D465" s="90" t="s">
        <v>752</v>
      </c>
      <c r="E465" s="71" t="s">
        <v>736</v>
      </c>
      <c r="F465" s="91" t="s">
        <v>242</v>
      </c>
      <c r="G465" s="82">
        <v>18000000</v>
      </c>
      <c r="H465" s="92" t="s">
        <v>13</v>
      </c>
      <c r="I465" s="55">
        <v>40758</v>
      </c>
      <c r="J465" s="93">
        <v>62</v>
      </c>
      <c r="K465" s="452">
        <v>18000000</v>
      </c>
      <c r="L465" s="61">
        <f t="shared" si="15"/>
        <v>0</v>
      </c>
      <c r="M465" s="72" t="s">
        <v>184</v>
      </c>
      <c r="N465" s="1405">
        <v>40758</v>
      </c>
      <c r="O465" s="1400" t="s">
        <v>395</v>
      </c>
      <c r="P465" s="94" t="s">
        <v>188</v>
      </c>
      <c r="Q465" s="75" t="s">
        <v>1278</v>
      </c>
      <c r="R465" s="276">
        <v>900000</v>
      </c>
      <c r="U465" s="936"/>
      <c r="V465" s="936"/>
      <c r="W465" s="936"/>
    </row>
    <row r="466" spans="1:23" s="358" customFormat="1" ht="33">
      <c r="A466" s="721" t="s">
        <v>1479</v>
      </c>
      <c r="B466" s="356">
        <v>39857</v>
      </c>
      <c r="C466" s="90" t="s">
        <v>715</v>
      </c>
      <c r="D466" s="90" t="s">
        <v>753</v>
      </c>
      <c r="E466" s="434" t="s">
        <v>724</v>
      </c>
      <c r="F466" s="431" t="s">
        <v>242</v>
      </c>
      <c r="G466" s="333">
        <v>2200000</v>
      </c>
      <c r="H466" s="334" t="s">
        <v>13</v>
      </c>
      <c r="I466" s="432">
        <v>40445</v>
      </c>
      <c r="J466" s="362">
        <v>4</v>
      </c>
      <c r="K466" s="451">
        <v>2200000</v>
      </c>
      <c r="L466" s="61">
        <f t="shared" si="15"/>
        <v>0</v>
      </c>
      <c r="M466" s="72" t="s">
        <v>334</v>
      </c>
      <c r="N466" s="376">
        <v>40445</v>
      </c>
      <c r="O466" s="1400" t="s">
        <v>395</v>
      </c>
      <c r="P466" s="363" t="s">
        <v>1580</v>
      </c>
      <c r="Q466" s="248" t="s">
        <v>1278</v>
      </c>
      <c r="R466" s="276">
        <v>110000</v>
      </c>
      <c r="U466" s="936"/>
      <c r="V466" s="936"/>
      <c r="W466" s="936"/>
    </row>
    <row r="467" spans="1:23">
      <c r="A467" s="721" t="s">
        <v>2096</v>
      </c>
      <c r="B467" s="1391">
        <v>39857</v>
      </c>
      <c r="C467" s="347" t="s">
        <v>766</v>
      </c>
      <c r="D467" s="90" t="s">
        <v>754</v>
      </c>
      <c r="E467" s="71" t="s">
        <v>742</v>
      </c>
      <c r="F467" s="91" t="s">
        <v>242</v>
      </c>
      <c r="G467" s="82">
        <v>825000</v>
      </c>
      <c r="H467" s="92" t="s">
        <v>13</v>
      </c>
      <c r="I467" s="55"/>
      <c r="J467" s="93"/>
      <c r="K467" s="452"/>
      <c r="L467" s="61" t="str">
        <f t="shared" si="15"/>
        <v/>
      </c>
      <c r="M467" s="72"/>
      <c r="N467" s="1405"/>
      <c r="O467" s="1400"/>
      <c r="P467" s="94"/>
      <c r="Q467" s="75"/>
      <c r="R467" s="276"/>
      <c r="U467" s="936"/>
      <c r="V467" s="936"/>
      <c r="W467" s="936"/>
    </row>
    <row r="468" spans="1:23">
      <c r="A468" s="721" t="s">
        <v>2218</v>
      </c>
      <c r="B468" s="1391">
        <v>39857</v>
      </c>
      <c r="C468" s="347" t="s">
        <v>716</v>
      </c>
      <c r="D468" s="90" t="s">
        <v>755</v>
      </c>
      <c r="E468" s="71" t="s">
        <v>726</v>
      </c>
      <c r="F468" s="91" t="s">
        <v>242</v>
      </c>
      <c r="G468" s="82">
        <v>1900000</v>
      </c>
      <c r="H468" s="92" t="s">
        <v>13</v>
      </c>
      <c r="I468" s="55">
        <v>41243</v>
      </c>
      <c r="J468" s="93">
        <v>171</v>
      </c>
      <c r="K468" s="452">
        <v>1766510</v>
      </c>
      <c r="L468" s="61">
        <v>0</v>
      </c>
      <c r="M468" s="72" t="s">
        <v>184</v>
      </c>
      <c r="N468" s="1405">
        <v>41243</v>
      </c>
      <c r="O468" s="1400" t="s">
        <v>395</v>
      </c>
      <c r="P468" s="94" t="s">
        <v>188</v>
      </c>
      <c r="Q468" s="75" t="s">
        <v>1973</v>
      </c>
      <c r="R468" s="276">
        <v>70095</v>
      </c>
      <c r="U468" s="936"/>
      <c r="V468" s="936"/>
      <c r="W468" s="936"/>
    </row>
    <row r="469" spans="1:23">
      <c r="A469" s="721">
        <v>2</v>
      </c>
      <c r="B469" s="1391">
        <v>39857</v>
      </c>
      <c r="C469" s="347" t="s">
        <v>767</v>
      </c>
      <c r="D469" s="90" t="s">
        <v>756</v>
      </c>
      <c r="E469" s="71" t="s">
        <v>742</v>
      </c>
      <c r="F469" s="91" t="s">
        <v>242</v>
      </c>
      <c r="G469" s="82">
        <v>700000</v>
      </c>
      <c r="H469" s="92" t="s">
        <v>13</v>
      </c>
      <c r="I469" s="55">
        <v>40127</v>
      </c>
      <c r="J469" s="93">
        <v>4</v>
      </c>
      <c r="K469" s="452">
        <v>700000</v>
      </c>
      <c r="L469" s="61">
        <f t="shared" si="15"/>
        <v>0</v>
      </c>
      <c r="M469" s="72" t="s">
        <v>184</v>
      </c>
      <c r="N469" s="1405">
        <v>40127</v>
      </c>
      <c r="O469" s="1400" t="s">
        <v>395</v>
      </c>
      <c r="P469" s="94" t="s">
        <v>188</v>
      </c>
      <c r="Q469" s="75" t="s">
        <v>1278</v>
      </c>
      <c r="R469" s="276">
        <v>35000</v>
      </c>
      <c r="U469" s="936"/>
      <c r="V469" s="936"/>
      <c r="W469" s="936"/>
    </row>
    <row r="470" spans="1:23">
      <c r="A470" s="721" t="s">
        <v>1887</v>
      </c>
      <c r="B470" s="1391">
        <v>39857</v>
      </c>
      <c r="C470" s="347" t="s">
        <v>717</v>
      </c>
      <c r="D470" s="90" t="s">
        <v>757</v>
      </c>
      <c r="E470" s="71" t="s">
        <v>758</v>
      </c>
      <c r="F470" s="91" t="s">
        <v>242</v>
      </c>
      <c r="G470" s="82">
        <v>985000</v>
      </c>
      <c r="H470" s="92" t="s">
        <v>13</v>
      </c>
      <c r="I470" s="55">
        <v>40787</v>
      </c>
      <c r="J470" s="93">
        <v>49</v>
      </c>
      <c r="K470" s="452">
        <v>985000</v>
      </c>
      <c r="L470" s="61">
        <f t="shared" si="15"/>
        <v>0</v>
      </c>
      <c r="M470" s="72" t="s">
        <v>184</v>
      </c>
      <c r="N470" s="1405">
        <v>40787</v>
      </c>
      <c r="O470" s="1400" t="s">
        <v>395</v>
      </c>
      <c r="P470" s="94" t="s">
        <v>188</v>
      </c>
      <c r="Q470" s="75" t="s">
        <v>1278</v>
      </c>
      <c r="R470" s="276">
        <v>50000</v>
      </c>
      <c r="U470" s="936"/>
      <c r="V470" s="936"/>
      <c r="W470" s="936"/>
    </row>
    <row r="471" spans="1:23">
      <c r="A471" s="721" t="s">
        <v>2345</v>
      </c>
      <c r="B471" s="1391">
        <v>39857</v>
      </c>
      <c r="C471" s="347" t="s">
        <v>768</v>
      </c>
      <c r="D471" s="90" t="s">
        <v>611</v>
      </c>
      <c r="E471" s="71" t="s">
        <v>736</v>
      </c>
      <c r="F471" s="91" t="s">
        <v>242</v>
      </c>
      <c r="G471" s="82">
        <v>10500000</v>
      </c>
      <c r="H471" s="92" t="s">
        <v>13</v>
      </c>
      <c r="I471" s="55">
        <v>41344</v>
      </c>
      <c r="J471" s="93">
        <v>220</v>
      </c>
      <c r="K471" s="452">
        <v>10728783.449999999</v>
      </c>
      <c r="L471" s="61">
        <v>0</v>
      </c>
      <c r="M471" s="72" t="s">
        <v>184</v>
      </c>
      <c r="N471" s="1405">
        <v>41344</v>
      </c>
      <c r="O471" s="1400" t="s">
        <v>395</v>
      </c>
      <c r="P471" s="94" t="s">
        <v>188</v>
      </c>
      <c r="Q471" s="75" t="s">
        <v>1973</v>
      </c>
      <c r="R471" s="276">
        <v>587634.55000000005</v>
      </c>
      <c r="U471" s="936"/>
      <c r="V471" s="936"/>
      <c r="W471" s="936"/>
    </row>
    <row r="472" spans="1:23">
      <c r="A472" s="721" t="s">
        <v>1890</v>
      </c>
      <c r="B472" s="1391">
        <v>39857</v>
      </c>
      <c r="C472" s="347" t="s">
        <v>519</v>
      </c>
      <c r="D472" s="90" t="s">
        <v>759</v>
      </c>
      <c r="E472" s="71" t="s">
        <v>742</v>
      </c>
      <c r="F472" s="91" t="s">
        <v>242</v>
      </c>
      <c r="G472" s="82">
        <v>21900000</v>
      </c>
      <c r="H472" s="92" t="s">
        <v>13</v>
      </c>
      <c r="I472" s="55">
        <v>40773</v>
      </c>
      <c r="J472" s="93">
        <v>50</v>
      </c>
      <c r="K472" s="452">
        <v>21900000</v>
      </c>
      <c r="L472" s="61">
        <f t="shared" si="15"/>
        <v>0</v>
      </c>
      <c r="M472" s="72" t="s">
        <v>184</v>
      </c>
      <c r="N472" s="1405">
        <v>40773</v>
      </c>
      <c r="O472" s="1400" t="s">
        <v>395</v>
      </c>
      <c r="P472" s="94" t="s">
        <v>188</v>
      </c>
      <c r="Q472" s="75" t="s">
        <v>1278</v>
      </c>
      <c r="R472" s="276">
        <v>1095000</v>
      </c>
      <c r="U472" s="936"/>
      <c r="V472" s="936"/>
      <c r="W472" s="936"/>
    </row>
    <row r="473" spans="1:23">
      <c r="A473" s="721" t="s">
        <v>2130</v>
      </c>
      <c r="B473" s="1391">
        <v>39857</v>
      </c>
      <c r="C473" s="347" t="s">
        <v>718</v>
      </c>
      <c r="D473" s="90" t="s">
        <v>760</v>
      </c>
      <c r="E473" s="71" t="s">
        <v>761</v>
      </c>
      <c r="F473" s="91" t="s">
        <v>242</v>
      </c>
      <c r="G473" s="82">
        <v>17243000</v>
      </c>
      <c r="H473" s="92" t="s">
        <v>13</v>
      </c>
      <c r="I473" s="55">
        <v>41164</v>
      </c>
      <c r="J473" s="93">
        <v>127</v>
      </c>
      <c r="K473" s="452">
        <v>13443073.869999999</v>
      </c>
      <c r="L473" s="61">
        <v>0</v>
      </c>
      <c r="M473" s="72" t="s">
        <v>184</v>
      </c>
      <c r="N473" s="1405">
        <v>41164</v>
      </c>
      <c r="O473" s="1400" t="s">
        <v>395</v>
      </c>
      <c r="P473" s="94" t="s">
        <v>188</v>
      </c>
      <c r="Q473" s="75" t="s">
        <v>1973</v>
      </c>
      <c r="R473" s="276">
        <v>742440.6</v>
      </c>
      <c r="U473" s="936"/>
      <c r="V473" s="936"/>
      <c r="W473" s="936"/>
    </row>
    <row r="474" spans="1:23">
      <c r="A474" s="721">
        <v>2</v>
      </c>
      <c r="B474" s="1391">
        <v>39857</v>
      </c>
      <c r="C474" s="347" t="s">
        <v>719</v>
      </c>
      <c r="D474" s="90" t="s">
        <v>762</v>
      </c>
      <c r="E474" s="71" t="s">
        <v>763</v>
      </c>
      <c r="F474" s="91" t="s">
        <v>242</v>
      </c>
      <c r="G474" s="82">
        <v>6200000</v>
      </c>
      <c r="H474" s="92" t="s">
        <v>13</v>
      </c>
      <c r="I474" s="55"/>
      <c r="J474" s="93"/>
      <c r="K474" s="452"/>
      <c r="L474" s="61" t="str">
        <f t="shared" si="15"/>
        <v/>
      </c>
      <c r="M474" s="72"/>
      <c r="N474" s="1405"/>
      <c r="O474" s="1400"/>
      <c r="P474" s="94"/>
      <c r="Q474" s="75"/>
      <c r="R474" s="276"/>
      <c r="U474" s="936"/>
      <c r="V474" s="936"/>
      <c r="W474" s="936"/>
    </row>
    <row r="475" spans="1:23">
      <c r="A475" s="721">
        <v>2</v>
      </c>
      <c r="B475" s="1391">
        <v>39857</v>
      </c>
      <c r="C475" s="347" t="s">
        <v>720</v>
      </c>
      <c r="D475" s="90" t="s">
        <v>764</v>
      </c>
      <c r="E475" s="71" t="s">
        <v>736</v>
      </c>
      <c r="F475" s="91" t="s">
        <v>242</v>
      </c>
      <c r="G475" s="82">
        <v>1992000</v>
      </c>
      <c r="H475" s="92" t="s">
        <v>13</v>
      </c>
      <c r="I475" s="55">
        <v>41283</v>
      </c>
      <c r="J475" s="93">
        <v>4</v>
      </c>
      <c r="K475" s="452">
        <v>1992000</v>
      </c>
      <c r="L475" s="61">
        <f t="shared" si="15"/>
        <v>0</v>
      </c>
      <c r="M475" s="72" t="s">
        <v>184</v>
      </c>
      <c r="N475" s="1405">
        <v>41283</v>
      </c>
      <c r="O475" s="1400" t="s">
        <v>395</v>
      </c>
      <c r="P475" s="94" t="s">
        <v>2280</v>
      </c>
      <c r="Q475" s="75" t="s">
        <v>1278</v>
      </c>
      <c r="R475" s="276">
        <v>100000</v>
      </c>
      <c r="U475" s="936"/>
      <c r="V475" s="936"/>
      <c r="W475" s="936"/>
    </row>
    <row r="476" spans="1:23">
      <c r="A476" s="721"/>
      <c r="B476" s="1391">
        <v>39864</v>
      </c>
      <c r="C476" s="90" t="s">
        <v>772</v>
      </c>
      <c r="D476" s="90" t="s">
        <v>773</v>
      </c>
      <c r="E476" s="703" t="s">
        <v>763</v>
      </c>
      <c r="F476" s="704" t="s">
        <v>287</v>
      </c>
      <c r="G476" s="82">
        <v>30407000</v>
      </c>
      <c r="H476" s="92" t="s">
        <v>13</v>
      </c>
      <c r="I476" s="55"/>
      <c r="J476" s="93"/>
      <c r="K476" s="452"/>
      <c r="L476" s="61" t="str">
        <f t="shared" si="15"/>
        <v/>
      </c>
      <c r="M476" s="72"/>
      <c r="N476" s="1405"/>
      <c r="O476" s="1400"/>
      <c r="P476" s="94"/>
      <c r="Q476" s="75"/>
      <c r="R476" s="276"/>
      <c r="U476" s="936"/>
      <c r="V476" s="936"/>
      <c r="W476" s="936"/>
    </row>
    <row r="477" spans="1:23">
      <c r="A477" s="1418" t="s">
        <v>1931</v>
      </c>
      <c r="B477" s="1424">
        <v>39864</v>
      </c>
      <c r="C477" s="1445" t="s">
        <v>774</v>
      </c>
      <c r="D477" s="1445" t="s">
        <v>775</v>
      </c>
      <c r="E477" s="1443" t="s">
        <v>776</v>
      </c>
      <c r="F477" s="704" t="s">
        <v>287</v>
      </c>
      <c r="G477" s="82">
        <v>69600000</v>
      </c>
      <c r="H477" s="92" t="s">
        <v>13</v>
      </c>
      <c r="I477" s="55">
        <v>40808</v>
      </c>
      <c r="J477" s="93">
        <v>50</v>
      </c>
      <c r="K477" s="452">
        <v>69600000</v>
      </c>
      <c r="L477" s="61">
        <f t="shared" si="15"/>
        <v>0</v>
      </c>
      <c r="M477" s="1535" t="s">
        <v>1018</v>
      </c>
      <c r="N477" s="1515">
        <v>40865</v>
      </c>
      <c r="O477" s="1477" t="s">
        <v>1018</v>
      </c>
      <c r="P477" s="1481"/>
      <c r="Q477" s="1452" t="s">
        <v>1973</v>
      </c>
      <c r="R477" s="1501">
        <v>367500</v>
      </c>
      <c r="U477" s="936"/>
      <c r="V477" s="936"/>
      <c r="W477" s="936"/>
    </row>
    <row r="478" spans="1:23">
      <c r="A478" s="1419"/>
      <c r="B478" s="1425"/>
      <c r="C478" s="1446"/>
      <c r="D478" s="1446"/>
      <c r="E478" s="1444"/>
      <c r="F478" s="704" t="s">
        <v>1637</v>
      </c>
      <c r="G478" s="82">
        <v>46400000</v>
      </c>
      <c r="H478" s="92" t="s">
        <v>13</v>
      </c>
      <c r="I478" s="55">
        <v>40808</v>
      </c>
      <c r="J478" s="93">
        <v>49</v>
      </c>
      <c r="K478" s="452">
        <v>46400000</v>
      </c>
      <c r="L478" s="61">
        <f t="shared" si="15"/>
        <v>0</v>
      </c>
      <c r="M478" s="1536"/>
      <c r="N478" s="1517"/>
      <c r="O478" s="1478"/>
      <c r="P478" s="1482"/>
      <c r="Q478" s="1453"/>
      <c r="R478" s="1502"/>
      <c r="U478" s="936"/>
      <c r="V478" s="936"/>
      <c r="W478" s="936"/>
    </row>
    <row r="479" spans="1:23">
      <c r="A479" s="721"/>
      <c r="B479" s="1391">
        <v>39864</v>
      </c>
      <c r="C479" s="90" t="s">
        <v>821</v>
      </c>
      <c r="D479" s="90" t="s">
        <v>777</v>
      </c>
      <c r="E479" s="703" t="s">
        <v>722</v>
      </c>
      <c r="F479" s="704" t="s">
        <v>287</v>
      </c>
      <c r="G479" s="82">
        <v>17211000</v>
      </c>
      <c r="H479" s="92" t="s">
        <v>13</v>
      </c>
      <c r="I479" s="55"/>
      <c r="J479" s="93"/>
      <c r="K479" s="452"/>
      <c r="L479" s="61" t="str">
        <f t="shared" si="15"/>
        <v/>
      </c>
      <c r="M479" s="72"/>
      <c r="N479" s="1405"/>
      <c r="O479" s="1400"/>
      <c r="P479" s="94"/>
      <c r="Q479" s="75"/>
      <c r="R479" s="276"/>
      <c r="U479" s="936"/>
      <c r="V479" s="936"/>
      <c r="W479" s="936"/>
    </row>
    <row r="480" spans="1:23">
      <c r="A480" s="721" t="s">
        <v>1457</v>
      </c>
      <c r="B480" s="1391">
        <v>39864</v>
      </c>
      <c r="C480" s="95" t="s">
        <v>778</v>
      </c>
      <c r="D480" s="96" t="s">
        <v>779</v>
      </c>
      <c r="E480" s="97" t="s">
        <v>724</v>
      </c>
      <c r="F480" s="91" t="s">
        <v>242</v>
      </c>
      <c r="G480" s="82">
        <v>8653000</v>
      </c>
      <c r="H480" s="92" t="s">
        <v>13</v>
      </c>
      <c r="I480" s="55"/>
      <c r="J480" s="93"/>
      <c r="K480" s="452"/>
      <c r="L480" s="61" t="str">
        <f t="shared" si="15"/>
        <v/>
      </c>
      <c r="M480" s="72"/>
      <c r="N480" s="1405"/>
      <c r="O480" s="1400"/>
      <c r="P480" s="94"/>
      <c r="Q480" s="75"/>
      <c r="R480" s="276"/>
      <c r="U480" s="936"/>
      <c r="V480" s="936"/>
      <c r="W480" s="936"/>
    </row>
    <row r="481" spans="1:23">
      <c r="A481" s="721" t="s">
        <v>1890</v>
      </c>
      <c r="B481" s="1391">
        <v>39864</v>
      </c>
      <c r="C481" s="95" t="s">
        <v>780</v>
      </c>
      <c r="D481" s="96" t="s">
        <v>781</v>
      </c>
      <c r="E481" s="97" t="s">
        <v>782</v>
      </c>
      <c r="F481" s="91" t="s">
        <v>242</v>
      </c>
      <c r="G481" s="82">
        <v>6920000</v>
      </c>
      <c r="H481" s="92" t="s">
        <v>13</v>
      </c>
      <c r="I481" s="55">
        <v>40801</v>
      </c>
      <c r="J481" s="93">
        <v>50</v>
      </c>
      <c r="K481" s="452">
        <v>6920000</v>
      </c>
      <c r="L481" s="61">
        <f t="shared" si="15"/>
        <v>0</v>
      </c>
      <c r="M481" s="489" t="s">
        <v>184</v>
      </c>
      <c r="N481" s="1405">
        <v>40801</v>
      </c>
      <c r="O481" s="1400" t="s">
        <v>395</v>
      </c>
      <c r="P481" s="94" t="s">
        <v>188</v>
      </c>
      <c r="Q481" s="75" t="s">
        <v>1278</v>
      </c>
      <c r="R481" s="276">
        <v>346000</v>
      </c>
      <c r="U481" s="936"/>
      <c r="V481" s="936"/>
      <c r="W481" s="936"/>
    </row>
    <row r="482" spans="1:23">
      <c r="A482" s="721" t="s">
        <v>1887</v>
      </c>
      <c r="B482" s="1391">
        <v>39864</v>
      </c>
      <c r="C482" s="95" t="s">
        <v>783</v>
      </c>
      <c r="D482" s="96" t="s">
        <v>727</v>
      </c>
      <c r="E482" s="97" t="s">
        <v>724</v>
      </c>
      <c r="F482" s="91" t="s">
        <v>242</v>
      </c>
      <c r="G482" s="82">
        <v>5450000</v>
      </c>
      <c r="H482" s="92" t="s">
        <v>13</v>
      </c>
      <c r="I482" s="55">
        <v>40787</v>
      </c>
      <c r="J482" s="93">
        <v>49</v>
      </c>
      <c r="K482" s="452">
        <v>5450000</v>
      </c>
      <c r="L482" s="61">
        <f t="shared" si="15"/>
        <v>0</v>
      </c>
      <c r="M482" s="489" t="s">
        <v>184</v>
      </c>
      <c r="N482" s="1405">
        <v>40787</v>
      </c>
      <c r="O482" s="1400" t="s">
        <v>395</v>
      </c>
      <c r="P482" s="94" t="s">
        <v>188</v>
      </c>
      <c r="Q482" s="75" t="s">
        <v>1278</v>
      </c>
      <c r="R482" s="276">
        <v>273000</v>
      </c>
      <c r="U482" s="936"/>
      <c r="V482" s="936"/>
      <c r="W482" s="936"/>
    </row>
    <row r="483" spans="1:23" s="358" customFormat="1" ht="33">
      <c r="A483" s="721" t="s">
        <v>1528</v>
      </c>
      <c r="B483" s="356">
        <v>39864</v>
      </c>
      <c r="C483" s="95" t="s">
        <v>784</v>
      </c>
      <c r="D483" s="96" t="s">
        <v>785</v>
      </c>
      <c r="E483" s="488" t="s">
        <v>740</v>
      </c>
      <c r="F483" s="431" t="s">
        <v>242</v>
      </c>
      <c r="G483" s="333">
        <v>1998000</v>
      </c>
      <c r="H483" s="334" t="s">
        <v>13</v>
      </c>
      <c r="I483" s="432">
        <v>40450</v>
      </c>
      <c r="J483" s="362">
        <v>4</v>
      </c>
      <c r="K483" s="451">
        <v>1998000</v>
      </c>
      <c r="L483" s="997">
        <f t="shared" si="15"/>
        <v>0</v>
      </c>
      <c r="M483" s="489" t="s">
        <v>184</v>
      </c>
      <c r="N483" s="376">
        <v>40450</v>
      </c>
      <c r="O483" s="1400" t="s">
        <v>395</v>
      </c>
      <c r="P483" s="363" t="s">
        <v>1580</v>
      </c>
      <c r="Q483" s="248" t="s">
        <v>1278</v>
      </c>
      <c r="R483" s="276">
        <v>100000</v>
      </c>
      <c r="U483" s="936"/>
      <c r="V483" s="936"/>
      <c r="W483" s="936"/>
    </row>
    <row r="484" spans="1:23">
      <c r="A484" s="721">
        <v>2</v>
      </c>
      <c r="B484" s="1391">
        <v>39864</v>
      </c>
      <c r="C484" s="95" t="s">
        <v>814</v>
      </c>
      <c r="D484" s="96" t="s">
        <v>786</v>
      </c>
      <c r="E484" s="97" t="s">
        <v>787</v>
      </c>
      <c r="F484" s="91" t="s">
        <v>242</v>
      </c>
      <c r="G484" s="82">
        <v>17280000</v>
      </c>
      <c r="H484" s="92" t="s">
        <v>13</v>
      </c>
      <c r="I484" s="55"/>
      <c r="J484" s="93"/>
      <c r="K484" s="452"/>
      <c r="L484" s="61" t="str">
        <f t="shared" si="15"/>
        <v/>
      </c>
      <c r="M484" s="72"/>
      <c r="N484" s="1405"/>
      <c r="O484" s="1400"/>
      <c r="P484" s="94"/>
      <c r="Q484" s="75"/>
      <c r="R484" s="276"/>
      <c r="U484" s="936"/>
      <c r="V484" s="936"/>
      <c r="W484" s="936"/>
    </row>
    <row r="485" spans="1:23">
      <c r="A485" s="721">
        <v>2</v>
      </c>
      <c r="B485" s="1391">
        <v>39864</v>
      </c>
      <c r="C485" s="95" t="s">
        <v>815</v>
      </c>
      <c r="D485" s="96" t="s">
        <v>788</v>
      </c>
      <c r="E485" s="97" t="s">
        <v>729</v>
      </c>
      <c r="F485" s="91" t="s">
        <v>242</v>
      </c>
      <c r="G485" s="82">
        <v>16800000</v>
      </c>
      <c r="H485" s="92" t="s">
        <v>13</v>
      </c>
      <c r="I485" s="55"/>
      <c r="J485" s="93"/>
      <c r="K485" s="452"/>
      <c r="L485" s="61" t="str">
        <f t="shared" si="15"/>
        <v/>
      </c>
      <c r="M485" s="72"/>
      <c r="N485" s="1405"/>
      <c r="O485" s="1400"/>
      <c r="P485" s="94"/>
      <c r="Q485" s="75"/>
      <c r="R485" s="276"/>
      <c r="U485" s="936"/>
      <c r="V485" s="936"/>
      <c r="W485" s="936"/>
    </row>
    <row r="486" spans="1:23">
      <c r="A486" s="721">
        <v>2</v>
      </c>
      <c r="B486" s="1391">
        <v>39864</v>
      </c>
      <c r="C486" s="95" t="s">
        <v>789</v>
      </c>
      <c r="D486" s="96" t="s">
        <v>790</v>
      </c>
      <c r="E486" s="97" t="s">
        <v>724</v>
      </c>
      <c r="F486" s="91" t="s">
        <v>242</v>
      </c>
      <c r="G486" s="82">
        <v>8700000</v>
      </c>
      <c r="H486" s="92" t="s">
        <v>13</v>
      </c>
      <c r="I486" s="55"/>
      <c r="J486" s="93"/>
      <c r="K486" s="452"/>
      <c r="L486" s="61" t="str">
        <f t="shared" si="15"/>
        <v/>
      </c>
      <c r="M486" s="72"/>
      <c r="N486" s="1405"/>
      <c r="O486" s="1400"/>
      <c r="P486" s="94"/>
      <c r="Q486" s="75"/>
      <c r="R486" s="276"/>
      <c r="U486" s="936"/>
      <c r="V486" s="936"/>
      <c r="W486" s="936"/>
    </row>
    <row r="487" spans="1:23">
      <c r="A487" s="721">
        <v>2</v>
      </c>
      <c r="B487" s="1391">
        <v>39864</v>
      </c>
      <c r="C487" s="95" t="s">
        <v>791</v>
      </c>
      <c r="D487" s="96" t="s">
        <v>792</v>
      </c>
      <c r="E487" s="97" t="s">
        <v>747</v>
      </c>
      <c r="F487" s="91" t="s">
        <v>242</v>
      </c>
      <c r="G487" s="82">
        <v>3100000</v>
      </c>
      <c r="H487" s="92" t="s">
        <v>13</v>
      </c>
      <c r="I487" s="55"/>
      <c r="J487" s="93"/>
      <c r="K487" s="452"/>
      <c r="L487" s="61" t="str">
        <f t="shared" si="15"/>
        <v/>
      </c>
      <c r="M487" s="72"/>
      <c r="N487" s="1405"/>
      <c r="O487" s="1400"/>
      <c r="P487" s="94"/>
      <c r="Q487" s="75"/>
      <c r="R487" s="276"/>
      <c r="U487" s="936"/>
      <c r="V487" s="936"/>
      <c r="W487" s="936"/>
    </row>
    <row r="488" spans="1:23">
      <c r="A488" s="721" t="s">
        <v>2289</v>
      </c>
      <c r="B488" s="1391">
        <v>39864</v>
      </c>
      <c r="C488" s="95" t="s">
        <v>793</v>
      </c>
      <c r="D488" s="96" t="s">
        <v>794</v>
      </c>
      <c r="E488" s="97" t="s">
        <v>763</v>
      </c>
      <c r="F488" s="91" t="s">
        <v>242</v>
      </c>
      <c r="G488" s="82">
        <v>4579000</v>
      </c>
      <c r="H488" s="92" t="s">
        <v>13</v>
      </c>
      <c r="I488" s="55">
        <v>41313</v>
      </c>
      <c r="J488" s="93">
        <v>203</v>
      </c>
      <c r="K488" s="452">
        <v>4002371.11</v>
      </c>
      <c r="L488" s="61">
        <v>0</v>
      </c>
      <c r="M488" s="489" t="s">
        <v>184</v>
      </c>
      <c r="N488" s="1405">
        <v>41313</v>
      </c>
      <c r="O488" s="1400" t="s">
        <v>395</v>
      </c>
      <c r="P488" s="94" t="s">
        <v>188</v>
      </c>
      <c r="Q488" s="75" t="s">
        <v>1973</v>
      </c>
      <c r="R488" s="276">
        <v>224717.22</v>
      </c>
      <c r="U488" s="936"/>
      <c r="V488" s="936"/>
      <c r="W488" s="936"/>
    </row>
    <row r="489" spans="1:23">
      <c r="A489" s="721">
        <v>2</v>
      </c>
      <c r="B489" s="1391">
        <v>39864</v>
      </c>
      <c r="C489" s="95" t="s">
        <v>795</v>
      </c>
      <c r="D489" s="96" t="s">
        <v>796</v>
      </c>
      <c r="E489" s="97" t="s">
        <v>738</v>
      </c>
      <c r="F489" s="91" t="s">
        <v>242</v>
      </c>
      <c r="G489" s="82">
        <v>10000000</v>
      </c>
      <c r="H489" s="92" t="s">
        <v>13</v>
      </c>
      <c r="I489" s="55"/>
      <c r="J489" s="93"/>
      <c r="K489" s="452"/>
      <c r="L489" s="61" t="str">
        <f t="shared" si="15"/>
        <v/>
      </c>
      <c r="M489" s="72"/>
      <c r="N489" s="1405"/>
      <c r="O489" s="1400"/>
      <c r="P489" s="94"/>
      <c r="Q489" s="75"/>
      <c r="R489" s="276"/>
      <c r="U489" s="936"/>
      <c r="V489" s="936"/>
      <c r="W489" s="936"/>
    </row>
    <row r="490" spans="1:23">
      <c r="A490" s="721">
        <v>2</v>
      </c>
      <c r="B490" s="1391">
        <v>39864</v>
      </c>
      <c r="C490" s="95" t="s">
        <v>816</v>
      </c>
      <c r="D490" s="96" t="s">
        <v>797</v>
      </c>
      <c r="E490" s="97" t="s">
        <v>798</v>
      </c>
      <c r="F490" s="91" t="s">
        <v>242</v>
      </c>
      <c r="G490" s="82">
        <v>2060000</v>
      </c>
      <c r="H490" s="92" t="s">
        <v>13</v>
      </c>
      <c r="I490" s="55"/>
      <c r="J490" s="93"/>
      <c r="K490" s="452"/>
      <c r="L490" s="61" t="str">
        <f t="shared" si="15"/>
        <v/>
      </c>
      <c r="M490" s="72"/>
      <c r="N490" s="1405"/>
      <c r="O490" s="1400"/>
      <c r="P490" s="94"/>
      <c r="Q490" s="75"/>
      <c r="R490" s="276"/>
      <c r="U490" s="936"/>
      <c r="V490" s="936"/>
      <c r="W490" s="936"/>
    </row>
    <row r="491" spans="1:23">
      <c r="A491" s="721">
        <v>2</v>
      </c>
      <c r="B491" s="1391">
        <v>39864</v>
      </c>
      <c r="C491" s="95" t="s">
        <v>799</v>
      </c>
      <c r="D491" s="96" t="s">
        <v>800</v>
      </c>
      <c r="E491" s="97" t="s">
        <v>801</v>
      </c>
      <c r="F491" s="91" t="s">
        <v>242</v>
      </c>
      <c r="G491" s="82">
        <v>3250000</v>
      </c>
      <c r="H491" s="92" t="s">
        <v>13</v>
      </c>
      <c r="I491" s="55"/>
      <c r="J491" s="93"/>
      <c r="K491" s="452"/>
      <c r="L491" s="61" t="str">
        <f t="shared" si="15"/>
        <v/>
      </c>
      <c r="M491" s="72"/>
      <c r="N491" s="1405"/>
      <c r="O491" s="1400"/>
      <c r="P491" s="94"/>
      <c r="Q491" s="75"/>
      <c r="R491" s="276"/>
      <c r="U491" s="936"/>
      <c r="V491" s="936"/>
      <c r="W491" s="936"/>
    </row>
    <row r="492" spans="1:23">
      <c r="A492" s="721" t="s">
        <v>1887</v>
      </c>
      <c r="B492" s="1391">
        <v>39864</v>
      </c>
      <c r="C492" s="95" t="s">
        <v>818</v>
      </c>
      <c r="D492" s="96" t="s">
        <v>673</v>
      </c>
      <c r="E492" s="97" t="s">
        <v>742</v>
      </c>
      <c r="F492" s="91" t="s">
        <v>242</v>
      </c>
      <c r="G492" s="82">
        <v>12500000</v>
      </c>
      <c r="H492" s="92" t="s">
        <v>13</v>
      </c>
      <c r="I492" s="55">
        <v>40808</v>
      </c>
      <c r="J492" s="93">
        <v>49</v>
      </c>
      <c r="K492" s="452">
        <v>12500000</v>
      </c>
      <c r="L492" s="61">
        <f t="shared" si="15"/>
        <v>0</v>
      </c>
      <c r="M492" s="489" t="s">
        <v>184</v>
      </c>
      <c r="N492" s="1405">
        <v>40808</v>
      </c>
      <c r="O492" s="1400" t="s">
        <v>395</v>
      </c>
      <c r="P492" s="94" t="s">
        <v>188</v>
      </c>
      <c r="Q492" s="75" t="s">
        <v>1278</v>
      </c>
      <c r="R492" s="276">
        <v>625000</v>
      </c>
      <c r="U492" s="936"/>
      <c r="V492" s="936"/>
      <c r="W492" s="936"/>
    </row>
    <row r="493" spans="1:23">
      <c r="A493" s="721" t="s">
        <v>2210</v>
      </c>
      <c r="B493" s="1391">
        <v>39864</v>
      </c>
      <c r="C493" s="95" t="s">
        <v>819</v>
      </c>
      <c r="D493" s="96" t="s">
        <v>802</v>
      </c>
      <c r="E493" s="97" t="s">
        <v>787</v>
      </c>
      <c r="F493" s="91" t="s">
        <v>242</v>
      </c>
      <c r="G493" s="82">
        <v>2644000</v>
      </c>
      <c r="H493" s="92" t="s">
        <v>13</v>
      </c>
      <c r="I493" s="55">
        <v>41242</v>
      </c>
      <c r="J493" s="93">
        <v>164</v>
      </c>
      <c r="K493" s="452">
        <v>2453093.73</v>
      </c>
      <c r="L493" s="61">
        <v>0</v>
      </c>
      <c r="M493" s="72" t="s">
        <v>184</v>
      </c>
      <c r="N493" s="1405">
        <v>41242</v>
      </c>
      <c r="O493" s="1400" t="s">
        <v>395</v>
      </c>
      <c r="P493" s="94" t="s">
        <v>188</v>
      </c>
      <c r="Q493" s="75" t="s">
        <v>1973</v>
      </c>
      <c r="R493" s="276">
        <v>115861.33</v>
      </c>
      <c r="U493" s="936"/>
      <c r="V493" s="936"/>
      <c r="W493" s="936"/>
    </row>
    <row r="494" spans="1:23" s="358" customFormat="1" ht="33">
      <c r="A494" s="721" t="s">
        <v>1528</v>
      </c>
      <c r="B494" s="356">
        <v>39864</v>
      </c>
      <c r="C494" s="95" t="s">
        <v>803</v>
      </c>
      <c r="D494" s="96" t="s">
        <v>804</v>
      </c>
      <c r="E494" s="488" t="s">
        <v>740</v>
      </c>
      <c r="F494" s="431" t="s">
        <v>242</v>
      </c>
      <c r="G494" s="333">
        <v>48000000</v>
      </c>
      <c r="H494" s="334" t="s">
        <v>13</v>
      </c>
      <c r="I494" s="432">
        <v>40450</v>
      </c>
      <c r="J494" s="362">
        <v>4</v>
      </c>
      <c r="K494" s="451">
        <v>48000000</v>
      </c>
      <c r="L494" s="61">
        <f t="shared" si="15"/>
        <v>0</v>
      </c>
      <c r="M494" s="489" t="s">
        <v>184</v>
      </c>
      <c r="N494" s="376">
        <v>40450</v>
      </c>
      <c r="O494" s="1400" t="s">
        <v>395</v>
      </c>
      <c r="P494" s="363" t="s">
        <v>1580</v>
      </c>
      <c r="Q494" s="248" t="s">
        <v>1278</v>
      </c>
      <c r="R494" s="276">
        <v>2400000</v>
      </c>
      <c r="U494" s="936"/>
      <c r="V494" s="936"/>
      <c r="W494" s="936"/>
    </row>
    <row r="495" spans="1:23">
      <c r="A495" s="721" t="s">
        <v>2244</v>
      </c>
      <c r="B495" s="1391">
        <v>39864</v>
      </c>
      <c r="C495" s="95" t="s">
        <v>817</v>
      </c>
      <c r="D495" s="96" t="s">
        <v>805</v>
      </c>
      <c r="E495" s="97" t="s">
        <v>806</v>
      </c>
      <c r="F495" s="91" t="s">
        <v>242</v>
      </c>
      <c r="G495" s="82">
        <v>22000000</v>
      </c>
      <c r="H495" s="92" t="s">
        <v>13</v>
      </c>
      <c r="I495" s="55">
        <v>41254</v>
      </c>
      <c r="J495" s="93"/>
      <c r="K495" s="452">
        <v>20172636</v>
      </c>
      <c r="L495" s="61">
        <v>0</v>
      </c>
      <c r="M495" s="72" t="s">
        <v>184</v>
      </c>
      <c r="N495" s="1405">
        <v>41254</v>
      </c>
      <c r="O495" s="1400" t="s">
        <v>395</v>
      </c>
      <c r="P495" s="94" t="s">
        <v>188</v>
      </c>
      <c r="Q495" s="75" t="s">
        <v>1973</v>
      </c>
      <c r="R495" s="276">
        <v>1058725.8</v>
      </c>
      <c r="U495" s="936"/>
      <c r="V495" s="936"/>
      <c r="W495" s="936"/>
    </row>
    <row r="496" spans="1:23">
      <c r="A496" s="1418" t="s">
        <v>2154</v>
      </c>
      <c r="B496" s="1424">
        <v>39864</v>
      </c>
      <c r="C496" s="1441" t="s">
        <v>807</v>
      </c>
      <c r="D496" s="1463" t="s">
        <v>808</v>
      </c>
      <c r="E496" s="1473" t="s">
        <v>722</v>
      </c>
      <c r="F496" s="1438" t="s">
        <v>242</v>
      </c>
      <c r="G496" s="1449">
        <v>7350000</v>
      </c>
      <c r="H496" s="1488" t="s">
        <v>13</v>
      </c>
      <c r="I496" s="55">
        <v>40926</v>
      </c>
      <c r="J496" s="93">
        <v>4</v>
      </c>
      <c r="K496" s="452">
        <v>3675000</v>
      </c>
      <c r="L496" s="61">
        <f t="shared" si="15"/>
        <v>3675000</v>
      </c>
      <c r="M496" s="489" t="s">
        <v>184</v>
      </c>
      <c r="N496" s="1515">
        <v>41206</v>
      </c>
      <c r="O496" s="1477" t="s">
        <v>395</v>
      </c>
      <c r="P496" s="1481" t="s">
        <v>1917</v>
      </c>
      <c r="Q496" s="1452" t="s">
        <v>1278</v>
      </c>
      <c r="R496" s="1501">
        <v>368000</v>
      </c>
      <c r="U496" s="936"/>
      <c r="V496" s="936"/>
      <c r="W496" s="936"/>
    </row>
    <row r="497" spans="1:23">
      <c r="A497" s="1419"/>
      <c r="B497" s="1425"/>
      <c r="C497" s="1442"/>
      <c r="D497" s="1464"/>
      <c r="E497" s="1474"/>
      <c r="F497" s="1440"/>
      <c r="G497" s="1451"/>
      <c r="H497" s="1489"/>
      <c r="I497" s="55">
        <v>41206</v>
      </c>
      <c r="J497" s="93">
        <v>4</v>
      </c>
      <c r="K497" s="452">
        <v>3675000</v>
      </c>
      <c r="L497" s="61">
        <v>0</v>
      </c>
      <c r="M497" s="489" t="s">
        <v>184</v>
      </c>
      <c r="N497" s="1517"/>
      <c r="O497" s="1478"/>
      <c r="P497" s="1482"/>
      <c r="Q497" s="1453"/>
      <c r="R497" s="1502"/>
      <c r="U497" s="936"/>
      <c r="V497" s="936"/>
      <c r="W497" s="936"/>
    </row>
    <row r="498" spans="1:23">
      <c r="A498" s="721">
        <v>2</v>
      </c>
      <c r="B498" s="1391">
        <v>39864</v>
      </c>
      <c r="C498" s="95" t="s">
        <v>809</v>
      </c>
      <c r="D498" s="96" t="s">
        <v>388</v>
      </c>
      <c r="E498" s="97" t="s">
        <v>724</v>
      </c>
      <c r="F498" s="91" t="s">
        <v>242</v>
      </c>
      <c r="G498" s="82">
        <v>4000000</v>
      </c>
      <c r="H498" s="92" t="s">
        <v>13</v>
      </c>
      <c r="I498" s="55"/>
      <c r="J498" s="93"/>
      <c r="K498" s="452"/>
      <c r="L498" s="61" t="str">
        <f t="shared" si="15"/>
        <v/>
      </c>
      <c r="M498" s="72"/>
      <c r="N498" s="1405"/>
      <c r="O498" s="1400"/>
      <c r="P498" s="94"/>
      <c r="Q498" s="75"/>
      <c r="R498" s="276"/>
      <c r="U498" s="936"/>
      <c r="V498" s="936"/>
      <c r="W498" s="936"/>
    </row>
    <row r="499" spans="1:23">
      <c r="A499" s="721" t="s">
        <v>1887</v>
      </c>
      <c r="B499" s="1391">
        <v>39864</v>
      </c>
      <c r="C499" s="95" t="s">
        <v>820</v>
      </c>
      <c r="D499" s="96" t="s">
        <v>810</v>
      </c>
      <c r="E499" s="97" t="s">
        <v>811</v>
      </c>
      <c r="F499" s="91" t="s">
        <v>242</v>
      </c>
      <c r="G499" s="82">
        <v>9495000</v>
      </c>
      <c r="H499" s="92" t="s">
        <v>13</v>
      </c>
      <c r="I499" s="55">
        <v>40808</v>
      </c>
      <c r="J499" s="93">
        <v>49</v>
      </c>
      <c r="K499" s="452">
        <v>9495000</v>
      </c>
      <c r="L499" s="61">
        <f t="shared" si="15"/>
        <v>0</v>
      </c>
      <c r="M499" s="489" t="s">
        <v>184</v>
      </c>
      <c r="N499" s="1405">
        <v>40808</v>
      </c>
      <c r="O499" s="1400" t="s">
        <v>395</v>
      </c>
      <c r="P499" s="94" t="s">
        <v>188</v>
      </c>
      <c r="Q499" s="75" t="s">
        <v>1278</v>
      </c>
      <c r="R499" s="276">
        <v>475000</v>
      </c>
      <c r="U499" s="936"/>
      <c r="V499" s="936"/>
      <c r="W499" s="936"/>
    </row>
    <row r="500" spans="1:23">
      <c r="A500" s="721">
        <v>2</v>
      </c>
      <c r="B500" s="1391">
        <v>39864</v>
      </c>
      <c r="C500" s="95" t="s">
        <v>812</v>
      </c>
      <c r="D500" s="96" t="s">
        <v>813</v>
      </c>
      <c r="E500" s="97" t="s">
        <v>787</v>
      </c>
      <c r="F500" s="98" t="s">
        <v>242</v>
      </c>
      <c r="G500" s="82">
        <v>7000000</v>
      </c>
      <c r="H500" s="92" t="s">
        <v>13</v>
      </c>
      <c r="I500" s="55">
        <v>40646</v>
      </c>
      <c r="J500" s="93">
        <v>4</v>
      </c>
      <c r="K500" s="452">
        <v>7000000</v>
      </c>
      <c r="L500" s="61">
        <f t="shared" si="15"/>
        <v>0</v>
      </c>
      <c r="M500" s="489" t="s">
        <v>184</v>
      </c>
      <c r="N500" s="1405">
        <v>40646</v>
      </c>
      <c r="O500" s="1400" t="s">
        <v>395</v>
      </c>
      <c r="P500" s="94" t="s">
        <v>188</v>
      </c>
      <c r="Q500" s="75" t="s">
        <v>1278</v>
      </c>
      <c r="R500" s="276">
        <v>350000</v>
      </c>
      <c r="U500" s="936"/>
      <c r="V500" s="936"/>
      <c r="W500" s="936"/>
    </row>
    <row r="501" spans="1:23">
      <c r="A501" s="721"/>
      <c r="B501" s="1391">
        <v>39871</v>
      </c>
      <c r="C501" s="95" t="s">
        <v>822</v>
      </c>
      <c r="D501" s="96" t="s">
        <v>826</v>
      </c>
      <c r="E501" s="97" t="s">
        <v>776</v>
      </c>
      <c r="F501" s="98" t="s">
        <v>287</v>
      </c>
      <c r="G501" s="82">
        <v>56044000</v>
      </c>
      <c r="H501" s="92" t="s">
        <v>13</v>
      </c>
      <c r="I501" s="55">
        <v>40338</v>
      </c>
      <c r="J501" s="93">
        <v>5</v>
      </c>
      <c r="K501" s="452">
        <v>56044000</v>
      </c>
      <c r="L501" s="61">
        <f t="shared" si="15"/>
        <v>0</v>
      </c>
      <c r="M501" s="72" t="s">
        <v>1018</v>
      </c>
      <c r="N501" s="1405">
        <v>40865</v>
      </c>
      <c r="O501" s="1400" t="s">
        <v>1018</v>
      </c>
      <c r="P501" s="94"/>
      <c r="Q501" s="75" t="s">
        <v>1973</v>
      </c>
      <c r="R501" s="276">
        <v>877557</v>
      </c>
      <c r="U501" s="936"/>
      <c r="V501" s="936"/>
      <c r="W501" s="936"/>
    </row>
    <row r="502" spans="1:23" s="358" customFormat="1" ht="28.5">
      <c r="A502" s="721" t="s">
        <v>1524</v>
      </c>
      <c r="B502" s="356">
        <v>39871</v>
      </c>
      <c r="C502" s="95" t="s">
        <v>823</v>
      </c>
      <c r="D502" s="96" t="s">
        <v>827</v>
      </c>
      <c r="E502" s="488" t="s">
        <v>740</v>
      </c>
      <c r="F502" s="357" t="s">
        <v>287</v>
      </c>
      <c r="G502" s="333">
        <v>30000000</v>
      </c>
      <c r="H502" s="334" t="s">
        <v>13</v>
      </c>
      <c r="I502" s="432">
        <v>40450</v>
      </c>
      <c r="J502" s="362">
        <v>4</v>
      </c>
      <c r="K502" s="451">
        <v>30000000</v>
      </c>
      <c r="L502" s="61">
        <f t="shared" si="15"/>
        <v>0</v>
      </c>
      <c r="M502" s="72" t="s">
        <v>1018</v>
      </c>
      <c r="N502" s="376"/>
      <c r="O502" s="1400"/>
      <c r="P502" s="363"/>
      <c r="Q502" s="248"/>
      <c r="R502" s="276"/>
      <c r="U502" s="936"/>
      <c r="V502" s="936"/>
      <c r="W502" s="936"/>
    </row>
    <row r="503" spans="1:23" ht="28.5">
      <c r="A503" s="721" t="s">
        <v>2070</v>
      </c>
      <c r="B503" s="1391">
        <v>39871</v>
      </c>
      <c r="C503" s="95" t="s">
        <v>824</v>
      </c>
      <c r="D503" s="96" t="s">
        <v>744</v>
      </c>
      <c r="E503" s="97" t="s">
        <v>745</v>
      </c>
      <c r="F503" s="98" t="s">
        <v>287</v>
      </c>
      <c r="G503" s="82">
        <v>17299000</v>
      </c>
      <c r="H503" s="92" t="s">
        <v>13</v>
      </c>
      <c r="I503" s="55">
        <v>41087</v>
      </c>
      <c r="J503" s="93">
        <v>98</v>
      </c>
      <c r="K503" s="452">
        <v>15403721.560000001</v>
      </c>
      <c r="L503" s="61">
        <v>0</v>
      </c>
      <c r="M503" s="72" t="s">
        <v>1018</v>
      </c>
      <c r="N503" s="1405">
        <v>41115</v>
      </c>
      <c r="O503" s="1400" t="s">
        <v>1018</v>
      </c>
      <c r="P503" s="94"/>
      <c r="Q503" s="75" t="s">
        <v>1278</v>
      </c>
      <c r="R503" s="276">
        <v>1100000</v>
      </c>
      <c r="U503" s="936"/>
      <c r="V503" s="936"/>
      <c r="W503" s="936"/>
    </row>
    <row r="504" spans="1:23">
      <c r="A504" s="721" t="s">
        <v>1911</v>
      </c>
      <c r="B504" s="1391">
        <v>39871</v>
      </c>
      <c r="C504" s="95" t="s">
        <v>825</v>
      </c>
      <c r="D504" s="96" t="s">
        <v>828</v>
      </c>
      <c r="E504" s="97" t="s">
        <v>776</v>
      </c>
      <c r="F504" s="98" t="s">
        <v>287</v>
      </c>
      <c r="G504" s="82">
        <v>83586000</v>
      </c>
      <c r="H504" s="92" t="s">
        <v>13</v>
      </c>
      <c r="I504" s="55"/>
      <c r="J504" s="93"/>
      <c r="K504" s="452"/>
      <c r="L504" s="61" t="str">
        <f t="shared" si="15"/>
        <v/>
      </c>
      <c r="M504" s="72"/>
      <c r="N504" s="1405"/>
      <c r="O504" s="1400"/>
      <c r="P504" s="94"/>
      <c r="Q504" s="75"/>
      <c r="R504" s="276"/>
      <c r="U504" s="936"/>
      <c r="V504" s="936"/>
      <c r="W504" s="936"/>
    </row>
    <row r="505" spans="1:23">
      <c r="A505" s="721">
        <v>2</v>
      </c>
      <c r="B505" s="1391">
        <v>39871</v>
      </c>
      <c r="C505" s="95" t="s">
        <v>876</v>
      </c>
      <c r="D505" s="96" t="s">
        <v>442</v>
      </c>
      <c r="E505" s="97" t="s">
        <v>761</v>
      </c>
      <c r="F505" s="98" t="s">
        <v>242</v>
      </c>
      <c r="G505" s="82">
        <v>17806000</v>
      </c>
      <c r="H505" s="92" t="s">
        <v>13</v>
      </c>
      <c r="I505" s="55"/>
      <c r="J505" s="93"/>
      <c r="K505" s="452"/>
      <c r="L505" s="61" t="str">
        <f t="shared" si="15"/>
        <v/>
      </c>
      <c r="M505" s="72"/>
      <c r="N505" s="1405"/>
      <c r="O505" s="1400"/>
      <c r="P505" s="94"/>
      <c r="Q505" s="75"/>
      <c r="R505" s="276"/>
      <c r="U505" s="936"/>
      <c r="V505" s="936"/>
      <c r="W505" s="936"/>
    </row>
    <row r="506" spans="1:23">
      <c r="A506" s="721" t="s">
        <v>1887</v>
      </c>
      <c r="B506" s="1391">
        <v>39871</v>
      </c>
      <c r="C506" s="95" t="s">
        <v>829</v>
      </c>
      <c r="D506" s="96" t="s">
        <v>842</v>
      </c>
      <c r="E506" s="97" t="s">
        <v>843</v>
      </c>
      <c r="F506" s="98" t="s">
        <v>242</v>
      </c>
      <c r="G506" s="82">
        <v>4797000</v>
      </c>
      <c r="H506" s="92" t="s">
        <v>13</v>
      </c>
      <c r="I506" s="55">
        <v>40759</v>
      </c>
      <c r="J506" s="93">
        <v>49</v>
      </c>
      <c r="K506" s="452">
        <v>4797000</v>
      </c>
      <c r="L506" s="61">
        <f t="shared" si="15"/>
        <v>0</v>
      </c>
      <c r="M506" s="489" t="s">
        <v>184</v>
      </c>
      <c r="N506" s="1405">
        <v>40759</v>
      </c>
      <c r="O506" s="1400" t="s">
        <v>395</v>
      </c>
      <c r="P506" s="94" t="s">
        <v>188</v>
      </c>
      <c r="Q506" s="75" t="s">
        <v>1278</v>
      </c>
      <c r="R506" s="276">
        <v>240000</v>
      </c>
      <c r="U506" s="936"/>
      <c r="V506" s="936"/>
      <c r="W506" s="936"/>
    </row>
    <row r="507" spans="1:23">
      <c r="A507" s="721" t="s">
        <v>1887</v>
      </c>
      <c r="B507" s="1391">
        <v>39871</v>
      </c>
      <c r="C507" s="95" t="s">
        <v>830</v>
      </c>
      <c r="D507" s="96" t="s">
        <v>844</v>
      </c>
      <c r="E507" s="97" t="s">
        <v>724</v>
      </c>
      <c r="F507" s="98" t="s">
        <v>242</v>
      </c>
      <c r="G507" s="82">
        <v>4000000</v>
      </c>
      <c r="H507" s="92" t="s">
        <v>13</v>
      </c>
      <c r="I507" s="55">
        <v>40801</v>
      </c>
      <c r="J507" s="93">
        <v>49</v>
      </c>
      <c r="K507" s="452">
        <v>4000000</v>
      </c>
      <c r="L507" s="61">
        <f t="shared" si="15"/>
        <v>0</v>
      </c>
      <c r="M507" s="489" t="s">
        <v>184</v>
      </c>
      <c r="N507" s="1405">
        <v>40801</v>
      </c>
      <c r="O507" s="1400" t="s">
        <v>395</v>
      </c>
      <c r="P507" s="94" t="s">
        <v>188</v>
      </c>
      <c r="Q507" s="75" t="s">
        <v>1278</v>
      </c>
      <c r="R507" s="276">
        <v>200000</v>
      </c>
      <c r="U507" s="936"/>
      <c r="V507" s="936"/>
      <c r="W507" s="936"/>
    </row>
    <row r="508" spans="1:23">
      <c r="A508" s="721" t="s">
        <v>1887</v>
      </c>
      <c r="B508" s="1391">
        <v>39871</v>
      </c>
      <c r="C508" s="95" t="s">
        <v>831</v>
      </c>
      <c r="D508" s="96" t="s">
        <v>845</v>
      </c>
      <c r="E508" s="97" t="s">
        <v>749</v>
      </c>
      <c r="F508" s="98" t="s">
        <v>242</v>
      </c>
      <c r="G508" s="82">
        <v>2260000</v>
      </c>
      <c r="H508" s="92" t="s">
        <v>13</v>
      </c>
      <c r="I508" s="55">
        <v>40808</v>
      </c>
      <c r="J508" s="93">
        <v>49</v>
      </c>
      <c r="K508" s="452">
        <v>2260000</v>
      </c>
      <c r="L508" s="61">
        <f t="shared" si="15"/>
        <v>0</v>
      </c>
      <c r="M508" s="489" t="s">
        <v>184</v>
      </c>
      <c r="N508" s="1405">
        <v>40808</v>
      </c>
      <c r="O508" s="1400" t="s">
        <v>395</v>
      </c>
      <c r="P508" s="94" t="s">
        <v>188</v>
      </c>
      <c r="Q508" s="75" t="s">
        <v>1278</v>
      </c>
      <c r="R508" s="276">
        <v>113000</v>
      </c>
      <c r="U508" s="936"/>
      <c r="V508" s="936"/>
      <c r="W508" s="936"/>
    </row>
    <row r="509" spans="1:23">
      <c r="A509" s="721" t="s">
        <v>2322</v>
      </c>
      <c r="B509" s="1391">
        <v>39871</v>
      </c>
      <c r="C509" s="95" t="s">
        <v>832</v>
      </c>
      <c r="D509" s="96" t="s">
        <v>846</v>
      </c>
      <c r="E509" s="97" t="s">
        <v>847</v>
      </c>
      <c r="F509" s="98" t="s">
        <v>242</v>
      </c>
      <c r="G509" s="82">
        <v>24664000</v>
      </c>
      <c r="H509" s="92" t="s">
        <v>13</v>
      </c>
      <c r="I509" s="55">
        <v>41325</v>
      </c>
      <c r="J509" s="93">
        <v>212</v>
      </c>
      <c r="K509" s="452">
        <v>18318147.649999999</v>
      </c>
      <c r="L509" s="61">
        <v>0</v>
      </c>
      <c r="M509" s="489" t="s">
        <v>184</v>
      </c>
      <c r="N509" s="1405">
        <v>41325</v>
      </c>
      <c r="O509" s="1400" t="s">
        <v>395</v>
      </c>
      <c r="P509" s="94" t="s">
        <v>188</v>
      </c>
      <c r="Q509" s="75" t="s">
        <v>1973</v>
      </c>
      <c r="R509" s="276">
        <v>845448.25</v>
      </c>
      <c r="U509" s="936"/>
      <c r="V509" s="936"/>
      <c r="W509" s="936"/>
    </row>
    <row r="510" spans="1:23">
      <c r="A510" s="721">
        <v>2</v>
      </c>
      <c r="B510" s="1391">
        <v>39871</v>
      </c>
      <c r="C510" s="95" t="s">
        <v>833</v>
      </c>
      <c r="D510" s="96" t="s">
        <v>848</v>
      </c>
      <c r="E510" s="97" t="s">
        <v>806</v>
      </c>
      <c r="F510" s="98" t="s">
        <v>242</v>
      </c>
      <c r="G510" s="82">
        <v>731000</v>
      </c>
      <c r="H510" s="92" t="s">
        <v>13</v>
      </c>
      <c r="I510" s="55">
        <v>40282</v>
      </c>
      <c r="J510" s="93">
        <v>4</v>
      </c>
      <c r="K510" s="452">
        <v>731000</v>
      </c>
      <c r="L510" s="61">
        <f t="shared" si="15"/>
        <v>0</v>
      </c>
      <c r="M510" s="489" t="s">
        <v>184</v>
      </c>
      <c r="N510" s="1405">
        <v>40282</v>
      </c>
      <c r="O510" s="1400" t="s">
        <v>395</v>
      </c>
      <c r="P510" s="94" t="s">
        <v>188</v>
      </c>
      <c r="Q510" s="75" t="s">
        <v>1278</v>
      </c>
      <c r="R510" s="276">
        <v>37000</v>
      </c>
      <c r="U510" s="936"/>
      <c r="V510" s="936"/>
      <c r="W510" s="936"/>
    </row>
    <row r="511" spans="1:23">
      <c r="A511" s="721" t="s">
        <v>2325</v>
      </c>
      <c r="B511" s="1391">
        <v>39871</v>
      </c>
      <c r="C511" s="95" t="s">
        <v>870</v>
      </c>
      <c r="D511" s="96" t="s">
        <v>849</v>
      </c>
      <c r="E511" s="97" t="s">
        <v>738</v>
      </c>
      <c r="F511" s="98" t="s">
        <v>242</v>
      </c>
      <c r="G511" s="82">
        <v>10900000</v>
      </c>
      <c r="H511" s="92" t="s">
        <v>13</v>
      </c>
      <c r="I511" s="55">
        <v>41325</v>
      </c>
      <c r="J511" s="93">
        <v>213</v>
      </c>
      <c r="K511" s="452">
        <v>8876676.5999999996</v>
      </c>
      <c r="L511" s="61">
        <v>0</v>
      </c>
      <c r="M511" s="489" t="s">
        <v>184</v>
      </c>
      <c r="N511" s="1405">
        <v>41325</v>
      </c>
      <c r="O511" s="1400" t="s">
        <v>395</v>
      </c>
      <c r="P511" s="94" t="s">
        <v>188</v>
      </c>
      <c r="Q511" s="75" t="s">
        <v>1973</v>
      </c>
      <c r="R511" s="276">
        <v>476206.83</v>
      </c>
      <c r="U511" s="936"/>
      <c r="V511" s="936"/>
      <c r="W511" s="936"/>
    </row>
    <row r="512" spans="1:23">
      <c r="A512" s="721" t="s">
        <v>2214</v>
      </c>
      <c r="B512" s="1391">
        <v>39871</v>
      </c>
      <c r="C512" s="95" t="s">
        <v>834</v>
      </c>
      <c r="D512" s="96" t="s">
        <v>850</v>
      </c>
      <c r="E512" s="97" t="s">
        <v>724</v>
      </c>
      <c r="F512" s="98" t="s">
        <v>242</v>
      </c>
      <c r="G512" s="82">
        <v>3976000</v>
      </c>
      <c r="H512" s="92" t="s">
        <v>13</v>
      </c>
      <c r="I512" s="55">
        <v>41243</v>
      </c>
      <c r="J512" s="93">
        <v>167</v>
      </c>
      <c r="K512" s="452">
        <v>3692560</v>
      </c>
      <c r="L512" s="61">
        <v>0</v>
      </c>
      <c r="M512" s="72" t="s">
        <v>184</v>
      </c>
      <c r="N512" s="1405">
        <v>41243</v>
      </c>
      <c r="O512" s="1400" t="s">
        <v>395</v>
      </c>
      <c r="P512" s="94" t="s">
        <v>188</v>
      </c>
      <c r="Q512" s="75" t="s">
        <v>1973</v>
      </c>
      <c r="R512" s="276">
        <v>167035</v>
      </c>
      <c r="U512" s="936"/>
      <c r="V512" s="936"/>
      <c r="W512" s="936"/>
    </row>
    <row r="513" spans="1:23">
      <c r="A513" s="721" t="s">
        <v>1887</v>
      </c>
      <c r="B513" s="1391">
        <v>39871</v>
      </c>
      <c r="C513" s="95" t="s">
        <v>835</v>
      </c>
      <c r="D513" s="96" t="s">
        <v>851</v>
      </c>
      <c r="E513" s="97" t="s">
        <v>852</v>
      </c>
      <c r="F513" s="98" t="s">
        <v>242</v>
      </c>
      <c r="G513" s="82">
        <v>19891000</v>
      </c>
      <c r="H513" s="92" t="s">
        <v>13</v>
      </c>
      <c r="I513" s="55">
        <v>40813</v>
      </c>
      <c r="J513" s="93">
        <v>49</v>
      </c>
      <c r="K513" s="452">
        <v>19891000</v>
      </c>
      <c r="L513" s="61">
        <f t="shared" si="15"/>
        <v>0</v>
      </c>
      <c r="M513" s="489" t="s">
        <v>184</v>
      </c>
      <c r="N513" s="1405">
        <v>40813</v>
      </c>
      <c r="O513" s="1400" t="s">
        <v>395</v>
      </c>
      <c r="P513" s="94" t="s">
        <v>188</v>
      </c>
      <c r="Q513" s="75" t="s">
        <v>1278</v>
      </c>
      <c r="R513" s="276">
        <v>995000</v>
      </c>
      <c r="U513" s="936"/>
      <c r="V513" s="936"/>
      <c r="W513" s="936"/>
    </row>
    <row r="514" spans="1:23">
      <c r="A514" s="721">
        <v>2</v>
      </c>
      <c r="B514" s="1391">
        <v>39871</v>
      </c>
      <c r="C514" s="95" t="s">
        <v>836</v>
      </c>
      <c r="D514" s="96" t="s">
        <v>853</v>
      </c>
      <c r="E514" s="97" t="s">
        <v>763</v>
      </c>
      <c r="F514" s="98" t="s">
        <v>242</v>
      </c>
      <c r="G514" s="82">
        <v>23000000</v>
      </c>
      <c r="H514" s="92" t="s">
        <v>13</v>
      </c>
      <c r="I514" s="55">
        <v>41178</v>
      </c>
      <c r="J514" s="93">
        <v>4</v>
      </c>
      <c r="K514" s="452">
        <v>23000000</v>
      </c>
      <c r="L514" s="61">
        <f t="shared" si="15"/>
        <v>0</v>
      </c>
      <c r="M514" s="72" t="s">
        <v>1018</v>
      </c>
      <c r="N514" s="1405">
        <v>41178</v>
      </c>
      <c r="O514" s="1400" t="s">
        <v>1018</v>
      </c>
      <c r="P514" s="94"/>
      <c r="Q514" s="75" t="s">
        <v>1278</v>
      </c>
      <c r="R514" s="276">
        <v>1150000</v>
      </c>
      <c r="U514" s="936"/>
      <c r="V514" s="936"/>
      <c r="W514" s="936"/>
    </row>
    <row r="515" spans="1:23">
      <c r="A515" s="721">
        <v>2</v>
      </c>
      <c r="B515" s="1391">
        <v>39871</v>
      </c>
      <c r="C515" s="95" t="s">
        <v>871</v>
      </c>
      <c r="D515" s="96" t="s">
        <v>854</v>
      </c>
      <c r="E515" s="97" t="s">
        <v>742</v>
      </c>
      <c r="F515" s="98" t="s">
        <v>242</v>
      </c>
      <c r="G515" s="82">
        <v>651000</v>
      </c>
      <c r="H515" s="92" t="s">
        <v>13</v>
      </c>
      <c r="I515" s="55">
        <v>40373</v>
      </c>
      <c r="J515" s="93">
        <v>4</v>
      </c>
      <c r="K515" s="452">
        <v>651000</v>
      </c>
      <c r="L515" s="61">
        <f>IF($K515&lt;&gt;0,$G515-$K515,"")</f>
        <v>0</v>
      </c>
      <c r="M515" s="489" t="s">
        <v>184</v>
      </c>
      <c r="N515" s="1405">
        <v>40373</v>
      </c>
      <c r="O515" s="1400" t="s">
        <v>395</v>
      </c>
      <c r="P515" s="94" t="s">
        <v>188</v>
      </c>
      <c r="Q515" s="75" t="s">
        <v>1278</v>
      </c>
      <c r="R515" s="276">
        <v>33000</v>
      </c>
      <c r="U515" s="936"/>
      <c r="V515" s="936"/>
      <c r="W515" s="936"/>
    </row>
    <row r="516" spans="1:23">
      <c r="A516" s="721" t="s">
        <v>2156</v>
      </c>
      <c r="B516" s="1391">
        <v>39871</v>
      </c>
      <c r="C516" s="95" t="s">
        <v>872</v>
      </c>
      <c r="D516" s="96" t="s">
        <v>855</v>
      </c>
      <c r="E516" s="97" t="s">
        <v>602</v>
      </c>
      <c r="F516" s="98" t="s">
        <v>242</v>
      </c>
      <c r="G516" s="82">
        <v>7570000</v>
      </c>
      <c r="H516" s="92" t="s">
        <v>13</v>
      </c>
      <c r="I516" s="55">
        <v>41213</v>
      </c>
      <c r="J516" s="93">
        <v>135</v>
      </c>
      <c r="K516" s="452">
        <v>6822136.2300000004</v>
      </c>
      <c r="L516" s="61">
        <v>0</v>
      </c>
      <c r="M516" s="72" t="s">
        <v>184</v>
      </c>
      <c r="N516" s="1405">
        <v>41213</v>
      </c>
      <c r="O516" s="1400" t="s">
        <v>395</v>
      </c>
      <c r="P516" s="316" t="s">
        <v>1917</v>
      </c>
      <c r="Q516" s="75" t="s">
        <v>1278</v>
      </c>
      <c r="R516" s="276">
        <v>362118.92</v>
      </c>
      <c r="U516" s="936"/>
      <c r="V516" s="936"/>
      <c r="W516" s="936"/>
    </row>
    <row r="517" spans="1:23">
      <c r="A517" s="1418">
        <v>2</v>
      </c>
      <c r="B517" s="1424">
        <v>39871</v>
      </c>
      <c r="C517" s="1469" t="s">
        <v>873</v>
      </c>
      <c r="D517" s="1471" t="s">
        <v>856</v>
      </c>
      <c r="E517" s="1473" t="s">
        <v>847</v>
      </c>
      <c r="F517" s="1584" t="s">
        <v>242</v>
      </c>
      <c r="G517" s="1449">
        <v>2400000</v>
      </c>
      <c r="H517" s="1488" t="s">
        <v>13</v>
      </c>
      <c r="I517" s="55">
        <v>41227</v>
      </c>
      <c r="J517" s="93">
        <v>4</v>
      </c>
      <c r="K517" s="452">
        <v>800000</v>
      </c>
      <c r="L517" s="61">
        <f t="shared" ref="L517:L579" si="16">IF($K517&lt;&gt;0,$G517-$K517,"")</f>
        <v>1600000</v>
      </c>
      <c r="M517" s="72" t="s">
        <v>2207</v>
      </c>
      <c r="N517" s="1515"/>
      <c r="O517" s="1477"/>
      <c r="P517" s="1481"/>
      <c r="Q517" s="1452"/>
      <c r="R517" s="1501"/>
      <c r="U517" s="936"/>
      <c r="V517" s="936"/>
      <c r="W517" s="936"/>
    </row>
    <row r="518" spans="1:23">
      <c r="A518" s="1419"/>
      <c r="B518" s="1425"/>
      <c r="C518" s="1470"/>
      <c r="D518" s="1472"/>
      <c r="E518" s="1474"/>
      <c r="F518" s="1585"/>
      <c r="G518" s="1451"/>
      <c r="H518" s="1489"/>
      <c r="I518" s="55">
        <v>41297</v>
      </c>
      <c r="J518" s="93">
        <v>4</v>
      </c>
      <c r="K518" s="452">
        <v>800000</v>
      </c>
      <c r="L518" s="61">
        <f>L517-K518</f>
        <v>800000</v>
      </c>
      <c r="M518" s="72" t="s">
        <v>2207</v>
      </c>
      <c r="N518" s="1517"/>
      <c r="O518" s="1478"/>
      <c r="P518" s="1482"/>
      <c r="Q518" s="1453"/>
      <c r="R518" s="1502"/>
      <c r="U518" s="936"/>
      <c r="V518" s="936"/>
      <c r="W518" s="936"/>
    </row>
    <row r="519" spans="1:23">
      <c r="A519" s="721">
        <v>2</v>
      </c>
      <c r="B519" s="1391">
        <v>39871</v>
      </c>
      <c r="C519" s="95" t="s">
        <v>874</v>
      </c>
      <c r="D519" s="96" t="s">
        <v>857</v>
      </c>
      <c r="E519" s="97" t="s">
        <v>798</v>
      </c>
      <c r="F519" s="98" t="s">
        <v>242</v>
      </c>
      <c r="G519" s="82">
        <v>4960000</v>
      </c>
      <c r="H519" s="92" t="s">
        <v>13</v>
      </c>
      <c r="I519" s="55"/>
      <c r="J519" s="93"/>
      <c r="K519" s="452"/>
      <c r="L519" s="61" t="str">
        <f t="shared" si="16"/>
        <v/>
      </c>
      <c r="M519" s="72"/>
      <c r="N519" s="1405"/>
      <c r="O519" s="1400"/>
      <c r="P519" s="94"/>
      <c r="Q519" s="75"/>
      <c r="R519" s="276"/>
      <c r="U519" s="936"/>
      <c r="V519" s="936"/>
      <c r="W519" s="936"/>
    </row>
    <row r="520" spans="1:23">
      <c r="A520" s="721" t="s">
        <v>1887</v>
      </c>
      <c r="B520" s="1391">
        <v>39871</v>
      </c>
      <c r="C520" s="95" t="s">
        <v>878</v>
      </c>
      <c r="D520" s="96" t="s">
        <v>858</v>
      </c>
      <c r="E520" s="97" t="s">
        <v>859</v>
      </c>
      <c r="F520" s="98" t="s">
        <v>242</v>
      </c>
      <c r="G520" s="82">
        <v>2655000</v>
      </c>
      <c r="H520" s="92" t="s">
        <v>13</v>
      </c>
      <c r="I520" s="55">
        <v>40745</v>
      </c>
      <c r="J520" s="93">
        <v>49</v>
      </c>
      <c r="K520" s="452">
        <v>2655000</v>
      </c>
      <c r="L520" s="61">
        <f t="shared" si="16"/>
        <v>0</v>
      </c>
      <c r="M520" s="489" t="s">
        <v>184</v>
      </c>
      <c r="N520" s="1405">
        <v>40745</v>
      </c>
      <c r="O520" s="1400" t="s">
        <v>395</v>
      </c>
      <c r="P520" s="94" t="s">
        <v>188</v>
      </c>
      <c r="Q520" s="75" t="s">
        <v>1278</v>
      </c>
      <c r="R520" s="276">
        <v>133000</v>
      </c>
      <c r="U520" s="936"/>
      <c r="V520" s="936"/>
      <c r="W520" s="936"/>
    </row>
    <row r="521" spans="1:23">
      <c r="A521" s="721">
        <v>2</v>
      </c>
      <c r="B521" s="1391">
        <v>39871</v>
      </c>
      <c r="C521" s="95" t="s">
        <v>115</v>
      </c>
      <c r="D521" s="96" t="s">
        <v>860</v>
      </c>
      <c r="E521" s="97" t="s">
        <v>806</v>
      </c>
      <c r="F521" s="98" t="s">
        <v>242</v>
      </c>
      <c r="G521" s="82">
        <v>22500000</v>
      </c>
      <c r="H521" s="92" t="s">
        <v>13</v>
      </c>
      <c r="I521" s="55"/>
      <c r="J521" s="93"/>
      <c r="K521" s="452"/>
      <c r="L521" s="61" t="str">
        <f t="shared" si="16"/>
        <v/>
      </c>
      <c r="M521" s="72"/>
      <c r="N521" s="1405"/>
      <c r="O521" s="1400"/>
      <c r="P521" s="94"/>
      <c r="Q521" s="75"/>
      <c r="R521" s="276"/>
      <c r="U521" s="936"/>
      <c r="V521" s="936"/>
      <c r="W521" s="936"/>
    </row>
    <row r="522" spans="1:23">
      <c r="A522" s="721" t="s">
        <v>1887</v>
      </c>
      <c r="B522" s="1391">
        <v>39871</v>
      </c>
      <c r="C522" s="95" t="s">
        <v>837</v>
      </c>
      <c r="D522" s="96" t="s">
        <v>861</v>
      </c>
      <c r="E522" s="97" t="s">
        <v>862</v>
      </c>
      <c r="F522" s="98" t="s">
        <v>242</v>
      </c>
      <c r="G522" s="82">
        <v>11800000</v>
      </c>
      <c r="H522" s="92" t="s">
        <v>13</v>
      </c>
      <c r="I522" s="55">
        <v>40745</v>
      </c>
      <c r="J522" s="93">
        <v>49</v>
      </c>
      <c r="K522" s="452">
        <v>11800000</v>
      </c>
      <c r="L522" s="61">
        <f t="shared" si="16"/>
        <v>0</v>
      </c>
      <c r="M522" s="489" t="s">
        <v>184</v>
      </c>
      <c r="N522" s="1405">
        <v>40745</v>
      </c>
      <c r="O522" s="1400" t="s">
        <v>395</v>
      </c>
      <c r="P522" s="94" t="s">
        <v>188</v>
      </c>
      <c r="Q522" s="75" t="s">
        <v>1278</v>
      </c>
      <c r="R522" s="276">
        <v>590000</v>
      </c>
      <c r="U522" s="936"/>
      <c r="V522" s="936"/>
      <c r="W522" s="936"/>
    </row>
    <row r="523" spans="1:23" s="358" customFormat="1" ht="33">
      <c r="A523" s="721" t="s">
        <v>1528</v>
      </c>
      <c r="B523" s="356">
        <v>39871</v>
      </c>
      <c r="C523" s="95" t="s">
        <v>838</v>
      </c>
      <c r="D523" s="96" t="s">
        <v>863</v>
      </c>
      <c r="E523" s="488" t="s">
        <v>864</v>
      </c>
      <c r="F523" s="357" t="s">
        <v>242</v>
      </c>
      <c r="G523" s="333">
        <v>9270000</v>
      </c>
      <c r="H523" s="334" t="s">
        <v>13</v>
      </c>
      <c r="I523" s="432">
        <v>40450</v>
      </c>
      <c r="J523" s="362">
        <v>4</v>
      </c>
      <c r="K523" s="451">
        <v>9270000</v>
      </c>
      <c r="L523" s="61">
        <f t="shared" si="16"/>
        <v>0</v>
      </c>
      <c r="M523" s="489" t="s">
        <v>184</v>
      </c>
      <c r="N523" s="376">
        <v>40450</v>
      </c>
      <c r="O523" s="1400" t="s">
        <v>395</v>
      </c>
      <c r="P523" s="363" t="s">
        <v>1580</v>
      </c>
      <c r="Q523" s="248" t="s">
        <v>1278</v>
      </c>
      <c r="R523" s="276">
        <v>464000</v>
      </c>
      <c r="U523" s="936"/>
      <c r="V523" s="936"/>
      <c r="W523" s="936"/>
    </row>
    <row r="524" spans="1:23">
      <c r="A524" s="721" t="s">
        <v>1887</v>
      </c>
      <c r="B524" s="1391">
        <v>39871</v>
      </c>
      <c r="C524" s="95" t="s">
        <v>877</v>
      </c>
      <c r="D524" s="96" t="s">
        <v>865</v>
      </c>
      <c r="E524" s="97" t="s">
        <v>761</v>
      </c>
      <c r="F524" s="98" t="s">
        <v>242</v>
      </c>
      <c r="G524" s="82">
        <v>7400000</v>
      </c>
      <c r="H524" s="92" t="s">
        <v>13</v>
      </c>
      <c r="I524" s="55">
        <v>40801</v>
      </c>
      <c r="J524" s="93">
        <v>49</v>
      </c>
      <c r="K524" s="452">
        <v>7400000</v>
      </c>
      <c r="L524" s="61">
        <f t="shared" si="16"/>
        <v>0</v>
      </c>
      <c r="M524" s="489" t="s">
        <v>184</v>
      </c>
      <c r="N524" s="1405">
        <v>40801</v>
      </c>
      <c r="O524" s="1400" t="s">
        <v>395</v>
      </c>
      <c r="P524" s="94" t="s">
        <v>188</v>
      </c>
      <c r="Q524" s="75" t="s">
        <v>1278</v>
      </c>
      <c r="R524" s="276">
        <v>370000</v>
      </c>
      <c r="U524" s="936"/>
      <c r="V524" s="936"/>
      <c r="W524" s="936"/>
    </row>
    <row r="525" spans="1:23">
      <c r="A525" s="721" t="s">
        <v>1887</v>
      </c>
      <c r="B525" s="1391">
        <v>39871</v>
      </c>
      <c r="C525" s="95" t="s">
        <v>839</v>
      </c>
      <c r="D525" s="96" t="s">
        <v>866</v>
      </c>
      <c r="E525" s="97" t="s">
        <v>734</v>
      </c>
      <c r="F525" s="98" t="s">
        <v>242</v>
      </c>
      <c r="G525" s="82">
        <v>5983000</v>
      </c>
      <c r="H525" s="92" t="s">
        <v>13</v>
      </c>
      <c r="I525" s="55">
        <v>40808</v>
      </c>
      <c r="J525" s="93">
        <v>49</v>
      </c>
      <c r="K525" s="452">
        <v>5983000</v>
      </c>
      <c r="L525" s="61">
        <f t="shared" si="16"/>
        <v>0</v>
      </c>
      <c r="M525" s="489" t="s">
        <v>184</v>
      </c>
      <c r="N525" s="1405">
        <v>40808</v>
      </c>
      <c r="O525" s="1400" t="s">
        <v>395</v>
      </c>
      <c r="P525" s="94" t="s">
        <v>188</v>
      </c>
      <c r="Q525" s="75" t="s">
        <v>1278</v>
      </c>
      <c r="R525" s="276">
        <v>299000</v>
      </c>
      <c r="U525" s="936"/>
      <c r="V525" s="936"/>
      <c r="W525" s="936"/>
    </row>
    <row r="526" spans="1:23" ht="15.75" customHeight="1">
      <c r="A526" s="721" t="s">
        <v>1890</v>
      </c>
      <c r="B526" s="1391">
        <v>39871</v>
      </c>
      <c r="C526" s="95" t="s">
        <v>875</v>
      </c>
      <c r="D526" s="96" t="s">
        <v>867</v>
      </c>
      <c r="E526" s="97" t="s">
        <v>724</v>
      </c>
      <c r="F526" s="98" t="s">
        <v>242</v>
      </c>
      <c r="G526" s="82">
        <v>12000000</v>
      </c>
      <c r="H526" s="92" t="s">
        <v>13</v>
      </c>
      <c r="I526" s="55">
        <v>40801</v>
      </c>
      <c r="J526" s="93">
        <v>50</v>
      </c>
      <c r="K526" s="452">
        <v>12000000</v>
      </c>
      <c r="L526" s="61">
        <f t="shared" si="16"/>
        <v>0</v>
      </c>
      <c r="M526" s="489" t="s">
        <v>184</v>
      </c>
      <c r="N526" s="1405">
        <v>40801</v>
      </c>
      <c r="O526" s="1400" t="s">
        <v>395</v>
      </c>
      <c r="P526" s="94" t="s">
        <v>188</v>
      </c>
      <c r="Q526" s="75" t="s">
        <v>1278</v>
      </c>
      <c r="R526" s="276">
        <v>600000</v>
      </c>
      <c r="U526" s="936"/>
      <c r="V526" s="936"/>
      <c r="W526" s="936"/>
    </row>
    <row r="527" spans="1:23" ht="42.75">
      <c r="A527" s="721" t="s">
        <v>1924</v>
      </c>
      <c r="B527" s="1391">
        <v>39871</v>
      </c>
      <c r="C527" s="95" t="s">
        <v>1298</v>
      </c>
      <c r="D527" s="96" t="s">
        <v>868</v>
      </c>
      <c r="E527" s="97" t="s">
        <v>763</v>
      </c>
      <c r="F527" s="98" t="s">
        <v>242</v>
      </c>
      <c r="G527" s="82">
        <v>541000</v>
      </c>
      <c r="H527" s="92" t="s">
        <v>13</v>
      </c>
      <c r="I527" s="55">
        <v>40808</v>
      </c>
      <c r="J527" s="93">
        <v>49</v>
      </c>
      <c r="K527" s="452">
        <v>541000</v>
      </c>
      <c r="L527" s="61">
        <f t="shared" si="16"/>
        <v>0</v>
      </c>
      <c r="M527" s="489" t="s">
        <v>184</v>
      </c>
      <c r="N527" s="1405">
        <v>40808</v>
      </c>
      <c r="O527" s="1400" t="s">
        <v>395</v>
      </c>
      <c r="P527" s="94" t="s">
        <v>188</v>
      </c>
      <c r="Q527" s="75" t="s">
        <v>1278</v>
      </c>
      <c r="R527" s="276">
        <v>27000</v>
      </c>
      <c r="U527" s="936"/>
      <c r="V527" s="936"/>
      <c r="W527" s="936"/>
    </row>
    <row r="528" spans="1:23">
      <c r="A528" s="721" t="s">
        <v>1887</v>
      </c>
      <c r="B528" s="1391">
        <v>39871</v>
      </c>
      <c r="C528" s="95" t="s">
        <v>840</v>
      </c>
      <c r="D528" s="96" t="s">
        <v>869</v>
      </c>
      <c r="E528" s="97" t="s">
        <v>85</v>
      </c>
      <c r="F528" s="98" t="s">
        <v>242</v>
      </c>
      <c r="G528" s="82">
        <v>3000000</v>
      </c>
      <c r="H528" s="92" t="s">
        <v>13</v>
      </c>
      <c r="I528" s="55">
        <v>40745</v>
      </c>
      <c r="J528" s="93">
        <v>49</v>
      </c>
      <c r="K528" s="452">
        <v>3000000</v>
      </c>
      <c r="L528" s="61">
        <f t="shared" si="16"/>
        <v>0</v>
      </c>
      <c r="M528" s="489" t="s">
        <v>184</v>
      </c>
      <c r="N528" s="1405">
        <v>40745</v>
      </c>
      <c r="O528" s="1400" t="s">
        <v>395</v>
      </c>
      <c r="P528" s="94" t="s">
        <v>188</v>
      </c>
      <c r="Q528" s="75" t="s">
        <v>1278</v>
      </c>
      <c r="R528" s="276">
        <v>150000</v>
      </c>
      <c r="U528" s="936"/>
      <c r="V528" s="936"/>
      <c r="W528" s="936"/>
    </row>
    <row r="529" spans="1:23">
      <c r="A529" s="721">
        <v>2</v>
      </c>
      <c r="B529" s="1391">
        <v>39871</v>
      </c>
      <c r="C529" s="95" t="s">
        <v>841</v>
      </c>
      <c r="D529" s="96" t="s">
        <v>672</v>
      </c>
      <c r="E529" s="97" t="s">
        <v>787</v>
      </c>
      <c r="F529" s="98" t="s">
        <v>242</v>
      </c>
      <c r="G529" s="82">
        <v>5222000</v>
      </c>
      <c r="H529" s="92" t="s">
        <v>13</v>
      </c>
      <c r="I529" s="55"/>
      <c r="J529" s="93"/>
      <c r="K529" s="452"/>
      <c r="L529" s="61" t="str">
        <f t="shared" si="16"/>
        <v/>
      </c>
      <c r="M529" s="72"/>
      <c r="N529" s="1405"/>
      <c r="O529" s="1400"/>
      <c r="P529" s="94"/>
      <c r="Q529" s="75"/>
      <c r="R529" s="276"/>
      <c r="U529" s="936"/>
      <c r="V529" s="936"/>
      <c r="W529" s="936"/>
    </row>
    <row r="530" spans="1:23">
      <c r="A530" s="721"/>
      <c r="B530" s="1391">
        <v>39878</v>
      </c>
      <c r="C530" s="1395" t="s">
        <v>882</v>
      </c>
      <c r="D530" s="1393" t="s">
        <v>883</v>
      </c>
      <c r="E530" s="1404" t="s">
        <v>745</v>
      </c>
      <c r="F530" s="53" t="s">
        <v>287</v>
      </c>
      <c r="G530" s="82">
        <v>12895000</v>
      </c>
      <c r="H530" s="92" t="s">
        <v>13</v>
      </c>
      <c r="I530" s="55"/>
      <c r="J530" s="93"/>
      <c r="K530" s="452"/>
      <c r="L530" s="61" t="str">
        <f t="shared" si="16"/>
        <v/>
      </c>
      <c r="M530" s="72"/>
      <c r="N530" s="1405"/>
      <c r="O530" s="1400"/>
      <c r="P530" s="94"/>
      <c r="Q530" s="75"/>
      <c r="R530" s="276"/>
      <c r="U530" s="936"/>
      <c r="V530" s="936"/>
      <c r="W530" s="936"/>
    </row>
    <row r="531" spans="1:23">
      <c r="A531" s="721">
        <v>50</v>
      </c>
      <c r="B531" s="1391">
        <v>39878</v>
      </c>
      <c r="C531" s="1395" t="s">
        <v>884</v>
      </c>
      <c r="D531" s="1393" t="s">
        <v>885</v>
      </c>
      <c r="E531" s="1404" t="s">
        <v>722</v>
      </c>
      <c r="F531" s="53" t="s">
        <v>287</v>
      </c>
      <c r="G531" s="82">
        <v>100000000</v>
      </c>
      <c r="H531" s="92" t="s">
        <v>13</v>
      </c>
      <c r="I531" s="55">
        <v>40780</v>
      </c>
      <c r="J531" s="93">
        <v>50</v>
      </c>
      <c r="K531" s="452">
        <v>100000000</v>
      </c>
      <c r="L531" s="61">
        <f t="shared" si="16"/>
        <v>0</v>
      </c>
      <c r="M531" s="72" t="s">
        <v>1018</v>
      </c>
      <c r="N531" s="1405">
        <v>40865</v>
      </c>
      <c r="O531" s="1400" t="s">
        <v>1018</v>
      </c>
      <c r="P531" s="94"/>
      <c r="Q531" s="75" t="s">
        <v>1973</v>
      </c>
      <c r="R531" s="276">
        <v>63677</v>
      </c>
      <c r="U531" s="936"/>
      <c r="V531" s="936"/>
      <c r="W531" s="936"/>
    </row>
    <row r="532" spans="1:23" ht="28.5">
      <c r="A532" s="721" t="s">
        <v>1851</v>
      </c>
      <c r="B532" s="1391">
        <v>39878</v>
      </c>
      <c r="C532" s="1395" t="s">
        <v>920</v>
      </c>
      <c r="D532" s="1393" t="s">
        <v>886</v>
      </c>
      <c r="E532" s="1404" t="s">
        <v>729</v>
      </c>
      <c r="F532" s="53" t="s">
        <v>287</v>
      </c>
      <c r="G532" s="82">
        <v>16500000</v>
      </c>
      <c r="H532" s="92" t="s">
        <v>13</v>
      </c>
      <c r="I532" s="55">
        <v>40666</v>
      </c>
      <c r="J532" s="93">
        <v>42</v>
      </c>
      <c r="K532" s="452">
        <v>6000000</v>
      </c>
      <c r="L532" s="61">
        <v>0</v>
      </c>
      <c r="M532" s="72" t="s">
        <v>334</v>
      </c>
      <c r="N532" s="1405" t="s">
        <v>334</v>
      </c>
      <c r="O532" s="1400" t="s">
        <v>334</v>
      </c>
      <c r="P532" s="94"/>
      <c r="Q532" s="75"/>
      <c r="R532" s="276" t="s">
        <v>334</v>
      </c>
      <c r="U532" s="936"/>
      <c r="V532" s="936"/>
      <c r="W532" s="936"/>
    </row>
    <row r="533" spans="1:23" s="100" customFormat="1" ht="28.5">
      <c r="A533" s="721" t="s">
        <v>1449</v>
      </c>
      <c r="B533" s="1391">
        <v>39878</v>
      </c>
      <c r="C533" s="1395" t="s">
        <v>919</v>
      </c>
      <c r="D533" s="1393" t="s">
        <v>672</v>
      </c>
      <c r="E533" s="1404" t="s">
        <v>787</v>
      </c>
      <c r="F533" s="53" t="s">
        <v>395</v>
      </c>
      <c r="G533" s="82">
        <v>7462000</v>
      </c>
      <c r="H533" s="92" t="s">
        <v>13</v>
      </c>
      <c r="I533" s="55">
        <v>40403</v>
      </c>
      <c r="J533" s="93">
        <v>4</v>
      </c>
      <c r="K533" s="452">
        <v>7462000</v>
      </c>
      <c r="L533" s="61">
        <f t="shared" si="16"/>
        <v>0</v>
      </c>
      <c r="M533" s="336" t="s">
        <v>334</v>
      </c>
      <c r="N533" s="337" t="s">
        <v>334</v>
      </c>
      <c r="O533" s="1400" t="s">
        <v>334</v>
      </c>
      <c r="P533" s="338"/>
      <c r="Q533" s="977" t="s">
        <v>1221</v>
      </c>
      <c r="R533" s="276" t="s">
        <v>334</v>
      </c>
      <c r="U533" s="936"/>
      <c r="V533" s="936"/>
      <c r="W533" s="936"/>
    </row>
    <row r="534" spans="1:23">
      <c r="A534" s="721">
        <v>2</v>
      </c>
      <c r="B534" s="1391">
        <v>39878</v>
      </c>
      <c r="C534" s="1395" t="s">
        <v>887</v>
      </c>
      <c r="D534" s="1393" t="s">
        <v>888</v>
      </c>
      <c r="E534" s="1404" t="s">
        <v>724</v>
      </c>
      <c r="F534" s="98" t="s">
        <v>242</v>
      </c>
      <c r="G534" s="82">
        <v>6000000</v>
      </c>
      <c r="H534" s="92" t="s">
        <v>13</v>
      </c>
      <c r="I534" s="55">
        <v>41214</v>
      </c>
      <c r="J534" s="93">
        <v>49</v>
      </c>
      <c r="K534" s="452">
        <v>6000000</v>
      </c>
      <c r="L534" s="61">
        <f t="shared" si="16"/>
        <v>0</v>
      </c>
      <c r="M534" s="72" t="s">
        <v>184</v>
      </c>
      <c r="N534" s="1405"/>
      <c r="O534" s="1400" t="s">
        <v>395</v>
      </c>
      <c r="P534" s="94" t="s">
        <v>188</v>
      </c>
      <c r="Q534" s="75" t="s">
        <v>1278</v>
      </c>
      <c r="R534" s="276">
        <v>300000</v>
      </c>
      <c r="U534" s="936"/>
      <c r="V534" s="936"/>
      <c r="W534" s="936"/>
    </row>
    <row r="535" spans="1:23">
      <c r="A535" s="721" t="s">
        <v>1887</v>
      </c>
      <c r="B535" s="1391">
        <v>39878</v>
      </c>
      <c r="C535" s="1395" t="s">
        <v>889</v>
      </c>
      <c r="D535" s="1393" t="s">
        <v>890</v>
      </c>
      <c r="E535" s="1404" t="s">
        <v>806</v>
      </c>
      <c r="F535" s="98" t="s">
        <v>242</v>
      </c>
      <c r="G535" s="82">
        <v>13533000</v>
      </c>
      <c r="H535" s="92" t="s">
        <v>13</v>
      </c>
      <c r="I535" s="55">
        <v>40801</v>
      </c>
      <c r="J535" s="93">
        <v>49</v>
      </c>
      <c r="K535" s="452">
        <v>13533000</v>
      </c>
      <c r="L535" s="61">
        <f t="shared" si="16"/>
        <v>0</v>
      </c>
      <c r="M535" s="72" t="s">
        <v>184</v>
      </c>
      <c r="N535" s="1405">
        <v>40801</v>
      </c>
      <c r="O535" s="1400" t="s">
        <v>395</v>
      </c>
      <c r="P535" s="94" t="s">
        <v>188</v>
      </c>
      <c r="Q535" s="75" t="s">
        <v>1278</v>
      </c>
      <c r="R535" s="276">
        <v>677000</v>
      </c>
      <c r="U535" s="936"/>
      <c r="V535" s="936"/>
      <c r="W535" s="936"/>
    </row>
    <row r="536" spans="1:23">
      <c r="A536" s="721">
        <v>2</v>
      </c>
      <c r="B536" s="1391">
        <v>39878</v>
      </c>
      <c r="C536" s="1395" t="s">
        <v>891</v>
      </c>
      <c r="D536" s="1393" t="s">
        <v>450</v>
      </c>
      <c r="E536" s="1404" t="s">
        <v>806</v>
      </c>
      <c r="F536" s="98" t="s">
        <v>242</v>
      </c>
      <c r="G536" s="82">
        <v>11000000</v>
      </c>
      <c r="H536" s="92" t="s">
        <v>13</v>
      </c>
      <c r="I536" s="55"/>
      <c r="J536" s="93"/>
      <c r="K536" s="452"/>
      <c r="L536" s="61" t="str">
        <f t="shared" si="16"/>
        <v/>
      </c>
      <c r="M536" s="72"/>
      <c r="N536" s="1405"/>
      <c r="O536" s="1400"/>
      <c r="P536" s="94"/>
      <c r="Q536" s="75"/>
      <c r="R536" s="276"/>
      <c r="U536" s="936"/>
      <c r="V536" s="936"/>
      <c r="W536" s="936"/>
    </row>
    <row r="537" spans="1:23">
      <c r="A537" s="721" t="s">
        <v>2155</v>
      </c>
      <c r="B537" s="1391">
        <v>39878</v>
      </c>
      <c r="C537" s="1395" t="s">
        <v>892</v>
      </c>
      <c r="D537" s="1393" t="s">
        <v>893</v>
      </c>
      <c r="E537" s="1404" t="s">
        <v>742</v>
      </c>
      <c r="F537" s="98" t="s">
        <v>242</v>
      </c>
      <c r="G537" s="82">
        <v>12000000</v>
      </c>
      <c r="H537" s="92" t="s">
        <v>13</v>
      </c>
      <c r="I537" s="55">
        <v>41213</v>
      </c>
      <c r="J537" s="93">
        <v>134</v>
      </c>
      <c r="K537" s="452">
        <v>8969400</v>
      </c>
      <c r="L537" s="61">
        <v>0</v>
      </c>
      <c r="M537" s="72" t="s">
        <v>184</v>
      </c>
      <c r="N537" s="1405">
        <v>41213</v>
      </c>
      <c r="O537" s="1400" t="s">
        <v>395</v>
      </c>
      <c r="P537" s="316" t="s">
        <v>1917</v>
      </c>
      <c r="Q537" s="75" t="s">
        <v>1278</v>
      </c>
      <c r="R537" s="276">
        <v>541793.34</v>
      </c>
      <c r="U537" s="936"/>
      <c r="V537" s="936"/>
      <c r="W537" s="936"/>
    </row>
    <row r="538" spans="1:23">
      <c r="A538" s="721" t="s">
        <v>2343</v>
      </c>
      <c r="B538" s="1391">
        <v>39878</v>
      </c>
      <c r="C538" s="1395" t="s">
        <v>894</v>
      </c>
      <c r="D538" s="1393" t="s">
        <v>895</v>
      </c>
      <c r="E538" s="1404" t="s">
        <v>745</v>
      </c>
      <c r="F538" s="98" t="s">
        <v>242</v>
      </c>
      <c r="G538" s="82">
        <v>15349000</v>
      </c>
      <c r="H538" s="92" t="s">
        <v>13</v>
      </c>
      <c r="I538" s="55">
        <v>41344</v>
      </c>
      <c r="J538" s="93">
        <v>219</v>
      </c>
      <c r="K538" s="452">
        <v>10327020.550000001</v>
      </c>
      <c r="L538" s="61">
        <v>0</v>
      </c>
      <c r="M538" s="72" t="s">
        <v>184</v>
      </c>
      <c r="N538" s="1405">
        <v>41344</v>
      </c>
      <c r="O538" s="1400" t="s">
        <v>395</v>
      </c>
      <c r="P538" s="316" t="s">
        <v>1917</v>
      </c>
      <c r="Q538" s="75" t="s">
        <v>1973</v>
      </c>
      <c r="R538" s="276">
        <v>624632.44999999995</v>
      </c>
      <c r="U538" s="936"/>
      <c r="V538" s="936"/>
      <c r="W538" s="936"/>
    </row>
    <row r="539" spans="1:23">
      <c r="A539" s="721" t="s">
        <v>1930</v>
      </c>
      <c r="B539" s="1391">
        <v>39878</v>
      </c>
      <c r="C539" s="1395" t="s">
        <v>897</v>
      </c>
      <c r="D539" s="1393" t="s">
        <v>896</v>
      </c>
      <c r="E539" s="1404" t="s">
        <v>761</v>
      </c>
      <c r="F539" s="98" t="s">
        <v>242</v>
      </c>
      <c r="G539" s="82">
        <v>1881000</v>
      </c>
      <c r="H539" s="92" t="s">
        <v>13</v>
      </c>
      <c r="I539" s="55">
        <v>40793</v>
      </c>
      <c r="J539" s="93">
        <v>62</v>
      </c>
      <c r="K539" s="452">
        <v>1881000</v>
      </c>
      <c r="L539" s="61">
        <f t="shared" si="16"/>
        <v>0</v>
      </c>
      <c r="M539" s="72" t="s">
        <v>184</v>
      </c>
      <c r="N539" s="1405">
        <v>40793</v>
      </c>
      <c r="O539" s="1400" t="s">
        <v>395</v>
      </c>
      <c r="P539" s="94" t="s">
        <v>188</v>
      </c>
      <c r="Q539" s="75" t="s">
        <v>1278</v>
      </c>
      <c r="R539" s="276">
        <v>94000</v>
      </c>
      <c r="U539" s="936"/>
      <c r="V539" s="936"/>
      <c r="W539" s="936"/>
    </row>
    <row r="540" spans="1:23">
      <c r="A540" s="721">
        <v>2</v>
      </c>
      <c r="B540" s="1391">
        <v>39878</v>
      </c>
      <c r="C540" s="1395" t="s">
        <v>898</v>
      </c>
      <c r="D540" s="1393" t="s">
        <v>899</v>
      </c>
      <c r="E540" s="1404" t="s">
        <v>749</v>
      </c>
      <c r="F540" s="98" t="s">
        <v>242</v>
      </c>
      <c r="G540" s="82">
        <v>5500000</v>
      </c>
      <c r="H540" s="92" t="s">
        <v>13</v>
      </c>
      <c r="I540" s="55"/>
      <c r="J540" s="93"/>
      <c r="K540" s="452"/>
      <c r="L540" s="61" t="str">
        <f t="shared" si="16"/>
        <v/>
      </c>
      <c r="M540" s="72"/>
      <c r="N540" s="1405"/>
      <c r="O540" s="1400"/>
      <c r="P540" s="94"/>
      <c r="Q540" s="75"/>
      <c r="R540" s="276"/>
      <c r="U540" s="936"/>
      <c r="V540" s="936"/>
      <c r="W540" s="936"/>
    </row>
    <row r="541" spans="1:23">
      <c r="A541" s="721" t="s">
        <v>2158</v>
      </c>
      <c r="B541" s="1391">
        <v>39878</v>
      </c>
      <c r="C541" s="1395" t="s">
        <v>921</v>
      </c>
      <c r="D541" s="1393" t="s">
        <v>900</v>
      </c>
      <c r="E541" s="1404" t="s">
        <v>761</v>
      </c>
      <c r="F541" s="98" t="s">
        <v>242</v>
      </c>
      <c r="G541" s="82">
        <v>4967000</v>
      </c>
      <c r="H541" s="92" t="s">
        <v>13</v>
      </c>
      <c r="I541" s="55">
        <v>41213</v>
      </c>
      <c r="J541" s="93">
        <v>137</v>
      </c>
      <c r="K541" s="452">
        <v>4495615.71</v>
      </c>
      <c r="L541" s="61">
        <v>0</v>
      </c>
      <c r="M541" s="72" t="s">
        <v>184</v>
      </c>
      <c r="N541" s="1405">
        <v>41213</v>
      </c>
      <c r="O541" s="1400" t="s">
        <v>395</v>
      </c>
      <c r="P541" s="316" t="s">
        <v>1917</v>
      </c>
      <c r="Q541" s="75" t="s">
        <v>1278</v>
      </c>
      <c r="R541" s="276">
        <v>214595.28</v>
      </c>
      <c r="U541" s="936"/>
      <c r="V541" s="936"/>
      <c r="W541" s="936"/>
    </row>
    <row r="542" spans="1:23">
      <c r="A542" s="721" t="s">
        <v>1887</v>
      </c>
      <c r="B542" s="1391">
        <v>39878</v>
      </c>
      <c r="C542" s="1395" t="s">
        <v>901</v>
      </c>
      <c r="D542" s="1393" t="s">
        <v>450</v>
      </c>
      <c r="E542" s="1404" t="s">
        <v>806</v>
      </c>
      <c r="F542" s="98" t="s">
        <v>242</v>
      </c>
      <c r="G542" s="82">
        <v>10000000</v>
      </c>
      <c r="H542" s="92" t="s">
        <v>13</v>
      </c>
      <c r="I542" s="55">
        <v>40738</v>
      </c>
      <c r="J542" s="93">
        <v>49</v>
      </c>
      <c r="K542" s="452">
        <v>10000000</v>
      </c>
      <c r="L542" s="61">
        <f t="shared" si="16"/>
        <v>0</v>
      </c>
      <c r="M542" s="72" t="s">
        <v>184</v>
      </c>
      <c r="N542" s="1405">
        <v>40738</v>
      </c>
      <c r="O542" s="1400" t="s">
        <v>395</v>
      </c>
      <c r="P542" s="94" t="s">
        <v>188</v>
      </c>
      <c r="Q542" s="75" t="s">
        <v>1278</v>
      </c>
      <c r="R542" s="276">
        <v>500000</v>
      </c>
      <c r="U542" s="936"/>
      <c r="V542" s="936"/>
      <c r="W542" s="936"/>
    </row>
    <row r="543" spans="1:23">
      <c r="A543" s="721" t="s">
        <v>1887</v>
      </c>
      <c r="B543" s="1391">
        <v>39878</v>
      </c>
      <c r="C543" s="1395" t="s">
        <v>902</v>
      </c>
      <c r="D543" s="1393" t="s">
        <v>903</v>
      </c>
      <c r="E543" s="1404" t="s">
        <v>859</v>
      </c>
      <c r="F543" s="98" t="s">
        <v>242</v>
      </c>
      <c r="G543" s="82">
        <v>2492000</v>
      </c>
      <c r="H543" s="92" t="s">
        <v>13</v>
      </c>
      <c r="I543" s="55">
        <v>40801</v>
      </c>
      <c r="J543" s="93">
        <v>49</v>
      </c>
      <c r="K543" s="452">
        <v>2492000</v>
      </c>
      <c r="L543" s="61">
        <f t="shared" si="16"/>
        <v>0</v>
      </c>
      <c r="M543" s="72" t="s">
        <v>184</v>
      </c>
      <c r="N543" s="1405">
        <v>40801</v>
      </c>
      <c r="O543" s="1400" t="s">
        <v>395</v>
      </c>
      <c r="P543" s="94" t="s">
        <v>188</v>
      </c>
      <c r="Q543" s="75" t="s">
        <v>1278</v>
      </c>
      <c r="R543" s="276">
        <v>125000</v>
      </c>
      <c r="U543" s="936"/>
      <c r="V543" s="936"/>
      <c r="W543" s="936"/>
    </row>
    <row r="544" spans="1:23">
      <c r="A544" s="721">
        <v>2</v>
      </c>
      <c r="B544" s="1391">
        <v>39878</v>
      </c>
      <c r="C544" s="1395" t="s">
        <v>904</v>
      </c>
      <c r="D544" s="1393" t="s">
        <v>905</v>
      </c>
      <c r="E544" s="1404" t="s">
        <v>811</v>
      </c>
      <c r="F544" s="98" t="s">
        <v>242</v>
      </c>
      <c r="G544" s="82">
        <v>6700000</v>
      </c>
      <c r="H544" s="92" t="s">
        <v>13</v>
      </c>
      <c r="I544" s="55"/>
      <c r="J544" s="93"/>
      <c r="K544" s="452"/>
      <c r="L544" s="61" t="str">
        <f t="shared" si="16"/>
        <v/>
      </c>
      <c r="M544" s="72"/>
      <c r="N544" s="1405"/>
      <c r="O544" s="1400"/>
      <c r="P544" s="94"/>
      <c r="Q544" s="75"/>
      <c r="R544" s="276"/>
      <c r="U544" s="936"/>
      <c r="V544" s="936"/>
      <c r="W544" s="936"/>
    </row>
    <row r="545" spans="1:23">
      <c r="A545" s="721" t="s">
        <v>2101</v>
      </c>
      <c r="B545" s="1391">
        <v>39878</v>
      </c>
      <c r="C545" s="1395" t="s">
        <v>906</v>
      </c>
      <c r="D545" s="1393" t="s">
        <v>907</v>
      </c>
      <c r="E545" s="1404" t="s">
        <v>811</v>
      </c>
      <c r="F545" s="98" t="s">
        <v>242</v>
      </c>
      <c r="G545" s="82">
        <v>4389000</v>
      </c>
      <c r="H545" s="92" t="s">
        <v>13</v>
      </c>
      <c r="I545" s="55"/>
      <c r="J545" s="93"/>
      <c r="K545" s="452"/>
      <c r="L545" s="61" t="str">
        <f t="shared" si="16"/>
        <v/>
      </c>
      <c r="M545" s="72"/>
      <c r="N545" s="1405"/>
      <c r="O545" s="1400"/>
      <c r="P545" s="94"/>
      <c r="Q545" s="75"/>
      <c r="R545" s="276"/>
      <c r="U545" s="936"/>
      <c r="V545" s="936"/>
      <c r="W545" s="936"/>
    </row>
    <row r="546" spans="1:23">
      <c r="A546" s="721" t="s">
        <v>1991</v>
      </c>
      <c r="B546" s="1391">
        <v>39878</v>
      </c>
      <c r="C546" s="1395" t="s">
        <v>908</v>
      </c>
      <c r="D546" s="1393" t="s">
        <v>909</v>
      </c>
      <c r="E546" s="1404" t="s">
        <v>776</v>
      </c>
      <c r="F546" s="98" t="s">
        <v>242</v>
      </c>
      <c r="G546" s="82">
        <v>5000000</v>
      </c>
      <c r="H546" s="92" t="s">
        <v>13</v>
      </c>
      <c r="I546" s="55"/>
      <c r="J546" s="93"/>
      <c r="K546" s="452"/>
      <c r="L546" s="61" t="str">
        <f t="shared" si="16"/>
        <v/>
      </c>
      <c r="M546" s="72"/>
      <c r="N546" s="1405"/>
      <c r="O546" s="1400"/>
      <c r="P546" s="94"/>
      <c r="Q546" s="75"/>
      <c r="R546" s="276"/>
      <c r="U546" s="936"/>
      <c r="V546" s="936"/>
      <c r="W546" s="936"/>
    </row>
    <row r="547" spans="1:23">
      <c r="A547" s="721">
        <v>2</v>
      </c>
      <c r="B547" s="1391">
        <v>39878</v>
      </c>
      <c r="C547" s="1395" t="s">
        <v>910</v>
      </c>
      <c r="D547" s="1393" t="s">
        <v>911</v>
      </c>
      <c r="E547" s="1404" t="s">
        <v>811</v>
      </c>
      <c r="F547" s="98" t="s">
        <v>242</v>
      </c>
      <c r="G547" s="82">
        <v>3000000</v>
      </c>
      <c r="H547" s="92" t="s">
        <v>13</v>
      </c>
      <c r="I547" s="55"/>
      <c r="J547" s="93"/>
      <c r="K547" s="452"/>
      <c r="L547" s="61" t="str">
        <f t="shared" si="16"/>
        <v/>
      </c>
      <c r="M547" s="72"/>
      <c r="N547" s="1405"/>
      <c r="O547" s="1400"/>
      <c r="P547" s="94"/>
      <c r="Q547" s="75"/>
      <c r="R547" s="276"/>
      <c r="U547" s="936"/>
      <c r="V547" s="936"/>
      <c r="W547" s="936"/>
    </row>
    <row r="548" spans="1:23">
      <c r="A548" s="721">
        <v>2</v>
      </c>
      <c r="B548" s="1391">
        <v>39878</v>
      </c>
      <c r="C548" s="1395" t="s">
        <v>912</v>
      </c>
      <c r="D548" s="1393" t="s">
        <v>913</v>
      </c>
      <c r="E548" s="1404" t="s">
        <v>758</v>
      </c>
      <c r="F548" s="98" t="s">
        <v>242</v>
      </c>
      <c r="G548" s="82">
        <v>500000</v>
      </c>
      <c r="H548" s="92" t="s">
        <v>13</v>
      </c>
      <c r="I548" s="55">
        <v>41108</v>
      </c>
      <c r="J548" s="93">
        <v>4</v>
      </c>
      <c r="K548" s="452">
        <v>500000</v>
      </c>
      <c r="L548" s="61">
        <f t="shared" si="16"/>
        <v>0</v>
      </c>
      <c r="M548" s="72" t="s">
        <v>184</v>
      </c>
      <c r="N548" s="1405">
        <v>41108</v>
      </c>
      <c r="O548" s="1400" t="s">
        <v>395</v>
      </c>
      <c r="P548" s="94" t="s">
        <v>188</v>
      </c>
      <c r="Q548" s="75" t="s">
        <v>1278</v>
      </c>
      <c r="R548" s="276">
        <v>25000</v>
      </c>
      <c r="U548" s="936"/>
      <c r="V548" s="936"/>
      <c r="W548" s="936"/>
    </row>
    <row r="549" spans="1:23">
      <c r="A549" s="721">
        <v>2</v>
      </c>
      <c r="B549" s="1391">
        <v>39878</v>
      </c>
      <c r="C549" s="1395" t="s">
        <v>914</v>
      </c>
      <c r="D549" s="1393" t="s">
        <v>915</v>
      </c>
      <c r="E549" s="1404" t="s">
        <v>811</v>
      </c>
      <c r="F549" s="98" t="s">
        <v>242</v>
      </c>
      <c r="G549" s="82">
        <v>9982000</v>
      </c>
      <c r="H549" s="92" t="s">
        <v>13</v>
      </c>
      <c r="I549" s="55"/>
      <c r="J549" s="93"/>
      <c r="K549" s="452"/>
      <c r="L549" s="61" t="str">
        <f t="shared" si="16"/>
        <v/>
      </c>
      <c r="M549" s="72"/>
      <c r="N549" s="1405"/>
      <c r="O549" s="1400"/>
      <c r="P549" s="94"/>
      <c r="Q549" s="75"/>
      <c r="R549" s="276"/>
      <c r="U549" s="936"/>
      <c r="V549" s="936"/>
      <c r="W549" s="936"/>
    </row>
    <row r="550" spans="1:23">
      <c r="A550" s="721" t="s">
        <v>2088</v>
      </c>
      <c r="B550" s="1391">
        <v>39878</v>
      </c>
      <c r="C550" s="1395" t="s">
        <v>916</v>
      </c>
      <c r="D550" s="1393" t="s">
        <v>555</v>
      </c>
      <c r="E550" s="1404" t="s">
        <v>738</v>
      </c>
      <c r="F550" s="98" t="s">
        <v>242</v>
      </c>
      <c r="G550" s="82">
        <v>23200000</v>
      </c>
      <c r="H550" s="92" t="s">
        <v>13</v>
      </c>
      <c r="I550" s="55">
        <v>41117</v>
      </c>
      <c r="J550" s="93">
        <v>106</v>
      </c>
      <c r="K550" s="452">
        <v>16772382</v>
      </c>
      <c r="L550" s="61">
        <v>0</v>
      </c>
      <c r="M550" s="72" t="s">
        <v>184</v>
      </c>
      <c r="N550" s="73">
        <v>41117</v>
      </c>
      <c r="O550" s="1400" t="s">
        <v>395</v>
      </c>
      <c r="P550" s="94" t="s">
        <v>188</v>
      </c>
      <c r="Q550" s="75" t="s">
        <v>1973</v>
      </c>
      <c r="R550" s="276">
        <v>896039.1</v>
      </c>
      <c r="U550" s="936"/>
      <c r="V550" s="936"/>
      <c r="W550" s="936"/>
    </row>
    <row r="551" spans="1:23">
      <c r="A551" s="721">
        <v>2</v>
      </c>
      <c r="B551" s="1391">
        <v>39878</v>
      </c>
      <c r="C551" s="1395" t="s">
        <v>917</v>
      </c>
      <c r="D551" s="1393" t="s">
        <v>918</v>
      </c>
      <c r="E551" s="1404" t="s">
        <v>787</v>
      </c>
      <c r="F551" s="98" t="s">
        <v>242</v>
      </c>
      <c r="G551" s="82">
        <v>12325000</v>
      </c>
      <c r="H551" s="92" t="s">
        <v>13</v>
      </c>
      <c r="I551" s="55"/>
      <c r="J551" s="93"/>
      <c r="K551" s="452"/>
      <c r="L551" s="61" t="str">
        <f t="shared" si="16"/>
        <v/>
      </c>
      <c r="M551" s="72"/>
      <c r="N551" s="1405"/>
      <c r="O551" s="1400"/>
      <c r="P551" s="94"/>
      <c r="Q551" s="75"/>
      <c r="R551" s="276"/>
      <c r="U551" s="936"/>
      <c r="V551" s="936"/>
      <c r="W551" s="936"/>
    </row>
    <row r="552" spans="1:23">
      <c r="A552" s="721">
        <v>146</v>
      </c>
      <c r="B552" s="1391">
        <v>39885</v>
      </c>
      <c r="C552" s="1395" t="s">
        <v>922</v>
      </c>
      <c r="D552" s="1393" t="s">
        <v>925</v>
      </c>
      <c r="E552" s="1404" t="s">
        <v>926</v>
      </c>
      <c r="F552" s="53" t="s">
        <v>287</v>
      </c>
      <c r="G552" s="82">
        <v>72927000</v>
      </c>
      <c r="H552" s="92" t="s">
        <v>13</v>
      </c>
      <c r="I552" s="55"/>
      <c r="J552" s="93"/>
      <c r="K552" s="452"/>
      <c r="L552" s="61" t="str">
        <f t="shared" si="16"/>
        <v/>
      </c>
      <c r="M552" s="72"/>
      <c r="N552" s="1405"/>
      <c r="O552" s="1400"/>
      <c r="P552" s="94"/>
      <c r="Q552" s="75"/>
      <c r="R552" s="276"/>
      <c r="U552" s="936"/>
      <c r="V552" s="936"/>
      <c r="W552" s="936"/>
    </row>
    <row r="553" spans="1:23">
      <c r="A553" s="721">
        <v>49</v>
      </c>
      <c r="B553" s="1391">
        <v>39885</v>
      </c>
      <c r="C553" s="1395" t="s">
        <v>923</v>
      </c>
      <c r="D553" s="1393" t="s">
        <v>927</v>
      </c>
      <c r="E553" s="1404" t="s">
        <v>843</v>
      </c>
      <c r="F553" s="53" t="s">
        <v>287</v>
      </c>
      <c r="G553" s="82">
        <v>8816000</v>
      </c>
      <c r="H553" s="92" t="s">
        <v>13</v>
      </c>
      <c r="I553" s="55">
        <v>40780</v>
      </c>
      <c r="J553" s="93">
        <v>49</v>
      </c>
      <c r="K553" s="452">
        <v>8816000</v>
      </c>
      <c r="L553" s="61">
        <f t="shared" si="16"/>
        <v>0</v>
      </c>
      <c r="M553" s="72" t="s">
        <v>1018</v>
      </c>
      <c r="N553" s="1405">
        <v>40849</v>
      </c>
      <c r="O553" s="1400" t="s">
        <v>1018</v>
      </c>
      <c r="P553" s="94"/>
      <c r="Q553" s="75" t="s">
        <v>1278</v>
      </c>
      <c r="R553" s="276">
        <v>205000</v>
      </c>
      <c r="U553" s="936"/>
      <c r="V553" s="936"/>
      <c r="W553" s="936"/>
    </row>
    <row r="554" spans="1:23">
      <c r="A554" s="721">
        <v>49</v>
      </c>
      <c r="B554" s="1391">
        <v>39885</v>
      </c>
      <c r="C554" s="1395" t="s">
        <v>956</v>
      </c>
      <c r="D554" s="1393" t="s">
        <v>928</v>
      </c>
      <c r="E554" s="1404" t="s">
        <v>724</v>
      </c>
      <c r="F554" s="53" t="s">
        <v>287</v>
      </c>
      <c r="G554" s="82">
        <v>17390000</v>
      </c>
      <c r="H554" s="92" t="s">
        <v>13</v>
      </c>
      <c r="I554" s="55">
        <v>40801</v>
      </c>
      <c r="J554" s="93">
        <v>49</v>
      </c>
      <c r="K554" s="452">
        <v>17390000</v>
      </c>
      <c r="L554" s="61">
        <f t="shared" si="16"/>
        <v>0</v>
      </c>
      <c r="M554" s="72" t="s">
        <v>1018</v>
      </c>
      <c r="N554" s="1405">
        <v>40863</v>
      </c>
      <c r="O554" s="1400" t="s">
        <v>1018</v>
      </c>
      <c r="P554" s="94"/>
      <c r="Q554" s="75" t="s">
        <v>1278</v>
      </c>
      <c r="R554" s="276">
        <v>375000</v>
      </c>
      <c r="U554" s="936"/>
      <c r="V554" s="936"/>
      <c r="W554" s="936"/>
    </row>
    <row r="555" spans="1:23">
      <c r="A555" s="721"/>
      <c r="B555" s="1391">
        <v>39885</v>
      </c>
      <c r="C555" s="1395" t="s">
        <v>958</v>
      </c>
      <c r="D555" s="1393" t="s">
        <v>929</v>
      </c>
      <c r="E555" s="1404" t="s">
        <v>722</v>
      </c>
      <c r="F555" s="53" t="s">
        <v>287</v>
      </c>
      <c r="G555" s="82">
        <v>1224558000</v>
      </c>
      <c r="H555" s="92" t="s">
        <v>13</v>
      </c>
      <c r="I555" s="55">
        <v>40289</v>
      </c>
      <c r="J555" s="93">
        <v>4</v>
      </c>
      <c r="K555" s="120">
        <v>1224558000</v>
      </c>
      <c r="L555" s="61">
        <f t="shared" si="16"/>
        <v>0</v>
      </c>
      <c r="M555" s="72" t="s">
        <v>1018</v>
      </c>
      <c r="N555" s="1405">
        <v>40366</v>
      </c>
      <c r="O555" s="1400" t="s">
        <v>1018</v>
      </c>
      <c r="P555" s="94"/>
      <c r="Q555" s="75" t="s">
        <v>1278</v>
      </c>
      <c r="R555" s="276">
        <v>172000000</v>
      </c>
      <c r="U555" s="936"/>
      <c r="V555" s="936"/>
      <c r="W555" s="936"/>
    </row>
    <row r="556" spans="1:23">
      <c r="A556" s="721"/>
      <c r="B556" s="1391">
        <v>39885</v>
      </c>
      <c r="C556" s="1395" t="s">
        <v>924</v>
      </c>
      <c r="D556" s="1393" t="s">
        <v>930</v>
      </c>
      <c r="E556" s="1404" t="s">
        <v>745</v>
      </c>
      <c r="F556" s="53" t="s">
        <v>287</v>
      </c>
      <c r="G556" s="82">
        <v>9266000</v>
      </c>
      <c r="H556" s="92" t="s">
        <v>13</v>
      </c>
      <c r="I556" s="55"/>
      <c r="J556" s="93"/>
      <c r="K556" s="452"/>
      <c r="L556" s="61" t="str">
        <f t="shared" si="16"/>
        <v/>
      </c>
      <c r="M556" s="72"/>
      <c r="N556" s="1405"/>
      <c r="O556" s="1400"/>
      <c r="P556" s="94"/>
      <c r="Q556" s="75"/>
      <c r="R556" s="276"/>
      <c r="U556" s="936"/>
      <c r="V556" s="936"/>
      <c r="W556" s="936"/>
    </row>
    <row r="557" spans="1:23" s="358" customFormat="1" ht="28.5">
      <c r="A557" s="721" t="s">
        <v>1449</v>
      </c>
      <c r="B557" s="356">
        <v>39885</v>
      </c>
      <c r="C557" s="1393" t="s">
        <v>931</v>
      </c>
      <c r="D557" s="1393" t="s">
        <v>943</v>
      </c>
      <c r="E557" s="102" t="s">
        <v>85</v>
      </c>
      <c r="F557" s="357" t="s">
        <v>395</v>
      </c>
      <c r="G557" s="333">
        <v>17000000</v>
      </c>
      <c r="H557" s="334" t="s">
        <v>13</v>
      </c>
      <c r="I557" s="55">
        <v>40403</v>
      </c>
      <c r="J557" s="93">
        <v>4</v>
      </c>
      <c r="K557" s="452">
        <v>17000000</v>
      </c>
      <c r="L557" s="61">
        <f t="shared" si="16"/>
        <v>0</v>
      </c>
      <c r="M557" s="336" t="s">
        <v>334</v>
      </c>
      <c r="N557" s="337" t="s">
        <v>334</v>
      </c>
      <c r="O557" s="1400" t="s">
        <v>334</v>
      </c>
      <c r="P557" s="338"/>
      <c r="Q557" s="977" t="s">
        <v>1221</v>
      </c>
      <c r="R557" s="276" t="s">
        <v>334</v>
      </c>
      <c r="U557" s="936"/>
      <c r="V557" s="936"/>
      <c r="W557" s="936"/>
    </row>
    <row r="558" spans="1:23">
      <c r="A558" s="721" t="s">
        <v>1887</v>
      </c>
      <c r="B558" s="1391">
        <v>39885</v>
      </c>
      <c r="C558" s="1395" t="s">
        <v>932</v>
      </c>
      <c r="D558" s="1393" t="s">
        <v>944</v>
      </c>
      <c r="E558" s="1404" t="s">
        <v>801</v>
      </c>
      <c r="F558" s="98" t="s">
        <v>242</v>
      </c>
      <c r="G558" s="82">
        <v>21100000</v>
      </c>
      <c r="H558" s="92" t="s">
        <v>13</v>
      </c>
      <c r="I558" s="55">
        <v>40738</v>
      </c>
      <c r="J558" s="93">
        <v>49</v>
      </c>
      <c r="K558" s="452">
        <v>21100000</v>
      </c>
      <c r="L558" s="61">
        <f t="shared" si="16"/>
        <v>0</v>
      </c>
      <c r="M558" s="72" t="s">
        <v>184</v>
      </c>
      <c r="N558" s="1405">
        <v>40738</v>
      </c>
      <c r="O558" s="1400" t="s">
        <v>395</v>
      </c>
      <c r="P558" s="94" t="s">
        <v>188</v>
      </c>
      <c r="Q558" s="75" t="s">
        <v>1278</v>
      </c>
      <c r="R558" s="276">
        <v>1055000</v>
      </c>
      <c r="U558" s="936"/>
      <c r="V558" s="936"/>
      <c r="W558" s="936"/>
    </row>
    <row r="559" spans="1:23">
      <c r="A559" s="721">
        <v>2</v>
      </c>
      <c r="B559" s="1391">
        <v>39885</v>
      </c>
      <c r="C559" s="1395" t="s">
        <v>933</v>
      </c>
      <c r="D559" s="1393" t="s">
        <v>945</v>
      </c>
      <c r="E559" s="1404" t="s">
        <v>758</v>
      </c>
      <c r="F559" s="98" t="s">
        <v>242</v>
      </c>
      <c r="G559" s="82">
        <v>425000</v>
      </c>
      <c r="H559" s="92" t="s">
        <v>13</v>
      </c>
      <c r="I559" s="55">
        <v>40541</v>
      </c>
      <c r="J559" s="93">
        <v>4</v>
      </c>
      <c r="K559" s="452">
        <v>425000</v>
      </c>
      <c r="L559" s="61">
        <f t="shared" si="16"/>
        <v>0</v>
      </c>
      <c r="M559" s="72" t="s">
        <v>184</v>
      </c>
      <c r="N559" s="1405">
        <v>40541</v>
      </c>
      <c r="O559" s="1400" t="s">
        <v>395</v>
      </c>
      <c r="P559" s="94" t="s">
        <v>188</v>
      </c>
      <c r="Q559" s="75" t="s">
        <v>1278</v>
      </c>
      <c r="R559" s="276">
        <v>21000</v>
      </c>
      <c r="U559" s="936"/>
      <c r="V559" s="936"/>
      <c r="W559" s="936"/>
    </row>
    <row r="560" spans="1:23">
      <c r="A560" s="721">
        <v>2</v>
      </c>
      <c r="B560" s="1391">
        <v>39885</v>
      </c>
      <c r="C560" s="1395" t="s">
        <v>934</v>
      </c>
      <c r="D560" s="1393" t="s">
        <v>605</v>
      </c>
      <c r="E560" s="1404" t="s">
        <v>811</v>
      </c>
      <c r="F560" s="98" t="s">
        <v>242</v>
      </c>
      <c r="G560" s="82">
        <v>10000000</v>
      </c>
      <c r="H560" s="92" t="s">
        <v>13</v>
      </c>
      <c r="I560" s="55">
        <v>40135</v>
      </c>
      <c r="J560" s="93">
        <v>4</v>
      </c>
      <c r="K560" s="452">
        <v>10000000</v>
      </c>
      <c r="L560" s="61">
        <f t="shared" si="16"/>
        <v>0</v>
      </c>
      <c r="M560" s="489" t="s">
        <v>184</v>
      </c>
      <c r="N560" s="1405">
        <v>40135</v>
      </c>
      <c r="O560" s="1400" t="s">
        <v>395</v>
      </c>
      <c r="P560" s="94" t="s">
        <v>188</v>
      </c>
      <c r="Q560" s="75" t="s">
        <v>1278</v>
      </c>
      <c r="R560" s="276">
        <v>500000</v>
      </c>
      <c r="U560" s="936"/>
      <c r="V560" s="936"/>
      <c r="W560" s="936"/>
    </row>
    <row r="561" spans="1:23">
      <c r="A561" s="721">
        <v>2</v>
      </c>
      <c r="B561" s="1391">
        <v>39885</v>
      </c>
      <c r="C561" s="1395" t="s">
        <v>935</v>
      </c>
      <c r="D561" s="1393" t="s">
        <v>668</v>
      </c>
      <c r="E561" s="1404" t="s">
        <v>726</v>
      </c>
      <c r="F561" s="98" t="s">
        <v>242</v>
      </c>
      <c r="G561" s="82">
        <v>3370000</v>
      </c>
      <c r="H561" s="92" t="s">
        <v>13</v>
      </c>
      <c r="I561" s="55"/>
      <c r="J561" s="93"/>
      <c r="K561" s="452"/>
      <c r="L561" s="61" t="str">
        <f t="shared" si="16"/>
        <v/>
      </c>
      <c r="M561" s="72"/>
      <c r="N561" s="1405"/>
      <c r="O561" s="1400"/>
      <c r="P561" s="94"/>
      <c r="Q561" s="75"/>
      <c r="R561" s="276"/>
      <c r="U561" s="936"/>
      <c r="V561" s="936"/>
      <c r="W561" s="936"/>
    </row>
    <row r="562" spans="1:23">
      <c r="A562" s="721" t="s">
        <v>2121</v>
      </c>
      <c r="B562" s="1391">
        <v>39885</v>
      </c>
      <c r="C562" s="1395" t="s">
        <v>936</v>
      </c>
      <c r="D562" s="1393" t="s">
        <v>946</v>
      </c>
      <c r="E562" s="1404" t="s">
        <v>947</v>
      </c>
      <c r="F562" s="98" t="s">
        <v>242</v>
      </c>
      <c r="G562" s="82">
        <v>13900000</v>
      </c>
      <c r="H562" s="92" t="s">
        <v>13</v>
      </c>
      <c r="I562" s="55">
        <v>41144</v>
      </c>
      <c r="J562" s="93">
        <v>123</v>
      </c>
      <c r="K562" s="452">
        <v>12082748.75</v>
      </c>
      <c r="L562" s="61">
        <v>0</v>
      </c>
      <c r="M562" s="489" t="s">
        <v>184</v>
      </c>
      <c r="N562" s="1405">
        <v>41144</v>
      </c>
      <c r="O562" s="1400" t="s">
        <v>395</v>
      </c>
      <c r="P562" s="94" t="s">
        <v>188</v>
      </c>
      <c r="Q562" s="75" t="s">
        <v>1973</v>
      </c>
      <c r="R562" s="276">
        <v>624674.68999999994</v>
      </c>
      <c r="U562" s="936"/>
      <c r="V562" s="936"/>
      <c r="W562" s="936"/>
    </row>
    <row r="563" spans="1:23">
      <c r="A563" s="721">
        <v>2</v>
      </c>
      <c r="B563" s="1391">
        <v>39885</v>
      </c>
      <c r="C563" s="1395" t="s">
        <v>937</v>
      </c>
      <c r="D563" s="1393" t="s">
        <v>948</v>
      </c>
      <c r="E563" s="1404" t="s">
        <v>742</v>
      </c>
      <c r="F563" s="98" t="s">
        <v>242</v>
      </c>
      <c r="G563" s="82">
        <v>3000000</v>
      </c>
      <c r="H563" s="92" t="s">
        <v>13</v>
      </c>
      <c r="I563" s="55"/>
      <c r="J563" s="93"/>
      <c r="K563" s="452"/>
      <c r="L563" s="61" t="str">
        <f t="shared" si="16"/>
        <v/>
      </c>
      <c r="M563" s="72"/>
      <c r="N563" s="1405"/>
      <c r="O563" s="1400"/>
      <c r="P563" s="94"/>
      <c r="Q563" s="75"/>
      <c r="R563" s="276"/>
      <c r="U563" s="936"/>
      <c r="V563" s="936"/>
      <c r="W563" s="936"/>
    </row>
    <row r="564" spans="1:23">
      <c r="A564" s="721" t="s">
        <v>2157</v>
      </c>
      <c r="B564" s="1391">
        <v>39885</v>
      </c>
      <c r="C564" s="1395" t="s">
        <v>938</v>
      </c>
      <c r="D564" s="1393" t="s">
        <v>949</v>
      </c>
      <c r="E564" s="1404" t="s">
        <v>738</v>
      </c>
      <c r="F564" s="98" t="s">
        <v>242</v>
      </c>
      <c r="G564" s="82">
        <v>10000000</v>
      </c>
      <c r="H564" s="92" t="s">
        <v>13</v>
      </c>
      <c r="I564" s="55">
        <v>41213</v>
      </c>
      <c r="J564" s="93">
        <v>136</v>
      </c>
      <c r="K564" s="452">
        <v>9009000</v>
      </c>
      <c r="L564" s="61">
        <v>0</v>
      </c>
      <c r="M564" s="72" t="s">
        <v>184</v>
      </c>
      <c r="N564" s="1405">
        <v>41213</v>
      </c>
      <c r="O564" s="1400" t="s">
        <v>395</v>
      </c>
      <c r="P564" s="316" t="s">
        <v>1917</v>
      </c>
      <c r="Q564" s="75" t="s">
        <v>1278</v>
      </c>
      <c r="R564" s="276">
        <v>470250</v>
      </c>
      <c r="U564" s="936"/>
      <c r="V564" s="936"/>
      <c r="W564" s="936"/>
    </row>
    <row r="565" spans="1:23" s="100" customFormat="1" ht="57">
      <c r="A565" s="721" t="s">
        <v>1466</v>
      </c>
      <c r="B565" s="1391">
        <v>39885</v>
      </c>
      <c r="C565" s="1395" t="s">
        <v>957</v>
      </c>
      <c r="D565" s="1393" t="s">
        <v>950</v>
      </c>
      <c r="E565" s="1404" t="s">
        <v>951</v>
      </c>
      <c r="F565" s="98" t="s">
        <v>395</v>
      </c>
      <c r="G565" s="82">
        <v>6000000</v>
      </c>
      <c r="H565" s="92" t="s">
        <v>13</v>
      </c>
      <c r="I565" s="55">
        <v>40424</v>
      </c>
      <c r="J565" s="93">
        <v>4</v>
      </c>
      <c r="K565" s="452">
        <v>6000000</v>
      </c>
      <c r="L565" s="61">
        <f t="shared" si="16"/>
        <v>0</v>
      </c>
      <c r="M565" s="336" t="s">
        <v>334</v>
      </c>
      <c r="N565" s="337" t="s">
        <v>334</v>
      </c>
      <c r="O565" s="1400" t="s">
        <v>334</v>
      </c>
      <c r="P565" s="338"/>
      <c r="Q565" s="977" t="s">
        <v>1221</v>
      </c>
      <c r="R565" s="276" t="s">
        <v>334</v>
      </c>
      <c r="U565" s="936"/>
      <c r="V565" s="936"/>
      <c r="W565" s="936"/>
    </row>
    <row r="566" spans="1:23">
      <c r="A566" s="721">
        <v>2</v>
      </c>
      <c r="B566" s="1391">
        <v>39885</v>
      </c>
      <c r="C566" s="1395" t="s">
        <v>955</v>
      </c>
      <c r="D566" s="1393" t="s">
        <v>952</v>
      </c>
      <c r="E566" s="1404" t="s">
        <v>722</v>
      </c>
      <c r="F566" s="98" t="s">
        <v>242</v>
      </c>
      <c r="G566" s="82">
        <v>607000</v>
      </c>
      <c r="H566" s="92" t="s">
        <v>13</v>
      </c>
      <c r="I566" s="55">
        <v>40849</v>
      </c>
      <c r="J566" s="93">
        <v>4</v>
      </c>
      <c r="K566" s="452">
        <v>607000</v>
      </c>
      <c r="L566" s="61">
        <f t="shared" si="16"/>
        <v>0</v>
      </c>
      <c r="M566" s="489" t="s">
        <v>184</v>
      </c>
      <c r="N566" s="1405">
        <v>40849</v>
      </c>
      <c r="O566" s="1400" t="s">
        <v>395</v>
      </c>
      <c r="P566" s="94" t="s">
        <v>188</v>
      </c>
      <c r="Q566" s="75" t="s">
        <v>1278</v>
      </c>
      <c r="R566" s="276">
        <v>30000</v>
      </c>
      <c r="U566" s="936"/>
      <c r="V566" s="936"/>
      <c r="W566" s="936"/>
    </row>
    <row r="567" spans="1:23">
      <c r="A567" s="721">
        <v>2</v>
      </c>
      <c r="B567" s="1391">
        <v>39885</v>
      </c>
      <c r="C567" s="1395" t="s">
        <v>939</v>
      </c>
      <c r="D567" s="1393" t="s">
        <v>61</v>
      </c>
      <c r="E567" s="1404" t="s">
        <v>953</v>
      </c>
      <c r="F567" s="98" t="s">
        <v>242</v>
      </c>
      <c r="G567" s="82">
        <v>2672000</v>
      </c>
      <c r="H567" s="92" t="s">
        <v>13</v>
      </c>
      <c r="I567" s="55"/>
      <c r="J567" s="93"/>
      <c r="K567" s="452"/>
      <c r="L567" s="61" t="str">
        <f t="shared" si="16"/>
        <v/>
      </c>
      <c r="M567" s="72"/>
      <c r="N567" s="1405"/>
      <c r="O567" s="1400"/>
      <c r="P567" s="94"/>
      <c r="Q567" s="75"/>
      <c r="R567" s="276"/>
      <c r="U567" s="936"/>
      <c r="V567" s="936"/>
      <c r="W567" s="936"/>
    </row>
    <row r="568" spans="1:23">
      <c r="A568" s="721" t="s">
        <v>1890</v>
      </c>
      <c r="B568" s="1391">
        <v>39885</v>
      </c>
      <c r="C568" s="1395" t="s">
        <v>940</v>
      </c>
      <c r="D568" s="1393" t="s">
        <v>954</v>
      </c>
      <c r="E568" s="1404" t="s">
        <v>761</v>
      </c>
      <c r="F568" s="98" t="s">
        <v>242</v>
      </c>
      <c r="G568" s="82">
        <v>9516000</v>
      </c>
      <c r="H568" s="92" t="s">
        <v>13</v>
      </c>
      <c r="I568" s="55">
        <v>40801</v>
      </c>
      <c r="J568" s="93">
        <v>50</v>
      </c>
      <c r="K568" s="452">
        <v>9516000</v>
      </c>
      <c r="L568" s="61">
        <f t="shared" si="16"/>
        <v>0</v>
      </c>
      <c r="M568" s="489" t="s">
        <v>184</v>
      </c>
      <c r="N568" s="1405">
        <v>40801</v>
      </c>
      <c r="O568" s="1400" t="s">
        <v>395</v>
      </c>
      <c r="P568" s="94" t="s">
        <v>188</v>
      </c>
      <c r="Q568" s="75" t="s">
        <v>1278</v>
      </c>
      <c r="R568" s="276">
        <v>476000</v>
      </c>
      <c r="U568" s="936"/>
      <c r="V568" s="936"/>
      <c r="W568" s="936"/>
    </row>
    <row r="569" spans="1:23">
      <c r="A569" s="721" t="s">
        <v>1887</v>
      </c>
      <c r="B569" s="1391">
        <v>39885</v>
      </c>
      <c r="C569" s="1395" t="s">
        <v>941</v>
      </c>
      <c r="D569" s="1393" t="s">
        <v>446</v>
      </c>
      <c r="E569" s="1404" t="s">
        <v>806</v>
      </c>
      <c r="F569" s="98" t="s">
        <v>242</v>
      </c>
      <c r="G569" s="82">
        <v>18215000</v>
      </c>
      <c r="H569" s="92" t="s">
        <v>13</v>
      </c>
      <c r="I569" s="55">
        <v>40808</v>
      </c>
      <c r="J569" s="93">
        <v>49</v>
      </c>
      <c r="K569" s="452">
        <v>18215000</v>
      </c>
      <c r="L569" s="61">
        <f t="shared" si="16"/>
        <v>0</v>
      </c>
      <c r="M569" s="489" t="s">
        <v>184</v>
      </c>
      <c r="N569" s="1405">
        <v>40808</v>
      </c>
      <c r="O569" s="1400" t="s">
        <v>395</v>
      </c>
      <c r="P569" s="94" t="s">
        <v>188</v>
      </c>
      <c r="Q569" s="75" t="s">
        <v>1278</v>
      </c>
      <c r="R569" s="276">
        <v>911000</v>
      </c>
      <c r="U569" s="936"/>
      <c r="V569" s="936"/>
      <c r="W569" s="936"/>
    </row>
    <row r="570" spans="1:23">
      <c r="A570" s="721">
        <v>2</v>
      </c>
      <c r="B570" s="1391">
        <v>39885</v>
      </c>
      <c r="C570" s="1395" t="s">
        <v>942</v>
      </c>
      <c r="D570" s="1393" t="s">
        <v>620</v>
      </c>
      <c r="E570" s="1404" t="s">
        <v>787</v>
      </c>
      <c r="F570" s="98" t="s">
        <v>242</v>
      </c>
      <c r="G570" s="82">
        <v>6398000</v>
      </c>
      <c r="H570" s="92" t="s">
        <v>13</v>
      </c>
      <c r="I570" s="55"/>
      <c r="J570" s="93"/>
      <c r="K570" s="452"/>
      <c r="L570" s="61" t="str">
        <f t="shared" si="16"/>
        <v/>
      </c>
      <c r="M570" s="72"/>
      <c r="N570" s="1405"/>
      <c r="O570" s="1400"/>
      <c r="P570" s="94"/>
      <c r="Q570" s="75"/>
      <c r="R570" s="276"/>
      <c r="U570" s="936"/>
      <c r="V570" s="936"/>
      <c r="W570" s="936"/>
    </row>
    <row r="571" spans="1:23">
      <c r="A571" s="721"/>
      <c r="B571" s="1391">
        <v>39892</v>
      </c>
      <c r="C571" s="1395" t="s">
        <v>959</v>
      </c>
      <c r="D571" s="1393" t="s">
        <v>967</v>
      </c>
      <c r="E571" s="1404" t="s">
        <v>724</v>
      </c>
      <c r="F571" s="53" t="s">
        <v>287</v>
      </c>
      <c r="G571" s="82">
        <v>21000000</v>
      </c>
      <c r="H571" s="92" t="s">
        <v>13</v>
      </c>
      <c r="I571" s="55"/>
      <c r="J571" s="93"/>
      <c r="K571" s="452"/>
      <c r="L571" s="61" t="str">
        <f t="shared" si="16"/>
        <v/>
      </c>
      <c r="M571" s="72"/>
      <c r="N571" s="1405"/>
      <c r="O571" s="1400"/>
      <c r="P571" s="94"/>
      <c r="Q571" s="75"/>
      <c r="R571" s="276"/>
      <c r="U571" s="936"/>
      <c r="V571" s="936"/>
      <c r="W571" s="936"/>
    </row>
    <row r="572" spans="1:23">
      <c r="A572" s="721" t="s">
        <v>1887</v>
      </c>
      <c r="B572" s="1391">
        <v>39892</v>
      </c>
      <c r="C572" s="1395" t="s">
        <v>976</v>
      </c>
      <c r="D572" s="1393" t="s">
        <v>968</v>
      </c>
      <c r="E572" s="1404" t="s">
        <v>761</v>
      </c>
      <c r="F572" s="98" t="s">
        <v>242</v>
      </c>
      <c r="G572" s="82">
        <v>20000000</v>
      </c>
      <c r="H572" s="92" t="s">
        <v>13</v>
      </c>
      <c r="I572" s="55">
        <v>40773</v>
      </c>
      <c r="J572" s="93">
        <v>49</v>
      </c>
      <c r="K572" s="452">
        <v>20000000</v>
      </c>
      <c r="L572" s="61">
        <f t="shared" si="16"/>
        <v>0</v>
      </c>
      <c r="M572" s="489" t="s">
        <v>184</v>
      </c>
      <c r="N572" s="1405">
        <v>40773</v>
      </c>
      <c r="O572" s="1400" t="s">
        <v>395</v>
      </c>
      <c r="P572" s="94" t="s">
        <v>188</v>
      </c>
      <c r="Q572" s="75" t="s">
        <v>1278</v>
      </c>
      <c r="R572" s="276">
        <v>1000000</v>
      </c>
      <c r="U572" s="936"/>
      <c r="V572" s="936"/>
      <c r="W572" s="936"/>
    </row>
    <row r="573" spans="1:23">
      <c r="A573" s="721" t="s">
        <v>1887</v>
      </c>
      <c r="B573" s="1391">
        <v>39892</v>
      </c>
      <c r="C573" s="1395" t="s">
        <v>960</v>
      </c>
      <c r="D573" s="1393" t="s">
        <v>667</v>
      </c>
      <c r="E573" s="1404" t="s">
        <v>864</v>
      </c>
      <c r="F573" s="98" t="s">
        <v>242</v>
      </c>
      <c r="G573" s="82">
        <v>17836000</v>
      </c>
      <c r="H573" s="92" t="s">
        <v>13</v>
      </c>
      <c r="I573" s="55">
        <v>40759</v>
      </c>
      <c r="J573" s="93">
        <v>49</v>
      </c>
      <c r="K573" s="452">
        <v>17836000</v>
      </c>
      <c r="L573" s="61">
        <f t="shared" si="16"/>
        <v>0</v>
      </c>
      <c r="M573" s="489" t="s">
        <v>184</v>
      </c>
      <c r="N573" s="1405">
        <v>40759</v>
      </c>
      <c r="O573" s="1400" t="s">
        <v>395</v>
      </c>
      <c r="P573" s="94" t="s">
        <v>188</v>
      </c>
      <c r="Q573" s="75" t="s">
        <v>1278</v>
      </c>
      <c r="R573" s="276">
        <v>892000</v>
      </c>
      <c r="U573" s="936"/>
      <c r="V573" s="936"/>
      <c r="W573" s="936"/>
    </row>
    <row r="574" spans="1:23">
      <c r="A574" s="721" t="s">
        <v>1887</v>
      </c>
      <c r="B574" s="1391">
        <v>39892</v>
      </c>
      <c r="C574" s="1395" t="s">
        <v>961</v>
      </c>
      <c r="D574" s="1393" t="s">
        <v>969</v>
      </c>
      <c r="E574" s="1404" t="s">
        <v>782</v>
      </c>
      <c r="F574" s="98" t="s">
        <v>242</v>
      </c>
      <c r="G574" s="82">
        <v>4500000</v>
      </c>
      <c r="H574" s="92" t="s">
        <v>13</v>
      </c>
      <c r="I574" s="55">
        <v>40808</v>
      </c>
      <c r="J574" s="93">
        <v>49</v>
      </c>
      <c r="K574" s="452">
        <v>4500000</v>
      </c>
      <c r="L574" s="61">
        <f t="shared" si="16"/>
        <v>0</v>
      </c>
      <c r="M574" s="489" t="s">
        <v>184</v>
      </c>
      <c r="N574" s="1405">
        <v>40808</v>
      </c>
      <c r="O574" s="1400" t="s">
        <v>395</v>
      </c>
      <c r="P574" s="94" t="s">
        <v>188</v>
      </c>
      <c r="Q574" s="75" t="s">
        <v>1278</v>
      </c>
      <c r="R574" s="276">
        <v>225000</v>
      </c>
      <c r="U574" s="936"/>
      <c r="V574" s="936"/>
      <c r="W574" s="936"/>
    </row>
    <row r="575" spans="1:23">
      <c r="A575" s="721">
        <v>2</v>
      </c>
      <c r="B575" s="1391">
        <v>39892</v>
      </c>
      <c r="C575" s="1395" t="s">
        <v>977</v>
      </c>
      <c r="D575" s="1393" t="s">
        <v>970</v>
      </c>
      <c r="E575" s="1404" t="s">
        <v>742</v>
      </c>
      <c r="F575" s="98" t="s">
        <v>242</v>
      </c>
      <c r="G575" s="82">
        <v>470000</v>
      </c>
      <c r="H575" s="92" t="s">
        <v>13</v>
      </c>
      <c r="I575" s="55"/>
      <c r="J575" s="93"/>
      <c r="K575" s="452"/>
      <c r="L575" s="61" t="str">
        <f t="shared" si="16"/>
        <v/>
      </c>
      <c r="M575" s="72"/>
      <c r="N575" s="1405"/>
      <c r="O575" s="1400"/>
      <c r="P575" s="94"/>
      <c r="Q575" s="75"/>
      <c r="R575" s="276"/>
      <c r="U575" s="936"/>
      <c r="V575" s="936"/>
      <c r="W575" s="936"/>
    </row>
    <row r="576" spans="1:23">
      <c r="A576" s="721" t="s">
        <v>2162</v>
      </c>
      <c r="B576" s="1391">
        <v>39892</v>
      </c>
      <c r="C576" s="1395" t="s">
        <v>962</v>
      </c>
      <c r="D576" s="1393" t="s">
        <v>971</v>
      </c>
      <c r="E576" s="1404" t="s">
        <v>761</v>
      </c>
      <c r="F576" s="98" t="s">
        <v>242</v>
      </c>
      <c r="G576" s="82">
        <v>3900000</v>
      </c>
      <c r="H576" s="92" t="s">
        <v>13</v>
      </c>
      <c r="I576" s="55">
        <v>41213</v>
      </c>
      <c r="J576" s="93">
        <v>142</v>
      </c>
      <c r="K576" s="452">
        <v>2919500</v>
      </c>
      <c r="L576" s="61">
        <v>0</v>
      </c>
      <c r="M576" s="72" t="s">
        <v>184</v>
      </c>
      <c r="N576" s="1405">
        <v>41213</v>
      </c>
      <c r="O576" s="1400" t="s">
        <v>395</v>
      </c>
      <c r="P576" s="316" t="s">
        <v>1917</v>
      </c>
      <c r="Q576" s="75" t="s">
        <v>1278</v>
      </c>
      <c r="R576" s="276">
        <v>122225</v>
      </c>
      <c r="U576" s="936"/>
      <c r="V576" s="936"/>
      <c r="W576" s="936"/>
    </row>
    <row r="577" spans="1:23">
      <c r="A577" s="721">
        <v>2</v>
      </c>
      <c r="B577" s="1391">
        <v>39892</v>
      </c>
      <c r="C577" s="1395" t="s">
        <v>963</v>
      </c>
      <c r="D577" s="1393" t="s">
        <v>972</v>
      </c>
      <c r="E577" s="1404" t="s">
        <v>811</v>
      </c>
      <c r="F577" s="98" t="s">
        <v>242</v>
      </c>
      <c r="G577" s="82">
        <v>9500000</v>
      </c>
      <c r="H577" s="92" t="s">
        <v>13</v>
      </c>
      <c r="I577" s="55"/>
      <c r="J577" s="93"/>
      <c r="K577" s="452"/>
      <c r="L577" s="61" t="str">
        <f t="shared" si="16"/>
        <v/>
      </c>
      <c r="M577" s="72"/>
      <c r="N577" s="1405"/>
      <c r="O577" s="1400"/>
      <c r="P577" s="94"/>
      <c r="Q577" s="75"/>
      <c r="R577" s="276"/>
      <c r="U577" s="936"/>
      <c r="V577" s="936"/>
      <c r="W577" s="936"/>
    </row>
    <row r="578" spans="1:23">
      <c r="A578" s="721">
        <v>2</v>
      </c>
      <c r="B578" s="1391">
        <v>39892</v>
      </c>
      <c r="C578" s="1395" t="s">
        <v>964</v>
      </c>
      <c r="D578" s="1393" t="s">
        <v>973</v>
      </c>
      <c r="E578" s="1404" t="s">
        <v>864</v>
      </c>
      <c r="F578" s="98" t="s">
        <v>242</v>
      </c>
      <c r="G578" s="82">
        <v>2400000</v>
      </c>
      <c r="H578" s="92" t="s">
        <v>13</v>
      </c>
      <c r="I578" s="55"/>
      <c r="J578" s="93"/>
      <c r="K578" s="452"/>
      <c r="L578" s="61" t="str">
        <f t="shared" si="16"/>
        <v/>
      </c>
      <c r="M578" s="72"/>
      <c r="N578" s="1405"/>
      <c r="O578" s="1400"/>
      <c r="P578" s="94"/>
      <c r="Q578" s="75"/>
      <c r="R578" s="276"/>
      <c r="U578" s="936"/>
      <c r="V578" s="936"/>
      <c r="W578" s="936"/>
    </row>
    <row r="579" spans="1:23">
      <c r="A579" s="721">
        <v>2</v>
      </c>
      <c r="B579" s="1391">
        <v>39892</v>
      </c>
      <c r="C579" s="1395" t="s">
        <v>965</v>
      </c>
      <c r="D579" s="1393" t="s">
        <v>974</v>
      </c>
      <c r="E579" s="1404" t="s">
        <v>758</v>
      </c>
      <c r="F579" s="98" t="s">
        <v>242</v>
      </c>
      <c r="G579" s="82">
        <v>442000</v>
      </c>
      <c r="H579" s="92" t="s">
        <v>13</v>
      </c>
      <c r="I579" s="55"/>
      <c r="J579" s="93"/>
      <c r="K579" s="452"/>
      <c r="L579" s="61" t="str">
        <f t="shared" si="16"/>
        <v/>
      </c>
      <c r="M579" s="72"/>
      <c r="N579" s="1405"/>
      <c r="O579" s="1400"/>
      <c r="P579" s="94"/>
      <c r="Q579" s="75"/>
      <c r="R579" s="276"/>
      <c r="U579" s="936"/>
      <c r="V579" s="936"/>
      <c r="W579" s="936"/>
    </row>
    <row r="580" spans="1:23">
      <c r="A580" s="721" t="s">
        <v>1890</v>
      </c>
      <c r="B580" s="1391">
        <v>39892</v>
      </c>
      <c r="C580" s="1395" t="s">
        <v>966</v>
      </c>
      <c r="D580" s="1393" t="s">
        <v>975</v>
      </c>
      <c r="E580" s="1404" t="s">
        <v>758</v>
      </c>
      <c r="F580" s="98" t="s">
        <v>242</v>
      </c>
      <c r="G580" s="82">
        <v>700000</v>
      </c>
      <c r="H580" s="92" t="s">
        <v>13</v>
      </c>
      <c r="I580" s="55">
        <v>40745</v>
      </c>
      <c r="J580" s="93">
        <v>50</v>
      </c>
      <c r="K580" s="452">
        <v>700000</v>
      </c>
      <c r="L580" s="61">
        <f t="shared" ref="L580:L648" si="17">IF($K580&lt;&gt;0,$G580-$K580,"")</f>
        <v>0</v>
      </c>
      <c r="M580" s="489" t="s">
        <v>184</v>
      </c>
      <c r="N580" s="1405">
        <v>40745</v>
      </c>
      <c r="O580" s="1400" t="s">
        <v>395</v>
      </c>
      <c r="P580" s="94" t="s">
        <v>188</v>
      </c>
      <c r="Q580" s="75" t="s">
        <v>1278</v>
      </c>
      <c r="R580" s="276">
        <v>40000</v>
      </c>
      <c r="U580" s="936"/>
      <c r="V580" s="936"/>
      <c r="W580" s="936"/>
    </row>
    <row r="581" spans="1:23">
      <c r="A581" s="721" t="s">
        <v>1887</v>
      </c>
      <c r="B581" s="1391">
        <v>39899</v>
      </c>
      <c r="C581" s="1395" t="s">
        <v>998</v>
      </c>
      <c r="D581" s="1393" t="s">
        <v>985</v>
      </c>
      <c r="E581" s="1404" t="s">
        <v>843</v>
      </c>
      <c r="F581" s="98" t="s">
        <v>242</v>
      </c>
      <c r="G581" s="82">
        <v>4000000</v>
      </c>
      <c r="H581" s="92" t="s">
        <v>13</v>
      </c>
      <c r="I581" s="55">
        <v>40766</v>
      </c>
      <c r="J581" s="93">
        <v>49</v>
      </c>
      <c r="K581" s="452">
        <v>4000000</v>
      </c>
      <c r="L581" s="61">
        <f t="shared" si="17"/>
        <v>0</v>
      </c>
      <c r="M581" s="489" t="s">
        <v>184</v>
      </c>
      <c r="N581" s="1405">
        <v>40766</v>
      </c>
      <c r="O581" s="1400" t="s">
        <v>395</v>
      </c>
      <c r="P581" s="94" t="s">
        <v>188</v>
      </c>
      <c r="Q581" s="75" t="s">
        <v>1278</v>
      </c>
      <c r="R581" s="276">
        <v>200000</v>
      </c>
      <c r="U581" s="936"/>
      <c r="V581" s="936"/>
      <c r="W581" s="936"/>
    </row>
    <row r="582" spans="1:23">
      <c r="A582" s="721">
        <v>2</v>
      </c>
      <c r="B582" s="1391">
        <v>39899</v>
      </c>
      <c r="C582" s="1395" t="s">
        <v>999</v>
      </c>
      <c r="D582" s="1393" t="s">
        <v>986</v>
      </c>
      <c r="E582" s="1404" t="s">
        <v>787</v>
      </c>
      <c r="F582" s="98" t="s">
        <v>242</v>
      </c>
      <c r="G582" s="82">
        <v>2400000</v>
      </c>
      <c r="H582" s="92" t="s">
        <v>13</v>
      </c>
      <c r="I582" s="55"/>
      <c r="J582" s="93"/>
      <c r="K582" s="452"/>
      <c r="L582" s="61" t="str">
        <f t="shared" si="17"/>
        <v/>
      </c>
      <c r="M582" s="72"/>
      <c r="N582" s="1405"/>
      <c r="O582" s="1400"/>
      <c r="P582" s="94"/>
      <c r="Q582" s="75"/>
      <c r="R582" s="276"/>
      <c r="U582" s="936"/>
      <c r="V582" s="936"/>
      <c r="W582" s="936"/>
    </row>
    <row r="583" spans="1:23">
      <c r="A583" s="721" t="s">
        <v>2089</v>
      </c>
      <c r="B583" s="1391">
        <v>39899</v>
      </c>
      <c r="C583" s="1395" t="s">
        <v>1000</v>
      </c>
      <c r="D583" s="1393" t="s">
        <v>987</v>
      </c>
      <c r="E583" s="1404" t="s">
        <v>997</v>
      </c>
      <c r="F583" s="98" t="s">
        <v>242</v>
      </c>
      <c r="G583" s="82">
        <v>35539000</v>
      </c>
      <c r="H583" s="92" t="s">
        <v>13</v>
      </c>
      <c r="I583" s="55">
        <v>41117</v>
      </c>
      <c r="J583" s="93">
        <v>107</v>
      </c>
      <c r="K583" s="452">
        <v>26396503.399999999</v>
      </c>
      <c r="L583" s="61">
        <v>0</v>
      </c>
      <c r="M583" s="489" t="s">
        <v>184</v>
      </c>
      <c r="N583" s="73">
        <v>41117</v>
      </c>
      <c r="O583" s="1400" t="s">
        <v>395</v>
      </c>
      <c r="P583" s="94" t="s">
        <v>188</v>
      </c>
      <c r="Q583" s="75" t="s">
        <v>1973</v>
      </c>
      <c r="R583" s="276">
        <v>1655787.2799999998</v>
      </c>
      <c r="U583" s="936"/>
      <c r="V583" s="936"/>
      <c r="W583" s="936"/>
    </row>
    <row r="584" spans="1:23">
      <c r="A584" s="721" t="s">
        <v>2212</v>
      </c>
      <c r="B584" s="1391">
        <v>39899</v>
      </c>
      <c r="C584" s="1395" t="s">
        <v>978</v>
      </c>
      <c r="D584" s="1393" t="s">
        <v>988</v>
      </c>
      <c r="E584" s="1404" t="s">
        <v>745</v>
      </c>
      <c r="F584" s="98" t="s">
        <v>242</v>
      </c>
      <c r="G584" s="82">
        <v>3000000</v>
      </c>
      <c r="H584" s="92" t="s">
        <v>13</v>
      </c>
      <c r="I584" s="55">
        <v>41242</v>
      </c>
      <c r="J584" s="93">
        <v>165</v>
      </c>
      <c r="K584" s="452">
        <v>2593700</v>
      </c>
      <c r="L584" s="61">
        <v>0</v>
      </c>
      <c r="M584" s="72" t="s">
        <v>184</v>
      </c>
      <c r="N584" s="1405">
        <v>41242</v>
      </c>
      <c r="O584" s="1400" t="s">
        <v>395</v>
      </c>
      <c r="P584" s="94" t="s">
        <v>188</v>
      </c>
      <c r="Q584" s="75" t="s">
        <v>1973</v>
      </c>
      <c r="R584" s="276">
        <v>114021.5</v>
      </c>
      <c r="U584" s="936"/>
      <c r="V584" s="936"/>
      <c r="W584" s="936"/>
    </row>
    <row r="585" spans="1:23">
      <c r="A585" s="721">
        <v>2</v>
      </c>
      <c r="B585" s="1391">
        <v>39899</v>
      </c>
      <c r="C585" s="1395" t="s">
        <v>979</v>
      </c>
      <c r="D585" s="1393" t="s">
        <v>989</v>
      </c>
      <c r="E585" s="1404" t="s">
        <v>602</v>
      </c>
      <c r="F585" s="98" t="s">
        <v>242</v>
      </c>
      <c r="G585" s="82">
        <v>3727000</v>
      </c>
      <c r="H585" s="92" t="s">
        <v>13</v>
      </c>
      <c r="I585" s="55"/>
      <c r="J585" s="93"/>
      <c r="K585" s="452"/>
      <c r="L585" s="61" t="str">
        <f t="shared" si="17"/>
        <v/>
      </c>
      <c r="M585" s="72"/>
      <c r="N585" s="1405"/>
      <c r="O585" s="1400"/>
      <c r="P585" s="94"/>
      <c r="Q585" s="75"/>
      <c r="R585" s="276"/>
      <c r="U585" s="936"/>
      <c r="V585" s="936"/>
      <c r="W585" s="936"/>
    </row>
    <row r="586" spans="1:23" s="100" customFormat="1">
      <c r="A586" s="721">
        <v>2</v>
      </c>
      <c r="B586" s="1391">
        <v>39899</v>
      </c>
      <c r="C586" s="1395" t="s">
        <v>980</v>
      </c>
      <c r="D586" s="1393" t="s">
        <v>1001</v>
      </c>
      <c r="E586" s="1404" t="s">
        <v>763</v>
      </c>
      <c r="F586" s="98" t="s">
        <v>242</v>
      </c>
      <c r="G586" s="82">
        <v>574000</v>
      </c>
      <c r="H586" s="92" t="s">
        <v>13</v>
      </c>
      <c r="I586" s="55">
        <v>40842</v>
      </c>
      <c r="J586" s="93">
        <v>4</v>
      </c>
      <c r="K586" s="452">
        <v>574000</v>
      </c>
      <c r="L586" s="61">
        <f t="shared" si="17"/>
        <v>0</v>
      </c>
      <c r="M586" s="72" t="s">
        <v>184</v>
      </c>
      <c r="N586" s="1405">
        <v>40842</v>
      </c>
      <c r="O586" s="1400" t="s">
        <v>395</v>
      </c>
      <c r="P586" s="94" t="s">
        <v>188</v>
      </c>
      <c r="Q586" s="75" t="s">
        <v>1278</v>
      </c>
      <c r="R586" s="276">
        <v>29000</v>
      </c>
      <c r="U586" s="936"/>
      <c r="V586" s="936"/>
      <c r="W586" s="936"/>
    </row>
    <row r="587" spans="1:23">
      <c r="A587" s="721">
        <v>2</v>
      </c>
      <c r="B587" s="1391">
        <v>39899</v>
      </c>
      <c r="C587" s="1395" t="s">
        <v>1002</v>
      </c>
      <c r="D587" s="1393" t="s">
        <v>990</v>
      </c>
      <c r="E587" s="1404" t="s">
        <v>806</v>
      </c>
      <c r="F587" s="98" t="s">
        <v>242</v>
      </c>
      <c r="G587" s="82">
        <v>7723000</v>
      </c>
      <c r="H587" s="92" t="s">
        <v>13</v>
      </c>
      <c r="I587" s="55">
        <v>40835</v>
      </c>
      <c r="J587" s="93">
        <v>4</v>
      </c>
      <c r="K587" s="452">
        <v>7723000</v>
      </c>
      <c r="L587" s="61">
        <f t="shared" si="17"/>
        <v>0</v>
      </c>
      <c r="M587" s="72" t="s">
        <v>184</v>
      </c>
      <c r="N587" s="1405">
        <v>40835</v>
      </c>
      <c r="O587" s="1400" t="s">
        <v>395</v>
      </c>
      <c r="P587" s="94" t="s">
        <v>188</v>
      </c>
      <c r="Q587" s="75" t="s">
        <v>1278</v>
      </c>
      <c r="R587" s="276">
        <v>386000</v>
      </c>
      <c r="U587" s="936"/>
      <c r="V587" s="936"/>
      <c r="W587" s="936"/>
    </row>
    <row r="588" spans="1:23">
      <c r="A588" s="721" t="s">
        <v>1887</v>
      </c>
      <c r="B588" s="1391">
        <v>39899</v>
      </c>
      <c r="C588" s="1395" t="s">
        <v>981</v>
      </c>
      <c r="D588" s="1393" t="s">
        <v>750</v>
      </c>
      <c r="E588" s="1404" t="s">
        <v>742</v>
      </c>
      <c r="F588" s="98" t="s">
        <v>242</v>
      </c>
      <c r="G588" s="82">
        <v>3700000</v>
      </c>
      <c r="H588" s="92" t="s">
        <v>13</v>
      </c>
      <c r="I588" s="55">
        <v>40808</v>
      </c>
      <c r="J588" s="93">
        <v>49</v>
      </c>
      <c r="K588" s="452">
        <v>3700000</v>
      </c>
      <c r="L588" s="61">
        <f t="shared" si="17"/>
        <v>0</v>
      </c>
      <c r="M588" s="72" t="s">
        <v>184</v>
      </c>
      <c r="N588" s="1405">
        <v>40808</v>
      </c>
      <c r="O588" s="1400" t="s">
        <v>395</v>
      </c>
      <c r="P588" s="94" t="s">
        <v>188</v>
      </c>
      <c r="Q588" s="75" t="s">
        <v>1278</v>
      </c>
      <c r="R588" s="276">
        <v>185000</v>
      </c>
      <c r="U588" s="936"/>
      <c r="V588" s="936"/>
      <c r="W588" s="936"/>
    </row>
    <row r="589" spans="1:23">
      <c r="A589" s="721" t="s">
        <v>2131</v>
      </c>
      <c r="B589" s="1391">
        <v>39899</v>
      </c>
      <c r="C589" s="1395" t="s">
        <v>982</v>
      </c>
      <c r="D589" s="1393" t="s">
        <v>991</v>
      </c>
      <c r="E589" s="1404" t="s">
        <v>749</v>
      </c>
      <c r="F589" s="98" t="s">
        <v>242</v>
      </c>
      <c r="G589" s="82">
        <v>70000000</v>
      </c>
      <c r="H589" s="92" t="s">
        <v>13</v>
      </c>
      <c r="I589" s="55">
        <v>41164</v>
      </c>
      <c r="J589" s="93">
        <v>128</v>
      </c>
      <c r="K589" s="452">
        <v>56430297</v>
      </c>
      <c r="L589" s="61">
        <v>0</v>
      </c>
      <c r="M589" s="72" t="s">
        <v>184</v>
      </c>
      <c r="N589" s="1405">
        <v>41164</v>
      </c>
      <c r="O589" s="1400" t="s">
        <v>395</v>
      </c>
      <c r="P589" s="94" t="s">
        <v>188</v>
      </c>
      <c r="Q589" s="75" t="s">
        <v>1973</v>
      </c>
      <c r="R589" s="276">
        <v>3291750</v>
      </c>
      <c r="U589" s="936"/>
      <c r="V589" s="936"/>
      <c r="W589" s="936"/>
    </row>
    <row r="590" spans="1:23" ht="28.5">
      <c r="A590" s="721" t="s">
        <v>2078</v>
      </c>
      <c r="B590" s="1391">
        <v>39899</v>
      </c>
      <c r="C590" s="1395" t="s">
        <v>1003</v>
      </c>
      <c r="D590" s="1393" t="s">
        <v>992</v>
      </c>
      <c r="E590" s="1404" t="s">
        <v>811</v>
      </c>
      <c r="F590" s="98" t="s">
        <v>242</v>
      </c>
      <c r="G590" s="82">
        <v>4000000</v>
      </c>
      <c r="H590" s="92" t="s">
        <v>13</v>
      </c>
      <c r="I590" s="55">
        <v>41102</v>
      </c>
      <c r="J590" s="93">
        <v>99</v>
      </c>
      <c r="K590" s="452">
        <v>600000</v>
      </c>
      <c r="L590" s="61">
        <v>0</v>
      </c>
      <c r="M590" s="72" t="s">
        <v>334</v>
      </c>
      <c r="N590" s="1405" t="s">
        <v>334</v>
      </c>
      <c r="O590" s="1400" t="s">
        <v>334</v>
      </c>
      <c r="P590" s="94"/>
      <c r="Q590" s="75"/>
      <c r="R590" s="276" t="s">
        <v>334</v>
      </c>
      <c r="U590" s="936"/>
      <c r="V590" s="936"/>
      <c r="W590" s="936"/>
    </row>
    <row r="591" spans="1:23">
      <c r="A591" s="721" t="s">
        <v>2090</v>
      </c>
      <c r="B591" s="1391">
        <v>39899</v>
      </c>
      <c r="C591" s="1395" t="s">
        <v>1004</v>
      </c>
      <c r="D591" s="1393" t="s">
        <v>993</v>
      </c>
      <c r="E591" s="1404" t="s">
        <v>801</v>
      </c>
      <c r="F591" s="98" t="s">
        <v>242</v>
      </c>
      <c r="G591" s="82">
        <v>24300000</v>
      </c>
      <c r="H591" s="92" t="s">
        <v>13</v>
      </c>
      <c r="I591" s="55">
        <v>41117</v>
      </c>
      <c r="J591" s="93">
        <v>108</v>
      </c>
      <c r="K591" s="452">
        <v>21776396.399999999</v>
      </c>
      <c r="L591" s="61">
        <v>0</v>
      </c>
      <c r="M591" s="72" t="s">
        <v>184</v>
      </c>
      <c r="N591" s="73">
        <v>41117</v>
      </c>
      <c r="O591" s="1400" t="s">
        <v>395</v>
      </c>
      <c r="P591" s="94" t="s">
        <v>188</v>
      </c>
      <c r="Q591" s="75" t="s">
        <v>1973</v>
      </c>
      <c r="R591" s="276">
        <v>1107824.8500000001</v>
      </c>
      <c r="U591" s="936"/>
      <c r="V591" s="936"/>
      <c r="W591" s="936"/>
    </row>
    <row r="592" spans="1:23">
      <c r="A592" s="721">
        <v>2</v>
      </c>
      <c r="B592" s="1391">
        <v>39899</v>
      </c>
      <c r="C592" s="1395" t="s">
        <v>983</v>
      </c>
      <c r="D592" s="1393" t="s">
        <v>994</v>
      </c>
      <c r="E592" s="1404" t="s">
        <v>806</v>
      </c>
      <c r="F592" s="98" t="s">
        <v>242</v>
      </c>
      <c r="G592" s="82">
        <v>2295000</v>
      </c>
      <c r="H592" s="92" t="s">
        <v>13</v>
      </c>
      <c r="I592" s="55"/>
      <c r="J592" s="93"/>
      <c r="K592" s="452"/>
      <c r="L592" s="61" t="str">
        <f t="shared" si="17"/>
        <v/>
      </c>
      <c r="M592" s="72"/>
      <c r="N592" s="1405"/>
      <c r="O592" s="1400"/>
      <c r="P592" s="94"/>
      <c r="Q592" s="75"/>
      <c r="R592" s="276"/>
      <c r="U592" s="936"/>
      <c r="V592" s="936"/>
      <c r="W592" s="936"/>
    </row>
    <row r="593" spans="1:23">
      <c r="A593" s="721">
        <v>2</v>
      </c>
      <c r="B593" s="1391">
        <v>39899</v>
      </c>
      <c r="C593" s="1395" t="s">
        <v>1005</v>
      </c>
      <c r="D593" s="1393" t="s">
        <v>995</v>
      </c>
      <c r="E593" s="1404" t="s">
        <v>859</v>
      </c>
      <c r="F593" s="98" t="s">
        <v>242</v>
      </c>
      <c r="G593" s="82">
        <v>30000000</v>
      </c>
      <c r="H593" s="92" t="s">
        <v>13</v>
      </c>
      <c r="I593" s="55"/>
      <c r="J593" s="93"/>
      <c r="K593" s="452"/>
      <c r="L593" s="61" t="str">
        <f t="shared" si="17"/>
        <v/>
      </c>
      <c r="M593" s="72"/>
      <c r="N593" s="1405"/>
      <c r="O593" s="1400"/>
      <c r="P593" s="94"/>
      <c r="Q593" s="75"/>
      <c r="R593" s="276"/>
      <c r="U593" s="936"/>
      <c r="V593" s="936"/>
      <c r="W593" s="936"/>
    </row>
    <row r="594" spans="1:23">
      <c r="A594" s="721">
        <v>2</v>
      </c>
      <c r="B594" s="1391">
        <v>39899</v>
      </c>
      <c r="C594" s="1395" t="s">
        <v>984</v>
      </c>
      <c r="D594" s="1393" t="s">
        <v>996</v>
      </c>
      <c r="E594" s="1404" t="s">
        <v>734</v>
      </c>
      <c r="F594" s="98" t="s">
        <v>242</v>
      </c>
      <c r="G594" s="82">
        <v>1700000</v>
      </c>
      <c r="H594" s="92" t="s">
        <v>13</v>
      </c>
      <c r="I594" s="55"/>
      <c r="J594" s="93"/>
      <c r="K594" s="452"/>
      <c r="L594" s="61" t="str">
        <f t="shared" si="17"/>
        <v/>
      </c>
      <c r="M594" s="72"/>
      <c r="N594" s="1405"/>
      <c r="O594" s="1400"/>
      <c r="P594" s="94"/>
      <c r="Q594" s="75"/>
      <c r="R594" s="276"/>
      <c r="U594" s="936"/>
      <c r="V594" s="936"/>
      <c r="W594" s="936"/>
    </row>
    <row r="595" spans="1:23" ht="28.5">
      <c r="A595" s="721" t="s">
        <v>2055</v>
      </c>
      <c r="B595" s="1391">
        <v>39906</v>
      </c>
      <c r="C595" s="1395" t="s">
        <v>1039</v>
      </c>
      <c r="D595" s="1393" t="s">
        <v>1980</v>
      </c>
      <c r="E595" s="1404" t="s">
        <v>947</v>
      </c>
      <c r="F595" s="53" t="s">
        <v>287</v>
      </c>
      <c r="G595" s="82">
        <v>10958000</v>
      </c>
      <c r="H595" s="92" t="s">
        <v>13</v>
      </c>
      <c r="I595" s="55">
        <v>41073</v>
      </c>
      <c r="J595" s="93">
        <v>90</v>
      </c>
      <c r="K595" s="452">
        <v>9931326.9000000004</v>
      </c>
      <c r="L595" s="61">
        <v>0</v>
      </c>
      <c r="M595" s="72" t="s">
        <v>1018</v>
      </c>
      <c r="N595" s="1405">
        <v>41311</v>
      </c>
      <c r="O595" s="1400" t="s">
        <v>1018</v>
      </c>
      <c r="P595" s="94"/>
      <c r="Q595" s="75" t="s">
        <v>1278</v>
      </c>
      <c r="R595" s="276">
        <v>266041.78000000003</v>
      </c>
      <c r="U595" s="936"/>
      <c r="V595" s="936"/>
      <c r="W595" s="936"/>
    </row>
    <row r="596" spans="1:23" s="100" customFormat="1" ht="28.5">
      <c r="A596" s="721" t="s">
        <v>1450</v>
      </c>
      <c r="B596" s="1391">
        <v>39906</v>
      </c>
      <c r="C596" s="1395" t="s">
        <v>1023</v>
      </c>
      <c r="D596" s="1393" t="s">
        <v>1029</v>
      </c>
      <c r="E596" s="1404" t="s">
        <v>761</v>
      </c>
      <c r="F596" s="98" t="s">
        <v>395</v>
      </c>
      <c r="G596" s="82">
        <v>2795000</v>
      </c>
      <c r="H596" s="92" t="s">
        <v>13</v>
      </c>
      <c r="I596" s="55">
        <v>40403</v>
      </c>
      <c r="J596" s="93">
        <v>4</v>
      </c>
      <c r="K596" s="452">
        <v>2795000</v>
      </c>
      <c r="L596" s="61">
        <f t="shared" si="17"/>
        <v>0</v>
      </c>
      <c r="M596" s="336" t="s">
        <v>334</v>
      </c>
      <c r="N596" s="337" t="s">
        <v>334</v>
      </c>
      <c r="O596" s="1400" t="s">
        <v>334</v>
      </c>
      <c r="P596" s="338"/>
      <c r="Q596" s="977" t="s">
        <v>1221</v>
      </c>
      <c r="R596" s="276" t="s">
        <v>334</v>
      </c>
      <c r="U596" s="936"/>
      <c r="V596" s="936"/>
      <c r="W596" s="936"/>
    </row>
    <row r="597" spans="1:23">
      <c r="A597" s="720" t="s">
        <v>1890</v>
      </c>
      <c r="B597" s="1391">
        <v>39906</v>
      </c>
      <c r="C597" s="1395" t="s">
        <v>1036</v>
      </c>
      <c r="D597" s="1393" t="s">
        <v>1030</v>
      </c>
      <c r="E597" s="1404" t="s">
        <v>742</v>
      </c>
      <c r="F597" s="98" t="s">
        <v>242</v>
      </c>
      <c r="G597" s="82">
        <v>3100000</v>
      </c>
      <c r="H597" s="92" t="s">
        <v>13</v>
      </c>
      <c r="I597" s="55">
        <v>40801</v>
      </c>
      <c r="J597" s="93">
        <v>50</v>
      </c>
      <c r="K597" s="452">
        <v>3100000</v>
      </c>
      <c r="L597" s="61">
        <f t="shared" si="17"/>
        <v>0</v>
      </c>
      <c r="M597" s="72" t="s">
        <v>184</v>
      </c>
      <c r="N597" s="1405">
        <v>40801</v>
      </c>
      <c r="O597" s="1400" t="s">
        <v>395</v>
      </c>
      <c r="P597" s="94" t="s">
        <v>188</v>
      </c>
      <c r="Q597" s="75" t="s">
        <v>1278</v>
      </c>
      <c r="R597" s="276">
        <v>155000</v>
      </c>
      <c r="U597" s="936"/>
      <c r="V597" s="936"/>
      <c r="W597" s="936"/>
    </row>
    <row r="598" spans="1:23">
      <c r="A598" s="720">
        <v>2</v>
      </c>
      <c r="B598" s="1391">
        <v>39906</v>
      </c>
      <c r="C598" s="1395" t="s">
        <v>1024</v>
      </c>
      <c r="D598" s="1393" t="s">
        <v>756</v>
      </c>
      <c r="E598" s="1404" t="s">
        <v>742</v>
      </c>
      <c r="F598" s="98" t="s">
        <v>242</v>
      </c>
      <c r="G598" s="82">
        <v>8600000</v>
      </c>
      <c r="H598" s="92" t="s">
        <v>13</v>
      </c>
      <c r="I598" s="55"/>
      <c r="J598" s="93"/>
      <c r="K598" s="452"/>
      <c r="L598" s="61" t="str">
        <f t="shared" si="17"/>
        <v/>
      </c>
      <c r="M598" s="72"/>
      <c r="N598" s="1405"/>
      <c r="O598" s="1400"/>
      <c r="P598" s="94"/>
      <c r="Q598" s="75"/>
      <c r="R598" s="276"/>
      <c r="U598" s="936"/>
      <c r="V598" s="936"/>
      <c r="W598" s="936"/>
    </row>
    <row r="599" spans="1:23">
      <c r="A599" s="720">
        <v>2</v>
      </c>
      <c r="B599" s="1391">
        <v>39906</v>
      </c>
      <c r="C599" s="1395" t="s">
        <v>1025</v>
      </c>
      <c r="D599" s="1393" t="s">
        <v>1031</v>
      </c>
      <c r="E599" s="1404" t="s">
        <v>847</v>
      </c>
      <c r="F599" s="98" t="s">
        <v>242</v>
      </c>
      <c r="G599" s="82">
        <v>2117000</v>
      </c>
      <c r="H599" s="92" t="s">
        <v>13</v>
      </c>
      <c r="I599" s="55">
        <v>41003</v>
      </c>
      <c r="J599" s="93">
        <v>4</v>
      </c>
      <c r="K599" s="452">
        <v>2117000</v>
      </c>
      <c r="L599" s="61">
        <f t="shared" si="17"/>
        <v>0</v>
      </c>
      <c r="M599" s="72" t="s">
        <v>184</v>
      </c>
      <c r="N599" s="1405">
        <v>41003</v>
      </c>
      <c r="O599" s="1400" t="s">
        <v>395</v>
      </c>
      <c r="P599" s="94" t="s">
        <v>188</v>
      </c>
      <c r="Q599" s="75" t="s">
        <v>1278</v>
      </c>
      <c r="R599" s="276">
        <v>106000</v>
      </c>
      <c r="U599" s="936"/>
      <c r="V599" s="936"/>
      <c r="W599" s="936"/>
    </row>
    <row r="600" spans="1:23">
      <c r="A600" s="720" t="s">
        <v>2045</v>
      </c>
      <c r="B600" s="1391">
        <v>39906</v>
      </c>
      <c r="C600" s="1395" t="s">
        <v>1026</v>
      </c>
      <c r="D600" s="1393" t="s">
        <v>1032</v>
      </c>
      <c r="E600" s="1404" t="s">
        <v>749</v>
      </c>
      <c r="F600" s="98" t="s">
        <v>242</v>
      </c>
      <c r="G600" s="82">
        <v>7260000</v>
      </c>
      <c r="H600" s="92" t="s">
        <v>13</v>
      </c>
      <c r="I600" s="55">
        <v>41135</v>
      </c>
      <c r="J600" s="93">
        <v>84</v>
      </c>
      <c r="K600" s="452">
        <v>2904000</v>
      </c>
      <c r="L600" s="61">
        <v>0</v>
      </c>
      <c r="M600" s="72" t="s">
        <v>184</v>
      </c>
      <c r="N600" s="1405">
        <v>41135</v>
      </c>
      <c r="O600" s="1400" t="s">
        <v>395</v>
      </c>
      <c r="P600" s="94" t="s">
        <v>2045</v>
      </c>
      <c r="Q600" s="75"/>
      <c r="R600" s="276">
        <v>0</v>
      </c>
      <c r="U600" s="936"/>
      <c r="V600" s="936"/>
      <c r="W600" s="936"/>
    </row>
    <row r="601" spans="1:23">
      <c r="A601" s="720" t="s">
        <v>2221</v>
      </c>
      <c r="B601" s="1391">
        <v>39906</v>
      </c>
      <c r="C601" s="1395" t="s">
        <v>1027</v>
      </c>
      <c r="D601" s="1393" t="s">
        <v>1033</v>
      </c>
      <c r="E601" s="1404" t="s">
        <v>761</v>
      </c>
      <c r="F601" s="98" t="s">
        <v>242</v>
      </c>
      <c r="G601" s="82">
        <v>2765000</v>
      </c>
      <c r="H601" s="92" t="s">
        <v>13</v>
      </c>
      <c r="I601" s="55">
        <v>41242</v>
      </c>
      <c r="J601" s="93">
        <v>175</v>
      </c>
      <c r="K601" s="452">
        <v>2053012.5</v>
      </c>
      <c r="L601" s="61">
        <v>0</v>
      </c>
      <c r="M601" s="72" t="s">
        <v>184</v>
      </c>
      <c r="N601" s="1405">
        <v>41242</v>
      </c>
      <c r="O601" s="1400" t="s">
        <v>395</v>
      </c>
      <c r="P601" s="94" t="s">
        <v>188</v>
      </c>
      <c r="Q601" s="75" t="s">
        <v>1973</v>
      </c>
      <c r="R601" s="276">
        <v>124665.75</v>
      </c>
      <c r="U601" s="936"/>
      <c r="V601" s="936"/>
      <c r="W601" s="936"/>
    </row>
    <row r="602" spans="1:23">
      <c r="A602" s="720">
        <v>2</v>
      </c>
      <c r="B602" s="1391">
        <v>39906</v>
      </c>
      <c r="C602" s="1395" t="s">
        <v>1038</v>
      </c>
      <c r="D602" s="1393" t="s">
        <v>1034</v>
      </c>
      <c r="E602" s="1404" t="s">
        <v>758</v>
      </c>
      <c r="F602" s="98" t="s">
        <v>242</v>
      </c>
      <c r="G602" s="82">
        <v>2800000</v>
      </c>
      <c r="H602" s="92" t="s">
        <v>13</v>
      </c>
      <c r="I602" s="55"/>
      <c r="J602" s="93"/>
      <c r="K602" s="452"/>
      <c r="L602" s="61" t="str">
        <f t="shared" si="17"/>
        <v/>
      </c>
      <c r="M602" s="72"/>
      <c r="N602" s="1405"/>
      <c r="O602" s="1400"/>
      <c r="P602" s="94"/>
      <c r="Q602" s="75"/>
      <c r="R602" s="276"/>
      <c r="U602" s="936"/>
      <c r="V602" s="936"/>
      <c r="W602" s="936"/>
    </row>
    <row r="603" spans="1:23">
      <c r="A603" s="720">
        <v>2</v>
      </c>
      <c r="B603" s="1391">
        <v>39906</v>
      </c>
      <c r="C603" s="1395" t="s">
        <v>1028</v>
      </c>
      <c r="D603" s="1393" t="s">
        <v>886</v>
      </c>
      <c r="E603" s="1404" t="s">
        <v>729</v>
      </c>
      <c r="F603" s="98" t="s">
        <v>242</v>
      </c>
      <c r="G603" s="82">
        <v>12725000</v>
      </c>
      <c r="H603" s="92" t="s">
        <v>13</v>
      </c>
      <c r="I603" s="55"/>
      <c r="J603" s="93"/>
      <c r="K603" s="452"/>
      <c r="L603" s="61" t="str">
        <f t="shared" si="17"/>
        <v/>
      </c>
      <c r="M603" s="72"/>
      <c r="N603" s="1405"/>
      <c r="O603" s="1400"/>
      <c r="P603" s="94"/>
      <c r="Q603" s="75"/>
      <c r="R603" s="276"/>
      <c r="U603" s="936"/>
      <c r="V603" s="936"/>
      <c r="W603" s="936"/>
    </row>
    <row r="604" spans="1:23">
      <c r="A604" s="720">
        <v>2</v>
      </c>
      <c r="B604" s="1391">
        <v>39906</v>
      </c>
      <c r="C604" s="1395" t="s">
        <v>1037</v>
      </c>
      <c r="D604" s="1393" t="s">
        <v>1035</v>
      </c>
      <c r="E604" s="1404" t="s">
        <v>801</v>
      </c>
      <c r="F604" s="354" t="s">
        <v>242</v>
      </c>
      <c r="G604" s="82">
        <v>1706000</v>
      </c>
      <c r="H604" s="92" t="s">
        <v>13</v>
      </c>
      <c r="I604" s="55"/>
      <c r="J604" s="93"/>
      <c r="K604" s="452"/>
      <c r="L604" s="61" t="str">
        <f t="shared" si="17"/>
        <v/>
      </c>
      <c r="M604" s="72"/>
      <c r="N604" s="1405"/>
      <c r="O604" s="1400"/>
      <c r="P604" s="94"/>
      <c r="Q604" s="75"/>
      <c r="R604" s="276"/>
      <c r="U604" s="936"/>
      <c r="V604" s="936"/>
      <c r="W604" s="936"/>
    </row>
    <row r="605" spans="1:23">
      <c r="A605" s="720" t="s">
        <v>280</v>
      </c>
      <c r="B605" s="1391">
        <v>39913</v>
      </c>
      <c r="C605" s="1395" t="s">
        <v>1042</v>
      </c>
      <c r="D605" s="1393" t="s">
        <v>1043</v>
      </c>
      <c r="E605" s="102" t="s">
        <v>1044</v>
      </c>
      <c r="F605" s="354" t="s">
        <v>395</v>
      </c>
      <c r="G605" s="82">
        <v>9439000</v>
      </c>
      <c r="H605" s="92" t="s">
        <v>13</v>
      </c>
      <c r="I605" s="55"/>
      <c r="J605" s="93"/>
      <c r="K605" s="452"/>
      <c r="L605" s="61" t="str">
        <f t="shared" si="17"/>
        <v/>
      </c>
      <c r="M605" s="72"/>
      <c r="N605" s="1405"/>
      <c r="O605" s="1400"/>
      <c r="P605" s="94"/>
      <c r="Q605" s="75"/>
      <c r="R605" s="276"/>
      <c r="U605" s="936"/>
      <c r="V605" s="936"/>
      <c r="W605" s="936"/>
    </row>
    <row r="606" spans="1:23" ht="28.5">
      <c r="A606" s="720" t="s">
        <v>2261</v>
      </c>
      <c r="B606" s="1391">
        <v>39913</v>
      </c>
      <c r="C606" s="1393" t="s">
        <v>2279</v>
      </c>
      <c r="D606" s="1393" t="s">
        <v>390</v>
      </c>
      <c r="E606" s="102" t="s">
        <v>724</v>
      </c>
      <c r="F606" s="354" t="s">
        <v>242</v>
      </c>
      <c r="G606" s="82">
        <v>2211000</v>
      </c>
      <c r="H606" s="92" t="s">
        <v>13</v>
      </c>
      <c r="I606" s="55">
        <v>41263</v>
      </c>
      <c r="J606" s="93">
        <v>188</v>
      </c>
      <c r="K606" s="452">
        <v>2017453.33</v>
      </c>
      <c r="L606" s="61">
        <v>0</v>
      </c>
      <c r="M606" s="72" t="s">
        <v>184</v>
      </c>
      <c r="N606" s="1405">
        <v>41263</v>
      </c>
      <c r="O606" s="1400" t="s">
        <v>395</v>
      </c>
      <c r="P606" s="94" t="s">
        <v>188</v>
      </c>
      <c r="Q606" s="75" t="s">
        <v>1973</v>
      </c>
      <c r="R606" s="276">
        <v>90461.65</v>
      </c>
      <c r="U606" s="936"/>
      <c r="V606" s="936"/>
      <c r="W606" s="936"/>
    </row>
    <row r="607" spans="1:23">
      <c r="A607" s="720">
        <v>2</v>
      </c>
      <c r="B607" s="1391">
        <v>39913</v>
      </c>
      <c r="C607" s="1395" t="s">
        <v>1045</v>
      </c>
      <c r="D607" s="1393" t="s">
        <v>1046</v>
      </c>
      <c r="E607" s="102" t="s">
        <v>722</v>
      </c>
      <c r="F607" s="354" t="s">
        <v>242</v>
      </c>
      <c r="G607" s="82">
        <v>4000000</v>
      </c>
      <c r="H607" s="92" t="s">
        <v>13</v>
      </c>
      <c r="I607" s="55">
        <v>40786</v>
      </c>
      <c r="J607" s="93">
        <v>4</v>
      </c>
      <c r="K607" s="452">
        <v>4000000</v>
      </c>
      <c r="L607" s="61">
        <f t="shared" si="17"/>
        <v>0</v>
      </c>
      <c r="M607" s="72" t="s">
        <v>184</v>
      </c>
      <c r="N607" s="1405">
        <v>40786</v>
      </c>
      <c r="O607" s="1400" t="s">
        <v>395</v>
      </c>
      <c r="P607" s="94" t="s">
        <v>188</v>
      </c>
      <c r="Q607" s="75" t="s">
        <v>1278</v>
      </c>
      <c r="R607" s="276">
        <v>200000</v>
      </c>
      <c r="U607" s="936"/>
      <c r="V607" s="936"/>
      <c r="W607" s="936"/>
    </row>
    <row r="608" spans="1:23">
      <c r="A608" s="720">
        <v>2</v>
      </c>
      <c r="B608" s="1391">
        <v>39913</v>
      </c>
      <c r="C608" s="1395" t="s">
        <v>1047</v>
      </c>
      <c r="D608" s="1393" t="s">
        <v>604</v>
      </c>
      <c r="E608" s="102" t="s">
        <v>738</v>
      </c>
      <c r="F608" s="354" t="s">
        <v>242</v>
      </c>
      <c r="G608" s="82">
        <v>5100000</v>
      </c>
      <c r="H608" s="92" t="s">
        <v>13</v>
      </c>
      <c r="I608" s="55"/>
      <c r="J608" s="93"/>
      <c r="K608" s="452"/>
      <c r="L608" s="61" t="str">
        <f t="shared" si="17"/>
        <v/>
      </c>
      <c r="M608" s="72"/>
      <c r="N608" s="1405"/>
      <c r="O608" s="1400"/>
      <c r="P608" s="94"/>
      <c r="Q608" s="75"/>
      <c r="R608" s="276"/>
      <c r="U608" s="936"/>
      <c r="V608" s="936"/>
      <c r="W608" s="936"/>
    </row>
    <row r="609" spans="1:23">
      <c r="A609" s="720">
        <v>2</v>
      </c>
      <c r="B609" s="1391">
        <v>39913</v>
      </c>
      <c r="C609" s="1395" t="s">
        <v>1048</v>
      </c>
      <c r="D609" s="1393" t="s">
        <v>1049</v>
      </c>
      <c r="E609" s="102" t="s">
        <v>722</v>
      </c>
      <c r="F609" s="354" t="s">
        <v>242</v>
      </c>
      <c r="G609" s="82">
        <v>2040000</v>
      </c>
      <c r="H609" s="92" t="s">
        <v>13</v>
      </c>
      <c r="I609" s="55"/>
      <c r="J609" s="93"/>
      <c r="K609" s="452"/>
      <c r="L609" s="61" t="str">
        <f t="shared" si="17"/>
        <v/>
      </c>
      <c r="M609" s="72"/>
      <c r="N609" s="1405"/>
      <c r="O609" s="1400"/>
      <c r="P609" s="94"/>
      <c r="Q609" s="75"/>
      <c r="R609" s="276"/>
      <c r="U609" s="936"/>
      <c r="V609" s="936"/>
      <c r="W609" s="936"/>
    </row>
    <row r="610" spans="1:23" ht="15" customHeight="1">
      <c r="A610" s="720"/>
      <c r="B610" s="1391">
        <v>39920</v>
      </c>
      <c r="C610" s="1395" t="s">
        <v>1053</v>
      </c>
      <c r="D610" s="1393" t="s">
        <v>1058</v>
      </c>
      <c r="E610" s="102" t="s">
        <v>445</v>
      </c>
      <c r="F610" s="354" t="s">
        <v>287</v>
      </c>
      <c r="G610" s="82">
        <v>13179000</v>
      </c>
      <c r="H610" s="92" t="s">
        <v>13</v>
      </c>
      <c r="I610" s="55"/>
      <c r="J610" s="93"/>
      <c r="K610" s="452"/>
      <c r="L610" s="61" t="str">
        <f t="shared" si="17"/>
        <v/>
      </c>
      <c r="M610" s="72"/>
      <c r="N610" s="1405"/>
      <c r="O610" s="1400"/>
      <c r="P610" s="94"/>
      <c r="Q610" s="75"/>
      <c r="R610" s="276"/>
      <c r="U610" s="936"/>
      <c r="V610" s="936"/>
      <c r="W610" s="936"/>
    </row>
    <row r="611" spans="1:23">
      <c r="A611" s="720" t="s">
        <v>1887</v>
      </c>
      <c r="B611" s="1391">
        <v>39920</v>
      </c>
      <c r="C611" s="1395" t="s">
        <v>1054</v>
      </c>
      <c r="D611" s="1393" t="s">
        <v>1059</v>
      </c>
      <c r="E611" s="102" t="s">
        <v>763</v>
      </c>
      <c r="F611" s="354" t="s">
        <v>242</v>
      </c>
      <c r="G611" s="82">
        <v>9960000</v>
      </c>
      <c r="H611" s="92" t="s">
        <v>13</v>
      </c>
      <c r="I611" s="55">
        <v>40787</v>
      </c>
      <c r="J611" s="93">
        <v>49</v>
      </c>
      <c r="K611" s="452">
        <v>9960000</v>
      </c>
      <c r="L611" s="61">
        <f t="shared" si="17"/>
        <v>0</v>
      </c>
      <c r="M611" s="72" t="s">
        <v>184</v>
      </c>
      <c r="N611" s="1405">
        <v>40787</v>
      </c>
      <c r="O611" s="1400" t="s">
        <v>395</v>
      </c>
      <c r="P611" s="94" t="s">
        <v>188</v>
      </c>
      <c r="Q611" s="75" t="s">
        <v>1278</v>
      </c>
      <c r="R611" s="276">
        <v>498000</v>
      </c>
      <c r="U611" s="936"/>
      <c r="V611" s="936"/>
      <c r="W611" s="936"/>
    </row>
    <row r="612" spans="1:23">
      <c r="A612" s="720" t="s">
        <v>1896</v>
      </c>
      <c r="B612" s="1391">
        <v>39920</v>
      </c>
      <c r="C612" s="1395" t="s">
        <v>1055</v>
      </c>
      <c r="D612" s="1393" t="s">
        <v>1060</v>
      </c>
      <c r="E612" s="102" t="s">
        <v>787</v>
      </c>
      <c r="F612" s="354" t="s">
        <v>242</v>
      </c>
      <c r="G612" s="82">
        <v>3800000</v>
      </c>
      <c r="H612" s="92" t="s">
        <v>13</v>
      </c>
      <c r="I612" s="55"/>
      <c r="J612" s="93"/>
      <c r="K612" s="452"/>
      <c r="L612" s="61" t="str">
        <f t="shared" si="17"/>
        <v/>
      </c>
      <c r="M612" s="72"/>
      <c r="N612" s="1405"/>
      <c r="O612" s="1400"/>
      <c r="P612" s="94"/>
      <c r="Q612" s="75"/>
      <c r="R612" s="276"/>
      <c r="U612" s="936"/>
      <c r="V612" s="936"/>
      <c r="W612" s="936"/>
    </row>
    <row r="613" spans="1:23">
      <c r="A613" s="1422">
        <v>2</v>
      </c>
      <c r="B613" s="1424">
        <v>39920</v>
      </c>
      <c r="C613" s="1458" t="s">
        <v>1056</v>
      </c>
      <c r="D613" s="1466" t="s">
        <v>1061</v>
      </c>
      <c r="E613" s="1447" t="s">
        <v>864</v>
      </c>
      <c r="F613" s="1669" t="s">
        <v>242</v>
      </c>
      <c r="G613" s="1449">
        <v>3690000</v>
      </c>
      <c r="H613" s="1488" t="s">
        <v>13</v>
      </c>
      <c r="I613" s="55">
        <v>40975</v>
      </c>
      <c r="J613" s="93">
        <v>4</v>
      </c>
      <c r="K613" s="452">
        <v>250000</v>
      </c>
      <c r="L613" s="61">
        <f t="shared" si="17"/>
        <v>3440000</v>
      </c>
      <c r="M613" s="72" t="s">
        <v>184</v>
      </c>
      <c r="N613" s="1515"/>
      <c r="O613" s="1477"/>
      <c r="P613" s="1481"/>
      <c r="Q613" s="1452"/>
      <c r="R613" s="1501"/>
      <c r="U613" s="936"/>
      <c r="V613" s="936"/>
      <c r="W613" s="936"/>
    </row>
    <row r="614" spans="1:23">
      <c r="A614" s="1426"/>
      <c r="B614" s="1460"/>
      <c r="C614" s="1465"/>
      <c r="D614" s="1467"/>
      <c r="E614" s="1677"/>
      <c r="F614" s="1678"/>
      <c r="G614" s="1450"/>
      <c r="H614" s="1496"/>
      <c r="I614" s="55">
        <v>41143</v>
      </c>
      <c r="J614" s="93">
        <v>4</v>
      </c>
      <c r="K614" s="452">
        <v>250000</v>
      </c>
      <c r="L614" s="61">
        <f>L613-K614</f>
        <v>3190000</v>
      </c>
      <c r="M614" s="72" t="s">
        <v>184</v>
      </c>
      <c r="N614" s="1517"/>
      <c r="O614" s="1478"/>
      <c r="P614" s="1482"/>
      <c r="Q614" s="1453"/>
      <c r="R614" s="1502"/>
      <c r="U614" s="936"/>
      <c r="V614" s="936"/>
      <c r="W614" s="936"/>
    </row>
    <row r="615" spans="1:23">
      <c r="A615" s="1423"/>
      <c r="B615" s="1425"/>
      <c r="C615" s="1459"/>
      <c r="D615" s="1468"/>
      <c r="E615" s="1448"/>
      <c r="F615" s="1670"/>
      <c r="G615" s="1451"/>
      <c r="H615" s="1489"/>
      <c r="I615" s="55">
        <v>41248</v>
      </c>
      <c r="J615" s="93">
        <v>4</v>
      </c>
      <c r="K615" s="452">
        <v>250000</v>
      </c>
      <c r="L615" s="61">
        <f>L614-K615</f>
        <v>2940000</v>
      </c>
      <c r="M615" s="72" t="s">
        <v>184</v>
      </c>
      <c r="N615" s="1369"/>
      <c r="O615" s="1361"/>
      <c r="P615" s="1363"/>
      <c r="Q615" s="1402"/>
      <c r="R615" s="1056"/>
      <c r="U615" s="936"/>
      <c r="V615" s="936"/>
      <c r="W615" s="936"/>
    </row>
    <row r="616" spans="1:23">
      <c r="A616" s="720">
        <v>2</v>
      </c>
      <c r="B616" s="1391">
        <v>39920</v>
      </c>
      <c r="C616" s="1395" t="s">
        <v>1057</v>
      </c>
      <c r="D616" s="1393" t="s">
        <v>84</v>
      </c>
      <c r="E616" s="102" t="s">
        <v>85</v>
      </c>
      <c r="F616" s="354" t="s">
        <v>242</v>
      </c>
      <c r="G616" s="82">
        <v>7500000</v>
      </c>
      <c r="H616" s="92" t="s">
        <v>13</v>
      </c>
      <c r="I616" s="55"/>
      <c r="J616" s="93"/>
      <c r="K616" s="452"/>
      <c r="L616" s="61" t="str">
        <f t="shared" si="17"/>
        <v/>
      </c>
      <c r="M616" s="72"/>
      <c r="N616" s="1405"/>
      <c r="O616" s="1400"/>
      <c r="P616" s="94"/>
      <c r="Q616" s="75"/>
      <c r="R616" s="276"/>
      <c r="U616" s="936"/>
      <c r="V616" s="936"/>
      <c r="W616" s="936"/>
    </row>
    <row r="617" spans="1:23">
      <c r="A617" s="720">
        <v>2</v>
      </c>
      <c r="B617" s="1391">
        <v>39920</v>
      </c>
      <c r="C617" s="1395" t="s">
        <v>1062</v>
      </c>
      <c r="D617" s="1393" t="s">
        <v>764</v>
      </c>
      <c r="E617" s="102" t="s">
        <v>749</v>
      </c>
      <c r="F617" s="354" t="s">
        <v>242</v>
      </c>
      <c r="G617" s="82">
        <v>2816000</v>
      </c>
      <c r="H617" s="92" t="s">
        <v>13</v>
      </c>
      <c r="I617" s="340"/>
      <c r="J617" s="93"/>
      <c r="K617" s="452"/>
      <c r="L617" s="61" t="str">
        <f t="shared" si="17"/>
        <v/>
      </c>
      <c r="M617" s="72"/>
      <c r="N617" s="1405"/>
      <c r="O617" s="1400"/>
      <c r="P617" s="94"/>
      <c r="Q617" s="75"/>
      <c r="R617" s="276"/>
      <c r="U617" s="936"/>
      <c r="V617" s="936"/>
      <c r="W617" s="936"/>
    </row>
    <row r="618" spans="1:23">
      <c r="A618" s="720">
        <v>121</v>
      </c>
      <c r="B618" s="1391">
        <v>39927</v>
      </c>
      <c r="C618" s="1395" t="s">
        <v>183</v>
      </c>
      <c r="D618" s="1393" t="s">
        <v>1074</v>
      </c>
      <c r="E618" s="102" t="s">
        <v>324</v>
      </c>
      <c r="F618" s="354" t="s">
        <v>287</v>
      </c>
      <c r="G618" s="82">
        <v>11000000</v>
      </c>
      <c r="H618" s="92" t="s">
        <v>13</v>
      </c>
      <c r="I618" s="340">
        <v>41144</v>
      </c>
      <c r="J618" s="93">
        <v>121</v>
      </c>
      <c r="K618" s="452">
        <v>10380905.15</v>
      </c>
      <c r="L618" s="61">
        <v>0</v>
      </c>
      <c r="M618" s="72" t="s">
        <v>1018</v>
      </c>
      <c r="N618" s="1405">
        <v>41262</v>
      </c>
      <c r="O618" s="1400" t="s">
        <v>1018</v>
      </c>
      <c r="P618" s="94"/>
      <c r="Q618" s="75" t="s">
        <v>1278</v>
      </c>
      <c r="R618" s="276">
        <v>1300000</v>
      </c>
      <c r="U618" s="936"/>
      <c r="V618" s="936"/>
      <c r="W618" s="936"/>
    </row>
    <row r="619" spans="1:23">
      <c r="A619" s="720" t="s">
        <v>1887</v>
      </c>
      <c r="B619" s="1391">
        <v>39927</v>
      </c>
      <c r="C619" s="1395" t="s">
        <v>1066</v>
      </c>
      <c r="D619" s="1393" t="s">
        <v>1075</v>
      </c>
      <c r="E619" s="102" t="s">
        <v>324</v>
      </c>
      <c r="F619" s="354" t="s">
        <v>242</v>
      </c>
      <c r="G619" s="82">
        <v>1635000</v>
      </c>
      <c r="H619" s="92" t="s">
        <v>13</v>
      </c>
      <c r="I619" s="340">
        <v>40752</v>
      </c>
      <c r="J619" s="93">
        <v>49</v>
      </c>
      <c r="K619" s="452">
        <v>1635000</v>
      </c>
      <c r="L619" s="61">
        <f t="shared" si="17"/>
        <v>0</v>
      </c>
      <c r="M619" s="72" t="s">
        <v>184</v>
      </c>
      <c r="N619" s="1405">
        <v>40752</v>
      </c>
      <c r="O619" s="1400" t="s">
        <v>395</v>
      </c>
      <c r="P619" s="94" t="s">
        <v>188</v>
      </c>
      <c r="Q619" s="75" t="s">
        <v>1278</v>
      </c>
      <c r="R619" s="276">
        <v>82000</v>
      </c>
      <c r="U619" s="936"/>
      <c r="V619" s="936"/>
      <c r="W619" s="936"/>
    </row>
    <row r="620" spans="1:23">
      <c r="A620" s="720">
        <v>2</v>
      </c>
      <c r="B620" s="1391">
        <v>39927</v>
      </c>
      <c r="C620" s="1395" t="s">
        <v>1067</v>
      </c>
      <c r="D620" s="1393" t="s">
        <v>1076</v>
      </c>
      <c r="E620" s="102" t="s">
        <v>806</v>
      </c>
      <c r="F620" s="354" t="s">
        <v>242</v>
      </c>
      <c r="G620" s="82">
        <v>1500000</v>
      </c>
      <c r="H620" s="92" t="s">
        <v>13</v>
      </c>
      <c r="I620" s="340">
        <v>41271</v>
      </c>
      <c r="J620" s="93">
        <v>4</v>
      </c>
      <c r="K620" s="452">
        <v>787500</v>
      </c>
      <c r="L620" s="61">
        <f t="shared" si="17"/>
        <v>712500</v>
      </c>
      <c r="M620" s="72" t="s">
        <v>184</v>
      </c>
      <c r="N620" s="1405"/>
      <c r="O620" s="1400"/>
      <c r="P620" s="94"/>
      <c r="Q620" s="75"/>
      <c r="R620" s="276"/>
      <c r="U620" s="936"/>
      <c r="V620" s="936"/>
      <c r="W620" s="936"/>
    </row>
    <row r="621" spans="1:23">
      <c r="A621" s="720">
        <v>2</v>
      </c>
      <c r="B621" s="1391">
        <v>39927</v>
      </c>
      <c r="C621" s="1395" t="s">
        <v>1085</v>
      </c>
      <c r="D621" s="1393" t="s">
        <v>1077</v>
      </c>
      <c r="E621" s="102" t="s">
        <v>732</v>
      </c>
      <c r="F621" s="354" t="s">
        <v>242</v>
      </c>
      <c r="G621" s="82">
        <v>3216000</v>
      </c>
      <c r="H621" s="92" t="s">
        <v>13</v>
      </c>
      <c r="I621" s="340"/>
      <c r="J621" s="93"/>
      <c r="K621" s="452"/>
      <c r="L621" s="61" t="str">
        <f t="shared" si="17"/>
        <v/>
      </c>
      <c r="M621" s="72"/>
      <c r="N621" s="1405"/>
      <c r="O621" s="1400"/>
      <c r="P621" s="94"/>
      <c r="Q621" s="75"/>
      <c r="R621" s="276"/>
      <c r="U621" s="936"/>
      <c r="V621" s="936"/>
      <c r="W621" s="936"/>
    </row>
    <row r="622" spans="1:23" ht="33">
      <c r="A622" s="720" t="s">
        <v>2040</v>
      </c>
      <c r="B622" s="1391">
        <v>39927</v>
      </c>
      <c r="C622" s="1395" t="s">
        <v>1068</v>
      </c>
      <c r="D622" s="1393" t="s">
        <v>1078</v>
      </c>
      <c r="E622" s="102" t="s">
        <v>745</v>
      </c>
      <c r="F622" s="354" t="s">
        <v>242</v>
      </c>
      <c r="G622" s="82">
        <v>12660000</v>
      </c>
      <c r="H622" s="92" t="s">
        <v>13</v>
      </c>
      <c r="I622" s="340">
        <v>41023</v>
      </c>
      <c r="J622" s="93">
        <v>83</v>
      </c>
      <c r="K622" s="452">
        <v>12660000</v>
      </c>
      <c r="L622" s="61">
        <f t="shared" si="17"/>
        <v>0</v>
      </c>
      <c r="M622" s="72" t="s">
        <v>184</v>
      </c>
      <c r="N622" s="1405">
        <v>41023</v>
      </c>
      <c r="O622" s="1400" t="s">
        <v>395</v>
      </c>
      <c r="P622" s="363" t="s">
        <v>2041</v>
      </c>
      <c r="Q622" s="75" t="s">
        <v>1278</v>
      </c>
      <c r="R622" s="276">
        <v>633000</v>
      </c>
      <c r="U622" s="936"/>
      <c r="V622" s="936"/>
      <c r="W622" s="936"/>
    </row>
    <row r="623" spans="1:23">
      <c r="A623" s="720">
        <v>2</v>
      </c>
      <c r="B623" s="1391">
        <v>39927</v>
      </c>
      <c r="C623" s="1395" t="s">
        <v>1069</v>
      </c>
      <c r="D623" s="1393" t="s">
        <v>1079</v>
      </c>
      <c r="E623" s="102" t="s">
        <v>776</v>
      </c>
      <c r="F623" s="354" t="s">
        <v>242</v>
      </c>
      <c r="G623" s="82">
        <v>1312000</v>
      </c>
      <c r="H623" s="92" t="s">
        <v>13</v>
      </c>
      <c r="I623" s="340"/>
      <c r="J623" s="93"/>
      <c r="K623" s="452"/>
      <c r="L623" s="61" t="str">
        <f t="shared" si="17"/>
        <v/>
      </c>
      <c r="M623" s="72"/>
      <c r="N623" s="1405"/>
      <c r="O623" s="1400"/>
      <c r="P623" s="94"/>
      <c r="Q623" s="75"/>
      <c r="R623" s="276"/>
      <c r="U623" s="936"/>
      <c r="V623" s="936"/>
      <c r="W623" s="936"/>
    </row>
    <row r="624" spans="1:23">
      <c r="A624" s="1422">
        <v>2</v>
      </c>
      <c r="B624" s="1424">
        <v>39927</v>
      </c>
      <c r="C624" s="1599" t="s">
        <v>1086</v>
      </c>
      <c r="D624" s="1601" t="s">
        <v>1080</v>
      </c>
      <c r="E624" s="1447" t="s">
        <v>742</v>
      </c>
      <c r="F624" s="1669" t="s">
        <v>242</v>
      </c>
      <c r="G624" s="1537">
        <v>15000000</v>
      </c>
      <c r="H624" s="1488" t="s">
        <v>13</v>
      </c>
      <c r="I624" s="340">
        <v>41052</v>
      </c>
      <c r="J624" s="93">
        <v>4</v>
      </c>
      <c r="K624" s="452">
        <v>6000000</v>
      </c>
      <c r="L624" s="61">
        <f t="shared" si="17"/>
        <v>9000000</v>
      </c>
      <c r="M624" s="1535" t="s">
        <v>184</v>
      </c>
      <c r="N624" s="1515"/>
      <c r="O624" s="1477"/>
      <c r="P624" s="1481"/>
      <c r="Q624" s="1452"/>
      <c r="R624" s="1501"/>
      <c r="U624" s="936"/>
      <c r="V624" s="936"/>
      <c r="W624" s="936"/>
    </row>
    <row r="625" spans="1:23">
      <c r="A625" s="1423"/>
      <c r="B625" s="1425"/>
      <c r="C625" s="1600"/>
      <c r="D625" s="1602"/>
      <c r="E625" s="1448"/>
      <c r="F625" s="1670"/>
      <c r="G625" s="1538"/>
      <c r="H625" s="1489"/>
      <c r="I625" s="340">
        <v>41283</v>
      </c>
      <c r="J625" s="93">
        <v>4</v>
      </c>
      <c r="K625" s="452">
        <v>2500000</v>
      </c>
      <c r="L625" s="61">
        <f>L624-K625</f>
        <v>6500000</v>
      </c>
      <c r="M625" s="1536"/>
      <c r="N625" s="1517"/>
      <c r="O625" s="1478"/>
      <c r="P625" s="1482"/>
      <c r="Q625" s="1453"/>
      <c r="R625" s="1502"/>
      <c r="U625" s="936"/>
      <c r="V625" s="936"/>
      <c r="W625" s="936"/>
    </row>
    <row r="626" spans="1:23">
      <c r="A626" s="720" t="s">
        <v>2193</v>
      </c>
      <c r="B626" s="1391">
        <v>39927</v>
      </c>
      <c r="C626" s="1395" t="s">
        <v>1070</v>
      </c>
      <c r="D626" s="1393" t="s">
        <v>1081</v>
      </c>
      <c r="E626" s="102" t="s">
        <v>722</v>
      </c>
      <c r="F626" s="354" t="s">
        <v>242</v>
      </c>
      <c r="G626" s="82">
        <v>60000000</v>
      </c>
      <c r="H626" s="92" t="s">
        <v>13</v>
      </c>
      <c r="I626" s="340">
        <v>41327</v>
      </c>
      <c r="J626" s="93">
        <v>158</v>
      </c>
      <c r="K626" s="452">
        <v>60000000</v>
      </c>
      <c r="L626" s="61">
        <f t="shared" si="17"/>
        <v>0</v>
      </c>
      <c r="M626" s="72" t="s">
        <v>184</v>
      </c>
      <c r="N626" s="1405">
        <v>41327</v>
      </c>
      <c r="O626" s="1400" t="s">
        <v>395</v>
      </c>
      <c r="P626" s="94" t="s">
        <v>188</v>
      </c>
      <c r="Q626" s="75" t="s">
        <v>1278</v>
      </c>
      <c r="R626" s="276">
        <v>3000000</v>
      </c>
      <c r="U626" s="936"/>
      <c r="V626" s="936"/>
      <c r="W626" s="936"/>
    </row>
    <row r="627" spans="1:23">
      <c r="A627" s="720" t="s">
        <v>1890</v>
      </c>
      <c r="B627" s="1391">
        <v>39927</v>
      </c>
      <c r="C627" s="1395" t="s">
        <v>1071</v>
      </c>
      <c r="D627" s="1393" t="s">
        <v>378</v>
      </c>
      <c r="E627" s="102" t="s">
        <v>763</v>
      </c>
      <c r="F627" s="354" t="s">
        <v>242</v>
      </c>
      <c r="G627" s="82">
        <v>4871000</v>
      </c>
      <c r="H627" s="92" t="s">
        <v>13</v>
      </c>
      <c r="I627" s="340">
        <v>40738</v>
      </c>
      <c r="J627" s="93">
        <v>50</v>
      </c>
      <c r="K627" s="452">
        <v>4871000</v>
      </c>
      <c r="L627" s="61">
        <f t="shared" si="17"/>
        <v>0</v>
      </c>
      <c r="M627" s="72" t="s">
        <v>184</v>
      </c>
      <c r="N627" s="1405">
        <v>40738</v>
      </c>
      <c r="O627" s="1400" t="s">
        <v>395</v>
      </c>
      <c r="P627" s="94" t="s">
        <v>188</v>
      </c>
      <c r="Q627" s="75" t="s">
        <v>1278</v>
      </c>
      <c r="R627" s="276">
        <v>244000</v>
      </c>
      <c r="U627" s="936"/>
      <c r="V627" s="936"/>
      <c r="W627" s="936"/>
    </row>
    <row r="628" spans="1:23">
      <c r="A628" s="720" t="s">
        <v>1887</v>
      </c>
      <c r="B628" s="1391">
        <v>39927</v>
      </c>
      <c r="C628" s="1395" t="s">
        <v>1072</v>
      </c>
      <c r="D628" s="1393" t="s">
        <v>1082</v>
      </c>
      <c r="E628" s="102" t="s">
        <v>859</v>
      </c>
      <c r="F628" s="354" t="s">
        <v>242</v>
      </c>
      <c r="G628" s="82">
        <v>4000000</v>
      </c>
      <c r="H628" s="92" t="s">
        <v>13</v>
      </c>
      <c r="I628" s="340">
        <v>40794</v>
      </c>
      <c r="J628" s="93">
        <v>49</v>
      </c>
      <c r="K628" s="452">
        <v>4000000</v>
      </c>
      <c r="L628" s="61">
        <f t="shared" si="17"/>
        <v>0</v>
      </c>
      <c r="M628" s="72" t="s">
        <v>184</v>
      </c>
      <c r="N628" s="1405">
        <v>40794</v>
      </c>
      <c r="O628" s="1400" t="s">
        <v>395</v>
      </c>
      <c r="P628" s="94" t="s">
        <v>188</v>
      </c>
      <c r="Q628" s="75" t="s">
        <v>1278</v>
      </c>
      <c r="R628" s="276">
        <v>200000</v>
      </c>
      <c r="U628" s="936"/>
      <c r="V628" s="936"/>
      <c r="W628" s="936"/>
    </row>
    <row r="629" spans="1:23">
      <c r="A629" s="720">
        <v>2</v>
      </c>
      <c r="B629" s="1391">
        <v>39927</v>
      </c>
      <c r="C629" s="1395" t="s">
        <v>1073</v>
      </c>
      <c r="D629" s="1393" t="s">
        <v>1083</v>
      </c>
      <c r="E629" s="102" t="s">
        <v>722</v>
      </c>
      <c r="F629" s="354" t="s">
        <v>242</v>
      </c>
      <c r="G629" s="82">
        <v>3652000</v>
      </c>
      <c r="H629" s="92" t="s">
        <v>13</v>
      </c>
      <c r="I629" s="705"/>
      <c r="J629" s="304"/>
      <c r="K629" s="452"/>
      <c r="L629" s="61" t="str">
        <f t="shared" si="17"/>
        <v/>
      </c>
      <c r="M629" s="72"/>
      <c r="N629" s="1405"/>
      <c r="O629" s="1400"/>
      <c r="P629" s="1377"/>
      <c r="Q629" s="75"/>
      <c r="R629" s="276"/>
      <c r="U629" s="936"/>
      <c r="V629" s="936"/>
      <c r="W629" s="936"/>
    </row>
    <row r="630" spans="1:23" s="100" customFormat="1" ht="30.75">
      <c r="A630" s="1422">
        <v>8</v>
      </c>
      <c r="B630" s="1424">
        <v>39927</v>
      </c>
      <c r="C630" s="1599" t="s">
        <v>1087</v>
      </c>
      <c r="D630" s="1601" t="s">
        <v>492</v>
      </c>
      <c r="E630" s="1447" t="s">
        <v>806</v>
      </c>
      <c r="F630" s="1582" t="s">
        <v>1111</v>
      </c>
      <c r="G630" s="1537">
        <v>3000000</v>
      </c>
      <c r="H630" s="1488" t="s">
        <v>13</v>
      </c>
      <c r="I630" s="340">
        <v>40141</v>
      </c>
      <c r="J630" s="93">
        <v>4</v>
      </c>
      <c r="K630" s="452">
        <v>1600000</v>
      </c>
      <c r="L630" s="61">
        <f t="shared" si="17"/>
        <v>1400000</v>
      </c>
      <c r="M630" s="105" t="s">
        <v>1276</v>
      </c>
      <c r="N630" s="1515">
        <v>40457</v>
      </c>
      <c r="O630" s="1477" t="s">
        <v>1276</v>
      </c>
      <c r="P630" s="1481">
        <v>7</v>
      </c>
      <c r="Q630" s="1452" t="s">
        <v>1278</v>
      </c>
      <c r="R630" s="1501">
        <v>150000</v>
      </c>
      <c r="U630" s="936"/>
      <c r="V630" s="936"/>
      <c r="W630" s="936"/>
    </row>
    <row r="631" spans="1:23" s="100" customFormat="1" ht="30.75">
      <c r="A631" s="1423"/>
      <c r="B631" s="1425"/>
      <c r="C631" s="1600"/>
      <c r="D631" s="1602"/>
      <c r="E631" s="1448"/>
      <c r="F631" s="1583"/>
      <c r="G631" s="1538"/>
      <c r="H631" s="1489"/>
      <c r="I631" s="340">
        <v>40457</v>
      </c>
      <c r="J631" s="93">
        <v>4</v>
      </c>
      <c r="K631" s="452">
        <v>1400000</v>
      </c>
      <c r="L631" s="61">
        <f>L630-K631</f>
        <v>0</v>
      </c>
      <c r="M631" s="105" t="s">
        <v>1276</v>
      </c>
      <c r="N631" s="1517"/>
      <c r="O631" s="1478"/>
      <c r="P631" s="1482"/>
      <c r="Q631" s="1453"/>
      <c r="R631" s="1502"/>
      <c r="U631" s="936"/>
      <c r="V631" s="936"/>
      <c r="W631" s="936"/>
    </row>
    <row r="632" spans="1:23">
      <c r="A632" s="720"/>
      <c r="B632" s="1391">
        <v>39934</v>
      </c>
      <c r="C632" s="1395" t="s">
        <v>1088</v>
      </c>
      <c r="D632" s="1393" t="s">
        <v>1093</v>
      </c>
      <c r="E632" s="102" t="s">
        <v>947</v>
      </c>
      <c r="F632" s="354" t="s">
        <v>287</v>
      </c>
      <c r="G632" s="82">
        <v>14738000</v>
      </c>
      <c r="H632" s="92" t="s">
        <v>13</v>
      </c>
      <c r="I632" s="340"/>
      <c r="J632" s="93"/>
      <c r="K632" s="452"/>
      <c r="L632" s="61" t="str">
        <f t="shared" si="17"/>
        <v/>
      </c>
      <c r="M632" s="72"/>
      <c r="N632" s="1405"/>
      <c r="O632" s="1400"/>
      <c r="P632" s="94"/>
      <c r="Q632" s="75"/>
      <c r="R632" s="276"/>
      <c r="U632" s="936"/>
      <c r="V632" s="936"/>
      <c r="W632" s="936"/>
    </row>
    <row r="633" spans="1:23">
      <c r="A633" s="720" t="s">
        <v>2159</v>
      </c>
      <c r="B633" s="1391">
        <v>39934</v>
      </c>
      <c r="C633" s="1395" t="s">
        <v>1089</v>
      </c>
      <c r="D633" s="1393" t="s">
        <v>606</v>
      </c>
      <c r="E633" s="102" t="s">
        <v>926</v>
      </c>
      <c r="F633" s="354" t="s">
        <v>242</v>
      </c>
      <c r="G633" s="82">
        <v>2250000</v>
      </c>
      <c r="H633" s="92" t="s">
        <v>13</v>
      </c>
      <c r="I633" s="55">
        <v>41213</v>
      </c>
      <c r="J633" s="93">
        <v>138</v>
      </c>
      <c r="K633" s="452">
        <v>1831250</v>
      </c>
      <c r="L633" s="61">
        <v>0</v>
      </c>
      <c r="M633" s="72" t="s">
        <v>184</v>
      </c>
      <c r="N633" s="1405">
        <v>41213</v>
      </c>
      <c r="O633" s="1400" t="s">
        <v>395</v>
      </c>
      <c r="P633" s="316" t="s">
        <v>1917</v>
      </c>
      <c r="Q633" s="75" t="s">
        <v>1278</v>
      </c>
      <c r="R633" s="276">
        <v>84057.43</v>
      </c>
      <c r="U633" s="936"/>
      <c r="V633" s="936"/>
      <c r="W633" s="936"/>
    </row>
    <row r="634" spans="1:23">
      <c r="A634" s="720">
        <v>2</v>
      </c>
      <c r="B634" s="1391">
        <v>39934</v>
      </c>
      <c r="C634" s="1395" t="s">
        <v>1090</v>
      </c>
      <c r="D634" s="1393" t="s">
        <v>672</v>
      </c>
      <c r="E634" s="102" t="s">
        <v>787</v>
      </c>
      <c r="F634" s="354" t="s">
        <v>242</v>
      </c>
      <c r="G634" s="82">
        <v>4500000</v>
      </c>
      <c r="H634" s="92" t="s">
        <v>13</v>
      </c>
      <c r="I634" s="340"/>
      <c r="J634" s="93"/>
      <c r="K634" s="452"/>
      <c r="L634" s="61" t="str">
        <f t="shared" si="17"/>
        <v/>
      </c>
      <c r="M634" s="72"/>
      <c r="N634" s="1405"/>
      <c r="O634" s="1400"/>
      <c r="P634" s="94"/>
      <c r="Q634" s="75"/>
      <c r="R634" s="276"/>
      <c r="U634" s="936"/>
      <c r="V634" s="936"/>
      <c r="W634" s="936"/>
    </row>
    <row r="635" spans="1:23">
      <c r="A635" s="720" t="s">
        <v>1890</v>
      </c>
      <c r="B635" s="1391">
        <v>39934</v>
      </c>
      <c r="C635" s="1395" t="s">
        <v>1091</v>
      </c>
      <c r="D635" s="1393" t="s">
        <v>785</v>
      </c>
      <c r="E635" s="102" t="s">
        <v>445</v>
      </c>
      <c r="F635" s="354" t="s">
        <v>242</v>
      </c>
      <c r="G635" s="82">
        <v>3194000</v>
      </c>
      <c r="H635" s="92" t="s">
        <v>13</v>
      </c>
      <c r="I635" s="340">
        <v>40808</v>
      </c>
      <c r="J635" s="93">
        <v>50</v>
      </c>
      <c r="K635" s="452">
        <v>3194000</v>
      </c>
      <c r="L635" s="61">
        <f t="shared" si="17"/>
        <v>0</v>
      </c>
      <c r="M635" s="72" t="s">
        <v>184</v>
      </c>
      <c r="N635" s="1405">
        <v>40808</v>
      </c>
      <c r="O635" s="1400" t="s">
        <v>395</v>
      </c>
      <c r="P635" s="94" t="s">
        <v>188</v>
      </c>
      <c r="Q635" s="75" t="s">
        <v>1278</v>
      </c>
      <c r="R635" s="276">
        <v>160000</v>
      </c>
      <c r="U635" s="936"/>
      <c r="V635" s="936"/>
      <c r="W635" s="936"/>
    </row>
    <row r="636" spans="1:23">
      <c r="A636" s="720">
        <v>2</v>
      </c>
      <c r="B636" s="1391">
        <v>39934</v>
      </c>
      <c r="C636" s="1395" t="s">
        <v>1096</v>
      </c>
      <c r="D636" s="1393" t="s">
        <v>660</v>
      </c>
      <c r="E636" s="102" t="s">
        <v>722</v>
      </c>
      <c r="F636" s="354" t="s">
        <v>242</v>
      </c>
      <c r="G636" s="82">
        <v>4000000</v>
      </c>
      <c r="H636" s="92" t="s">
        <v>13</v>
      </c>
      <c r="I636" s="340">
        <v>41254</v>
      </c>
      <c r="J636" s="93">
        <v>4</v>
      </c>
      <c r="K636" s="452">
        <v>4000000</v>
      </c>
      <c r="L636" s="61">
        <f t="shared" si="17"/>
        <v>0</v>
      </c>
      <c r="M636" s="72" t="s">
        <v>184</v>
      </c>
      <c r="N636" s="1405">
        <v>41254</v>
      </c>
      <c r="O636" s="1400" t="s">
        <v>395</v>
      </c>
      <c r="P636" s="94" t="s">
        <v>188</v>
      </c>
      <c r="Q636" s="75" t="s">
        <v>1278</v>
      </c>
      <c r="R636" s="276">
        <v>200000</v>
      </c>
      <c r="U636" s="936"/>
      <c r="V636" s="936"/>
      <c r="W636" s="936"/>
    </row>
    <row r="637" spans="1:23" s="100" customFormat="1" ht="30.75">
      <c r="A637" s="720">
        <v>8</v>
      </c>
      <c r="B637" s="1391">
        <v>39934</v>
      </c>
      <c r="C637" s="1395" t="s">
        <v>1092</v>
      </c>
      <c r="D637" s="1393" t="s">
        <v>1094</v>
      </c>
      <c r="E637" s="102" t="s">
        <v>806</v>
      </c>
      <c r="F637" s="103" t="s">
        <v>1111</v>
      </c>
      <c r="G637" s="82">
        <v>6100000</v>
      </c>
      <c r="H637" s="92" t="s">
        <v>13</v>
      </c>
      <c r="I637" s="340">
        <v>40821</v>
      </c>
      <c r="J637" s="93">
        <v>4</v>
      </c>
      <c r="K637" s="452">
        <v>6100000</v>
      </c>
      <c r="L637" s="61">
        <f t="shared" si="17"/>
        <v>0</v>
      </c>
      <c r="M637" s="105" t="s">
        <v>1276</v>
      </c>
      <c r="N637" s="1405">
        <v>40821</v>
      </c>
      <c r="O637" s="1400" t="s">
        <v>1276</v>
      </c>
      <c r="P637" s="94">
        <v>7</v>
      </c>
      <c r="Q637" s="1404" t="s">
        <v>1278</v>
      </c>
      <c r="R637" s="276">
        <v>305000</v>
      </c>
      <c r="U637" s="936"/>
      <c r="V637" s="936"/>
      <c r="W637" s="936"/>
    </row>
    <row r="638" spans="1:23" s="100" customFormat="1" ht="28.5">
      <c r="A638" s="720">
        <v>8</v>
      </c>
      <c r="B638" s="1391">
        <v>39934</v>
      </c>
      <c r="C638" s="1395" t="s">
        <v>1097</v>
      </c>
      <c r="D638" s="1395" t="s">
        <v>1095</v>
      </c>
      <c r="E638" s="1396" t="s">
        <v>488</v>
      </c>
      <c r="F638" s="103" t="s">
        <v>1111</v>
      </c>
      <c r="G638" s="82">
        <v>10750000</v>
      </c>
      <c r="H638" s="92" t="s">
        <v>13</v>
      </c>
      <c r="I638" s="340"/>
      <c r="J638" s="93"/>
      <c r="K638" s="452"/>
      <c r="L638" s="61" t="str">
        <f t="shared" si="17"/>
        <v/>
      </c>
      <c r="M638" s="72"/>
      <c r="N638" s="1405"/>
      <c r="O638" s="1400"/>
      <c r="P638" s="94"/>
      <c r="Q638" s="75"/>
      <c r="R638" s="276"/>
      <c r="U638" s="936"/>
      <c r="V638" s="936"/>
      <c r="W638" s="936"/>
    </row>
    <row r="639" spans="1:23" s="100" customFormat="1" ht="42.75">
      <c r="A639" s="721" t="s">
        <v>1922</v>
      </c>
      <c r="B639" s="1391">
        <v>39941</v>
      </c>
      <c r="C639" s="1393" t="s">
        <v>1459</v>
      </c>
      <c r="D639" s="1395" t="s">
        <v>1101</v>
      </c>
      <c r="E639" s="1396" t="s">
        <v>1044</v>
      </c>
      <c r="F639" s="1378" t="s">
        <v>242</v>
      </c>
      <c r="G639" s="82">
        <v>3091000</v>
      </c>
      <c r="H639" s="92" t="s">
        <v>13</v>
      </c>
      <c r="I639" s="340">
        <v>40808</v>
      </c>
      <c r="J639" s="93">
        <v>49</v>
      </c>
      <c r="K639" s="452">
        <v>3091000</v>
      </c>
      <c r="L639" s="61">
        <f t="shared" si="17"/>
        <v>0</v>
      </c>
      <c r="M639" s="833" t="s">
        <v>184</v>
      </c>
      <c r="N639" s="1405">
        <v>40808</v>
      </c>
      <c r="O639" s="1400" t="s">
        <v>395</v>
      </c>
      <c r="P639" s="94" t="s">
        <v>188</v>
      </c>
      <c r="Q639" s="75" t="s">
        <v>1278</v>
      </c>
      <c r="R639" s="276">
        <v>155000</v>
      </c>
      <c r="U639" s="936"/>
      <c r="V639" s="936"/>
      <c r="W639" s="936"/>
    </row>
    <row r="640" spans="1:23">
      <c r="A640" s="720" t="s">
        <v>1903</v>
      </c>
      <c r="B640" s="1391">
        <v>39941</v>
      </c>
      <c r="C640" s="1395" t="s">
        <v>1098</v>
      </c>
      <c r="D640" s="1395" t="s">
        <v>672</v>
      </c>
      <c r="E640" s="1396" t="s">
        <v>787</v>
      </c>
      <c r="F640" s="354" t="s">
        <v>242</v>
      </c>
      <c r="G640" s="82">
        <v>5500000</v>
      </c>
      <c r="H640" s="92" t="s">
        <v>13</v>
      </c>
      <c r="I640" s="340"/>
      <c r="J640" s="93"/>
      <c r="K640" s="452"/>
      <c r="L640" s="61" t="str">
        <f t="shared" si="17"/>
        <v/>
      </c>
      <c r="M640" s="72"/>
      <c r="N640" s="1405"/>
      <c r="O640" s="1400"/>
      <c r="P640" s="94"/>
      <c r="Q640" s="75"/>
      <c r="R640" s="276"/>
      <c r="U640" s="936"/>
      <c r="V640" s="936"/>
      <c r="W640" s="936"/>
    </row>
    <row r="641" spans="1:23">
      <c r="A641" s="720" t="s">
        <v>2031</v>
      </c>
      <c r="B641" s="1391">
        <v>39941</v>
      </c>
      <c r="C641" s="1395" t="s">
        <v>1099</v>
      </c>
      <c r="D641" s="1395" t="s">
        <v>1102</v>
      </c>
      <c r="E641" s="1396" t="s">
        <v>787</v>
      </c>
      <c r="F641" s="354" t="s">
        <v>242</v>
      </c>
      <c r="G641" s="82">
        <v>6000000</v>
      </c>
      <c r="H641" s="92" t="s">
        <v>13</v>
      </c>
      <c r="I641" s="340">
        <v>41012</v>
      </c>
      <c r="J641" s="93">
        <v>80</v>
      </c>
      <c r="K641" s="452">
        <v>6000000</v>
      </c>
      <c r="L641" s="61">
        <f t="shared" si="17"/>
        <v>0</v>
      </c>
      <c r="M641" s="833" t="s">
        <v>184</v>
      </c>
      <c r="N641" s="1405">
        <v>41012</v>
      </c>
      <c r="O641" s="1400" t="s">
        <v>395</v>
      </c>
      <c r="P641" s="94" t="s">
        <v>188</v>
      </c>
      <c r="Q641" s="75" t="s">
        <v>1278</v>
      </c>
      <c r="R641" s="276">
        <v>300000</v>
      </c>
      <c r="U641" s="936"/>
      <c r="V641" s="936"/>
      <c r="W641" s="936"/>
    </row>
    <row r="642" spans="1:23" s="100" customFormat="1" ht="28.5">
      <c r="A642" s="720">
        <v>8</v>
      </c>
      <c r="B642" s="1391">
        <v>39941</v>
      </c>
      <c r="C642" s="1395" t="s">
        <v>1109</v>
      </c>
      <c r="D642" s="1395" t="s">
        <v>1103</v>
      </c>
      <c r="E642" s="1396" t="s">
        <v>722</v>
      </c>
      <c r="F642" s="103" t="s">
        <v>1111</v>
      </c>
      <c r="G642" s="82">
        <v>3000000</v>
      </c>
      <c r="H642" s="92" t="s">
        <v>13</v>
      </c>
      <c r="I642" s="340"/>
      <c r="J642" s="93"/>
      <c r="K642" s="452"/>
      <c r="L642" s="61" t="str">
        <f t="shared" si="17"/>
        <v/>
      </c>
      <c r="M642" s="72"/>
      <c r="N642" s="1405"/>
      <c r="O642" s="1400"/>
      <c r="P642" s="94"/>
      <c r="Q642" s="75"/>
      <c r="R642" s="276"/>
      <c r="U642" s="936"/>
      <c r="V642" s="936"/>
      <c r="W642" s="936"/>
    </row>
    <row r="643" spans="1:23" s="100" customFormat="1" ht="28.5">
      <c r="A643" s="720" t="s">
        <v>2153</v>
      </c>
      <c r="B643" s="1391">
        <v>39941</v>
      </c>
      <c r="C643" s="1395" t="s">
        <v>1108</v>
      </c>
      <c r="D643" s="1395" t="s">
        <v>1104</v>
      </c>
      <c r="E643" s="1396" t="s">
        <v>742</v>
      </c>
      <c r="F643" s="103" t="s">
        <v>1111</v>
      </c>
      <c r="G643" s="82">
        <v>4000000</v>
      </c>
      <c r="H643" s="92" t="s">
        <v>13</v>
      </c>
      <c r="I643" s="340"/>
      <c r="J643" s="93"/>
      <c r="K643" s="452"/>
      <c r="L643" s="61" t="str">
        <f t="shared" si="17"/>
        <v/>
      </c>
      <c r="M643" s="72"/>
      <c r="N643" s="1405"/>
      <c r="O643" s="1400"/>
      <c r="P643" s="94"/>
      <c r="Q643" s="75"/>
      <c r="R643" s="276"/>
      <c r="U643" s="936"/>
      <c r="V643" s="936"/>
      <c r="W643" s="936"/>
    </row>
    <row r="644" spans="1:23" s="100" customFormat="1" ht="30.75">
      <c r="A644" s="720" t="s">
        <v>1915</v>
      </c>
      <c r="B644" s="1391">
        <v>39941</v>
      </c>
      <c r="C644" s="1395" t="s">
        <v>1107</v>
      </c>
      <c r="D644" s="1395" t="s">
        <v>1105</v>
      </c>
      <c r="E644" s="1396" t="s">
        <v>738</v>
      </c>
      <c r="F644" s="103" t="s">
        <v>1111</v>
      </c>
      <c r="G644" s="82">
        <v>13644000</v>
      </c>
      <c r="H644" s="92" t="s">
        <v>13</v>
      </c>
      <c r="I644" s="340">
        <v>40801</v>
      </c>
      <c r="J644" s="93">
        <v>49</v>
      </c>
      <c r="K644" s="1398">
        <v>13644000</v>
      </c>
      <c r="L644" s="61">
        <f t="shared" si="17"/>
        <v>0</v>
      </c>
      <c r="M644" s="105" t="s">
        <v>1276</v>
      </c>
      <c r="N644" s="1405">
        <v>40801</v>
      </c>
      <c r="O644" s="1400" t="s">
        <v>1276</v>
      </c>
      <c r="P644" s="94">
        <v>7</v>
      </c>
      <c r="Q644" s="1404" t="s">
        <v>1278</v>
      </c>
      <c r="R644" s="276">
        <v>682000</v>
      </c>
      <c r="U644" s="936"/>
      <c r="V644" s="936"/>
      <c r="W644" s="936"/>
    </row>
    <row r="645" spans="1:23" s="100" customFormat="1" ht="28.5">
      <c r="A645" s="721" t="s">
        <v>1448</v>
      </c>
      <c r="B645" s="1391">
        <v>39941</v>
      </c>
      <c r="C645" s="1395" t="s">
        <v>1100</v>
      </c>
      <c r="D645" s="1395" t="s">
        <v>1106</v>
      </c>
      <c r="E645" s="1396" t="s">
        <v>722</v>
      </c>
      <c r="F645" s="354" t="s">
        <v>1110</v>
      </c>
      <c r="G645" s="82">
        <v>6784000</v>
      </c>
      <c r="H645" s="92" t="s">
        <v>13</v>
      </c>
      <c r="I645" s="55">
        <v>40403</v>
      </c>
      <c r="J645" s="93">
        <v>4</v>
      </c>
      <c r="K645" s="452">
        <v>6784000</v>
      </c>
      <c r="L645" s="61">
        <f t="shared" si="17"/>
        <v>0</v>
      </c>
      <c r="M645" s="336" t="s">
        <v>334</v>
      </c>
      <c r="N645" s="337" t="s">
        <v>334</v>
      </c>
      <c r="O645" s="1400" t="s">
        <v>334</v>
      </c>
      <c r="P645" s="338"/>
      <c r="Q645" s="977" t="s">
        <v>1221</v>
      </c>
      <c r="R645" s="276" t="s">
        <v>334</v>
      </c>
      <c r="U645" s="936"/>
      <c r="V645" s="936"/>
      <c r="W645" s="936"/>
    </row>
    <row r="646" spans="1:23" ht="28.5">
      <c r="A646" s="1422"/>
      <c r="B646" s="1424">
        <v>39948</v>
      </c>
      <c r="C646" s="1458" t="s">
        <v>1112</v>
      </c>
      <c r="D646" s="1458" t="s">
        <v>1121</v>
      </c>
      <c r="E646" s="1452" t="s">
        <v>324</v>
      </c>
      <c r="F646" s="1454" t="s">
        <v>287</v>
      </c>
      <c r="G646" s="1449">
        <v>21000000</v>
      </c>
      <c r="H646" s="1488" t="s">
        <v>13</v>
      </c>
      <c r="I646" s="340">
        <v>41003</v>
      </c>
      <c r="J646" s="93">
        <v>4</v>
      </c>
      <c r="K646" s="1398">
        <v>10500000</v>
      </c>
      <c r="L646" s="61">
        <f t="shared" si="17"/>
        <v>10500000</v>
      </c>
      <c r="M646" s="72" t="s">
        <v>190</v>
      </c>
      <c r="N646" s="1515">
        <v>41093</v>
      </c>
      <c r="O646" s="1477" t="s">
        <v>1018</v>
      </c>
      <c r="P646" s="1481"/>
      <c r="Q646" s="1452" t="s">
        <v>1278</v>
      </c>
      <c r="R646" s="1501">
        <v>7465100</v>
      </c>
      <c r="U646" s="936"/>
      <c r="V646" s="936"/>
      <c r="W646" s="936"/>
    </row>
    <row r="647" spans="1:23" ht="22.5" customHeight="1">
      <c r="A647" s="1423"/>
      <c r="B647" s="1425"/>
      <c r="C647" s="1459"/>
      <c r="D647" s="1459"/>
      <c r="E647" s="1453"/>
      <c r="F647" s="1455"/>
      <c r="G647" s="1451"/>
      <c r="H647" s="1489"/>
      <c r="I647" s="340">
        <v>41066</v>
      </c>
      <c r="J647" s="93">
        <v>4</v>
      </c>
      <c r="K647" s="1398">
        <v>10500000</v>
      </c>
      <c r="L647" s="61">
        <f>L646-K647</f>
        <v>0</v>
      </c>
      <c r="M647" s="72" t="s">
        <v>1018</v>
      </c>
      <c r="N647" s="1517"/>
      <c r="O647" s="1478"/>
      <c r="P647" s="1482"/>
      <c r="Q647" s="1453"/>
      <c r="R647" s="1502"/>
      <c r="U647" s="936"/>
      <c r="V647" s="936"/>
      <c r="W647" s="936"/>
    </row>
    <row r="648" spans="1:23">
      <c r="A648" s="720">
        <v>2</v>
      </c>
      <c r="B648" s="1391">
        <v>39948</v>
      </c>
      <c r="C648" s="1395" t="s">
        <v>1113</v>
      </c>
      <c r="D648" s="1395" t="s">
        <v>1122</v>
      </c>
      <c r="E648" s="1396" t="s">
        <v>1044</v>
      </c>
      <c r="F648" s="354" t="s">
        <v>242</v>
      </c>
      <c r="G648" s="82">
        <v>1341000</v>
      </c>
      <c r="H648" s="92" t="s">
        <v>13</v>
      </c>
      <c r="I648" s="340">
        <v>40996</v>
      </c>
      <c r="J648" s="93">
        <v>4</v>
      </c>
      <c r="K648" s="1398">
        <v>1341000</v>
      </c>
      <c r="L648" s="61">
        <f t="shared" si="17"/>
        <v>0</v>
      </c>
      <c r="M648" s="72" t="s">
        <v>184</v>
      </c>
      <c r="N648" s="1405">
        <v>40996</v>
      </c>
      <c r="O648" s="1400" t="s">
        <v>395</v>
      </c>
      <c r="P648" s="94" t="s">
        <v>188</v>
      </c>
      <c r="Q648" s="75" t="s">
        <v>1278</v>
      </c>
      <c r="R648" s="276">
        <v>67000</v>
      </c>
      <c r="U648" s="936"/>
      <c r="V648" s="936"/>
      <c r="W648" s="936"/>
    </row>
    <row r="649" spans="1:23">
      <c r="A649" s="720" t="s">
        <v>2242</v>
      </c>
      <c r="B649" s="1391">
        <v>39948</v>
      </c>
      <c r="C649" s="1395" t="s">
        <v>1114</v>
      </c>
      <c r="D649" s="1395" t="s">
        <v>1123</v>
      </c>
      <c r="E649" s="1396" t="s">
        <v>926</v>
      </c>
      <c r="F649" s="354" t="s">
        <v>242</v>
      </c>
      <c r="G649" s="82">
        <v>4700000</v>
      </c>
      <c r="H649" s="92" t="s">
        <v>13</v>
      </c>
      <c r="I649" s="340">
        <v>41243</v>
      </c>
      <c r="J649" s="93">
        <v>4</v>
      </c>
      <c r="K649" s="1398">
        <v>4700000</v>
      </c>
      <c r="L649" s="61">
        <f t="shared" ref="L649:L666" si="18">IF($K649&lt;&gt;0,$G649-$K649,"")</f>
        <v>0</v>
      </c>
      <c r="M649" s="72" t="s">
        <v>184</v>
      </c>
      <c r="N649" s="1405">
        <v>41243</v>
      </c>
      <c r="O649" s="1400" t="s">
        <v>395</v>
      </c>
      <c r="P649" s="94" t="s">
        <v>188</v>
      </c>
      <c r="Q649" s="75" t="s">
        <v>1278</v>
      </c>
      <c r="R649" s="276">
        <v>235000</v>
      </c>
      <c r="U649" s="936"/>
      <c r="V649" s="936"/>
      <c r="W649" s="936"/>
    </row>
    <row r="650" spans="1:23">
      <c r="A650" s="720" t="s">
        <v>2193</v>
      </c>
      <c r="B650" s="1391">
        <v>39948</v>
      </c>
      <c r="C650" s="1395" t="s">
        <v>1117</v>
      </c>
      <c r="D650" s="1395" t="s">
        <v>1124</v>
      </c>
      <c r="E650" s="1396" t="s">
        <v>722</v>
      </c>
      <c r="F650" s="354" t="s">
        <v>242</v>
      </c>
      <c r="G650" s="82">
        <v>6970000</v>
      </c>
      <c r="H650" s="92" t="s">
        <v>13</v>
      </c>
      <c r="I650" s="340">
        <v>41264</v>
      </c>
      <c r="J650" s="93">
        <v>158</v>
      </c>
      <c r="K650" s="1398">
        <v>3136500</v>
      </c>
      <c r="L650" s="61">
        <v>0</v>
      </c>
      <c r="M650" s="72" t="s">
        <v>184</v>
      </c>
      <c r="N650" s="1405">
        <v>41264</v>
      </c>
      <c r="O650" s="1400" t="s">
        <v>395</v>
      </c>
      <c r="P650" s="94" t="s">
        <v>188</v>
      </c>
      <c r="Q650" s="75" t="s">
        <v>1973</v>
      </c>
      <c r="R650" s="276">
        <v>157050</v>
      </c>
      <c r="U650" s="936"/>
      <c r="V650" s="936"/>
      <c r="W650" s="936"/>
    </row>
    <row r="651" spans="1:23">
      <c r="A651" s="720">
        <v>2</v>
      </c>
      <c r="B651" s="1391">
        <v>39948</v>
      </c>
      <c r="C651" s="1395" t="s">
        <v>1115</v>
      </c>
      <c r="D651" s="1395" t="s">
        <v>1125</v>
      </c>
      <c r="E651" s="1396" t="s">
        <v>801</v>
      </c>
      <c r="F651" s="354" t="s">
        <v>242</v>
      </c>
      <c r="G651" s="82">
        <v>2720000</v>
      </c>
      <c r="H651" s="92" t="s">
        <v>13</v>
      </c>
      <c r="I651" s="340"/>
      <c r="J651" s="93"/>
      <c r="K651" s="1398"/>
      <c r="L651" s="61" t="str">
        <f t="shared" si="18"/>
        <v/>
      </c>
      <c r="M651" s="72"/>
      <c r="N651" s="1405"/>
      <c r="O651" s="1400"/>
      <c r="P651" s="94"/>
      <c r="Q651" s="75"/>
      <c r="R651" s="276"/>
      <c r="U651" s="936"/>
      <c r="V651" s="936"/>
      <c r="W651" s="936"/>
    </row>
    <row r="652" spans="1:23">
      <c r="A652" s="720" t="s">
        <v>2165</v>
      </c>
      <c r="B652" s="1391">
        <v>39948</v>
      </c>
      <c r="C652" s="1395" t="s">
        <v>2180</v>
      </c>
      <c r="D652" s="1395" t="s">
        <v>615</v>
      </c>
      <c r="E652" s="1396" t="s">
        <v>758</v>
      </c>
      <c r="F652" s="354" t="s">
        <v>242</v>
      </c>
      <c r="G652" s="82">
        <v>14800000</v>
      </c>
      <c r="H652" s="92" t="s">
        <v>13</v>
      </c>
      <c r="I652" s="340"/>
      <c r="J652" s="93"/>
      <c r="K652" s="1398"/>
      <c r="L652" s="61" t="str">
        <f t="shared" si="18"/>
        <v/>
      </c>
      <c r="M652" s="72"/>
      <c r="N652" s="1405"/>
      <c r="O652" s="1400"/>
      <c r="P652" s="94"/>
      <c r="Q652" s="75"/>
      <c r="R652" s="276"/>
      <c r="U652" s="936"/>
      <c r="V652" s="936"/>
      <c r="W652" s="936"/>
    </row>
    <row r="653" spans="1:23">
      <c r="A653" s="720" t="s">
        <v>1890</v>
      </c>
      <c r="B653" s="1391">
        <v>39948</v>
      </c>
      <c r="C653" s="1395" t="s">
        <v>1116</v>
      </c>
      <c r="D653" s="1395" t="s">
        <v>1126</v>
      </c>
      <c r="E653" s="1396" t="s">
        <v>761</v>
      </c>
      <c r="F653" s="354" t="s">
        <v>242</v>
      </c>
      <c r="G653" s="82">
        <v>4862000</v>
      </c>
      <c r="H653" s="92" t="s">
        <v>13</v>
      </c>
      <c r="I653" s="340">
        <v>40794</v>
      </c>
      <c r="J653" s="93"/>
      <c r="K653" s="1398">
        <v>4862000</v>
      </c>
      <c r="L653" s="61">
        <f t="shared" si="18"/>
        <v>0</v>
      </c>
      <c r="M653" s="72" t="s">
        <v>184</v>
      </c>
      <c r="N653" s="1405">
        <v>40794</v>
      </c>
      <c r="O653" s="1400" t="s">
        <v>395</v>
      </c>
      <c r="P653" s="94" t="s">
        <v>188</v>
      </c>
      <c r="Q653" s="75" t="s">
        <v>1278</v>
      </c>
      <c r="R653" s="276">
        <v>243000</v>
      </c>
      <c r="U653" s="936"/>
      <c r="V653" s="936"/>
      <c r="W653" s="936"/>
    </row>
    <row r="654" spans="1:23">
      <c r="A654" s="720">
        <v>2</v>
      </c>
      <c r="B654" s="1391">
        <v>39948</v>
      </c>
      <c r="C654" s="1395" t="s">
        <v>1118</v>
      </c>
      <c r="D654" s="1395" t="s">
        <v>1127</v>
      </c>
      <c r="E654" s="1404" t="s">
        <v>722</v>
      </c>
      <c r="F654" s="706" t="s">
        <v>242</v>
      </c>
      <c r="G654" s="82">
        <v>15000000</v>
      </c>
      <c r="H654" s="92" t="s">
        <v>13</v>
      </c>
      <c r="I654" s="340">
        <v>41254</v>
      </c>
      <c r="J654" s="93">
        <v>4</v>
      </c>
      <c r="K654" s="1398">
        <v>15000000</v>
      </c>
      <c r="L654" s="61">
        <f t="shared" si="18"/>
        <v>0</v>
      </c>
      <c r="M654" s="72" t="s">
        <v>184</v>
      </c>
      <c r="N654" s="1405">
        <v>41254</v>
      </c>
      <c r="O654" s="1400" t="s">
        <v>395</v>
      </c>
      <c r="P654" s="94" t="s">
        <v>188</v>
      </c>
      <c r="Q654" s="75" t="s">
        <v>1278</v>
      </c>
      <c r="R654" s="276">
        <v>750000</v>
      </c>
      <c r="U654" s="936"/>
      <c r="V654" s="936"/>
      <c r="W654" s="936"/>
    </row>
    <row r="655" spans="1:23" s="358" customFormat="1" ht="28.5">
      <c r="A655" s="721" t="s">
        <v>1467</v>
      </c>
      <c r="B655" s="356">
        <v>39948</v>
      </c>
      <c r="C655" s="1393" t="s">
        <v>1132</v>
      </c>
      <c r="D655" s="1393" t="s">
        <v>660</v>
      </c>
      <c r="E655" s="102" t="s">
        <v>722</v>
      </c>
      <c r="F655" s="375" t="s">
        <v>1110</v>
      </c>
      <c r="G655" s="333">
        <v>4205000</v>
      </c>
      <c r="H655" s="334" t="s">
        <v>13</v>
      </c>
      <c r="I655" s="554">
        <v>40431</v>
      </c>
      <c r="J655" s="362">
        <v>4</v>
      </c>
      <c r="K655" s="1021">
        <v>4205000</v>
      </c>
      <c r="L655" s="61">
        <f t="shared" si="18"/>
        <v>0</v>
      </c>
      <c r="M655" s="72" t="s">
        <v>334</v>
      </c>
      <c r="N655" s="376" t="s">
        <v>334</v>
      </c>
      <c r="O655" s="1400" t="s">
        <v>334</v>
      </c>
      <c r="P655" s="363"/>
      <c r="Q655" s="248" t="s">
        <v>1221</v>
      </c>
      <c r="R655" s="276" t="s">
        <v>334</v>
      </c>
      <c r="U655" s="936"/>
      <c r="V655" s="936"/>
      <c r="W655" s="936"/>
    </row>
    <row r="656" spans="1:23" s="100" customFormat="1" ht="30.75">
      <c r="A656" s="720" t="s">
        <v>2336</v>
      </c>
      <c r="B656" s="1391">
        <v>39948</v>
      </c>
      <c r="C656" s="1395" t="s">
        <v>1119</v>
      </c>
      <c r="D656" s="1395" t="s">
        <v>1128</v>
      </c>
      <c r="E656" s="1396" t="s">
        <v>738</v>
      </c>
      <c r="F656" s="103" t="s">
        <v>1111</v>
      </c>
      <c r="G656" s="82">
        <v>5586000</v>
      </c>
      <c r="H656" s="92" t="s">
        <v>13</v>
      </c>
      <c r="I656" s="340">
        <v>41344</v>
      </c>
      <c r="J656" s="93">
        <v>216</v>
      </c>
      <c r="K656" s="1398">
        <v>6116943.1600000001</v>
      </c>
      <c r="L656" s="61">
        <v>0</v>
      </c>
      <c r="M656" s="426" t="s">
        <v>1276</v>
      </c>
      <c r="N656" s="1405">
        <v>41344</v>
      </c>
      <c r="O656" s="1400" t="s">
        <v>1276</v>
      </c>
      <c r="P656" s="94">
        <v>7</v>
      </c>
      <c r="Q656" s="1404" t="s">
        <v>1973</v>
      </c>
      <c r="R656" s="276">
        <v>361890.34</v>
      </c>
      <c r="U656" s="936"/>
      <c r="V656" s="936"/>
      <c r="W656" s="936"/>
    </row>
    <row r="657" spans="1:23" s="100" customFormat="1" ht="28.5">
      <c r="A657" s="720">
        <v>8</v>
      </c>
      <c r="B657" s="1391">
        <v>39948</v>
      </c>
      <c r="C657" s="1395" t="s">
        <v>1135</v>
      </c>
      <c r="D657" s="1395" t="s">
        <v>1129</v>
      </c>
      <c r="E657" s="1396" t="s">
        <v>738</v>
      </c>
      <c r="F657" s="103" t="s">
        <v>1111</v>
      </c>
      <c r="G657" s="82">
        <v>2400000</v>
      </c>
      <c r="H657" s="92" t="s">
        <v>13</v>
      </c>
      <c r="I657" s="340"/>
      <c r="J657" s="93"/>
      <c r="K657" s="1398"/>
      <c r="L657" s="61" t="str">
        <f t="shared" si="18"/>
        <v/>
      </c>
      <c r="M657" s="72"/>
      <c r="N657" s="1405"/>
      <c r="O657" s="1400"/>
      <c r="P657" s="94"/>
      <c r="Q657" s="75"/>
      <c r="R657" s="276"/>
      <c r="U657" s="936"/>
      <c r="V657" s="936"/>
      <c r="W657" s="936"/>
    </row>
    <row r="658" spans="1:23" s="100" customFormat="1" ht="28.5">
      <c r="A658" s="720">
        <v>8</v>
      </c>
      <c r="B658" s="1391">
        <v>39948</v>
      </c>
      <c r="C658" s="1395" t="s">
        <v>1120</v>
      </c>
      <c r="D658" s="1395" t="s">
        <v>608</v>
      </c>
      <c r="E658" s="1396" t="s">
        <v>729</v>
      </c>
      <c r="F658" s="103" t="s">
        <v>1111</v>
      </c>
      <c r="G658" s="82">
        <v>1100000</v>
      </c>
      <c r="H658" s="92" t="s">
        <v>13</v>
      </c>
      <c r="I658" s="340"/>
      <c r="J658" s="93"/>
      <c r="K658" s="1398"/>
      <c r="L658" s="61" t="str">
        <f t="shared" si="18"/>
        <v/>
      </c>
      <c r="M658" s="72"/>
      <c r="N658" s="1405"/>
      <c r="O658" s="1400"/>
      <c r="P658" s="94"/>
      <c r="Q658" s="75"/>
      <c r="R658" s="276"/>
      <c r="U658" s="936"/>
      <c r="V658" s="936"/>
      <c r="W658" s="936"/>
    </row>
    <row r="659" spans="1:23" s="100" customFormat="1" ht="30.75">
      <c r="A659" s="720" t="s">
        <v>1915</v>
      </c>
      <c r="B659" s="1391">
        <v>39948</v>
      </c>
      <c r="C659" s="1395" t="s">
        <v>1133</v>
      </c>
      <c r="D659" s="1395" t="s">
        <v>1130</v>
      </c>
      <c r="E659" s="1396" t="s">
        <v>738</v>
      </c>
      <c r="F659" s="103" t="s">
        <v>1111</v>
      </c>
      <c r="G659" s="82">
        <v>2639000</v>
      </c>
      <c r="H659" s="92" t="s">
        <v>13</v>
      </c>
      <c r="I659" s="340">
        <v>40794</v>
      </c>
      <c r="J659" s="93">
        <v>49</v>
      </c>
      <c r="K659" s="1398">
        <v>2639000</v>
      </c>
      <c r="L659" s="61">
        <f t="shared" si="18"/>
        <v>0</v>
      </c>
      <c r="M659" s="426" t="s">
        <v>1276</v>
      </c>
      <c r="N659" s="1405">
        <v>40794</v>
      </c>
      <c r="O659" s="1400" t="s">
        <v>1276</v>
      </c>
      <c r="P659" s="94">
        <v>7</v>
      </c>
      <c r="Q659" s="1404" t="s">
        <v>1278</v>
      </c>
      <c r="R659" s="276">
        <v>132000</v>
      </c>
      <c r="U659" s="936"/>
      <c r="V659" s="936"/>
      <c r="W659" s="936"/>
    </row>
    <row r="660" spans="1:23" s="100" customFormat="1" ht="30.75">
      <c r="A660" s="720" t="s">
        <v>2091</v>
      </c>
      <c r="B660" s="1391">
        <v>39948</v>
      </c>
      <c r="C660" s="1395" t="s">
        <v>1134</v>
      </c>
      <c r="D660" s="1395" t="s">
        <v>1131</v>
      </c>
      <c r="E660" s="1396" t="s">
        <v>722</v>
      </c>
      <c r="F660" s="975" t="s">
        <v>1111</v>
      </c>
      <c r="G660" s="82">
        <v>20300000</v>
      </c>
      <c r="H660" s="92" t="s">
        <v>13</v>
      </c>
      <c r="I660" s="55">
        <v>41117</v>
      </c>
      <c r="J660" s="93">
        <v>109</v>
      </c>
      <c r="K660" s="1398">
        <v>18069212.699999999</v>
      </c>
      <c r="L660" s="998">
        <v>0</v>
      </c>
      <c r="M660" s="426" t="s">
        <v>1276</v>
      </c>
      <c r="N660" s="73">
        <v>41117</v>
      </c>
      <c r="O660" s="1400" t="s">
        <v>1276</v>
      </c>
      <c r="P660" s="94">
        <v>7</v>
      </c>
      <c r="Q660" s="75" t="s">
        <v>1973</v>
      </c>
      <c r="R660" s="1030">
        <v>824730.64</v>
      </c>
      <c r="U660" s="936"/>
      <c r="V660" s="936"/>
      <c r="W660" s="936"/>
    </row>
    <row r="661" spans="1:23">
      <c r="A661" s="720" t="s">
        <v>1887</v>
      </c>
      <c r="B661" s="1391">
        <v>39955</v>
      </c>
      <c r="C661" s="1395" t="s">
        <v>685</v>
      </c>
      <c r="D661" s="1395" t="s">
        <v>442</v>
      </c>
      <c r="E661" s="1404" t="s">
        <v>742</v>
      </c>
      <c r="F661" s="706" t="s">
        <v>242</v>
      </c>
      <c r="G661" s="82">
        <v>15000000</v>
      </c>
      <c r="H661" s="92" t="s">
        <v>13</v>
      </c>
      <c r="I661" s="340">
        <v>40773</v>
      </c>
      <c r="J661" s="93">
        <v>49</v>
      </c>
      <c r="K661" s="1398">
        <v>15000000</v>
      </c>
      <c r="L661" s="61">
        <f t="shared" si="18"/>
        <v>0</v>
      </c>
      <c r="M661" s="72" t="s">
        <v>184</v>
      </c>
      <c r="N661" s="1405">
        <v>40773</v>
      </c>
      <c r="O661" s="1400" t="s">
        <v>395</v>
      </c>
      <c r="P661" s="94" t="s">
        <v>188</v>
      </c>
      <c r="Q661" s="75" t="s">
        <v>1278</v>
      </c>
      <c r="R661" s="276">
        <v>750000</v>
      </c>
      <c r="U661" s="936"/>
      <c r="V661" s="936"/>
      <c r="W661" s="936"/>
    </row>
    <row r="662" spans="1:23">
      <c r="A662" s="720" t="s">
        <v>2248</v>
      </c>
      <c r="B662" s="1391">
        <v>39955</v>
      </c>
      <c r="C662" s="1395" t="s">
        <v>686</v>
      </c>
      <c r="D662" s="1395" t="s">
        <v>693</v>
      </c>
      <c r="E662" s="1404" t="s">
        <v>798</v>
      </c>
      <c r="F662" s="706" t="s">
        <v>242</v>
      </c>
      <c r="G662" s="82">
        <v>1177000</v>
      </c>
      <c r="H662" s="92" t="s">
        <v>13</v>
      </c>
      <c r="I662" s="340">
        <v>41254</v>
      </c>
      <c r="J662" s="93"/>
      <c r="K662" s="1398">
        <v>1046621.24</v>
      </c>
      <c r="L662" s="61">
        <v>0</v>
      </c>
      <c r="M662" s="72" t="s">
        <v>184</v>
      </c>
      <c r="N662" s="1405">
        <v>41254</v>
      </c>
      <c r="O662" s="1400" t="s">
        <v>395</v>
      </c>
      <c r="P662" s="94" t="s">
        <v>188</v>
      </c>
      <c r="Q662" s="75" t="s">
        <v>1973</v>
      </c>
      <c r="R662" s="276">
        <v>53755.31</v>
      </c>
      <c r="U662" s="936"/>
      <c r="V662" s="936"/>
      <c r="W662" s="936"/>
    </row>
    <row r="663" spans="1:23">
      <c r="A663" s="720" t="s">
        <v>2035</v>
      </c>
      <c r="B663" s="1391">
        <v>39955</v>
      </c>
      <c r="C663" s="1395" t="s">
        <v>687</v>
      </c>
      <c r="D663" s="1395" t="s">
        <v>694</v>
      </c>
      <c r="E663" s="1404" t="s">
        <v>1044</v>
      </c>
      <c r="F663" s="706" t="s">
        <v>242</v>
      </c>
      <c r="G663" s="82">
        <v>1300000</v>
      </c>
      <c r="H663" s="92" t="s">
        <v>13</v>
      </c>
      <c r="I663" s="340"/>
      <c r="J663" s="93"/>
      <c r="K663" s="1398"/>
      <c r="L663" s="61" t="str">
        <f t="shared" si="18"/>
        <v/>
      </c>
      <c r="M663" s="72"/>
      <c r="N663" s="1405"/>
      <c r="O663" s="1400"/>
      <c r="P663" s="94"/>
      <c r="Q663" s="75"/>
      <c r="R663" s="276"/>
      <c r="U663" s="936"/>
      <c r="V663" s="936"/>
      <c r="W663" s="936"/>
    </row>
    <row r="664" spans="1:23">
      <c r="A664" s="1422">
        <v>2</v>
      </c>
      <c r="B664" s="1424">
        <v>39955</v>
      </c>
      <c r="C664" s="1458" t="s">
        <v>700</v>
      </c>
      <c r="D664" s="1458" t="s">
        <v>487</v>
      </c>
      <c r="E664" s="1452" t="s">
        <v>488</v>
      </c>
      <c r="F664" s="1580" t="s">
        <v>242</v>
      </c>
      <c r="G664" s="1449">
        <v>5000000</v>
      </c>
      <c r="H664" s="1488" t="s">
        <v>13</v>
      </c>
      <c r="I664" s="340">
        <v>41087</v>
      </c>
      <c r="J664" s="93">
        <v>4</v>
      </c>
      <c r="K664" s="1398">
        <v>2250000</v>
      </c>
      <c r="L664" s="61">
        <f t="shared" si="18"/>
        <v>2750000</v>
      </c>
      <c r="M664" s="72" t="s">
        <v>184</v>
      </c>
      <c r="N664" s="1515">
        <v>41164</v>
      </c>
      <c r="O664" s="1477" t="s">
        <v>395</v>
      </c>
      <c r="P664" s="1481" t="s">
        <v>188</v>
      </c>
      <c r="Q664" s="1452" t="s">
        <v>1278</v>
      </c>
      <c r="R664" s="1501">
        <v>250000</v>
      </c>
      <c r="U664" s="936"/>
      <c r="V664" s="936"/>
      <c r="W664" s="936"/>
    </row>
    <row r="665" spans="1:23">
      <c r="A665" s="1423"/>
      <c r="B665" s="1425"/>
      <c r="C665" s="1459"/>
      <c r="D665" s="1459"/>
      <c r="E665" s="1453"/>
      <c r="F665" s="1581"/>
      <c r="G665" s="1451"/>
      <c r="H665" s="1489"/>
      <c r="I665" s="340">
        <v>41164</v>
      </c>
      <c r="J665" s="93">
        <v>4</v>
      </c>
      <c r="K665" s="1398">
        <v>2750000</v>
      </c>
      <c r="L665" s="61">
        <f>L664-K665</f>
        <v>0</v>
      </c>
      <c r="M665" s="72" t="s">
        <v>184</v>
      </c>
      <c r="N665" s="1517"/>
      <c r="O665" s="1478"/>
      <c r="P665" s="1482"/>
      <c r="Q665" s="1453"/>
      <c r="R665" s="1502"/>
      <c r="U665" s="936"/>
      <c r="V665" s="936"/>
      <c r="W665" s="936"/>
    </row>
    <row r="666" spans="1:23">
      <c r="A666" s="720" t="s">
        <v>1887</v>
      </c>
      <c r="B666" s="1391">
        <v>39955</v>
      </c>
      <c r="C666" s="1395" t="s">
        <v>703</v>
      </c>
      <c r="D666" s="1395" t="s">
        <v>660</v>
      </c>
      <c r="E666" s="1404" t="s">
        <v>722</v>
      </c>
      <c r="F666" s="706" t="s">
        <v>242</v>
      </c>
      <c r="G666" s="82">
        <v>6272000</v>
      </c>
      <c r="H666" s="92" t="s">
        <v>13</v>
      </c>
      <c r="I666" s="340">
        <v>40808</v>
      </c>
      <c r="J666" s="93">
        <v>49</v>
      </c>
      <c r="K666" s="1398">
        <v>6272000</v>
      </c>
      <c r="L666" s="61">
        <f t="shared" si="18"/>
        <v>0</v>
      </c>
      <c r="M666" s="72" t="s">
        <v>184</v>
      </c>
      <c r="N666" s="1405">
        <v>40808</v>
      </c>
      <c r="O666" s="1400" t="s">
        <v>395</v>
      </c>
      <c r="P666" s="94" t="s">
        <v>188</v>
      </c>
      <c r="Q666" s="75" t="s">
        <v>1278</v>
      </c>
      <c r="R666" s="276">
        <v>314000</v>
      </c>
      <c r="U666" s="936"/>
      <c r="V666" s="936"/>
      <c r="W666" s="936"/>
    </row>
    <row r="667" spans="1:23">
      <c r="A667" s="720">
        <v>2</v>
      </c>
      <c r="B667" s="1391">
        <v>39955</v>
      </c>
      <c r="C667" s="1395" t="s">
        <v>701</v>
      </c>
      <c r="D667" s="1395" t="s">
        <v>695</v>
      </c>
      <c r="E667" s="1404" t="s">
        <v>776</v>
      </c>
      <c r="F667" s="706" t="s">
        <v>242</v>
      </c>
      <c r="G667" s="82">
        <v>9900000</v>
      </c>
      <c r="H667" s="92" t="s">
        <v>13</v>
      </c>
      <c r="I667" s="340"/>
      <c r="J667" s="93"/>
      <c r="K667" s="1398"/>
      <c r="L667" s="1405"/>
      <c r="M667" s="72"/>
      <c r="N667" s="1405"/>
      <c r="O667" s="1400"/>
      <c r="P667" s="94"/>
      <c r="Q667" s="75"/>
      <c r="R667" s="276"/>
      <c r="U667" s="936"/>
      <c r="V667" s="936"/>
      <c r="W667" s="936"/>
    </row>
    <row r="668" spans="1:23">
      <c r="A668" s="720" t="s">
        <v>2185</v>
      </c>
      <c r="B668" s="1391">
        <v>39955</v>
      </c>
      <c r="C668" s="1395" t="s">
        <v>688</v>
      </c>
      <c r="D668" s="1395" t="s">
        <v>950</v>
      </c>
      <c r="E668" s="1404" t="s">
        <v>742</v>
      </c>
      <c r="F668" s="706" t="s">
        <v>242</v>
      </c>
      <c r="G668" s="82">
        <v>5097000</v>
      </c>
      <c r="H668" s="92" t="s">
        <v>13</v>
      </c>
      <c r="I668" s="340">
        <v>41226</v>
      </c>
      <c r="J668" s="93">
        <v>150</v>
      </c>
      <c r="K668" s="1398">
        <v>3191613.98</v>
      </c>
      <c r="L668" s="61">
        <v>0</v>
      </c>
      <c r="M668" s="72" t="s">
        <v>184</v>
      </c>
      <c r="N668" s="315">
        <v>41226</v>
      </c>
      <c r="O668" s="1400" t="s">
        <v>395</v>
      </c>
      <c r="P668" s="316" t="s">
        <v>188</v>
      </c>
      <c r="Q668" s="75" t="s">
        <v>1973</v>
      </c>
      <c r="R668" s="276">
        <v>195017.63</v>
      </c>
      <c r="U668" s="936"/>
      <c r="V668" s="936"/>
      <c r="W668" s="936"/>
    </row>
    <row r="669" spans="1:23" s="100" customFormat="1" ht="30.75">
      <c r="A669" s="720" t="s">
        <v>2092</v>
      </c>
      <c r="B669" s="1391">
        <v>39955</v>
      </c>
      <c r="C669" s="1395" t="s">
        <v>689</v>
      </c>
      <c r="D669" s="1395" t="s">
        <v>696</v>
      </c>
      <c r="E669" s="1396" t="s">
        <v>726</v>
      </c>
      <c r="F669" s="103" t="s">
        <v>1111</v>
      </c>
      <c r="G669" s="82">
        <v>20400000</v>
      </c>
      <c r="H669" s="92" t="s">
        <v>13</v>
      </c>
      <c r="I669" s="55">
        <v>41117</v>
      </c>
      <c r="J669" s="93">
        <v>110</v>
      </c>
      <c r="K669" s="1398">
        <v>15147000</v>
      </c>
      <c r="L669" s="61">
        <v>0</v>
      </c>
      <c r="M669" s="426" t="s">
        <v>1276</v>
      </c>
      <c r="N669" s="73">
        <v>41117</v>
      </c>
      <c r="O669" s="1400" t="s">
        <v>1276</v>
      </c>
      <c r="P669" s="94">
        <v>7</v>
      </c>
      <c r="Q669" s="75" t="s">
        <v>1973</v>
      </c>
      <c r="R669" s="276">
        <v>898722</v>
      </c>
      <c r="U669" s="936"/>
      <c r="V669" s="936"/>
      <c r="W669" s="936"/>
    </row>
    <row r="670" spans="1:23" s="100" customFormat="1" ht="28.5">
      <c r="A670" s="720">
        <v>8</v>
      </c>
      <c r="B670" s="1391">
        <v>39955</v>
      </c>
      <c r="C670" s="1395" t="s">
        <v>690</v>
      </c>
      <c r="D670" s="1395" t="s">
        <v>697</v>
      </c>
      <c r="E670" s="1396" t="s">
        <v>847</v>
      </c>
      <c r="F670" s="103" t="s">
        <v>1111</v>
      </c>
      <c r="G670" s="82">
        <v>6349000</v>
      </c>
      <c r="H670" s="92" t="s">
        <v>13</v>
      </c>
      <c r="I670" s="340"/>
      <c r="J670" s="93"/>
      <c r="K670" s="1398"/>
      <c r="L670" s="61"/>
      <c r="M670" s="72"/>
      <c r="N670" s="1405"/>
      <c r="O670" s="1400"/>
      <c r="P670" s="94"/>
      <c r="Q670" s="75"/>
      <c r="R670" s="276"/>
      <c r="U670" s="936"/>
      <c r="V670" s="936"/>
      <c r="W670" s="936"/>
    </row>
    <row r="671" spans="1:23" s="100" customFormat="1" ht="30.75">
      <c r="A671" s="720" t="s">
        <v>2191</v>
      </c>
      <c r="B671" s="1391">
        <v>39955</v>
      </c>
      <c r="C671" s="1395" t="s">
        <v>691</v>
      </c>
      <c r="D671" s="1395" t="s">
        <v>698</v>
      </c>
      <c r="E671" s="1396" t="s">
        <v>742</v>
      </c>
      <c r="F671" s="103" t="s">
        <v>1111</v>
      </c>
      <c r="G671" s="82">
        <v>2993000</v>
      </c>
      <c r="H671" s="92" t="s">
        <v>13</v>
      </c>
      <c r="I671" s="340">
        <v>41226</v>
      </c>
      <c r="J671" s="93">
        <v>156</v>
      </c>
      <c r="K671" s="1398">
        <v>2840902.62</v>
      </c>
      <c r="L671" s="61">
        <v>0</v>
      </c>
      <c r="M671" s="426" t="s">
        <v>1276</v>
      </c>
      <c r="N671" s="315">
        <v>41226</v>
      </c>
      <c r="O671" s="1400" t="s">
        <v>1276</v>
      </c>
      <c r="P671" s="94">
        <v>7</v>
      </c>
      <c r="Q671" s="75" t="s">
        <v>1973</v>
      </c>
      <c r="R671" s="276">
        <v>148500</v>
      </c>
      <c r="U671" s="936"/>
      <c r="V671" s="936"/>
      <c r="W671" s="936"/>
    </row>
    <row r="672" spans="1:23" s="100" customFormat="1" ht="30.75">
      <c r="A672" s="720" t="s">
        <v>2093</v>
      </c>
      <c r="B672" s="1391">
        <v>39955</v>
      </c>
      <c r="C672" s="1395" t="s">
        <v>702</v>
      </c>
      <c r="D672" s="1395" t="s">
        <v>950</v>
      </c>
      <c r="E672" s="1396" t="s">
        <v>742</v>
      </c>
      <c r="F672" s="103" t="s">
        <v>1111</v>
      </c>
      <c r="G672" s="82">
        <v>20445000</v>
      </c>
      <c r="H672" s="92" t="s">
        <v>13</v>
      </c>
      <c r="I672" s="55">
        <v>41117</v>
      </c>
      <c r="J672" s="93">
        <v>111</v>
      </c>
      <c r="K672" s="1398">
        <v>14780661.640000001</v>
      </c>
      <c r="L672" s="61">
        <v>0</v>
      </c>
      <c r="M672" s="426" t="s">
        <v>1276</v>
      </c>
      <c r="N672" s="73">
        <v>41117</v>
      </c>
      <c r="O672" s="1400" t="s">
        <v>1276</v>
      </c>
      <c r="P672" s="94">
        <v>7</v>
      </c>
      <c r="Q672" s="75" t="s">
        <v>1973</v>
      </c>
      <c r="R672" s="1050">
        <v>779576.49</v>
      </c>
      <c r="U672" s="936"/>
      <c r="V672" s="936"/>
      <c r="W672" s="936"/>
    </row>
    <row r="673" spans="1:23" s="100" customFormat="1" ht="30.75">
      <c r="A673" s="720">
        <v>8</v>
      </c>
      <c r="B673" s="1391">
        <v>39955</v>
      </c>
      <c r="C673" s="1395" t="s">
        <v>692</v>
      </c>
      <c r="D673" s="1395" t="s">
        <v>699</v>
      </c>
      <c r="E673" s="1396" t="s">
        <v>787</v>
      </c>
      <c r="F673" s="103" t="s">
        <v>1111</v>
      </c>
      <c r="G673" s="82">
        <v>14400000</v>
      </c>
      <c r="H673" s="92" t="s">
        <v>13</v>
      </c>
      <c r="I673" s="340">
        <v>41093</v>
      </c>
      <c r="J673" s="93">
        <v>4</v>
      </c>
      <c r="K673" s="1398">
        <v>14400000</v>
      </c>
      <c r="L673" s="61">
        <f>IF($K673&lt;&gt;0,$G673-$K673,"")</f>
        <v>0</v>
      </c>
      <c r="M673" s="426" t="s">
        <v>1276</v>
      </c>
      <c r="N673" s="104">
        <v>41093</v>
      </c>
      <c r="O673" s="1400" t="s">
        <v>1276</v>
      </c>
      <c r="P673" s="94">
        <v>7</v>
      </c>
      <c r="Q673" s="1404" t="s">
        <v>1278</v>
      </c>
      <c r="R673" s="276">
        <v>720000</v>
      </c>
      <c r="U673" s="936"/>
      <c r="V673" s="936"/>
      <c r="W673" s="936"/>
    </row>
    <row r="674" spans="1:23">
      <c r="A674" s="720">
        <v>49</v>
      </c>
      <c r="B674" s="1391">
        <v>39962</v>
      </c>
      <c r="C674" s="1395" t="s">
        <v>576</v>
      </c>
      <c r="D674" s="1395" t="s">
        <v>577</v>
      </c>
      <c r="E674" s="1396" t="s">
        <v>776</v>
      </c>
      <c r="F674" s="103" t="s">
        <v>287</v>
      </c>
      <c r="G674" s="82">
        <v>19468000</v>
      </c>
      <c r="H674" s="1365" t="s">
        <v>13</v>
      </c>
      <c r="I674" s="340">
        <v>40801</v>
      </c>
      <c r="J674" s="93">
        <v>49</v>
      </c>
      <c r="K674" s="1398">
        <v>19468000</v>
      </c>
      <c r="L674" s="61">
        <f>IF($K674&lt;&gt;0,$G674-$K674,"")</f>
        <v>0</v>
      </c>
      <c r="M674" s="72" t="s">
        <v>1018</v>
      </c>
      <c r="N674" s="104">
        <v>40835</v>
      </c>
      <c r="O674" s="1400" t="s">
        <v>1018</v>
      </c>
      <c r="P674" s="94"/>
      <c r="Q674" s="75" t="s">
        <v>1278</v>
      </c>
      <c r="R674" s="276">
        <v>1100869.5</v>
      </c>
      <c r="U674" s="936"/>
      <c r="V674" s="936"/>
      <c r="W674" s="936"/>
    </row>
    <row r="675" spans="1:23">
      <c r="A675" s="720">
        <v>2</v>
      </c>
      <c r="B675" s="1391">
        <v>39962</v>
      </c>
      <c r="C675" s="1395" t="s">
        <v>570</v>
      </c>
      <c r="D675" s="1395" t="s">
        <v>578</v>
      </c>
      <c r="E675" s="1396" t="s">
        <v>724</v>
      </c>
      <c r="F675" s="103" t="s">
        <v>242</v>
      </c>
      <c r="G675" s="82">
        <v>1800000</v>
      </c>
      <c r="H675" s="1365" t="s">
        <v>13</v>
      </c>
      <c r="I675" s="340">
        <v>40569</v>
      </c>
      <c r="J675" s="93">
        <v>4</v>
      </c>
      <c r="K675" s="1398">
        <v>1800000</v>
      </c>
      <c r="L675" s="61">
        <f>IF($K675&lt;&gt;0,$G675-$K675,"")</f>
        <v>0</v>
      </c>
      <c r="M675" s="72" t="s">
        <v>184</v>
      </c>
      <c r="N675" s="104">
        <v>40569</v>
      </c>
      <c r="O675" s="1400" t="s">
        <v>395</v>
      </c>
      <c r="P675" s="94" t="s">
        <v>188</v>
      </c>
      <c r="Q675" s="75" t="s">
        <v>1278</v>
      </c>
      <c r="R675" s="276">
        <v>90000</v>
      </c>
      <c r="U675" s="936"/>
      <c r="V675" s="936"/>
      <c r="W675" s="936"/>
    </row>
    <row r="676" spans="1:23">
      <c r="A676" s="720" t="s">
        <v>1934</v>
      </c>
      <c r="B676" s="1391">
        <v>39962</v>
      </c>
      <c r="C676" s="1395" t="s">
        <v>585</v>
      </c>
      <c r="D676" s="1395" t="s">
        <v>579</v>
      </c>
      <c r="E676" s="1396" t="s">
        <v>722</v>
      </c>
      <c r="F676" s="103" t="s">
        <v>242</v>
      </c>
      <c r="G676" s="82">
        <v>4114000</v>
      </c>
      <c r="H676" s="1365" t="s">
        <v>13</v>
      </c>
      <c r="I676" s="340"/>
      <c r="J676" s="93"/>
      <c r="K676" s="1398"/>
      <c r="L676" s="61"/>
      <c r="M676" s="72"/>
      <c r="N676" s="104"/>
      <c r="O676" s="1400"/>
      <c r="P676" s="94"/>
      <c r="Q676" s="75"/>
      <c r="R676" s="276"/>
      <c r="U676" s="936"/>
      <c r="V676" s="936"/>
      <c r="W676" s="936"/>
    </row>
    <row r="677" spans="1:23">
      <c r="A677" s="720" t="s">
        <v>2284</v>
      </c>
      <c r="B677" s="1391">
        <v>39962</v>
      </c>
      <c r="C677" s="1395" t="s">
        <v>571</v>
      </c>
      <c r="D677" s="1395" t="s">
        <v>580</v>
      </c>
      <c r="E677" s="1396" t="s">
        <v>742</v>
      </c>
      <c r="F677" s="103" t="s">
        <v>242</v>
      </c>
      <c r="G677" s="82">
        <v>24990000</v>
      </c>
      <c r="H677" s="1367" t="s">
        <v>13</v>
      </c>
      <c r="I677" s="340">
        <v>41313</v>
      </c>
      <c r="J677" s="93">
        <v>197</v>
      </c>
      <c r="K677" s="1398">
        <v>12679301.25</v>
      </c>
      <c r="L677" s="61">
        <v>0</v>
      </c>
      <c r="M677" s="72" t="s">
        <v>184</v>
      </c>
      <c r="N677" s="104">
        <v>41313</v>
      </c>
      <c r="O677" s="1400" t="s">
        <v>395</v>
      </c>
      <c r="P677" s="94" t="s">
        <v>188</v>
      </c>
      <c r="Q677" s="75" t="s">
        <v>1973</v>
      </c>
      <c r="R677" s="276">
        <v>645046.87</v>
      </c>
      <c r="U677" s="936"/>
      <c r="V677" s="936"/>
      <c r="W677" s="936"/>
    </row>
    <row r="678" spans="1:23">
      <c r="A678" s="720">
        <v>2</v>
      </c>
      <c r="B678" s="1391">
        <v>39962</v>
      </c>
      <c r="C678" s="1395" t="s">
        <v>572</v>
      </c>
      <c r="D678" s="1395" t="s">
        <v>581</v>
      </c>
      <c r="E678" s="1396" t="s">
        <v>749</v>
      </c>
      <c r="F678" s="103" t="s">
        <v>242</v>
      </c>
      <c r="G678" s="82">
        <v>3076000</v>
      </c>
      <c r="H678" s="92" t="s">
        <v>13</v>
      </c>
      <c r="I678" s="340"/>
      <c r="J678" s="93"/>
      <c r="K678" s="1398"/>
      <c r="L678" s="61"/>
      <c r="M678" s="72"/>
      <c r="N678" s="104"/>
      <c r="O678" s="1400"/>
      <c r="P678" s="94"/>
      <c r="Q678" s="75"/>
      <c r="R678" s="276"/>
      <c r="U678" s="936"/>
      <c r="V678" s="936"/>
      <c r="W678" s="936"/>
    </row>
    <row r="679" spans="1:23">
      <c r="A679" s="720" t="s">
        <v>1887</v>
      </c>
      <c r="B679" s="1391">
        <v>39962</v>
      </c>
      <c r="C679" s="1395" t="s">
        <v>573</v>
      </c>
      <c r="D679" s="1395" t="s">
        <v>582</v>
      </c>
      <c r="E679" s="1396" t="s">
        <v>847</v>
      </c>
      <c r="F679" s="103" t="s">
        <v>242</v>
      </c>
      <c r="G679" s="82">
        <v>12000000</v>
      </c>
      <c r="H679" s="92" t="s">
        <v>13</v>
      </c>
      <c r="I679" s="340">
        <v>40787</v>
      </c>
      <c r="J679" s="93">
        <v>49</v>
      </c>
      <c r="K679" s="1398">
        <v>12000000</v>
      </c>
      <c r="L679" s="61">
        <f>IF($K679&lt;&gt;0,$G679-$K679,"")</f>
        <v>0</v>
      </c>
      <c r="M679" s="72" t="s">
        <v>184</v>
      </c>
      <c r="N679" s="104">
        <v>40787</v>
      </c>
      <c r="O679" s="1400" t="s">
        <v>395</v>
      </c>
      <c r="P679" s="94" t="s">
        <v>188</v>
      </c>
      <c r="Q679" s="75" t="s">
        <v>1278</v>
      </c>
      <c r="R679" s="276">
        <v>600000</v>
      </c>
      <c r="U679" s="936"/>
      <c r="V679" s="936"/>
      <c r="W679" s="936"/>
    </row>
    <row r="680" spans="1:23" s="100" customFormat="1" ht="28.5">
      <c r="A680" s="720">
        <v>8</v>
      </c>
      <c r="B680" s="1391">
        <v>39962</v>
      </c>
      <c r="C680" s="1376" t="s">
        <v>574</v>
      </c>
      <c r="D680" s="1395" t="s">
        <v>583</v>
      </c>
      <c r="E680" s="1396" t="s">
        <v>864</v>
      </c>
      <c r="F680" s="103" t="s">
        <v>1111</v>
      </c>
      <c r="G680" s="82">
        <v>3942000</v>
      </c>
      <c r="H680" s="92" t="s">
        <v>13</v>
      </c>
      <c r="I680" s="340"/>
      <c r="J680" s="93"/>
      <c r="K680" s="1398"/>
      <c r="L680" s="61"/>
      <c r="M680" s="108"/>
      <c r="N680" s="104"/>
      <c r="O680" s="1400"/>
      <c r="P680" s="94"/>
      <c r="Q680" s="75"/>
      <c r="R680" s="276"/>
      <c r="U680" s="936"/>
      <c r="V680" s="936"/>
      <c r="W680" s="936"/>
    </row>
    <row r="681" spans="1:23" s="100" customFormat="1" ht="28.5">
      <c r="A681" s="720">
        <v>8</v>
      </c>
      <c r="B681" s="1403">
        <v>39962</v>
      </c>
      <c r="C681" s="1376" t="s">
        <v>575</v>
      </c>
      <c r="D681" s="1395" t="s">
        <v>584</v>
      </c>
      <c r="E681" s="1396" t="s">
        <v>729</v>
      </c>
      <c r="F681" s="103" t="s">
        <v>1111</v>
      </c>
      <c r="G681" s="82">
        <v>19817000</v>
      </c>
      <c r="H681" s="92" t="s">
        <v>13</v>
      </c>
      <c r="I681" s="340"/>
      <c r="J681" s="93"/>
      <c r="K681" s="1398"/>
      <c r="L681" s="61"/>
      <c r="M681" s="108"/>
      <c r="N681" s="104"/>
      <c r="O681" s="1400"/>
      <c r="P681" s="94"/>
      <c r="Q681" s="75"/>
      <c r="R681" s="276"/>
      <c r="U681" s="936"/>
      <c r="V681" s="936"/>
      <c r="W681" s="936"/>
    </row>
    <row r="682" spans="1:23">
      <c r="A682" s="720">
        <v>2</v>
      </c>
      <c r="B682" s="1403">
        <v>39969</v>
      </c>
      <c r="C682" s="1376" t="s">
        <v>411</v>
      </c>
      <c r="D682" s="1395" t="s">
        <v>414</v>
      </c>
      <c r="E682" s="1396" t="s">
        <v>740</v>
      </c>
      <c r="F682" s="103" t="s">
        <v>242</v>
      </c>
      <c r="G682" s="82">
        <v>5000000</v>
      </c>
      <c r="H682" s="92" t="s">
        <v>13</v>
      </c>
      <c r="I682" s="340"/>
      <c r="J682" s="93"/>
      <c r="K682" s="1398"/>
      <c r="L682" s="61"/>
      <c r="M682" s="108"/>
      <c r="N682" s="104"/>
      <c r="O682" s="1400"/>
      <c r="P682" s="94"/>
      <c r="Q682" s="75"/>
      <c r="R682" s="276"/>
      <c r="U682" s="936"/>
      <c r="V682" s="936"/>
      <c r="W682" s="936"/>
    </row>
    <row r="683" spans="1:23" s="100" customFormat="1" ht="30.75">
      <c r="A683" s="1348" t="s">
        <v>2320</v>
      </c>
      <c r="B683" s="1407">
        <v>39969</v>
      </c>
      <c r="C683" s="1376" t="s">
        <v>412</v>
      </c>
      <c r="D683" s="1395" t="s">
        <v>667</v>
      </c>
      <c r="E683" s="1396" t="s">
        <v>864</v>
      </c>
      <c r="F683" s="103" t="s">
        <v>1111</v>
      </c>
      <c r="G683" s="82">
        <v>17969000</v>
      </c>
      <c r="H683" s="92" t="s">
        <v>13</v>
      </c>
      <c r="I683" s="340">
        <v>41325</v>
      </c>
      <c r="J683" s="93">
        <v>211</v>
      </c>
      <c r="K683" s="1398">
        <v>13612557.91</v>
      </c>
      <c r="L683" s="61">
        <v>0</v>
      </c>
      <c r="M683" s="426" t="s">
        <v>1276</v>
      </c>
      <c r="N683" s="315">
        <v>41325</v>
      </c>
      <c r="O683" s="1400" t="s">
        <v>1276</v>
      </c>
      <c r="P683" s="94">
        <v>7</v>
      </c>
      <c r="Q683" s="75" t="s">
        <v>1973</v>
      </c>
      <c r="R683" s="276">
        <v>644726.18999999994</v>
      </c>
      <c r="U683" s="936"/>
      <c r="V683" s="936"/>
      <c r="W683" s="936"/>
    </row>
    <row r="684" spans="1:23" s="100" customFormat="1" ht="28.5">
      <c r="A684" s="1348" t="s">
        <v>415</v>
      </c>
      <c r="B684" s="1407">
        <v>39969</v>
      </c>
      <c r="C684" s="1395" t="s">
        <v>413</v>
      </c>
      <c r="D684" s="1395" t="s">
        <v>608</v>
      </c>
      <c r="E684" s="1396" t="s">
        <v>729</v>
      </c>
      <c r="F684" s="103" t="s">
        <v>1111</v>
      </c>
      <c r="G684" s="82">
        <v>17300000</v>
      </c>
      <c r="H684" s="92" t="s">
        <v>13</v>
      </c>
      <c r="I684" s="340"/>
      <c r="J684" s="93"/>
      <c r="K684" s="1398"/>
      <c r="L684" s="61"/>
      <c r="M684" s="108"/>
      <c r="N684" s="104"/>
      <c r="O684" s="1400"/>
      <c r="P684" s="94"/>
      <c r="Q684" s="75"/>
      <c r="R684" s="276"/>
      <c r="U684" s="936"/>
      <c r="V684" s="936"/>
      <c r="W684" s="936"/>
    </row>
    <row r="685" spans="1:23" ht="28.5">
      <c r="A685" s="1345" t="s">
        <v>1920</v>
      </c>
      <c r="B685" s="1407">
        <v>39976</v>
      </c>
      <c r="C685" s="1393" t="s">
        <v>1918</v>
      </c>
      <c r="D685" s="1395" t="s">
        <v>1919</v>
      </c>
      <c r="E685" s="1396" t="s">
        <v>763</v>
      </c>
      <c r="F685" s="103" t="s">
        <v>242</v>
      </c>
      <c r="G685" s="82">
        <v>2892000</v>
      </c>
      <c r="H685" s="92" t="s">
        <v>13</v>
      </c>
      <c r="I685" s="340">
        <v>40905</v>
      </c>
      <c r="J685" s="93">
        <v>4</v>
      </c>
      <c r="K685" s="1398">
        <v>2892000</v>
      </c>
      <c r="L685" s="61">
        <f>IF($K685&lt;&gt;0,$G685-$K685,"")</f>
        <v>0</v>
      </c>
      <c r="M685" s="489" t="s">
        <v>184</v>
      </c>
      <c r="N685" s="104">
        <v>40905</v>
      </c>
      <c r="O685" s="1400" t="s">
        <v>395</v>
      </c>
      <c r="P685" s="94" t="s">
        <v>188</v>
      </c>
      <c r="Q685" s="248" t="s">
        <v>1278</v>
      </c>
      <c r="R685" s="276">
        <v>145000</v>
      </c>
      <c r="U685" s="936"/>
      <c r="V685" s="936"/>
      <c r="W685" s="936"/>
    </row>
    <row r="686" spans="1:23" s="358" customFormat="1" ht="33">
      <c r="A686" s="1345" t="s">
        <v>1531</v>
      </c>
      <c r="B686" s="331">
        <v>39976</v>
      </c>
      <c r="C686" s="1393" t="s">
        <v>245</v>
      </c>
      <c r="D686" s="1393" t="s">
        <v>1101</v>
      </c>
      <c r="E686" s="1397" t="s">
        <v>801</v>
      </c>
      <c r="F686" s="103" t="s">
        <v>242</v>
      </c>
      <c r="G686" s="333">
        <v>6000000</v>
      </c>
      <c r="H686" s="334" t="s">
        <v>13</v>
      </c>
      <c r="I686" s="554">
        <v>40450</v>
      </c>
      <c r="J686" s="362">
        <v>4</v>
      </c>
      <c r="K686" s="1021">
        <v>6000000</v>
      </c>
      <c r="L686" s="61">
        <f>IF($K686&lt;&gt;0,$G686-$K686,"")</f>
        <v>0</v>
      </c>
      <c r="M686" s="489" t="s">
        <v>184</v>
      </c>
      <c r="N686" s="376">
        <v>40450</v>
      </c>
      <c r="O686" s="1400" t="s">
        <v>395</v>
      </c>
      <c r="P686" s="363" t="s">
        <v>1580</v>
      </c>
      <c r="Q686" s="248" t="s">
        <v>1278</v>
      </c>
      <c r="R686" s="276">
        <v>245000</v>
      </c>
      <c r="U686" s="936"/>
      <c r="V686" s="936"/>
      <c r="W686" s="936"/>
    </row>
    <row r="687" spans="1:23">
      <c r="A687" s="1348">
        <v>2</v>
      </c>
      <c r="B687" s="1407">
        <v>39976</v>
      </c>
      <c r="C687" s="1395" t="s">
        <v>246</v>
      </c>
      <c r="D687" s="1395" t="s">
        <v>250</v>
      </c>
      <c r="E687" s="1396" t="s">
        <v>801</v>
      </c>
      <c r="F687" s="103" t="s">
        <v>242</v>
      </c>
      <c r="G687" s="82">
        <v>2760000</v>
      </c>
      <c r="H687" s="92" t="s">
        <v>13</v>
      </c>
      <c r="I687" s="340"/>
      <c r="J687" s="93"/>
      <c r="K687" s="1398"/>
      <c r="L687" s="61"/>
      <c r="M687" s="108"/>
      <c r="N687" s="104"/>
      <c r="O687" s="1400"/>
      <c r="P687" s="94"/>
      <c r="Q687" s="75"/>
      <c r="R687" s="276"/>
      <c r="U687" s="936"/>
      <c r="V687" s="936"/>
      <c r="W687" s="936"/>
    </row>
    <row r="688" spans="1:23">
      <c r="A688" s="1348" t="s">
        <v>258</v>
      </c>
      <c r="B688" s="1407">
        <v>39976</v>
      </c>
      <c r="C688" s="1395" t="s">
        <v>247</v>
      </c>
      <c r="D688" s="1395" t="s">
        <v>251</v>
      </c>
      <c r="E688" s="1396" t="s">
        <v>947</v>
      </c>
      <c r="F688" s="103" t="s">
        <v>242</v>
      </c>
      <c r="G688" s="82">
        <v>4700000</v>
      </c>
      <c r="H688" s="92" t="s">
        <v>13</v>
      </c>
      <c r="I688" s="340"/>
      <c r="J688" s="93"/>
      <c r="K688" s="1398"/>
      <c r="L688" s="61"/>
      <c r="M688" s="108"/>
      <c r="N688" s="104"/>
      <c r="O688" s="1400"/>
      <c r="P688" s="94"/>
      <c r="Q688" s="75"/>
      <c r="R688" s="276"/>
      <c r="U688" s="936"/>
      <c r="V688" s="936"/>
      <c r="W688" s="936"/>
    </row>
    <row r="689" spans="1:23">
      <c r="A689" s="1348" t="s">
        <v>1887</v>
      </c>
      <c r="B689" s="1407">
        <v>39976</v>
      </c>
      <c r="C689" s="1395" t="s">
        <v>248</v>
      </c>
      <c r="D689" s="1395" t="s">
        <v>252</v>
      </c>
      <c r="E689" s="1396" t="s">
        <v>763</v>
      </c>
      <c r="F689" s="103" t="s">
        <v>242</v>
      </c>
      <c r="G689" s="82">
        <v>4000000</v>
      </c>
      <c r="H689" s="92" t="s">
        <v>13</v>
      </c>
      <c r="I689" s="340">
        <v>40780</v>
      </c>
      <c r="J689" s="93">
        <v>49</v>
      </c>
      <c r="K689" s="1398">
        <v>4000000</v>
      </c>
      <c r="L689" s="61">
        <f>IF($K689&lt;&gt;0,$G689-$K689,"")</f>
        <v>0</v>
      </c>
      <c r="M689" s="489" t="s">
        <v>184</v>
      </c>
      <c r="N689" s="104">
        <v>40780</v>
      </c>
      <c r="O689" s="1400" t="s">
        <v>395</v>
      </c>
      <c r="P689" s="94" t="s">
        <v>188</v>
      </c>
      <c r="Q689" s="75" t="s">
        <v>1278</v>
      </c>
      <c r="R689" s="276">
        <v>200000</v>
      </c>
      <c r="U689" s="936"/>
      <c r="V689" s="936"/>
      <c r="W689" s="936"/>
    </row>
    <row r="690" spans="1:23" s="100" customFormat="1" ht="30.75">
      <c r="A690" s="1348" t="s">
        <v>1912</v>
      </c>
      <c r="B690" s="1407">
        <v>39976</v>
      </c>
      <c r="C690" s="1395" t="s">
        <v>255</v>
      </c>
      <c r="D690" s="1395" t="s">
        <v>253</v>
      </c>
      <c r="E690" s="1396" t="s">
        <v>758</v>
      </c>
      <c r="F690" s="103" t="s">
        <v>1111</v>
      </c>
      <c r="G690" s="82">
        <v>3756000</v>
      </c>
      <c r="H690" s="92" t="s">
        <v>13</v>
      </c>
      <c r="I690" s="340">
        <v>40808</v>
      </c>
      <c r="J690" s="93">
        <v>49</v>
      </c>
      <c r="K690" s="1398">
        <v>3756000</v>
      </c>
      <c r="L690" s="61">
        <f>IF($K690&lt;&gt;0,$G690-$K690,"")</f>
        <v>0</v>
      </c>
      <c r="M690" s="426" t="s">
        <v>1276</v>
      </c>
      <c r="N690" s="104">
        <v>40808</v>
      </c>
      <c r="O690" s="1400" t="s">
        <v>1276</v>
      </c>
      <c r="P690" s="94">
        <v>7</v>
      </c>
      <c r="Q690" s="1404" t="s">
        <v>1278</v>
      </c>
      <c r="R690" s="276">
        <v>113000</v>
      </c>
      <c r="U690" s="936"/>
      <c r="V690" s="936"/>
      <c r="W690" s="936"/>
    </row>
    <row r="691" spans="1:23" s="100" customFormat="1" ht="30.75">
      <c r="A691" s="1348">
        <v>8</v>
      </c>
      <c r="B691" s="1407">
        <v>39976</v>
      </c>
      <c r="C691" s="1395" t="s">
        <v>249</v>
      </c>
      <c r="D691" s="1395" t="s">
        <v>254</v>
      </c>
      <c r="E691" s="1396" t="s">
        <v>738</v>
      </c>
      <c r="F691" s="103" t="s">
        <v>1111</v>
      </c>
      <c r="G691" s="82">
        <v>15000000</v>
      </c>
      <c r="H691" s="92" t="s">
        <v>13</v>
      </c>
      <c r="I691" s="340">
        <v>41066</v>
      </c>
      <c r="J691" s="93">
        <v>4</v>
      </c>
      <c r="K691" s="1398">
        <v>10500000</v>
      </c>
      <c r="L691" s="61">
        <f>G691-K691</f>
        <v>4500000</v>
      </c>
      <c r="M691" s="105" t="s">
        <v>1276</v>
      </c>
      <c r="N691" s="104"/>
      <c r="O691" s="1400"/>
      <c r="P691" s="94"/>
      <c r="Q691" s="75"/>
      <c r="R691" s="276"/>
      <c r="U691" s="936"/>
      <c r="V691" s="936"/>
      <c r="W691" s="936"/>
    </row>
    <row r="692" spans="1:23">
      <c r="A692" s="1348" t="s">
        <v>1887</v>
      </c>
      <c r="B692" s="1407">
        <v>39983</v>
      </c>
      <c r="C692" s="1395" t="s">
        <v>260</v>
      </c>
      <c r="D692" s="1395" t="s">
        <v>268</v>
      </c>
      <c r="E692" s="1396" t="s">
        <v>722</v>
      </c>
      <c r="F692" s="103" t="s">
        <v>242</v>
      </c>
      <c r="G692" s="82">
        <v>3510000</v>
      </c>
      <c r="H692" s="92" t="s">
        <v>13</v>
      </c>
      <c r="I692" s="340">
        <v>40794</v>
      </c>
      <c r="J692" s="93">
        <v>49</v>
      </c>
      <c r="K692" s="1398">
        <v>3510000</v>
      </c>
      <c r="L692" s="61">
        <f>IF($K692&lt;&gt;0,$G692-$K692,"")</f>
        <v>0</v>
      </c>
      <c r="M692" s="489" t="s">
        <v>184</v>
      </c>
      <c r="N692" s="104">
        <v>40794</v>
      </c>
      <c r="O692" s="1400" t="s">
        <v>395</v>
      </c>
      <c r="P692" s="94" t="s">
        <v>188</v>
      </c>
      <c r="Q692" s="75" t="s">
        <v>1278</v>
      </c>
      <c r="R692" s="276">
        <v>176000</v>
      </c>
      <c r="U692" s="936"/>
      <c r="V692" s="936"/>
      <c r="W692" s="936"/>
    </row>
    <row r="693" spans="1:23">
      <c r="A693" s="1348" t="s">
        <v>258</v>
      </c>
      <c r="B693" s="1407">
        <v>39983</v>
      </c>
      <c r="C693" s="1395" t="s">
        <v>267</v>
      </c>
      <c r="D693" s="1395" t="s">
        <v>269</v>
      </c>
      <c r="E693" s="1396" t="s">
        <v>787</v>
      </c>
      <c r="F693" s="103" t="s">
        <v>242</v>
      </c>
      <c r="G693" s="82">
        <v>8900000</v>
      </c>
      <c r="H693" s="92" t="s">
        <v>13</v>
      </c>
      <c r="I693" s="340"/>
      <c r="J693" s="93"/>
      <c r="K693" s="1398"/>
      <c r="L693" s="61"/>
      <c r="M693" s="108"/>
      <c r="N693" s="104"/>
      <c r="O693" s="1400"/>
      <c r="P693" s="94"/>
      <c r="Q693" s="75"/>
      <c r="R693" s="276"/>
      <c r="U693" s="936"/>
      <c r="V693" s="936"/>
      <c r="W693" s="936"/>
    </row>
    <row r="694" spans="1:23" s="100" customFormat="1" ht="30.75">
      <c r="A694" s="1348" t="s">
        <v>2249</v>
      </c>
      <c r="B694" s="1407">
        <v>39983</v>
      </c>
      <c r="C694" s="1395" t="s">
        <v>261</v>
      </c>
      <c r="D694" s="1395" t="s">
        <v>270</v>
      </c>
      <c r="E694" s="1396" t="s">
        <v>722</v>
      </c>
      <c r="F694" s="103" t="s">
        <v>1111</v>
      </c>
      <c r="G694" s="82">
        <v>2639000</v>
      </c>
      <c r="H694" s="92" t="s">
        <v>13</v>
      </c>
      <c r="I694" s="340">
        <v>41254</v>
      </c>
      <c r="J694" s="93"/>
      <c r="K694" s="1398">
        <v>2560540.6800000002</v>
      </c>
      <c r="L694" s="61">
        <v>0</v>
      </c>
      <c r="M694" s="426" t="s">
        <v>1276</v>
      </c>
      <c r="N694" s="104">
        <v>41254</v>
      </c>
      <c r="O694" s="1400" t="s">
        <v>1276</v>
      </c>
      <c r="P694" s="94">
        <v>7</v>
      </c>
      <c r="Q694" s="75" t="s">
        <v>1973</v>
      </c>
      <c r="R694" s="276">
        <v>131021.07</v>
      </c>
      <c r="U694" s="936"/>
      <c r="V694" s="936"/>
      <c r="W694" s="936"/>
    </row>
    <row r="695" spans="1:23" s="100" customFormat="1" ht="30.75">
      <c r="A695" s="1348" t="s">
        <v>2283</v>
      </c>
      <c r="B695" s="1407">
        <v>39983</v>
      </c>
      <c r="C695" s="1395" t="s">
        <v>265</v>
      </c>
      <c r="D695" s="1395" t="s">
        <v>271</v>
      </c>
      <c r="E695" s="1396" t="s">
        <v>811</v>
      </c>
      <c r="F695" s="103" t="s">
        <v>1111</v>
      </c>
      <c r="G695" s="82">
        <v>6400000</v>
      </c>
      <c r="H695" s="92" t="s">
        <v>13</v>
      </c>
      <c r="I695" s="340">
        <v>41313</v>
      </c>
      <c r="J695" s="93">
        <v>196</v>
      </c>
      <c r="K695" s="1398">
        <v>6170630.4000000004</v>
      </c>
      <c r="L695" s="61">
        <v>0</v>
      </c>
      <c r="M695" s="426" t="s">
        <v>1276</v>
      </c>
      <c r="N695" s="104">
        <v>41313</v>
      </c>
      <c r="O695" s="1400" t="s">
        <v>1276</v>
      </c>
      <c r="P695" s="94">
        <v>7</v>
      </c>
      <c r="Q695" s="75" t="s">
        <v>1973</v>
      </c>
      <c r="R695" s="276">
        <v>204506.72</v>
      </c>
      <c r="U695" s="936"/>
      <c r="V695" s="936"/>
      <c r="W695" s="936"/>
    </row>
    <row r="696" spans="1:23" s="100" customFormat="1" ht="28.5">
      <c r="A696" s="1348">
        <v>8</v>
      </c>
      <c r="B696" s="1407">
        <v>39983</v>
      </c>
      <c r="C696" s="1395" t="s">
        <v>266</v>
      </c>
      <c r="D696" s="1395" t="s">
        <v>857</v>
      </c>
      <c r="E696" s="1396" t="s">
        <v>798</v>
      </c>
      <c r="F696" s="103" t="s">
        <v>1111</v>
      </c>
      <c r="G696" s="82">
        <v>12000000</v>
      </c>
      <c r="H696" s="92" t="s">
        <v>13</v>
      </c>
      <c r="I696" s="340"/>
      <c r="J696" s="93"/>
      <c r="K696" s="1398"/>
      <c r="L696" s="61"/>
      <c r="M696" s="108"/>
      <c r="N696" s="104"/>
      <c r="O696" s="1400"/>
      <c r="P696" s="94"/>
      <c r="Q696" s="75"/>
      <c r="R696" s="276"/>
      <c r="U696" s="936"/>
      <c r="V696" s="936"/>
      <c r="W696" s="936"/>
    </row>
    <row r="697" spans="1:23" s="100" customFormat="1" ht="30.75">
      <c r="A697" s="1348" t="s">
        <v>2192</v>
      </c>
      <c r="B697" s="1407">
        <v>39983</v>
      </c>
      <c r="C697" s="1395" t="s">
        <v>262</v>
      </c>
      <c r="D697" s="1395" t="s">
        <v>385</v>
      </c>
      <c r="E697" s="1396" t="s">
        <v>758</v>
      </c>
      <c r="F697" s="103" t="s">
        <v>1111</v>
      </c>
      <c r="G697" s="82">
        <v>12000000</v>
      </c>
      <c r="H697" s="92" t="s">
        <v>13</v>
      </c>
      <c r="I697" s="340">
        <v>41226</v>
      </c>
      <c r="J697" s="93">
        <v>157</v>
      </c>
      <c r="K697" s="1398">
        <v>11439252</v>
      </c>
      <c r="L697" s="61">
        <v>0</v>
      </c>
      <c r="M697" s="426" t="s">
        <v>1276</v>
      </c>
      <c r="N697" s="315">
        <v>41226</v>
      </c>
      <c r="O697" s="1400" t="s">
        <v>1276</v>
      </c>
      <c r="P697" s="94">
        <v>7</v>
      </c>
      <c r="Q697" s="75" t="s">
        <v>1973</v>
      </c>
      <c r="R697" s="276">
        <v>590323.14</v>
      </c>
      <c r="U697" s="936"/>
      <c r="V697" s="936"/>
      <c r="W697" s="936"/>
    </row>
    <row r="698" spans="1:23" s="100" customFormat="1" ht="30.75">
      <c r="A698" s="1348" t="s">
        <v>2262</v>
      </c>
      <c r="B698" s="1407">
        <v>39983</v>
      </c>
      <c r="C698" s="1395" t="s">
        <v>263</v>
      </c>
      <c r="D698" s="1395" t="s">
        <v>272</v>
      </c>
      <c r="E698" s="1396" t="s">
        <v>997</v>
      </c>
      <c r="F698" s="103" t="s">
        <v>1111</v>
      </c>
      <c r="G698" s="82">
        <v>10000000</v>
      </c>
      <c r="H698" s="92" t="s">
        <v>13</v>
      </c>
      <c r="I698" s="340">
        <v>41263</v>
      </c>
      <c r="J698" s="93">
        <v>193</v>
      </c>
      <c r="K698" s="1398">
        <v>9751500</v>
      </c>
      <c r="L698" s="61">
        <v>0</v>
      </c>
      <c r="M698" s="108" t="s">
        <v>2274</v>
      </c>
      <c r="N698" s="104">
        <v>41263</v>
      </c>
      <c r="O698" s="1400" t="s">
        <v>1276</v>
      </c>
      <c r="P698" s="94">
        <v>7</v>
      </c>
      <c r="Q698" s="75" t="s">
        <v>1973</v>
      </c>
      <c r="R698" s="276">
        <v>496588.95</v>
      </c>
      <c r="U698" s="936"/>
      <c r="V698" s="936"/>
      <c r="W698" s="936"/>
    </row>
    <row r="699" spans="1:23" s="100" customFormat="1" ht="28.5">
      <c r="A699" s="1348">
        <v>8</v>
      </c>
      <c r="B699" s="1407">
        <v>39983</v>
      </c>
      <c r="C699" s="1395" t="s">
        <v>275</v>
      </c>
      <c r="D699" s="1395" t="s">
        <v>555</v>
      </c>
      <c r="E699" s="1396" t="s">
        <v>742</v>
      </c>
      <c r="F699" s="103" t="s">
        <v>1111</v>
      </c>
      <c r="G699" s="82">
        <v>2330000</v>
      </c>
      <c r="H699" s="92" t="s">
        <v>13</v>
      </c>
      <c r="I699" s="340"/>
      <c r="J699" s="93"/>
      <c r="K699" s="1398"/>
      <c r="L699" s="107"/>
      <c r="M699" s="108"/>
      <c r="N699" s="1403"/>
      <c r="O699" s="1400"/>
      <c r="P699" s="94"/>
      <c r="Q699" s="75"/>
      <c r="R699" s="276"/>
      <c r="U699" s="936"/>
      <c r="V699" s="936"/>
      <c r="W699" s="936"/>
    </row>
    <row r="700" spans="1:23" ht="28.5">
      <c r="A700" s="1345" t="s">
        <v>1443</v>
      </c>
      <c r="B700" s="331">
        <v>39983</v>
      </c>
      <c r="C700" s="1393" t="s">
        <v>276</v>
      </c>
      <c r="D700" s="1393" t="s">
        <v>273</v>
      </c>
      <c r="E700" s="1397" t="s">
        <v>798</v>
      </c>
      <c r="F700" s="332" t="s">
        <v>277</v>
      </c>
      <c r="G700" s="333">
        <v>11926000</v>
      </c>
      <c r="H700" s="334" t="s">
        <v>13</v>
      </c>
      <c r="I700" s="335">
        <v>40389</v>
      </c>
      <c r="J700" s="1043">
        <v>4</v>
      </c>
      <c r="K700" s="451">
        <v>11926000</v>
      </c>
      <c r="L700" s="61">
        <f>IF($K700&lt;&gt;0,$G700-$K700,"")</f>
        <v>0</v>
      </c>
      <c r="M700" s="336" t="s">
        <v>334</v>
      </c>
      <c r="N700" s="337" t="s">
        <v>334</v>
      </c>
      <c r="O700" s="1400" t="s">
        <v>334</v>
      </c>
      <c r="P700" s="338"/>
      <c r="Q700" s="977" t="s">
        <v>1221</v>
      </c>
      <c r="R700" s="276" t="s">
        <v>334</v>
      </c>
      <c r="U700" s="936"/>
      <c r="V700" s="936"/>
      <c r="W700" s="936"/>
    </row>
    <row r="701" spans="1:23" s="100" customFormat="1" ht="28.5">
      <c r="A701" s="1348">
        <v>8</v>
      </c>
      <c r="B701" s="1407">
        <v>39983</v>
      </c>
      <c r="C701" s="1395" t="s">
        <v>264</v>
      </c>
      <c r="D701" s="1395" t="s">
        <v>274</v>
      </c>
      <c r="E701" s="1396" t="s">
        <v>722</v>
      </c>
      <c r="F701" s="103" t="s">
        <v>1111</v>
      </c>
      <c r="G701" s="82">
        <v>15000000</v>
      </c>
      <c r="H701" s="92" t="s">
        <v>13</v>
      </c>
      <c r="I701" s="340"/>
      <c r="J701" s="93"/>
      <c r="K701" s="1398"/>
      <c r="L701" s="107"/>
      <c r="M701" s="108"/>
      <c r="N701" s="1403"/>
      <c r="O701" s="1400"/>
      <c r="P701" s="94"/>
      <c r="Q701" s="75"/>
      <c r="R701" s="276"/>
      <c r="U701" s="936"/>
      <c r="V701" s="936"/>
      <c r="W701" s="936"/>
    </row>
    <row r="702" spans="1:23">
      <c r="A702" s="1348"/>
      <c r="B702" s="1407">
        <v>39990</v>
      </c>
      <c r="C702" s="1395" t="s">
        <v>155</v>
      </c>
      <c r="D702" s="1395" t="s">
        <v>168</v>
      </c>
      <c r="E702" s="1396" t="s">
        <v>843</v>
      </c>
      <c r="F702" s="103" t="s">
        <v>287</v>
      </c>
      <c r="G702" s="82">
        <v>3400000000</v>
      </c>
      <c r="H702" s="92" t="s">
        <v>13</v>
      </c>
      <c r="I702" s="340">
        <v>40268</v>
      </c>
      <c r="J702" s="93">
        <v>4</v>
      </c>
      <c r="K702" s="1398">
        <v>3400000000</v>
      </c>
      <c r="L702" s="61">
        <f>IF($K702&lt;&gt;0,$G702-$K702,"")</f>
        <v>0</v>
      </c>
      <c r="M702" s="108" t="s">
        <v>1018</v>
      </c>
      <c r="N702" s="1403">
        <v>40442</v>
      </c>
      <c r="O702" s="1400" t="s">
        <v>1018</v>
      </c>
      <c r="P702" s="94"/>
      <c r="Q702" s="75" t="s">
        <v>1279</v>
      </c>
      <c r="R702" s="276">
        <v>706264559.88999999</v>
      </c>
      <c r="U702" s="936"/>
      <c r="V702" s="936"/>
      <c r="W702" s="936"/>
    </row>
    <row r="703" spans="1:23" ht="42.75">
      <c r="A703" s="1345" t="s">
        <v>1910</v>
      </c>
      <c r="B703" s="1407">
        <v>39990</v>
      </c>
      <c r="C703" s="1393" t="s">
        <v>1647</v>
      </c>
      <c r="D703" s="1395" t="s">
        <v>446</v>
      </c>
      <c r="E703" s="1396" t="s">
        <v>806</v>
      </c>
      <c r="F703" s="103" t="s">
        <v>242</v>
      </c>
      <c r="G703" s="82">
        <v>3000000</v>
      </c>
      <c r="H703" s="92" t="s">
        <v>13</v>
      </c>
      <c r="I703" s="340">
        <v>40780</v>
      </c>
      <c r="J703" s="93">
        <v>49</v>
      </c>
      <c r="K703" s="1398">
        <v>3000000</v>
      </c>
      <c r="L703" s="61">
        <f t="shared" ref="L703:L720" si="19">IF($K703&lt;&gt;0,$G703-$K703,"")</f>
        <v>0</v>
      </c>
      <c r="M703" s="489" t="s">
        <v>184</v>
      </c>
      <c r="N703" s="1403">
        <v>40780</v>
      </c>
      <c r="O703" s="1400" t="s">
        <v>395</v>
      </c>
      <c r="P703" s="94" t="s">
        <v>188</v>
      </c>
      <c r="Q703" s="75" t="s">
        <v>1278</v>
      </c>
      <c r="R703" s="276">
        <v>150000</v>
      </c>
      <c r="U703" s="936"/>
      <c r="V703" s="936"/>
      <c r="W703" s="936"/>
    </row>
    <row r="704" spans="1:23">
      <c r="A704" s="1348" t="s">
        <v>2290</v>
      </c>
      <c r="B704" s="1407">
        <v>39990</v>
      </c>
      <c r="C704" s="1395" t="s">
        <v>161</v>
      </c>
      <c r="D704" s="1395" t="s">
        <v>169</v>
      </c>
      <c r="E704" s="1396" t="s">
        <v>738</v>
      </c>
      <c r="F704" s="103" t="s">
        <v>242</v>
      </c>
      <c r="G704" s="82">
        <v>5625000</v>
      </c>
      <c r="H704" s="92" t="s">
        <v>13</v>
      </c>
      <c r="I704" s="340">
        <v>41312</v>
      </c>
      <c r="J704" s="93">
        <v>205</v>
      </c>
      <c r="K704" s="1398">
        <v>5161674.37</v>
      </c>
      <c r="L704" s="61">
        <v>0</v>
      </c>
      <c r="M704" s="489" t="s">
        <v>184</v>
      </c>
      <c r="N704" s="1403">
        <v>41312</v>
      </c>
      <c r="O704" s="1400" t="s">
        <v>395</v>
      </c>
      <c r="P704" s="94" t="s">
        <v>188</v>
      </c>
      <c r="Q704" s="75" t="s">
        <v>1973</v>
      </c>
      <c r="R704" s="276">
        <v>165839.35</v>
      </c>
      <c r="U704" s="936"/>
      <c r="V704" s="936"/>
      <c r="W704" s="936"/>
    </row>
    <row r="705" spans="1:23">
      <c r="A705" s="1348" t="s">
        <v>2318</v>
      </c>
      <c r="B705" s="1407">
        <v>39990</v>
      </c>
      <c r="C705" s="1395" t="s">
        <v>160</v>
      </c>
      <c r="D705" s="1395" t="s">
        <v>450</v>
      </c>
      <c r="E705" s="1396" t="s">
        <v>806</v>
      </c>
      <c r="F705" s="103" t="s">
        <v>242</v>
      </c>
      <c r="G705" s="82">
        <v>21042000</v>
      </c>
      <c r="H705" s="92" t="s">
        <v>13</v>
      </c>
      <c r="I705" s="340">
        <v>41325</v>
      </c>
      <c r="J705" s="93">
        <v>210</v>
      </c>
      <c r="K705" s="1398">
        <v>18685927.260000002</v>
      </c>
      <c r="L705" s="61">
        <v>0</v>
      </c>
      <c r="M705" s="489" t="s">
        <v>184</v>
      </c>
      <c r="N705" s="1403">
        <v>41325</v>
      </c>
      <c r="O705" s="1400" t="s">
        <v>395</v>
      </c>
      <c r="P705" s="94" t="s">
        <v>188</v>
      </c>
      <c r="Q705" s="75" t="s">
        <v>1973</v>
      </c>
      <c r="R705" s="276">
        <v>994613.4</v>
      </c>
      <c r="U705" s="936"/>
      <c r="V705" s="936"/>
      <c r="W705" s="936"/>
    </row>
    <row r="706" spans="1:23" s="358" customFormat="1" ht="33">
      <c r="A706" s="1345" t="s">
        <v>1531</v>
      </c>
      <c r="B706" s="331">
        <v>39990</v>
      </c>
      <c r="C706" s="1393" t="s">
        <v>156</v>
      </c>
      <c r="D706" s="1393" t="s">
        <v>170</v>
      </c>
      <c r="E706" s="1397" t="s">
        <v>740</v>
      </c>
      <c r="F706" s="103" t="s">
        <v>242</v>
      </c>
      <c r="G706" s="333">
        <v>17388000</v>
      </c>
      <c r="H706" s="334" t="s">
        <v>13</v>
      </c>
      <c r="I706" s="554">
        <v>40450</v>
      </c>
      <c r="J706" s="362">
        <v>4</v>
      </c>
      <c r="K706" s="1021">
        <v>17388000</v>
      </c>
      <c r="L706" s="61">
        <f>IF($K706&lt;&gt;0,$G706-$K706,"")</f>
        <v>0</v>
      </c>
      <c r="M706" s="489" t="s">
        <v>184</v>
      </c>
      <c r="N706" s="376">
        <v>40450</v>
      </c>
      <c r="O706" s="1400" t="s">
        <v>395</v>
      </c>
      <c r="P706" s="363" t="s">
        <v>1580</v>
      </c>
      <c r="Q706" s="248" t="s">
        <v>1278</v>
      </c>
      <c r="R706" s="276">
        <v>522000</v>
      </c>
      <c r="U706" s="936"/>
      <c r="V706" s="936"/>
      <c r="W706" s="936"/>
    </row>
    <row r="707" spans="1:23">
      <c r="A707" s="1348" t="s">
        <v>2263</v>
      </c>
      <c r="B707" s="1407">
        <v>39990</v>
      </c>
      <c r="C707" s="1395" t="s">
        <v>157</v>
      </c>
      <c r="D707" s="1395" t="s">
        <v>171</v>
      </c>
      <c r="E707" s="1396" t="s">
        <v>761</v>
      </c>
      <c r="F707" s="103" t="s">
        <v>242</v>
      </c>
      <c r="G707" s="82">
        <v>3422000</v>
      </c>
      <c r="H707" s="92" t="s">
        <v>13</v>
      </c>
      <c r="I707" s="340">
        <v>41263</v>
      </c>
      <c r="J707" s="93">
        <v>190</v>
      </c>
      <c r="K707" s="1398">
        <v>2370742.2000000002</v>
      </c>
      <c r="L707" s="61">
        <v>0</v>
      </c>
      <c r="M707" s="72" t="s">
        <v>184</v>
      </c>
      <c r="N707" s="1403">
        <v>41263</v>
      </c>
      <c r="O707" s="1400" t="s">
        <v>395</v>
      </c>
      <c r="P707" s="94" t="s">
        <v>188</v>
      </c>
      <c r="Q707" s="75" t="s">
        <v>1973</v>
      </c>
      <c r="R707" s="276">
        <v>94701.71</v>
      </c>
      <c r="U707" s="936"/>
      <c r="V707" s="936"/>
      <c r="W707" s="936"/>
    </row>
    <row r="708" spans="1:23">
      <c r="A708" s="1348" t="s">
        <v>1890</v>
      </c>
      <c r="B708" s="1407">
        <v>39990</v>
      </c>
      <c r="C708" s="1395" t="s">
        <v>162</v>
      </c>
      <c r="D708" s="1395" t="s">
        <v>172</v>
      </c>
      <c r="E708" s="1396" t="s">
        <v>811</v>
      </c>
      <c r="F708" s="103" t="s">
        <v>242</v>
      </c>
      <c r="G708" s="82">
        <v>7500000</v>
      </c>
      <c r="H708" s="92" t="s">
        <v>13</v>
      </c>
      <c r="I708" s="340">
        <v>40773</v>
      </c>
      <c r="J708" s="93">
        <v>50</v>
      </c>
      <c r="K708" s="1398">
        <v>7500000</v>
      </c>
      <c r="L708" s="61">
        <f t="shared" si="19"/>
        <v>0</v>
      </c>
      <c r="M708" s="489" t="s">
        <v>184</v>
      </c>
      <c r="N708" s="1403">
        <v>40773</v>
      </c>
      <c r="O708" s="1400" t="s">
        <v>395</v>
      </c>
      <c r="P708" s="94" t="s">
        <v>188</v>
      </c>
      <c r="Q708" s="75" t="s">
        <v>1278</v>
      </c>
      <c r="R708" s="276">
        <v>375000</v>
      </c>
      <c r="U708" s="936"/>
      <c r="V708" s="936"/>
      <c r="W708" s="936"/>
    </row>
    <row r="709" spans="1:23">
      <c r="A709" s="1348" t="s">
        <v>258</v>
      </c>
      <c r="B709" s="1407">
        <v>39990</v>
      </c>
      <c r="C709" s="1395" t="s">
        <v>158</v>
      </c>
      <c r="D709" s="1395" t="s">
        <v>173</v>
      </c>
      <c r="E709" s="1396" t="s">
        <v>614</v>
      </c>
      <c r="F709" s="103" t="s">
        <v>242</v>
      </c>
      <c r="G709" s="82">
        <v>1607000</v>
      </c>
      <c r="H709" s="92" t="s">
        <v>13</v>
      </c>
      <c r="I709" s="340"/>
      <c r="J709" s="93"/>
      <c r="K709" s="1398"/>
      <c r="L709" s="61" t="str">
        <f t="shared" si="19"/>
        <v/>
      </c>
      <c r="M709" s="108"/>
      <c r="N709" s="1403"/>
      <c r="O709" s="1400"/>
      <c r="P709" s="94"/>
      <c r="Q709" s="75"/>
      <c r="R709" s="276"/>
      <c r="U709" s="936"/>
      <c r="V709" s="936"/>
      <c r="W709" s="936"/>
    </row>
    <row r="710" spans="1:23" s="358" customFormat="1" ht="28.5">
      <c r="A710" s="1345" t="s">
        <v>1453</v>
      </c>
      <c r="B710" s="331">
        <v>39990</v>
      </c>
      <c r="C710" s="1393" t="s">
        <v>164</v>
      </c>
      <c r="D710" s="1393" t="s">
        <v>174</v>
      </c>
      <c r="E710" s="1397" t="s">
        <v>445</v>
      </c>
      <c r="F710" s="103" t="s">
        <v>244</v>
      </c>
      <c r="G710" s="333">
        <v>11735000</v>
      </c>
      <c r="H710" s="334" t="s">
        <v>13</v>
      </c>
      <c r="I710" s="554">
        <v>40410</v>
      </c>
      <c r="J710" s="362">
        <v>4</v>
      </c>
      <c r="K710" s="1021">
        <v>11735000</v>
      </c>
      <c r="L710" s="61">
        <f>IF($K710&lt;&gt;0,$G710-$K710,"")</f>
        <v>0</v>
      </c>
      <c r="M710" s="108" t="s">
        <v>334</v>
      </c>
      <c r="N710" s="105" t="s">
        <v>334</v>
      </c>
      <c r="O710" s="1400" t="s">
        <v>334</v>
      </c>
      <c r="P710" s="363"/>
      <c r="Q710" s="248" t="s">
        <v>1221</v>
      </c>
      <c r="R710" s="276" t="s">
        <v>334</v>
      </c>
      <c r="U710" s="936"/>
      <c r="V710" s="936"/>
      <c r="W710" s="936"/>
    </row>
    <row r="711" spans="1:23" ht="29.25" customHeight="1">
      <c r="A711" s="1345" t="s">
        <v>1649</v>
      </c>
      <c r="B711" s="1407">
        <v>39990</v>
      </c>
      <c r="C711" s="1395" t="s">
        <v>163</v>
      </c>
      <c r="D711" s="1395" t="s">
        <v>660</v>
      </c>
      <c r="E711" s="1396" t="s">
        <v>722</v>
      </c>
      <c r="F711" s="103" t="s">
        <v>242</v>
      </c>
      <c r="G711" s="82">
        <v>74706000</v>
      </c>
      <c r="H711" s="92" t="s">
        <v>13</v>
      </c>
      <c r="I711" s="340"/>
      <c r="J711" s="93"/>
      <c r="K711" s="1398"/>
      <c r="L711" s="61" t="str">
        <f t="shared" si="19"/>
        <v/>
      </c>
      <c r="M711" s="108"/>
      <c r="N711" s="1403"/>
      <c r="O711" s="1400"/>
      <c r="P711" s="94"/>
      <c r="Q711" s="75"/>
      <c r="R711" s="276"/>
      <c r="U711" s="936"/>
      <c r="V711" s="936"/>
      <c r="W711" s="936"/>
    </row>
    <row r="712" spans="1:23" s="3" customFormat="1" ht="29.25" customHeight="1">
      <c r="A712" s="1345" t="s">
        <v>1649</v>
      </c>
      <c r="B712" s="1407">
        <v>39990</v>
      </c>
      <c r="C712" s="1393" t="s">
        <v>1650</v>
      </c>
      <c r="D712" s="1395" t="s">
        <v>660</v>
      </c>
      <c r="E712" s="1396" t="s">
        <v>722</v>
      </c>
      <c r="F712" s="103" t="s">
        <v>242</v>
      </c>
      <c r="G712" s="82">
        <v>7186000</v>
      </c>
      <c r="H712" s="92" t="s">
        <v>13</v>
      </c>
      <c r="I712" s="340"/>
      <c r="J712" s="93"/>
      <c r="K712" s="1398"/>
      <c r="L712" s="61" t="str">
        <f t="shared" si="19"/>
        <v/>
      </c>
      <c r="M712" s="108"/>
      <c r="N712" s="1403"/>
      <c r="O712" s="1400"/>
      <c r="P712" s="94"/>
      <c r="Q712" s="978"/>
      <c r="R712" s="276"/>
      <c r="U712" s="936"/>
      <c r="V712" s="936"/>
      <c r="W712" s="936"/>
    </row>
    <row r="713" spans="1:23" s="1390" customFormat="1" ht="16.5" customHeight="1">
      <c r="A713" s="1348">
        <v>2</v>
      </c>
      <c r="B713" s="1407">
        <v>39990</v>
      </c>
      <c r="C713" s="1395" t="s">
        <v>159</v>
      </c>
      <c r="D713" s="1395" t="s">
        <v>175</v>
      </c>
      <c r="E713" s="1396" t="s">
        <v>787</v>
      </c>
      <c r="F713" s="103" t="s">
        <v>242</v>
      </c>
      <c r="G713" s="82">
        <v>2986000</v>
      </c>
      <c r="H713" s="92" t="s">
        <v>13</v>
      </c>
      <c r="I713" s="340"/>
      <c r="J713" s="93"/>
      <c r="K713" s="1398"/>
      <c r="L713" s="61" t="str">
        <f t="shared" si="19"/>
        <v/>
      </c>
      <c r="M713" s="108"/>
      <c r="N713" s="1403"/>
      <c r="O713" s="1400"/>
      <c r="P713" s="94"/>
      <c r="Q713" s="978"/>
      <c r="R713" s="276"/>
      <c r="U713" s="936"/>
      <c r="V713" s="936"/>
      <c r="W713" s="936"/>
    </row>
    <row r="714" spans="1:23" s="100" customFormat="1" ht="30.75">
      <c r="A714" s="1348">
        <v>8</v>
      </c>
      <c r="B714" s="1407">
        <v>39990</v>
      </c>
      <c r="C714" s="1395" t="s">
        <v>165</v>
      </c>
      <c r="D714" s="1395" t="s">
        <v>177</v>
      </c>
      <c r="E714" s="1396" t="s">
        <v>798</v>
      </c>
      <c r="F714" s="103" t="s">
        <v>1111</v>
      </c>
      <c r="G714" s="82">
        <v>24900000</v>
      </c>
      <c r="H714" s="92" t="s">
        <v>13</v>
      </c>
      <c r="I714" s="340">
        <v>40926</v>
      </c>
      <c r="J714" s="93">
        <v>4</v>
      </c>
      <c r="K714" s="1398">
        <v>24900000</v>
      </c>
      <c r="L714" s="61">
        <f t="shared" si="19"/>
        <v>0</v>
      </c>
      <c r="M714" s="426" t="s">
        <v>1276</v>
      </c>
      <c r="N714" s="1403">
        <v>40926</v>
      </c>
      <c r="O714" s="553" t="s">
        <v>1276</v>
      </c>
      <c r="P714" s="94">
        <v>7</v>
      </c>
      <c r="Q714" s="978" t="s">
        <v>1278</v>
      </c>
      <c r="R714" s="276">
        <v>1245000</v>
      </c>
      <c r="U714" s="936"/>
      <c r="V714" s="936"/>
      <c r="W714" s="936"/>
    </row>
    <row r="715" spans="1:23" s="100" customFormat="1" ht="30.75">
      <c r="A715" s="1348">
        <v>8</v>
      </c>
      <c r="B715" s="1407">
        <v>39990</v>
      </c>
      <c r="C715" s="1395" t="s">
        <v>166</v>
      </c>
      <c r="D715" s="1395" t="s">
        <v>446</v>
      </c>
      <c r="E715" s="1396" t="s">
        <v>806</v>
      </c>
      <c r="F715" s="103" t="s">
        <v>1111</v>
      </c>
      <c r="G715" s="82">
        <v>1700000</v>
      </c>
      <c r="H715" s="92" t="s">
        <v>13</v>
      </c>
      <c r="I715" s="340">
        <v>40527</v>
      </c>
      <c r="J715" s="93">
        <v>4</v>
      </c>
      <c r="K715" s="1398">
        <v>1700000</v>
      </c>
      <c r="L715" s="61">
        <f t="shared" si="19"/>
        <v>0</v>
      </c>
      <c r="M715" s="426" t="s">
        <v>1276</v>
      </c>
      <c r="N715" s="1403">
        <v>40527</v>
      </c>
      <c r="O715" s="553" t="s">
        <v>1276</v>
      </c>
      <c r="P715" s="94">
        <v>7</v>
      </c>
      <c r="Q715" s="978" t="s">
        <v>1278</v>
      </c>
      <c r="R715" s="276">
        <v>85000</v>
      </c>
      <c r="U715" s="936"/>
      <c r="V715" s="936"/>
      <c r="W715" s="936"/>
    </row>
    <row r="716" spans="1:23" s="100" customFormat="1" ht="30.75">
      <c r="A716" s="1348">
        <v>8</v>
      </c>
      <c r="B716" s="1407">
        <v>39990</v>
      </c>
      <c r="C716" s="1395" t="s">
        <v>176</v>
      </c>
      <c r="D716" s="1395" t="s">
        <v>178</v>
      </c>
      <c r="E716" s="1396" t="s">
        <v>724</v>
      </c>
      <c r="F716" s="103" t="s">
        <v>1111</v>
      </c>
      <c r="G716" s="82">
        <v>35000000</v>
      </c>
      <c r="H716" s="92" t="s">
        <v>13</v>
      </c>
      <c r="I716" s="340">
        <v>41115</v>
      </c>
      <c r="J716" s="93">
        <v>4</v>
      </c>
      <c r="K716" s="1398">
        <v>35000000</v>
      </c>
      <c r="L716" s="61">
        <f t="shared" si="19"/>
        <v>0</v>
      </c>
      <c r="M716" s="426" t="s">
        <v>1276</v>
      </c>
      <c r="N716" s="1403">
        <v>41115</v>
      </c>
      <c r="O716" s="553" t="s">
        <v>1276</v>
      </c>
      <c r="P716" s="94">
        <v>7</v>
      </c>
      <c r="Q716" s="978" t="s">
        <v>1278</v>
      </c>
      <c r="R716" s="276">
        <v>1750000</v>
      </c>
      <c r="U716" s="936"/>
      <c r="V716" s="936"/>
      <c r="W716" s="936"/>
    </row>
    <row r="717" spans="1:23" s="100" customFormat="1" ht="30.75">
      <c r="A717" s="720" t="s">
        <v>2282</v>
      </c>
      <c r="B717" s="1403">
        <v>39990</v>
      </c>
      <c r="C717" s="1395" t="s">
        <v>167</v>
      </c>
      <c r="D717" s="1395" t="s">
        <v>1084</v>
      </c>
      <c r="E717" s="1396" t="s">
        <v>798</v>
      </c>
      <c r="F717" s="103" t="s">
        <v>1111</v>
      </c>
      <c r="G717" s="82">
        <v>12000000</v>
      </c>
      <c r="H717" s="92" t="s">
        <v>13</v>
      </c>
      <c r="I717" s="340">
        <v>41312</v>
      </c>
      <c r="J717" s="93">
        <v>195</v>
      </c>
      <c r="K717" s="1398">
        <v>8912494.8000000007</v>
      </c>
      <c r="L717" s="61">
        <v>0</v>
      </c>
      <c r="M717" s="426" t="s">
        <v>1276</v>
      </c>
      <c r="N717" s="1403">
        <v>41312</v>
      </c>
      <c r="O717" s="1400" t="s">
        <v>1276</v>
      </c>
      <c r="P717" s="94">
        <v>7</v>
      </c>
      <c r="Q717" s="75" t="s">
        <v>1973</v>
      </c>
      <c r="R717" s="276">
        <v>504900</v>
      </c>
      <c r="U717" s="936"/>
      <c r="V717" s="936"/>
      <c r="W717" s="936"/>
    </row>
    <row r="718" spans="1:23" s="100" customFormat="1" ht="28.5" customHeight="1">
      <c r="A718" s="720"/>
      <c r="B718" s="1391">
        <v>40004</v>
      </c>
      <c r="C718" s="1395" t="s">
        <v>191</v>
      </c>
      <c r="D718" s="1395" t="s">
        <v>192</v>
      </c>
      <c r="E718" s="1396" t="s">
        <v>763</v>
      </c>
      <c r="F718" s="103" t="s">
        <v>287</v>
      </c>
      <c r="G718" s="82">
        <v>950000000</v>
      </c>
      <c r="H718" s="92" t="s">
        <v>13</v>
      </c>
      <c r="I718" s="340">
        <v>40359</v>
      </c>
      <c r="J718" s="93">
        <v>4</v>
      </c>
      <c r="K718" s="1398">
        <v>950000000</v>
      </c>
      <c r="L718" s="61">
        <f t="shared" si="19"/>
        <v>0</v>
      </c>
      <c r="M718" s="108" t="s">
        <v>1018</v>
      </c>
      <c r="N718" s="1403">
        <v>40437</v>
      </c>
      <c r="O718" s="1400" t="s">
        <v>1018</v>
      </c>
      <c r="P718" s="94"/>
      <c r="Q718" s="978" t="s">
        <v>1279</v>
      </c>
      <c r="R718" s="276">
        <v>213671319.19999999</v>
      </c>
      <c r="T718" s="1399"/>
      <c r="U718" s="936"/>
      <c r="V718" s="936"/>
      <c r="W718" s="936"/>
    </row>
    <row r="719" spans="1:23" s="3" customFormat="1">
      <c r="A719" s="720" t="s">
        <v>1891</v>
      </c>
      <c r="B719" s="1391">
        <v>40004</v>
      </c>
      <c r="C719" s="1376" t="s">
        <v>193</v>
      </c>
      <c r="D719" s="1376" t="s">
        <v>194</v>
      </c>
      <c r="E719" s="1408" t="s">
        <v>722</v>
      </c>
      <c r="F719" s="103" t="s">
        <v>242</v>
      </c>
      <c r="G719" s="82">
        <v>13669000</v>
      </c>
      <c r="H719" s="1364" t="s">
        <v>13</v>
      </c>
      <c r="I719" s="555">
        <v>40773</v>
      </c>
      <c r="J719" s="113">
        <v>49</v>
      </c>
      <c r="K719" s="1022">
        <v>13669000</v>
      </c>
      <c r="L719" s="61">
        <f t="shared" si="19"/>
        <v>0</v>
      </c>
      <c r="M719" s="833" t="s">
        <v>184</v>
      </c>
      <c r="N719" s="1406">
        <v>40773</v>
      </c>
      <c r="O719" s="1400" t="s">
        <v>395</v>
      </c>
      <c r="P719" s="94" t="s">
        <v>188</v>
      </c>
      <c r="Q719" s="75" t="s">
        <v>1278</v>
      </c>
      <c r="R719" s="1031">
        <v>410000</v>
      </c>
      <c r="U719" s="936"/>
      <c r="V719" s="936"/>
      <c r="W719" s="936"/>
    </row>
    <row r="720" spans="1:23" s="3" customFormat="1" ht="16.5" customHeight="1">
      <c r="A720" s="720" t="s">
        <v>1887</v>
      </c>
      <c r="B720" s="1391">
        <v>40011</v>
      </c>
      <c r="C720" s="1376" t="s">
        <v>198</v>
      </c>
      <c r="D720" s="1376" t="s">
        <v>202</v>
      </c>
      <c r="E720" s="1408" t="s">
        <v>758</v>
      </c>
      <c r="F720" s="103" t="s">
        <v>242</v>
      </c>
      <c r="G720" s="82">
        <v>11000000</v>
      </c>
      <c r="H720" s="1364" t="s">
        <v>13</v>
      </c>
      <c r="I720" s="555">
        <v>40801</v>
      </c>
      <c r="J720" s="113">
        <v>49</v>
      </c>
      <c r="K720" s="1022">
        <v>11000000</v>
      </c>
      <c r="L720" s="61">
        <f t="shared" si="19"/>
        <v>0</v>
      </c>
      <c r="M720" s="833" t="s">
        <v>184</v>
      </c>
      <c r="N720" s="1406">
        <v>40801</v>
      </c>
      <c r="O720" s="1400" t="s">
        <v>395</v>
      </c>
      <c r="P720" s="94" t="s">
        <v>188</v>
      </c>
      <c r="Q720" s="75" t="s">
        <v>1278</v>
      </c>
      <c r="R720" s="1031">
        <v>550000</v>
      </c>
      <c r="U720" s="936"/>
      <c r="V720" s="936"/>
      <c r="W720" s="936"/>
    </row>
    <row r="721" spans="1:23" s="3" customFormat="1" ht="16.5" customHeight="1">
      <c r="A721" s="720" t="s">
        <v>2349</v>
      </c>
      <c r="B721" s="1391">
        <v>40011</v>
      </c>
      <c r="C721" s="1376" t="s">
        <v>206</v>
      </c>
      <c r="D721" s="1376" t="s">
        <v>788</v>
      </c>
      <c r="E721" s="1408" t="s">
        <v>787</v>
      </c>
      <c r="F721" s="103" t="s">
        <v>242</v>
      </c>
      <c r="G721" s="82">
        <v>12900000</v>
      </c>
      <c r="H721" s="1364" t="s">
        <v>13</v>
      </c>
      <c r="I721" s="555">
        <v>41344</v>
      </c>
      <c r="J721" s="113">
        <v>222</v>
      </c>
      <c r="K721" s="1022">
        <v>11587256.01</v>
      </c>
      <c r="L721" s="61">
        <v>0</v>
      </c>
      <c r="M721" s="833" t="s">
        <v>184</v>
      </c>
      <c r="N721" s="1406">
        <v>41344</v>
      </c>
      <c r="O721" s="1400" t="s">
        <v>395</v>
      </c>
      <c r="P721" s="94" t="s">
        <v>188</v>
      </c>
      <c r="Q721" s="75" t="s">
        <v>1973</v>
      </c>
      <c r="R721" s="1031">
        <v>588264.18999999994</v>
      </c>
      <c r="U721" s="936"/>
      <c r="V721" s="936"/>
      <c r="W721" s="936"/>
    </row>
    <row r="722" spans="1:23" s="3" customFormat="1">
      <c r="A722" s="720" t="s">
        <v>280</v>
      </c>
      <c r="B722" s="1391">
        <v>40011</v>
      </c>
      <c r="C722" s="1376" t="s">
        <v>199</v>
      </c>
      <c r="D722" s="1376" t="s">
        <v>733</v>
      </c>
      <c r="E722" s="1408" t="s">
        <v>734</v>
      </c>
      <c r="F722" s="103" t="s">
        <v>244</v>
      </c>
      <c r="G722" s="82">
        <v>6800000</v>
      </c>
      <c r="H722" s="1364" t="s">
        <v>13</v>
      </c>
      <c r="I722" s="555"/>
      <c r="J722" s="113"/>
      <c r="K722" s="1022"/>
      <c r="L722" s="114"/>
      <c r="M722" s="115"/>
      <c r="N722" s="1406"/>
      <c r="O722" s="1360"/>
      <c r="P722" s="1362"/>
      <c r="Q722" s="978"/>
      <c r="R722" s="1031"/>
      <c r="U722" s="936"/>
      <c r="V722" s="936"/>
      <c r="W722" s="936"/>
    </row>
    <row r="723" spans="1:23" s="100" customFormat="1" ht="30.75">
      <c r="A723" s="1422">
        <v>8</v>
      </c>
      <c r="B723" s="1424">
        <v>40011</v>
      </c>
      <c r="C723" s="1458" t="s">
        <v>200</v>
      </c>
      <c r="D723" s="1458" t="s">
        <v>203</v>
      </c>
      <c r="E723" s="1452" t="s">
        <v>761</v>
      </c>
      <c r="F723" s="1582" t="s">
        <v>1111</v>
      </c>
      <c r="G723" s="1449">
        <v>50000000</v>
      </c>
      <c r="H723" s="1488" t="s">
        <v>13</v>
      </c>
      <c r="I723" s="555">
        <v>40814</v>
      </c>
      <c r="J723" s="113">
        <v>4</v>
      </c>
      <c r="K723" s="1022">
        <v>13125000</v>
      </c>
      <c r="L723" s="61">
        <f>IF($K723&lt;&gt;0,$G723-$K723,"")</f>
        <v>36875000</v>
      </c>
      <c r="M723" s="426" t="s">
        <v>1276</v>
      </c>
      <c r="N723" s="1515">
        <v>41241</v>
      </c>
      <c r="O723" s="1671" t="s">
        <v>1276</v>
      </c>
      <c r="P723" s="1481">
        <v>7</v>
      </c>
      <c r="Q723" s="1675" t="s">
        <v>1278</v>
      </c>
      <c r="R723" s="1501">
        <v>2500000</v>
      </c>
      <c r="U723" s="936"/>
      <c r="V723" s="936"/>
      <c r="W723" s="936"/>
    </row>
    <row r="724" spans="1:23" s="100" customFormat="1" ht="30.75">
      <c r="A724" s="1423"/>
      <c r="B724" s="1425"/>
      <c r="C724" s="1459"/>
      <c r="D724" s="1459"/>
      <c r="E724" s="1453"/>
      <c r="F724" s="1583"/>
      <c r="G724" s="1451"/>
      <c r="H724" s="1489"/>
      <c r="I724" s="555">
        <v>41241</v>
      </c>
      <c r="J724" s="113">
        <v>4</v>
      </c>
      <c r="K724" s="1022">
        <v>36875000</v>
      </c>
      <c r="L724" s="61">
        <f>L723-K724</f>
        <v>0</v>
      </c>
      <c r="M724" s="426" t="s">
        <v>1276</v>
      </c>
      <c r="N724" s="1517"/>
      <c r="O724" s="1672"/>
      <c r="P724" s="1482"/>
      <c r="Q724" s="1676"/>
      <c r="R724" s="1502"/>
      <c r="U724" s="936"/>
      <c r="V724" s="936"/>
      <c r="W724" s="936"/>
    </row>
    <row r="725" spans="1:23" s="100" customFormat="1" ht="28.5">
      <c r="A725" s="720">
        <v>8</v>
      </c>
      <c r="B725" s="1391">
        <v>40011</v>
      </c>
      <c r="C725" s="1376" t="s">
        <v>201</v>
      </c>
      <c r="D725" s="1376" t="s">
        <v>204</v>
      </c>
      <c r="E725" s="1408" t="s">
        <v>798</v>
      </c>
      <c r="F725" s="103" t="s">
        <v>1111</v>
      </c>
      <c r="G725" s="82">
        <v>8400000</v>
      </c>
      <c r="H725" s="1364" t="s">
        <v>13</v>
      </c>
      <c r="I725" s="555"/>
      <c r="J725" s="113"/>
      <c r="K725" s="1022"/>
      <c r="L725" s="114"/>
      <c r="M725" s="115"/>
      <c r="N725" s="1406"/>
      <c r="O725" s="1360"/>
      <c r="P725" s="1362"/>
      <c r="Q725" s="75"/>
      <c r="R725" s="1031"/>
      <c r="U725" s="936"/>
      <c r="V725" s="936"/>
      <c r="W725" s="936"/>
    </row>
    <row r="726" spans="1:23" s="100" customFormat="1" ht="28.5">
      <c r="A726" s="720" t="s">
        <v>415</v>
      </c>
      <c r="B726" s="1391">
        <v>40011</v>
      </c>
      <c r="C726" s="1376" t="s">
        <v>205</v>
      </c>
      <c r="D726" s="1376" t="s">
        <v>1084</v>
      </c>
      <c r="E726" s="1408" t="s">
        <v>798</v>
      </c>
      <c r="F726" s="103" t="s">
        <v>1111</v>
      </c>
      <c r="G726" s="82">
        <v>2500000</v>
      </c>
      <c r="H726" s="1364" t="s">
        <v>13</v>
      </c>
      <c r="I726" s="555"/>
      <c r="J726" s="113"/>
      <c r="K726" s="1022"/>
      <c r="L726" s="114"/>
      <c r="M726" s="115"/>
      <c r="N726" s="1406"/>
      <c r="O726" s="1360"/>
      <c r="P726" s="1362"/>
      <c r="Q726" s="75"/>
      <c r="R726" s="1031"/>
      <c r="U726" s="936"/>
      <c r="V726" s="936"/>
      <c r="W726" s="936"/>
    </row>
    <row r="727" spans="1:23">
      <c r="A727" s="720">
        <v>125</v>
      </c>
      <c r="B727" s="1391">
        <v>40018</v>
      </c>
      <c r="C727" s="1376" t="s">
        <v>429</v>
      </c>
      <c r="D727" s="1376" t="s">
        <v>447</v>
      </c>
      <c r="E727" s="1408" t="s">
        <v>445</v>
      </c>
      <c r="F727" s="103" t="s">
        <v>287</v>
      </c>
      <c r="G727" s="82">
        <v>13312000</v>
      </c>
      <c r="H727" s="1364" t="s">
        <v>13</v>
      </c>
      <c r="I727" s="555">
        <v>41164</v>
      </c>
      <c r="J727" s="113">
        <v>125</v>
      </c>
      <c r="K727" s="1022">
        <v>11643740.16</v>
      </c>
      <c r="L727" s="61">
        <v>0</v>
      </c>
      <c r="M727" s="115" t="s">
        <v>1018</v>
      </c>
      <c r="N727" s="1406"/>
      <c r="O727" s="1360"/>
      <c r="P727" s="1362"/>
      <c r="Q727" s="75"/>
      <c r="R727" s="1031"/>
      <c r="U727" s="936"/>
      <c r="V727" s="936"/>
      <c r="W727" s="936"/>
    </row>
    <row r="728" spans="1:23">
      <c r="A728" s="720" t="s">
        <v>258</v>
      </c>
      <c r="B728" s="1391">
        <v>40018</v>
      </c>
      <c r="C728" s="1376" t="s">
        <v>211</v>
      </c>
      <c r="D728" s="1376" t="s">
        <v>209</v>
      </c>
      <c r="E728" s="1408" t="s">
        <v>614</v>
      </c>
      <c r="F728" s="103" t="s">
        <v>242</v>
      </c>
      <c r="G728" s="82">
        <v>3872000</v>
      </c>
      <c r="H728" s="1364" t="s">
        <v>13</v>
      </c>
      <c r="I728" s="555"/>
      <c r="J728" s="113"/>
      <c r="K728" s="1022"/>
      <c r="L728" s="114"/>
      <c r="M728" s="115"/>
      <c r="N728" s="1406"/>
      <c r="O728" s="1360"/>
      <c r="P728" s="1362"/>
      <c r="Q728" s="75"/>
      <c r="R728" s="1031"/>
      <c r="U728" s="936"/>
      <c r="V728" s="936"/>
      <c r="W728" s="936"/>
    </row>
    <row r="729" spans="1:23">
      <c r="A729" s="720" t="s">
        <v>2314</v>
      </c>
      <c r="B729" s="1391">
        <v>40018</v>
      </c>
      <c r="C729" s="1376" t="s">
        <v>207</v>
      </c>
      <c r="D729" s="1376" t="s">
        <v>810</v>
      </c>
      <c r="E729" s="1408" t="s">
        <v>811</v>
      </c>
      <c r="F729" s="103" t="s">
        <v>242</v>
      </c>
      <c r="G729" s="82">
        <v>20471000</v>
      </c>
      <c r="H729" s="1364" t="s">
        <v>13</v>
      </c>
      <c r="I729" s="555"/>
      <c r="J729" s="113"/>
      <c r="K729" s="1022"/>
      <c r="L729" s="114"/>
      <c r="M729" s="115"/>
      <c r="N729" s="1406"/>
      <c r="O729" s="1360"/>
      <c r="P729" s="1362"/>
      <c r="Q729" s="75"/>
      <c r="R729" s="1031"/>
      <c r="U729" s="936"/>
      <c r="V729" s="936"/>
      <c r="W729" s="936"/>
    </row>
    <row r="730" spans="1:23" s="100" customFormat="1" ht="30.75">
      <c r="A730" s="1422">
        <v>8</v>
      </c>
      <c r="B730" s="1424">
        <v>40018</v>
      </c>
      <c r="C730" s="1458" t="s">
        <v>208</v>
      </c>
      <c r="D730" s="1458" t="s">
        <v>210</v>
      </c>
      <c r="E730" s="1673" t="s">
        <v>722</v>
      </c>
      <c r="F730" s="1582" t="s">
        <v>1111</v>
      </c>
      <c r="G730" s="1449">
        <v>50000000</v>
      </c>
      <c r="H730" s="1488" t="s">
        <v>13</v>
      </c>
      <c r="I730" s="555">
        <v>40898</v>
      </c>
      <c r="J730" s="113">
        <v>4</v>
      </c>
      <c r="K730" s="1022">
        <v>15000000</v>
      </c>
      <c r="L730" s="61">
        <f>IF($K730&lt;&gt;0,$G730-$K730,"")</f>
        <v>35000000</v>
      </c>
      <c r="M730" s="426" t="s">
        <v>1276</v>
      </c>
      <c r="N730" s="1515">
        <v>41254</v>
      </c>
      <c r="O730" s="1671" t="s">
        <v>1276</v>
      </c>
      <c r="P730" s="1481">
        <v>7</v>
      </c>
      <c r="Q730" s="1675" t="s">
        <v>1278</v>
      </c>
      <c r="R730" s="1501">
        <v>2500000</v>
      </c>
      <c r="U730" s="936"/>
      <c r="V730" s="936"/>
      <c r="W730" s="936"/>
    </row>
    <row r="731" spans="1:23" s="100" customFormat="1" ht="30.75">
      <c r="A731" s="1423"/>
      <c r="B731" s="1425"/>
      <c r="C731" s="1459"/>
      <c r="D731" s="1459"/>
      <c r="E731" s="1674"/>
      <c r="F731" s="1583"/>
      <c r="G731" s="1451"/>
      <c r="H731" s="1489"/>
      <c r="I731" s="555">
        <v>41254</v>
      </c>
      <c r="J731" s="113">
        <v>4</v>
      </c>
      <c r="K731" s="1022">
        <v>35000000</v>
      </c>
      <c r="L731" s="1411">
        <f>L730-K731</f>
        <v>0</v>
      </c>
      <c r="M731" s="426" t="s">
        <v>1276</v>
      </c>
      <c r="N731" s="1517"/>
      <c r="O731" s="1672"/>
      <c r="P731" s="1482"/>
      <c r="Q731" s="1676"/>
      <c r="R731" s="1502"/>
      <c r="U731" s="936"/>
      <c r="V731" s="936"/>
      <c r="W731" s="936"/>
    </row>
    <row r="732" spans="1:23">
      <c r="A732" s="720">
        <v>2</v>
      </c>
      <c r="B732" s="1391">
        <v>40025</v>
      </c>
      <c r="C732" s="1376" t="s">
        <v>1136</v>
      </c>
      <c r="D732" s="1376" t="s">
        <v>660</v>
      </c>
      <c r="E732" s="1357" t="s">
        <v>722</v>
      </c>
      <c r="F732" s="116" t="s">
        <v>242</v>
      </c>
      <c r="G732" s="1371">
        <v>7000000</v>
      </c>
      <c r="H732" s="1364" t="s">
        <v>13</v>
      </c>
      <c r="I732" s="555"/>
      <c r="J732" s="113"/>
      <c r="K732" s="1022"/>
      <c r="L732" s="114"/>
      <c r="M732" s="115"/>
      <c r="N732" s="1406"/>
      <c r="O732" s="1360"/>
      <c r="P732" s="1362"/>
      <c r="Q732" s="75"/>
      <c r="R732" s="1031"/>
      <c r="U732" s="936"/>
      <c r="V732" s="936"/>
      <c r="W732" s="936"/>
    </row>
    <row r="733" spans="1:23" s="100" customFormat="1" ht="30.75">
      <c r="A733" s="720" t="s">
        <v>1912</v>
      </c>
      <c r="B733" s="1391">
        <v>40025</v>
      </c>
      <c r="C733" s="1376" t="s">
        <v>1137</v>
      </c>
      <c r="D733" s="1376" t="s">
        <v>1138</v>
      </c>
      <c r="E733" s="1357" t="s">
        <v>798</v>
      </c>
      <c r="F733" s="116" t="s">
        <v>1111</v>
      </c>
      <c r="G733" s="1371">
        <v>3742000</v>
      </c>
      <c r="H733" s="1364" t="s">
        <v>13</v>
      </c>
      <c r="I733" s="555">
        <v>40787</v>
      </c>
      <c r="J733" s="113">
        <v>49</v>
      </c>
      <c r="K733" s="1022">
        <v>3742000</v>
      </c>
      <c r="L733" s="61">
        <f>IF($K733&lt;&gt;0,$G733-$K733,"")</f>
        <v>0</v>
      </c>
      <c r="M733" s="426" t="s">
        <v>1276</v>
      </c>
      <c r="N733" s="1406">
        <v>40787</v>
      </c>
      <c r="O733" s="1400" t="s">
        <v>1276</v>
      </c>
      <c r="P733" s="94">
        <v>7</v>
      </c>
      <c r="Q733" s="1404" t="s">
        <v>1278</v>
      </c>
      <c r="R733" s="1031">
        <v>112000</v>
      </c>
      <c r="U733" s="936"/>
      <c r="V733" s="936"/>
      <c r="W733" s="936"/>
    </row>
    <row r="734" spans="1:23">
      <c r="A734" s="720" t="s">
        <v>1887</v>
      </c>
      <c r="B734" s="1391">
        <v>40032</v>
      </c>
      <c r="C734" s="1376" t="s">
        <v>1143</v>
      </c>
      <c r="D734" s="1376" t="s">
        <v>1141</v>
      </c>
      <c r="E734" s="1357" t="s">
        <v>806</v>
      </c>
      <c r="F734" s="116" t="s">
        <v>242</v>
      </c>
      <c r="G734" s="1371">
        <v>20000000</v>
      </c>
      <c r="H734" s="1364" t="s">
        <v>13</v>
      </c>
      <c r="I734" s="555">
        <v>40780</v>
      </c>
      <c r="J734" s="113">
        <v>49</v>
      </c>
      <c r="K734" s="1022">
        <v>20000000</v>
      </c>
      <c r="L734" s="61">
        <f>IF($K734&lt;&gt;0,$G734-$K734,"")</f>
        <v>0</v>
      </c>
      <c r="M734" s="833" t="s">
        <v>184</v>
      </c>
      <c r="N734" s="1406">
        <v>40780</v>
      </c>
      <c r="O734" s="1360" t="s">
        <v>395</v>
      </c>
      <c r="P734" s="1362" t="s">
        <v>188</v>
      </c>
      <c r="Q734" s="75" t="s">
        <v>1278</v>
      </c>
      <c r="R734" s="1031">
        <v>1000000</v>
      </c>
      <c r="U734" s="936"/>
      <c r="V734" s="936"/>
      <c r="W734" s="936"/>
    </row>
    <row r="735" spans="1:23">
      <c r="A735" s="720">
        <v>2</v>
      </c>
      <c r="B735" s="1391">
        <v>40032</v>
      </c>
      <c r="C735" s="1376" t="s">
        <v>1140</v>
      </c>
      <c r="D735" s="1376" t="s">
        <v>1142</v>
      </c>
      <c r="E735" s="1357" t="s">
        <v>811</v>
      </c>
      <c r="F735" s="116" t="s">
        <v>242</v>
      </c>
      <c r="G735" s="1371">
        <v>50236000</v>
      </c>
      <c r="H735" s="1364" t="s">
        <v>13</v>
      </c>
      <c r="I735" s="555"/>
      <c r="J735" s="113"/>
      <c r="K735" s="1022"/>
      <c r="L735" s="114"/>
      <c r="M735" s="115"/>
      <c r="N735" s="1406"/>
      <c r="O735" s="1360"/>
      <c r="P735" s="1362"/>
      <c r="Q735" s="75"/>
      <c r="R735" s="1031"/>
      <c r="U735" s="936"/>
      <c r="V735" s="936"/>
      <c r="W735" s="936"/>
    </row>
    <row r="736" spans="1:23">
      <c r="A736" s="720" t="s">
        <v>2264</v>
      </c>
      <c r="B736" s="1391">
        <v>40039</v>
      </c>
      <c r="C736" s="1395" t="s">
        <v>1144</v>
      </c>
      <c r="D736" s="1395" t="s">
        <v>1974</v>
      </c>
      <c r="E736" s="1396" t="s">
        <v>798</v>
      </c>
      <c r="F736" s="116" t="s">
        <v>242</v>
      </c>
      <c r="G736" s="1371">
        <v>1004000</v>
      </c>
      <c r="H736" s="1053" t="s">
        <v>13</v>
      </c>
      <c r="I736" s="340">
        <v>41263</v>
      </c>
      <c r="J736" s="93">
        <v>187</v>
      </c>
      <c r="K736" s="1057">
        <v>907936.88</v>
      </c>
      <c r="L736" s="61">
        <v>0</v>
      </c>
      <c r="M736" s="72" t="s">
        <v>184</v>
      </c>
      <c r="N736" s="1406">
        <v>41263</v>
      </c>
      <c r="O736" s="1360" t="s">
        <v>395</v>
      </c>
      <c r="P736" s="1362" t="s">
        <v>188</v>
      </c>
      <c r="Q736" s="75" t="s">
        <v>1973</v>
      </c>
      <c r="R736" s="1031">
        <v>23500</v>
      </c>
      <c r="U736" s="936"/>
      <c r="V736" s="936"/>
      <c r="W736" s="936"/>
    </row>
    <row r="737" spans="1:23">
      <c r="A737" s="720" t="s">
        <v>2219</v>
      </c>
      <c r="B737" s="1391">
        <v>40046</v>
      </c>
      <c r="C737" s="1376" t="s">
        <v>1147</v>
      </c>
      <c r="D737" s="1376" t="s">
        <v>1145</v>
      </c>
      <c r="E737" s="1404" t="s">
        <v>445</v>
      </c>
      <c r="F737" s="116" t="s">
        <v>242</v>
      </c>
      <c r="G737" s="1371">
        <v>4000000</v>
      </c>
      <c r="H737" s="1364" t="s">
        <v>13</v>
      </c>
      <c r="I737" s="555">
        <v>41243</v>
      </c>
      <c r="J737" s="113">
        <v>172</v>
      </c>
      <c r="K737" s="1022">
        <v>3283000</v>
      </c>
      <c r="L737" s="61">
        <v>0</v>
      </c>
      <c r="M737" s="72" t="s">
        <v>184</v>
      </c>
      <c r="N737" s="1406">
        <v>41243</v>
      </c>
      <c r="O737" s="1360" t="s">
        <v>395</v>
      </c>
      <c r="P737" s="94" t="s">
        <v>188</v>
      </c>
      <c r="Q737" s="75" t="s">
        <v>1973</v>
      </c>
      <c r="R737" s="1031">
        <v>140400</v>
      </c>
      <c r="U737" s="936"/>
      <c r="V737" s="936"/>
      <c r="W737" s="936"/>
    </row>
    <row r="738" spans="1:23" s="100" customFormat="1" ht="28.5">
      <c r="A738" s="720">
        <v>8</v>
      </c>
      <c r="B738" s="1391">
        <v>40046</v>
      </c>
      <c r="C738" s="1395" t="s">
        <v>1148</v>
      </c>
      <c r="D738" s="1395" t="s">
        <v>1146</v>
      </c>
      <c r="E738" s="1396" t="s">
        <v>602</v>
      </c>
      <c r="F738" s="103" t="s">
        <v>1111</v>
      </c>
      <c r="G738" s="82">
        <v>5000000</v>
      </c>
      <c r="H738" s="92" t="s">
        <v>13</v>
      </c>
      <c r="I738" s="340"/>
      <c r="J738" s="93"/>
      <c r="K738" s="1398"/>
      <c r="L738" s="61"/>
      <c r="M738" s="72"/>
      <c r="N738" s="1403"/>
      <c r="O738" s="1400"/>
      <c r="P738" s="94"/>
      <c r="Q738" s="75"/>
      <c r="R738" s="276"/>
      <c r="U738" s="936"/>
      <c r="V738" s="936"/>
      <c r="W738" s="936"/>
    </row>
    <row r="739" spans="1:23">
      <c r="A739" s="1348" t="s">
        <v>2266</v>
      </c>
      <c r="B739" s="1350">
        <v>40053</v>
      </c>
      <c r="C739" s="1395" t="s">
        <v>1150</v>
      </c>
      <c r="D739" s="1395" t="s">
        <v>323</v>
      </c>
      <c r="E739" s="1358" t="s">
        <v>324</v>
      </c>
      <c r="F739" s="119" t="s">
        <v>395</v>
      </c>
      <c r="G739" s="82">
        <v>3223000</v>
      </c>
      <c r="H739" s="92" t="s">
        <v>13</v>
      </c>
      <c r="I739" s="1058">
        <v>41263</v>
      </c>
      <c r="J739" s="304">
        <v>191</v>
      </c>
      <c r="K739" s="1059">
        <v>2286675</v>
      </c>
      <c r="L739" s="61">
        <v>0</v>
      </c>
      <c r="M739" s="72" t="s">
        <v>334</v>
      </c>
      <c r="N739" s="1405" t="s">
        <v>334</v>
      </c>
      <c r="O739" s="1400" t="s">
        <v>334</v>
      </c>
      <c r="P739" s="94"/>
      <c r="Q739" s="75"/>
      <c r="R739" s="1060" t="s">
        <v>334</v>
      </c>
      <c r="U739" s="936"/>
      <c r="V739" s="936"/>
      <c r="W739" s="936"/>
    </row>
    <row r="740" spans="1:23">
      <c r="A740" s="720" t="s">
        <v>1887</v>
      </c>
      <c r="B740" s="1350">
        <v>40053</v>
      </c>
      <c r="C740" s="1376" t="s">
        <v>1151</v>
      </c>
      <c r="D740" s="1376" t="s">
        <v>1153</v>
      </c>
      <c r="E740" s="1404" t="s">
        <v>864</v>
      </c>
      <c r="F740" s="119" t="s">
        <v>242</v>
      </c>
      <c r="G740" s="82">
        <v>20699000</v>
      </c>
      <c r="H740" s="92" t="s">
        <v>13</v>
      </c>
      <c r="I740" s="555">
        <v>40808</v>
      </c>
      <c r="J740" s="113">
        <v>49</v>
      </c>
      <c r="K740" s="1022">
        <v>20699000</v>
      </c>
      <c r="L740" s="61">
        <f>IF($K740&lt;&gt;0,$G740-$K740,"")</f>
        <v>0</v>
      </c>
      <c r="M740" s="833" t="s">
        <v>184</v>
      </c>
      <c r="N740" s="1406">
        <v>40808</v>
      </c>
      <c r="O740" s="1360" t="s">
        <v>395</v>
      </c>
      <c r="P740" s="1362" t="s">
        <v>188</v>
      </c>
      <c r="Q740" s="75" t="s">
        <v>1278</v>
      </c>
      <c r="R740" s="1031">
        <v>1030000</v>
      </c>
      <c r="U740" s="936"/>
      <c r="V740" s="936"/>
      <c r="W740" s="936"/>
    </row>
    <row r="741" spans="1:23">
      <c r="A741" s="1347" t="s">
        <v>2340</v>
      </c>
      <c r="B741" s="1349">
        <v>40053</v>
      </c>
      <c r="C741" s="1376" t="s">
        <v>1152</v>
      </c>
      <c r="D741" s="1376" t="s">
        <v>1154</v>
      </c>
      <c r="E741" s="1357" t="s">
        <v>745</v>
      </c>
      <c r="F741" s="119" t="s">
        <v>242</v>
      </c>
      <c r="G741" s="82">
        <v>16015000</v>
      </c>
      <c r="H741" s="92" t="s">
        <v>13</v>
      </c>
      <c r="I741" s="555">
        <v>41344</v>
      </c>
      <c r="J741" s="113">
        <v>218</v>
      </c>
      <c r="K741" s="1022">
        <v>12606191.23</v>
      </c>
      <c r="L741" s="61">
        <v>0</v>
      </c>
      <c r="M741" s="833" t="s">
        <v>184</v>
      </c>
      <c r="N741" s="1406">
        <v>41344</v>
      </c>
      <c r="O741" s="1360" t="s">
        <v>395</v>
      </c>
      <c r="P741" s="1362" t="s">
        <v>188</v>
      </c>
      <c r="Q741" s="75" t="s">
        <v>1973</v>
      </c>
      <c r="R741" s="1031">
        <v>415847.52</v>
      </c>
      <c r="U741" s="936"/>
      <c r="V741" s="936"/>
      <c r="W741" s="936"/>
    </row>
    <row r="742" spans="1:23" s="100" customFormat="1" ht="30.75">
      <c r="A742" s="720" t="s">
        <v>1913</v>
      </c>
      <c r="B742" s="1391">
        <v>40053</v>
      </c>
      <c r="C742" s="118" t="s">
        <v>1156</v>
      </c>
      <c r="D742" s="1395" t="s">
        <v>1155</v>
      </c>
      <c r="E742" s="75" t="s">
        <v>745</v>
      </c>
      <c r="F742" s="119" t="s">
        <v>1111</v>
      </c>
      <c r="G742" s="120">
        <v>9720000</v>
      </c>
      <c r="H742" s="92" t="s">
        <v>13</v>
      </c>
      <c r="I742" s="340">
        <v>40794</v>
      </c>
      <c r="J742" s="93">
        <v>50</v>
      </c>
      <c r="K742" s="1398">
        <v>9720000</v>
      </c>
      <c r="L742" s="61">
        <f t="shared" ref="L742:L748" si="20">IF($K742&lt;&gt;0,$G742-$K742,"")</f>
        <v>0</v>
      </c>
      <c r="M742" s="426" t="s">
        <v>1276</v>
      </c>
      <c r="N742" s="1061">
        <v>40794</v>
      </c>
      <c r="O742" s="1400" t="s">
        <v>1276</v>
      </c>
      <c r="P742" s="94">
        <v>7</v>
      </c>
      <c r="Q742" s="1404" t="s">
        <v>1278</v>
      </c>
      <c r="R742" s="276">
        <v>292000</v>
      </c>
      <c r="U742" s="936"/>
      <c r="V742" s="936"/>
      <c r="W742" s="936"/>
    </row>
    <row r="743" spans="1:23" s="100" customFormat="1" ht="30.75">
      <c r="A743" s="720" t="s">
        <v>1912</v>
      </c>
      <c r="B743" s="1391">
        <v>40060</v>
      </c>
      <c r="C743" s="118" t="s">
        <v>1157</v>
      </c>
      <c r="D743" s="1395" t="s">
        <v>1158</v>
      </c>
      <c r="E743" s="75" t="s">
        <v>602</v>
      </c>
      <c r="F743" s="119" t="s">
        <v>1111</v>
      </c>
      <c r="G743" s="120">
        <v>1697000</v>
      </c>
      <c r="H743" s="92" t="s">
        <v>13</v>
      </c>
      <c r="I743" s="340">
        <v>40808</v>
      </c>
      <c r="J743" s="93">
        <v>49</v>
      </c>
      <c r="K743" s="1398">
        <v>1697000</v>
      </c>
      <c r="L743" s="61">
        <f t="shared" si="20"/>
        <v>0</v>
      </c>
      <c r="M743" s="426" t="s">
        <v>1276</v>
      </c>
      <c r="N743" s="1403">
        <v>40808</v>
      </c>
      <c r="O743" s="1400" t="s">
        <v>1276</v>
      </c>
      <c r="P743" s="94">
        <v>7</v>
      </c>
      <c r="Q743" s="1404" t="s">
        <v>1278</v>
      </c>
      <c r="R743" s="276">
        <v>51000</v>
      </c>
      <c r="U743" s="936"/>
      <c r="V743" s="936"/>
      <c r="W743" s="936"/>
    </row>
    <row r="744" spans="1:23">
      <c r="A744" s="720">
        <v>49</v>
      </c>
      <c r="B744" s="1391">
        <v>40067</v>
      </c>
      <c r="C744" s="118" t="s">
        <v>1166</v>
      </c>
      <c r="D744" s="1395" t="s">
        <v>1083</v>
      </c>
      <c r="E744" s="75" t="s">
        <v>85</v>
      </c>
      <c r="F744" s="119" t="s">
        <v>287</v>
      </c>
      <c r="G744" s="120">
        <v>6771000</v>
      </c>
      <c r="H744" s="92" t="s">
        <v>13</v>
      </c>
      <c r="I744" s="340">
        <v>40787</v>
      </c>
      <c r="J744" s="93">
        <v>49</v>
      </c>
      <c r="K744" s="1398">
        <v>6771000</v>
      </c>
      <c r="L744" s="61">
        <f t="shared" si="20"/>
        <v>0</v>
      </c>
      <c r="M744" s="72" t="s">
        <v>1018</v>
      </c>
      <c r="N744" s="1403">
        <v>40940</v>
      </c>
      <c r="O744" s="1400" t="s">
        <v>1018</v>
      </c>
      <c r="P744" s="94"/>
      <c r="Q744" s="75" t="s">
        <v>1278</v>
      </c>
      <c r="R744" s="276">
        <v>537633</v>
      </c>
      <c r="U744" s="936"/>
      <c r="V744" s="936"/>
      <c r="W744" s="936"/>
    </row>
    <row r="745" spans="1:23" s="358" customFormat="1" ht="33">
      <c r="A745" s="721" t="s">
        <v>1528</v>
      </c>
      <c r="B745" s="356">
        <v>40067</v>
      </c>
      <c r="C745" s="490" t="s">
        <v>1161</v>
      </c>
      <c r="D745" s="1393" t="s">
        <v>1162</v>
      </c>
      <c r="E745" s="248" t="s">
        <v>740</v>
      </c>
      <c r="F745" s="119" t="s">
        <v>242</v>
      </c>
      <c r="G745" s="424">
        <v>52000000</v>
      </c>
      <c r="H745" s="334" t="s">
        <v>13</v>
      </c>
      <c r="I745" s="554">
        <v>40450</v>
      </c>
      <c r="J745" s="362">
        <v>4</v>
      </c>
      <c r="K745" s="1021">
        <v>52000000</v>
      </c>
      <c r="L745" s="61">
        <f t="shared" si="20"/>
        <v>0</v>
      </c>
      <c r="M745" s="833" t="s">
        <v>184</v>
      </c>
      <c r="N745" s="105">
        <v>40450</v>
      </c>
      <c r="O745" s="1400" t="s">
        <v>395</v>
      </c>
      <c r="P745" s="363" t="s">
        <v>1580</v>
      </c>
      <c r="Q745" s="248" t="s">
        <v>1278</v>
      </c>
      <c r="R745" s="276">
        <v>2600000</v>
      </c>
      <c r="U745" s="936"/>
      <c r="V745" s="936"/>
      <c r="W745" s="936"/>
    </row>
    <row r="746" spans="1:23" ht="28.5">
      <c r="A746" s="721" t="s">
        <v>2081</v>
      </c>
      <c r="B746" s="1391">
        <v>40067</v>
      </c>
      <c r="C746" s="118" t="s">
        <v>1159</v>
      </c>
      <c r="D746" s="1395" t="s">
        <v>1163</v>
      </c>
      <c r="E746" s="75" t="s">
        <v>776</v>
      </c>
      <c r="F746" s="119" t="s">
        <v>242</v>
      </c>
      <c r="G746" s="120">
        <v>7000000</v>
      </c>
      <c r="H746" s="92" t="s">
        <v>13</v>
      </c>
      <c r="I746" s="340">
        <v>41107</v>
      </c>
      <c r="J746" s="93">
        <v>100</v>
      </c>
      <c r="K746" s="1398">
        <v>7000000</v>
      </c>
      <c r="L746" s="61">
        <f t="shared" si="20"/>
        <v>0</v>
      </c>
      <c r="M746" s="833" t="s">
        <v>184</v>
      </c>
      <c r="N746" s="1403">
        <v>41107</v>
      </c>
      <c r="O746" s="1400" t="s">
        <v>395</v>
      </c>
      <c r="P746" s="94" t="s">
        <v>188</v>
      </c>
      <c r="Q746" s="75"/>
      <c r="R746" s="276">
        <v>248000</v>
      </c>
      <c r="U746" s="936"/>
      <c r="V746" s="936"/>
      <c r="W746" s="936"/>
    </row>
    <row r="747" spans="1:23">
      <c r="A747" s="720" t="s">
        <v>1909</v>
      </c>
      <c r="B747" s="1391">
        <v>40067</v>
      </c>
      <c r="C747" s="118" t="s">
        <v>1167</v>
      </c>
      <c r="D747" s="1395" t="s">
        <v>1164</v>
      </c>
      <c r="E747" s="75" t="s">
        <v>738</v>
      </c>
      <c r="F747" s="119" t="s">
        <v>242</v>
      </c>
      <c r="G747" s="120">
        <v>1500000</v>
      </c>
      <c r="H747" s="92" t="s">
        <v>13</v>
      </c>
      <c r="I747" s="555">
        <v>40780</v>
      </c>
      <c r="J747" s="113">
        <v>50</v>
      </c>
      <c r="K747" s="1398">
        <v>1500000</v>
      </c>
      <c r="L747" s="61">
        <f t="shared" si="20"/>
        <v>0</v>
      </c>
      <c r="M747" s="833" t="s">
        <v>184</v>
      </c>
      <c r="N747" s="1403">
        <v>40780</v>
      </c>
      <c r="O747" s="1400" t="s">
        <v>395</v>
      </c>
      <c r="P747" s="94" t="s">
        <v>188</v>
      </c>
      <c r="Q747" s="75" t="s">
        <v>1278</v>
      </c>
      <c r="R747" s="276">
        <v>71000</v>
      </c>
      <c r="U747" s="936"/>
      <c r="V747" s="936"/>
      <c r="W747" s="936"/>
    </row>
    <row r="748" spans="1:23" s="358" customFormat="1" ht="30.75">
      <c r="A748" s="721" t="s">
        <v>1475</v>
      </c>
      <c r="B748" s="356">
        <v>40067</v>
      </c>
      <c r="C748" s="1393" t="s">
        <v>1160</v>
      </c>
      <c r="D748" s="1393" t="s">
        <v>1165</v>
      </c>
      <c r="E748" s="102" t="s">
        <v>722</v>
      </c>
      <c r="F748" s="116" t="s">
        <v>1111</v>
      </c>
      <c r="G748" s="424">
        <v>7500000</v>
      </c>
      <c r="H748" s="425" t="s">
        <v>13</v>
      </c>
      <c r="I748" s="554">
        <v>40438</v>
      </c>
      <c r="J748" s="362">
        <v>4</v>
      </c>
      <c r="K748" s="1021">
        <v>7500000</v>
      </c>
      <c r="L748" s="61">
        <f t="shared" si="20"/>
        <v>0</v>
      </c>
      <c r="M748" s="426" t="s">
        <v>1276</v>
      </c>
      <c r="N748" s="105">
        <v>40438</v>
      </c>
      <c r="O748" s="1400" t="s">
        <v>1276</v>
      </c>
      <c r="P748" s="363" t="s">
        <v>1581</v>
      </c>
      <c r="Q748" s="248" t="s">
        <v>1278</v>
      </c>
      <c r="R748" s="1062">
        <v>375000</v>
      </c>
      <c r="U748" s="936"/>
      <c r="V748" s="936"/>
      <c r="W748" s="936"/>
    </row>
    <row r="749" spans="1:23">
      <c r="A749" s="720" t="s">
        <v>258</v>
      </c>
      <c r="B749" s="1391">
        <v>40074</v>
      </c>
      <c r="C749" s="1393" t="s">
        <v>1169</v>
      </c>
      <c r="D749" s="1393" t="s">
        <v>1050</v>
      </c>
      <c r="E749" s="1404" t="s">
        <v>1044</v>
      </c>
      <c r="F749" s="707" t="s">
        <v>242</v>
      </c>
      <c r="G749" s="120">
        <v>5976000</v>
      </c>
      <c r="H749" s="1404" t="s">
        <v>13</v>
      </c>
      <c r="I749" s="708"/>
      <c r="J749" s="709"/>
      <c r="K749" s="1023"/>
      <c r="L749" s="61"/>
      <c r="M749" s="1404"/>
      <c r="N749" s="492"/>
      <c r="O749" s="1063"/>
      <c r="P749" s="1064"/>
      <c r="Q749" s="75"/>
      <c r="R749" s="320"/>
      <c r="U749" s="936"/>
      <c r="V749" s="936"/>
      <c r="W749" s="936"/>
    </row>
    <row r="750" spans="1:23">
      <c r="A750" s="720" t="s">
        <v>2164</v>
      </c>
      <c r="B750" s="1391">
        <v>40074</v>
      </c>
      <c r="C750" s="1393" t="s">
        <v>1168</v>
      </c>
      <c r="D750" s="1393" t="s">
        <v>139</v>
      </c>
      <c r="E750" s="1404" t="s">
        <v>947</v>
      </c>
      <c r="F750" s="707" t="s">
        <v>242</v>
      </c>
      <c r="G750" s="120">
        <v>10000000</v>
      </c>
      <c r="H750" s="1404" t="s">
        <v>13</v>
      </c>
      <c r="I750" s="55">
        <v>41213</v>
      </c>
      <c r="J750" s="709">
        <v>144</v>
      </c>
      <c r="K750" s="1023">
        <v>9093150</v>
      </c>
      <c r="L750" s="61">
        <v>0</v>
      </c>
      <c r="M750" s="72" t="s">
        <v>184</v>
      </c>
      <c r="N750" s="105">
        <v>41213</v>
      </c>
      <c r="O750" s="1400" t="s">
        <v>395</v>
      </c>
      <c r="P750" s="1064" t="s">
        <v>1917</v>
      </c>
      <c r="Q750" s="75" t="s">
        <v>1278</v>
      </c>
      <c r="R750" s="320">
        <v>315461.52</v>
      </c>
      <c r="U750" s="936"/>
      <c r="V750" s="936"/>
      <c r="W750" s="936"/>
    </row>
    <row r="751" spans="1:23">
      <c r="A751" s="1422" t="s">
        <v>1909</v>
      </c>
      <c r="B751" s="1424">
        <v>40081</v>
      </c>
      <c r="C751" s="1486" t="s">
        <v>1170</v>
      </c>
      <c r="D751" s="1466" t="s">
        <v>319</v>
      </c>
      <c r="E751" s="1452" t="s">
        <v>947</v>
      </c>
      <c r="F751" s="1574" t="s">
        <v>242</v>
      </c>
      <c r="G751" s="1576">
        <v>10103000</v>
      </c>
      <c r="H751" s="1452" t="s">
        <v>13</v>
      </c>
      <c r="I751" s="340">
        <v>40618</v>
      </c>
      <c r="J751" s="93">
        <v>4</v>
      </c>
      <c r="K751" s="1023">
        <v>2606000</v>
      </c>
      <c r="L751" s="61">
        <f>G751-K751</f>
        <v>7497000</v>
      </c>
      <c r="M751" s="102" t="s">
        <v>184</v>
      </c>
      <c r="N751" s="1515">
        <v>40766</v>
      </c>
      <c r="O751" s="1477" t="s">
        <v>395</v>
      </c>
      <c r="P751" s="1481" t="s">
        <v>188</v>
      </c>
      <c r="Q751" s="1452" t="s">
        <v>1278</v>
      </c>
      <c r="R751" s="1604">
        <v>303000</v>
      </c>
      <c r="U751" s="936"/>
      <c r="V751" s="936"/>
      <c r="W751" s="936"/>
    </row>
    <row r="752" spans="1:23" ht="21" customHeight="1">
      <c r="A752" s="1423"/>
      <c r="B752" s="1425"/>
      <c r="C752" s="1487"/>
      <c r="D752" s="1468"/>
      <c r="E752" s="1453"/>
      <c r="F752" s="1575"/>
      <c r="G752" s="1577"/>
      <c r="H752" s="1453"/>
      <c r="I752" s="340">
        <v>40766</v>
      </c>
      <c r="J752" s="93">
        <v>50</v>
      </c>
      <c r="K752" s="1023">
        <v>7497000</v>
      </c>
      <c r="L752" s="61">
        <v>0</v>
      </c>
      <c r="M752" s="102" t="s">
        <v>184</v>
      </c>
      <c r="N752" s="1517"/>
      <c r="O752" s="1478"/>
      <c r="P752" s="1482"/>
      <c r="Q752" s="1453"/>
      <c r="R752" s="1605"/>
      <c r="U752" s="936"/>
      <c r="V752" s="936"/>
      <c r="W752" s="936"/>
    </row>
    <row r="753" spans="1:23">
      <c r="A753" s="720">
        <v>2</v>
      </c>
      <c r="B753" s="1391">
        <v>40081</v>
      </c>
      <c r="C753" s="125" t="s">
        <v>1171</v>
      </c>
      <c r="D753" s="1393" t="s">
        <v>1126</v>
      </c>
      <c r="E753" s="1404" t="s">
        <v>787</v>
      </c>
      <c r="F753" s="707" t="s">
        <v>242</v>
      </c>
      <c r="G753" s="120">
        <v>3300000</v>
      </c>
      <c r="H753" s="1404" t="s">
        <v>13</v>
      </c>
      <c r="I753" s="710"/>
      <c r="J753" s="93"/>
      <c r="K753" s="1023"/>
      <c r="L753" s="61"/>
      <c r="M753" s="102"/>
      <c r="N753" s="980"/>
      <c r="O753" s="1400"/>
      <c r="P753" s="94"/>
      <c r="Q753" s="75"/>
      <c r="R753" s="320"/>
      <c r="U753" s="936"/>
      <c r="V753" s="936"/>
      <c r="W753" s="936"/>
    </row>
    <row r="754" spans="1:23" ht="28.5">
      <c r="A754" s="720">
        <v>8</v>
      </c>
      <c r="B754" s="1391">
        <v>40081</v>
      </c>
      <c r="C754" s="125" t="s">
        <v>1172</v>
      </c>
      <c r="D754" s="1393" t="s">
        <v>656</v>
      </c>
      <c r="E754" s="1404" t="s">
        <v>740</v>
      </c>
      <c r="F754" s="116" t="s">
        <v>1111</v>
      </c>
      <c r="G754" s="120">
        <v>2443320</v>
      </c>
      <c r="H754" s="1404" t="s">
        <v>13</v>
      </c>
      <c r="I754" s="710"/>
      <c r="J754" s="93"/>
      <c r="K754" s="1023"/>
      <c r="L754" s="61"/>
      <c r="M754" s="102"/>
      <c r="N754" s="980"/>
      <c r="O754" s="1400"/>
      <c r="P754" s="94"/>
      <c r="Q754" s="75"/>
      <c r="R754" s="320"/>
      <c r="U754" s="936"/>
      <c r="V754" s="936"/>
      <c r="W754" s="936"/>
    </row>
    <row r="755" spans="1:23" ht="28.5">
      <c r="A755" s="721" t="s">
        <v>1443</v>
      </c>
      <c r="B755" s="1391">
        <v>40081</v>
      </c>
      <c r="C755" s="125" t="s">
        <v>1177</v>
      </c>
      <c r="D755" s="1393" t="s">
        <v>1175</v>
      </c>
      <c r="E755" s="1404" t="s">
        <v>740</v>
      </c>
      <c r="F755" s="339" t="s">
        <v>1110</v>
      </c>
      <c r="G755" s="120">
        <v>14000000</v>
      </c>
      <c r="H755" s="1404" t="s">
        <v>13</v>
      </c>
      <c r="I755" s="340">
        <v>40389</v>
      </c>
      <c r="J755" s="93">
        <v>4</v>
      </c>
      <c r="K755" s="1023">
        <v>14000000</v>
      </c>
      <c r="L755" s="61">
        <f>IF($K755&lt;&gt;0,$G755-$K755,"")</f>
        <v>0</v>
      </c>
      <c r="M755" s="336" t="s">
        <v>334</v>
      </c>
      <c r="N755" s="337" t="s">
        <v>334</v>
      </c>
      <c r="O755" s="1400" t="s">
        <v>334</v>
      </c>
      <c r="P755" s="338"/>
      <c r="Q755" s="977" t="s">
        <v>1221</v>
      </c>
      <c r="R755" s="276" t="s">
        <v>334</v>
      </c>
      <c r="U755" s="936"/>
      <c r="V755" s="936"/>
      <c r="W755" s="936"/>
    </row>
    <row r="756" spans="1:23">
      <c r="A756" s="720" t="s">
        <v>2151</v>
      </c>
      <c r="B756" s="1391">
        <v>40081</v>
      </c>
      <c r="C756" s="125" t="s">
        <v>1173</v>
      </c>
      <c r="D756" s="1393" t="s">
        <v>1176</v>
      </c>
      <c r="E756" s="1404" t="s">
        <v>811</v>
      </c>
      <c r="F756" s="116" t="s">
        <v>242</v>
      </c>
      <c r="G756" s="120">
        <v>7500000</v>
      </c>
      <c r="H756" s="1404" t="s">
        <v>13</v>
      </c>
      <c r="I756" s="710"/>
      <c r="J756" s="93"/>
      <c r="K756" s="1023"/>
      <c r="L756" s="319"/>
      <c r="M756" s="102"/>
      <c r="N756" s="980"/>
      <c r="O756" s="1400"/>
      <c r="P756" s="94"/>
      <c r="Q756" s="75"/>
      <c r="R756" s="320"/>
      <c r="U756" s="936"/>
      <c r="V756" s="936"/>
      <c r="W756" s="936"/>
    </row>
    <row r="757" spans="1:23" ht="30.75">
      <c r="A757" s="720" t="s">
        <v>1913</v>
      </c>
      <c r="B757" s="1391">
        <v>40081</v>
      </c>
      <c r="C757" s="125" t="s">
        <v>1174</v>
      </c>
      <c r="D757" s="1393" t="s">
        <v>610</v>
      </c>
      <c r="E757" s="1404" t="s">
        <v>749</v>
      </c>
      <c r="F757" s="103" t="s">
        <v>1111</v>
      </c>
      <c r="G757" s="120">
        <v>11019000</v>
      </c>
      <c r="H757" s="1404" t="s">
        <v>13</v>
      </c>
      <c r="I757" s="340">
        <v>40787</v>
      </c>
      <c r="J757" s="93">
        <v>50</v>
      </c>
      <c r="K757" s="1023">
        <v>11019000</v>
      </c>
      <c r="L757" s="61">
        <f>IF($K757&lt;&gt;0,$G757-$K757,"")</f>
        <v>0</v>
      </c>
      <c r="M757" s="426" t="s">
        <v>1276</v>
      </c>
      <c r="N757" s="1406">
        <v>40787</v>
      </c>
      <c r="O757" s="1400" t="s">
        <v>1276</v>
      </c>
      <c r="P757" s="94">
        <v>7</v>
      </c>
      <c r="Q757" s="1404" t="s">
        <v>1278</v>
      </c>
      <c r="R757" s="320">
        <v>331000</v>
      </c>
      <c r="U757" s="936"/>
      <c r="V757" s="936"/>
      <c r="W757" s="936"/>
    </row>
    <row r="758" spans="1:23">
      <c r="A758" s="1348">
        <v>112</v>
      </c>
      <c r="B758" s="1350">
        <v>40088</v>
      </c>
      <c r="C758" s="1380" t="s">
        <v>1190</v>
      </c>
      <c r="D758" s="1380" t="s">
        <v>1185</v>
      </c>
      <c r="E758" s="1382" t="s">
        <v>1186</v>
      </c>
      <c r="F758" s="711" t="s">
        <v>1187</v>
      </c>
      <c r="G758" s="712">
        <v>22252000</v>
      </c>
      <c r="H758" s="1358" t="s">
        <v>13</v>
      </c>
      <c r="I758" s="55">
        <v>41117</v>
      </c>
      <c r="J758" s="713">
        <v>112</v>
      </c>
      <c r="K758" s="1024">
        <v>19849222.359999999</v>
      </c>
      <c r="L758" s="61">
        <v>0</v>
      </c>
      <c r="M758" s="1355" t="s">
        <v>1018</v>
      </c>
      <c r="N758" s="1065"/>
      <c r="O758" s="1361"/>
      <c r="P758" s="1363"/>
      <c r="Q758" s="75"/>
      <c r="R758" s="1066"/>
      <c r="U758" s="936"/>
      <c r="V758" s="936"/>
      <c r="W758" s="936"/>
    </row>
    <row r="759" spans="1:23">
      <c r="A759" s="1347" t="s">
        <v>1891</v>
      </c>
      <c r="B759" s="1349">
        <v>40088</v>
      </c>
      <c r="C759" s="1379" t="s">
        <v>1188</v>
      </c>
      <c r="D759" s="1379" t="s">
        <v>1189</v>
      </c>
      <c r="E759" s="1381" t="s">
        <v>445</v>
      </c>
      <c r="F759" s="853" t="s">
        <v>242</v>
      </c>
      <c r="G759" s="854">
        <v>4000000</v>
      </c>
      <c r="H759" s="1357" t="s">
        <v>13</v>
      </c>
      <c r="I759" s="555">
        <v>40801</v>
      </c>
      <c r="J759" s="113">
        <v>49</v>
      </c>
      <c r="K759" s="1025">
        <v>4000000</v>
      </c>
      <c r="L759" s="61">
        <f>IF($K759&lt;&gt;0,$G759-$K759,"")</f>
        <v>0</v>
      </c>
      <c r="M759" s="833" t="s">
        <v>184</v>
      </c>
      <c r="N759" s="1406">
        <v>40801</v>
      </c>
      <c r="O759" s="1400" t="s">
        <v>395</v>
      </c>
      <c r="P759" s="94" t="s">
        <v>188</v>
      </c>
      <c r="Q759" s="75" t="s">
        <v>1278</v>
      </c>
      <c r="R759" s="1067">
        <v>175000</v>
      </c>
      <c r="U759" s="936"/>
      <c r="V759" s="936"/>
      <c r="W759" s="936"/>
    </row>
    <row r="760" spans="1:23" ht="33">
      <c r="A760" s="721" t="s">
        <v>1988</v>
      </c>
      <c r="B760" s="1391">
        <v>40109</v>
      </c>
      <c r="C760" s="317" t="s">
        <v>1194</v>
      </c>
      <c r="D760" s="317" t="s">
        <v>1195</v>
      </c>
      <c r="E760" s="890" t="s">
        <v>736</v>
      </c>
      <c r="F760" s="891" t="s">
        <v>242</v>
      </c>
      <c r="G760" s="120">
        <v>12700000</v>
      </c>
      <c r="H760" s="141" t="s">
        <v>13</v>
      </c>
      <c r="I760" s="656">
        <v>40935</v>
      </c>
      <c r="J760" s="93">
        <v>69</v>
      </c>
      <c r="K760" s="1023">
        <v>12700000</v>
      </c>
      <c r="L760" s="61">
        <f>IF($K760&lt;&gt;0,$G760-$K760,"")</f>
        <v>0</v>
      </c>
      <c r="M760" s="833" t="s">
        <v>184</v>
      </c>
      <c r="N760" s="1403">
        <v>40935</v>
      </c>
      <c r="O760" s="1400" t="s">
        <v>395</v>
      </c>
      <c r="P760" s="363" t="s">
        <v>1987</v>
      </c>
      <c r="Q760" s="75" t="s">
        <v>1278</v>
      </c>
      <c r="R760" s="320">
        <v>381000</v>
      </c>
      <c r="U760" s="936"/>
      <c r="V760" s="936"/>
      <c r="W760" s="936"/>
    </row>
    <row r="761" spans="1:23" s="100" customFormat="1" ht="30.75">
      <c r="A761" s="720" t="s">
        <v>1916</v>
      </c>
      <c r="B761" s="1391">
        <v>40109</v>
      </c>
      <c r="C761" s="125" t="s">
        <v>1197</v>
      </c>
      <c r="D761" s="317" t="s">
        <v>950</v>
      </c>
      <c r="E761" s="318" t="s">
        <v>742</v>
      </c>
      <c r="F761" s="116" t="s">
        <v>1111</v>
      </c>
      <c r="G761" s="120">
        <v>6251000</v>
      </c>
      <c r="H761" s="141" t="s">
        <v>13</v>
      </c>
      <c r="I761" s="656">
        <v>40794</v>
      </c>
      <c r="J761" s="93">
        <v>50</v>
      </c>
      <c r="K761" s="1026">
        <v>6251000</v>
      </c>
      <c r="L761" s="61">
        <f>IF($K761&lt;&gt;0,$G761-$K761,"")</f>
        <v>0</v>
      </c>
      <c r="M761" s="102" t="s">
        <v>1276</v>
      </c>
      <c r="N761" s="1403">
        <v>40794</v>
      </c>
      <c r="O761" s="1400" t="s">
        <v>1276</v>
      </c>
      <c r="P761" s="94">
        <v>7</v>
      </c>
      <c r="Q761" s="1404" t="s">
        <v>1278</v>
      </c>
      <c r="R761" s="320">
        <v>313000</v>
      </c>
      <c r="U761" s="936"/>
      <c r="V761" s="936"/>
      <c r="W761" s="936"/>
    </row>
    <row r="762" spans="1:23">
      <c r="A762" s="720">
        <v>2</v>
      </c>
      <c r="B762" s="1391">
        <v>40116</v>
      </c>
      <c r="C762" s="125" t="s">
        <v>1257</v>
      </c>
      <c r="D762" s="317" t="s">
        <v>735</v>
      </c>
      <c r="E762" s="318" t="s">
        <v>445</v>
      </c>
      <c r="F762" s="116" t="s">
        <v>242</v>
      </c>
      <c r="G762" s="120">
        <v>6229000</v>
      </c>
      <c r="H762" s="141" t="s">
        <v>13</v>
      </c>
      <c r="I762" s="556"/>
      <c r="J762" s="93"/>
      <c r="K762" s="1026"/>
      <c r="L762" s="319"/>
      <c r="M762" s="102"/>
      <c r="N762" s="980"/>
      <c r="O762" s="1400"/>
      <c r="P762" s="94"/>
      <c r="Q762" s="75"/>
      <c r="R762" s="320"/>
      <c r="U762" s="936"/>
      <c r="V762" s="936"/>
      <c r="W762" s="936"/>
    </row>
    <row r="763" spans="1:23">
      <c r="A763" s="720" t="s">
        <v>1889</v>
      </c>
      <c r="B763" s="1391">
        <v>40116</v>
      </c>
      <c r="C763" s="125" t="s">
        <v>1258</v>
      </c>
      <c r="D763" s="317" t="s">
        <v>616</v>
      </c>
      <c r="E763" s="318" t="s">
        <v>947</v>
      </c>
      <c r="F763" s="116" t="s">
        <v>395</v>
      </c>
      <c r="G763" s="120">
        <v>6842000</v>
      </c>
      <c r="H763" s="141" t="s">
        <v>13</v>
      </c>
      <c r="I763" s="656">
        <v>40759</v>
      </c>
      <c r="J763" s="93">
        <v>49</v>
      </c>
      <c r="K763" s="453">
        <v>6842000</v>
      </c>
      <c r="L763" s="61">
        <f>IF($K763&lt;&gt;0,$G763-$K763,"")</f>
        <v>0</v>
      </c>
      <c r="M763" s="336" t="s">
        <v>334</v>
      </c>
      <c r="N763" s="337" t="s">
        <v>334</v>
      </c>
      <c r="O763" s="1400" t="s">
        <v>334</v>
      </c>
      <c r="P763" s="338"/>
      <c r="Q763" s="977" t="s">
        <v>1221</v>
      </c>
      <c r="R763" s="276" t="s">
        <v>334</v>
      </c>
      <c r="U763" s="936"/>
      <c r="V763" s="936"/>
      <c r="W763" s="936"/>
    </row>
    <row r="764" spans="1:23">
      <c r="A764" s="720" t="s">
        <v>2287</v>
      </c>
      <c r="B764" s="1391">
        <v>40123</v>
      </c>
      <c r="C764" s="125" t="s">
        <v>596</v>
      </c>
      <c r="D764" s="317" t="s">
        <v>621</v>
      </c>
      <c r="E764" s="318" t="s">
        <v>761</v>
      </c>
      <c r="F764" s="116" t="s">
        <v>395</v>
      </c>
      <c r="G764" s="120">
        <v>3535000</v>
      </c>
      <c r="H764" s="141" t="s">
        <v>13</v>
      </c>
      <c r="I764" s="656">
        <v>41312</v>
      </c>
      <c r="J764" s="93">
        <v>202</v>
      </c>
      <c r="K764" s="453">
        <v>3298420.12</v>
      </c>
      <c r="L764" s="61">
        <v>0</v>
      </c>
      <c r="M764" s="336" t="s">
        <v>334</v>
      </c>
      <c r="N764" s="337" t="s">
        <v>334</v>
      </c>
      <c r="O764" s="1400" t="s">
        <v>334</v>
      </c>
      <c r="P764" s="338"/>
      <c r="Q764" s="977" t="s">
        <v>1221</v>
      </c>
      <c r="R764" s="276" t="s">
        <v>334</v>
      </c>
      <c r="U764" s="936"/>
      <c r="V764" s="936"/>
      <c r="W764" s="936"/>
    </row>
    <row r="765" spans="1:23">
      <c r="A765" s="720" t="s">
        <v>258</v>
      </c>
      <c r="B765" s="1391">
        <v>40130</v>
      </c>
      <c r="C765" s="125" t="s">
        <v>1266</v>
      </c>
      <c r="D765" s="317" t="s">
        <v>828</v>
      </c>
      <c r="E765" s="318" t="s">
        <v>776</v>
      </c>
      <c r="F765" s="116" t="s">
        <v>242</v>
      </c>
      <c r="G765" s="120">
        <v>6657000</v>
      </c>
      <c r="H765" s="141" t="s">
        <v>13</v>
      </c>
      <c r="I765" s="556"/>
      <c r="J765" s="93"/>
      <c r="K765" s="453"/>
      <c r="L765" s="319"/>
      <c r="M765" s="102"/>
      <c r="N765" s="980"/>
      <c r="O765" s="1400"/>
      <c r="P765" s="94"/>
      <c r="Q765" s="75"/>
      <c r="R765" s="320"/>
      <c r="U765" s="936"/>
      <c r="V765" s="936"/>
      <c r="W765" s="936"/>
    </row>
    <row r="766" spans="1:23" s="100" customFormat="1" ht="28.5">
      <c r="A766" s="720" t="s">
        <v>415</v>
      </c>
      <c r="B766" s="1391">
        <v>40130</v>
      </c>
      <c r="C766" s="125" t="s">
        <v>1267</v>
      </c>
      <c r="D766" s="317" t="s">
        <v>1268</v>
      </c>
      <c r="E766" s="318" t="s">
        <v>798</v>
      </c>
      <c r="F766" s="116" t="s">
        <v>1111</v>
      </c>
      <c r="G766" s="120">
        <v>4400000</v>
      </c>
      <c r="H766" s="141" t="s">
        <v>13</v>
      </c>
      <c r="I766" s="556"/>
      <c r="J766" s="93"/>
      <c r="K766" s="453"/>
      <c r="L766" s="319"/>
      <c r="M766" s="102"/>
      <c r="N766" s="980"/>
      <c r="O766" s="1400"/>
      <c r="P766" s="94"/>
      <c r="Q766" s="75"/>
      <c r="R766" s="320"/>
      <c r="U766" s="936"/>
      <c r="V766" s="936"/>
      <c r="W766" s="936"/>
    </row>
    <row r="767" spans="1:23">
      <c r="A767" s="720" t="s">
        <v>1264</v>
      </c>
      <c r="B767" s="1391">
        <v>40130</v>
      </c>
      <c r="C767" s="125" t="s">
        <v>1269</v>
      </c>
      <c r="D767" s="317" t="s">
        <v>660</v>
      </c>
      <c r="E767" s="318" t="s">
        <v>722</v>
      </c>
      <c r="F767" s="116" t="s">
        <v>242</v>
      </c>
      <c r="G767" s="82">
        <v>5000000</v>
      </c>
      <c r="H767" s="141" t="s">
        <v>13</v>
      </c>
      <c r="I767" s="656">
        <v>41254</v>
      </c>
      <c r="J767" s="93">
        <v>4</v>
      </c>
      <c r="K767" s="1026">
        <v>5000000</v>
      </c>
      <c r="L767" s="61">
        <f>IF($K767&lt;&gt;0,$G767-$K767,"")</f>
        <v>0</v>
      </c>
      <c r="M767" s="102" t="s">
        <v>2243</v>
      </c>
      <c r="N767" s="1403">
        <v>41254</v>
      </c>
      <c r="O767" s="1400" t="s">
        <v>395</v>
      </c>
      <c r="P767" s="94" t="s">
        <v>188</v>
      </c>
      <c r="Q767" s="75" t="s">
        <v>1278</v>
      </c>
      <c r="R767" s="1068">
        <v>144000</v>
      </c>
      <c r="U767" s="936"/>
      <c r="V767" s="936"/>
      <c r="W767" s="936"/>
    </row>
    <row r="768" spans="1:23">
      <c r="A768" s="720" t="s">
        <v>2250</v>
      </c>
      <c r="B768" s="1391">
        <v>40137</v>
      </c>
      <c r="C768" s="125" t="s">
        <v>1272</v>
      </c>
      <c r="D768" s="317" t="s">
        <v>18</v>
      </c>
      <c r="E768" s="318" t="s">
        <v>724</v>
      </c>
      <c r="F768" s="116" t="s">
        <v>242</v>
      </c>
      <c r="G768" s="82">
        <v>10800000</v>
      </c>
      <c r="H768" s="141" t="s">
        <v>13</v>
      </c>
      <c r="I768" s="656">
        <v>41254</v>
      </c>
      <c r="J768" s="93"/>
      <c r="K768" s="1026">
        <v>9058369.3200000003</v>
      </c>
      <c r="L768" s="61">
        <v>0</v>
      </c>
      <c r="M768" s="72" t="s">
        <v>184</v>
      </c>
      <c r="N768" s="1403">
        <v>41254</v>
      </c>
      <c r="O768" s="1400" t="s">
        <v>395</v>
      </c>
      <c r="P768" s="94" t="s">
        <v>188</v>
      </c>
      <c r="Q768" s="75" t="s">
        <v>1973</v>
      </c>
      <c r="R768" s="1068">
        <v>278381.32</v>
      </c>
      <c r="U768" s="936"/>
      <c r="V768" s="936"/>
      <c r="W768" s="936"/>
    </row>
    <row r="769" spans="1:23">
      <c r="A769" s="720" t="s">
        <v>1890</v>
      </c>
      <c r="B769" s="1391">
        <v>40137</v>
      </c>
      <c r="C769" s="125" t="s">
        <v>1274</v>
      </c>
      <c r="D769" s="317" t="s">
        <v>1273</v>
      </c>
      <c r="E769" s="318" t="s">
        <v>798</v>
      </c>
      <c r="F769" s="116" t="s">
        <v>242</v>
      </c>
      <c r="G769" s="82">
        <v>6000000</v>
      </c>
      <c r="H769" s="141" t="s">
        <v>13</v>
      </c>
      <c r="I769" s="656">
        <v>40773</v>
      </c>
      <c r="J769" s="93">
        <v>50</v>
      </c>
      <c r="K769" s="1026">
        <v>6000000</v>
      </c>
      <c r="L769" s="61">
        <f>IF($K769&lt;&gt;0,$G769-$K769,"")</f>
        <v>0</v>
      </c>
      <c r="M769" s="833" t="s">
        <v>184</v>
      </c>
      <c r="N769" s="1403">
        <v>40773</v>
      </c>
      <c r="O769" s="1400" t="s">
        <v>395</v>
      </c>
      <c r="P769" s="94" t="s">
        <v>188</v>
      </c>
      <c r="Q769" s="75" t="s">
        <v>1278</v>
      </c>
      <c r="R769" s="1068">
        <v>300000</v>
      </c>
      <c r="U769" s="936"/>
      <c r="V769" s="936"/>
      <c r="W769" s="936"/>
    </row>
    <row r="770" spans="1:23" ht="16.5" customHeight="1">
      <c r="A770" s="720" t="s">
        <v>1264</v>
      </c>
      <c r="B770" s="1391">
        <v>40137</v>
      </c>
      <c r="C770" s="125" t="s">
        <v>1048</v>
      </c>
      <c r="D770" s="317" t="s">
        <v>660</v>
      </c>
      <c r="E770" s="318" t="s">
        <v>722</v>
      </c>
      <c r="F770" s="116" t="s">
        <v>395</v>
      </c>
      <c r="G770" s="82">
        <v>2348000</v>
      </c>
      <c r="H770" s="141" t="s">
        <v>13</v>
      </c>
      <c r="I770" s="556"/>
      <c r="J770" s="93"/>
      <c r="K770" s="1026"/>
      <c r="L770" s="319"/>
      <c r="M770" s="102"/>
      <c r="N770" s="980"/>
      <c r="O770" s="1400"/>
      <c r="P770" s="94"/>
      <c r="Q770" s="1404"/>
      <c r="R770" s="320"/>
      <c r="U770" s="936"/>
      <c r="V770" s="936"/>
      <c r="W770" s="936"/>
    </row>
    <row r="771" spans="1:23" ht="33.75" customHeight="1">
      <c r="A771" s="721" t="s">
        <v>1994</v>
      </c>
      <c r="B771" s="1391">
        <v>40151</v>
      </c>
      <c r="C771" s="125" t="s">
        <v>1283</v>
      </c>
      <c r="D771" s="125" t="s">
        <v>727</v>
      </c>
      <c r="E771" s="558" t="s">
        <v>724</v>
      </c>
      <c r="F771" s="116" t="s">
        <v>395</v>
      </c>
      <c r="G771" s="82">
        <v>6000000</v>
      </c>
      <c r="H771" s="141" t="s">
        <v>13</v>
      </c>
      <c r="I771" s="556"/>
      <c r="J771" s="93"/>
      <c r="K771" s="1026"/>
      <c r="L771" s="319"/>
      <c r="M771" s="102"/>
      <c r="N771" s="980"/>
      <c r="O771" s="1400"/>
      <c r="P771" s="94"/>
      <c r="Q771" s="1404"/>
      <c r="R771" s="320"/>
      <c r="U771" s="936"/>
      <c r="V771" s="936"/>
      <c r="W771" s="936"/>
    </row>
    <row r="772" spans="1:23">
      <c r="A772" s="720" t="s">
        <v>2285</v>
      </c>
      <c r="B772" s="1391">
        <v>40151</v>
      </c>
      <c r="C772" s="125" t="s">
        <v>1284</v>
      </c>
      <c r="D772" s="125" t="s">
        <v>1285</v>
      </c>
      <c r="E772" s="558" t="s">
        <v>734</v>
      </c>
      <c r="F772" s="116" t="s">
        <v>242</v>
      </c>
      <c r="G772" s="82">
        <v>9000000</v>
      </c>
      <c r="H772" s="141" t="s">
        <v>13</v>
      </c>
      <c r="I772" s="656">
        <v>41312</v>
      </c>
      <c r="J772" s="93">
        <v>200</v>
      </c>
      <c r="K772" s="1026">
        <v>5453900.0999999996</v>
      </c>
      <c r="L772" s="61">
        <v>0</v>
      </c>
      <c r="M772" s="833" t="s">
        <v>184</v>
      </c>
      <c r="N772" s="1403">
        <v>41312</v>
      </c>
      <c r="O772" s="1400" t="s">
        <v>395</v>
      </c>
      <c r="P772" s="363" t="s">
        <v>188</v>
      </c>
      <c r="Q772" s="75" t="s">
        <v>1973</v>
      </c>
      <c r="R772" s="320">
        <v>311943.55</v>
      </c>
      <c r="U772" s="936"/>
      <c r="V772" s="936"/>
      <c r="W772" s="936"/>
    </row>
    <row r="773" spans="1:23" ht="16.5" customHeight="1">
      <c r="A773" s="720" t="s">
        <v>258</v>
      </c>
      <c r="B773" s="1391">
        <v>40151</v>
      </c>
      <c r="C773" s="125" t="s">
        <v>519</v>
      </c>
      <c r="D773" s="125" t="s">
        <v>1286</v>
      </c>
      <c r="E773" s="558" t="s">
        <v>806</v>
      </c>
      <c r="F773" s="116" t="s">
        <v>242</v>
      </c>
      <c r="G773" s="82">
        <v>6500000</v>
      </c>
      <c r="H773" s="141" t="s">
        <v>13</v>
      </c>
      <c r="I773" s="556"/>
      <c r="J773" s="93"/>
      <c r="K773" s="1026"/>
      <c r="L773" s="319"/>
      <c r="M773" s="102"/>
      <c r="N773" s="980"/>
      <c r="O773" s="1400"/>
      <c r="P773" s="94"/>
      <c r="Q773" s="1404"/>
      <c r="R773" s="320"/>
      <c r="U773" s="936"/>
      <c r="V773" s="936"/>
      <c r="W773" s="936"/>
    </row>
    <row r="774" spans="1:23" ht="33.75" customHeight="1">
      <c r="A774" s="1348" t="s">
        <v>2132</v>
      </c>
      <c r="B774" s="1350">
        <v>40158</v>
      </c>
      <c r="C774" s="1380" t="s">
        <v>1294</v>
      </c>
      <c r="D774" s="1380" t="s">
        <v>268</v>
      </c>
      <c r="E774" s="1382" t="s">
        <v>722</v>
      </c>
      <c r="F774" s="119" t="s">
        <v>242</v>
      </c>
      <c r="G774" s="1372">
        <v>22000000</v>
      </c>
      <c r="H774" s="1383" t="s">
        <v>13</v>
      </c>
      <c r="I774" s="999">
        <v>41164</v>
      </c>
      <c r="J774" s="713">
        <v>129</v>
      </c>
      <c r="K774" s="1027">
        <v>14211450</v>
      </c>
      <c r="L774" s="61">
        <v>0</v>
      </c>
      <c r="M774" s="833" t="s">
        <v>184</v>
      </c>
      <c r="N774" s="73">
        <v>41117</v>
      </c>
      <c r="O774" s="1400" t="s">
        <v>395</v>
      </c>
      <c r="P774" s="363" t="s">
        <v>2133</v>
      </c>
      <c r="Q774" s="75" t="s">
        <v>1973</v>
      </c>
      <c r="R774" s="1066">
        <v>720373.5</v>
      </c>
      <c r="U774" s="936"/>
      <c r="V774" s="936"/>
      <c r="W774" s="936"/>
    </row>
    <row r="775" spans="1:23" ht="31.5" customHeight="1">
      <c r="A775" s="1422" t="s">
        <v>258</v>
      </c>
      <c r="B775" s="1424">
        <v>40158</v>
      </c>
      <c r="C775" s="1679" t="s">
        <v>1295</v>
      </c>
      <c r="D775" s="1679" t="s">
        <v>1296</v>
      </c>
      <c r="E775" s="1681" t="s">
        <v>1196</v>
      </c>
      <c r="F775" s="1582" t="s">
        <v>242</v>
      </c>
      <c r="G775" s="1449">
        <v>12000000</v>
      </c>
      <c r="H775" s="1683" t="s">
        <v>13</v>
      </c>
      <c r="I775" s="656">
        <v>41003</v>
      </c>
      <c r="J775" s="93">
        <v>4</v>
      </c>
      <c r="K775" s="1026">
        <v>3000000</v>
      </c>
      <c r="L775" s="657">
        <f>IF($K775&lt;&gt;0,$G775-$K775,"")</f>
        <v>9000000</v>
      </c>
      <c r="M775" s="72" t="s">
        <v>190</v>
      </c>
      <c r="N775" s="1574"/>
      <c r="O775" s="1477"/>
      <c r="P775" s="1481"/>
      <c r="Q775" s="1452"/>
      <c r="R775" s="1604"/>
      <c r="U775" s="936"/>
      <c r="V775" s="936"/>
      <c r="W775" s="936"/>
    </row>
    <row r="776" spans="1:23" ht="31.5" customHeight="1">
      <c r="A776" s="1423"/>
      <c r="B776" s="1425"/>
      <c r="C776" s="1680"/>
      <c r="D776" s="1680"/>
      <c r="E776" s="1682"/>
      <c r="F776" s="1583"/>
      <c r="G776" s="1451"/>
      <c r="H776" s="1684"/>
      <c r="I776" s="656">
        <v>41304</v>
      </c>
      <c r="J776" s="93">
        <v>4</v>
      </c>
      <c r="K776" s="1026">
        <v>4000000</v>
      </c>
      <c r="L776" s="657">
        <f>L775-K776</f>
        <v>5000000</v>
      </c>
      <c r="M776" s="72" t="s">
        <v>190</v>
      </c>
      <c r="N776" s="1575"/>
      <c r="O776" s="1478"/>
      <c r="P776" s="1482"/>
      <c r="Q776" s="1453"/>
      <c r="R776" s="1605"/>
      <c r="U776" s="936"/>
      <c r="V776" s="936"/>
      <c r="W776" s="936"/>
    </row>
    <row r="777" spans="1:23" ht="30.75" customHeight="1">
      <c r="A777" s="1396">
        <v>8</v>
      </c>
      <c r="B777" s="1391">
        <v>40158</v>
      </c>
      <c r="C777" s="125" t="s">
        <v>1297</v>
      </c>
      <c r="D777" s="125" t="s">
        <v>369</v>
      </c>
      <c r="E777" s="558" t="s">
        <v>602</v>
      </c>
      <c r="F777" s="116" t="s">
        <v>1111</v>
      </c>
      <c r="G777" s="82">
        <v>2000000</v>
      </c>
      <c r="H777" s="141" t="s">
        <v>13</v>
      </c>
      <c r="I777" s="656">
        <v>40541</v>
      </c>
      <c r="J777" s="93">
        <v>4</v>
      </c>
      <c r="K777" s="1026">
        <v>2000000</v>
      </c>
      <c r="L777" s="657">
        <f>IF($K777&lt;&gt;0,$G777-$K777,"")</f>
        <v>0</v>
      </c>
      <c r="M777" s="102" t="s">
        <v>1276</v>
      </c>
      <c r="N777" s="1403">
        <v>40541</v>
      </c>
      <c r="O777" s="1400" t="s">
        <v>1276</v>
      </c>
      <c r="P777" s="94">
        <v>7</v>
      </c>
      <c r="Q777" s="1404" t="s">
        <v>1278</v>
      </c>
      <c r="R777" s="320">
        <v>100000</v>
      </c>
      <c r="U777" s="936"/>
      <c r="V777" s="936"/>
      <c r="W777" s="936"/>
    </row>
    <row r="778" spans="1:23" ht="16.5" customHeight="1">
      <c r="A778" s="720" t="s">
        <v>1889</v>
      </c>
      <c r="B778" s="1391">
        <v>40158</v>
      </c>
      <c r="C778" s="125" t="s">
        <v>408</v>
      </c>
      <c r="D778" s="125" t="s">
        <v>744</v>
      </c>
      <c r="E778" s="558" t="s">
        <v>745</v>
      </c>
      <c r="F778" s="116" t="s">
        <v>395</v>
      </c>
      <c r="G778" s="82">
        <v>6319000</v>
      </c>
      <c r="H778" s="141" t="s">
        <v>13</v>
      </c>
      <c r="I778" s="656">
        <v>40794</v>
      </c>
      <c r="J778" s="93">
        <v>49</v>
      </c>
      <c r="K778" s="1026">
        <v>6319000</v>
      </c>
      <c r="L778" s="657">
        <f>IF($K778&lt;&gt;0,$G778-$K778,"")</f>
        <v>0</v>
      </c>
      <c r="M778" s="102" t="s">
        <v>334</v>
      </c>
      <c r="N778" s="980" t="s">
        <v>334</v>
      </c>
      <c r="O778" s="1400" t="s">
        <v>334</v>
      </c>
      <c r="P778" s="94"/>
      <c r="Q778" s="1404" t="s">
        <v>1221</v>
      </c>
      <c r="R778" s="1032" t="s">
        <v>334</v>
      </c>
      <c r="U778" s="936"/>
      <c r="V778" s="936"/>
      <c r="W778" s="936"/>
    </row>
    <row r="779" spans="1:23" ht="16.5" customHeight="1">
      <c r="A779" s="720" t="s">
        <v>1889</v>
      </c>
      <c r="B779" s="1391">
        <v>40158</v>
      </c>
      <c r="C779" s="125" t="s">
        <v>707</v>
      </c>
      <c r="D779" s="125" t="s">
        <v>727</v>
      </c>
      <c r="E779" s="558" t="s">
        <v>724</v>
      </c>
      <c r="F779" s="116" t="s">
        <v>395</v>
      </c>
      <c r="G779" s="82">
        <v>6000000</v>
      </c>
      <c r="H779" s="141" t="s">
        <v>13</v>
      </c>
      <c r="I779" s="656">
        <v>40787</v>
      </c>
      <c r="J779" s="93">
        <v>49</v>
      </c>
      <c r="K779" s="1026">
        <v>6000000</v>
      </c>
      <c r="L779" s="657">
        <f>IF($K779&lt;&gt;0,$G779-$K779,"")</f>
        <v>0</v>
      </c>
      <c r="M779" s="102" t="s">
        <v>334</v>
      </c>
      <c r="N779" s="980" t="s">
        <v>334</v>
      </c>
      <c r="O779" s="1400" t="s">
        <v>334</v>
      </c>
      <c r="P779" s="94"/>
      <c r="Q779" s="1404" t="s">
        <v>1221</v>
      </c>
      <c r="R779" s="1032" t="s">
        <v>334</v>
      </c>
      <c r="U779" s="936"/>
      <c r="V779" s="936"/>
      <c r="W779" s="936"/>
    </row>
    <row r="780" spans="1:23" ht="16.5" customHeight="1">
      <c r="A780" s="720" t="s">
        <v>1889</v>
      </c>
      <c r="B780" s="1391">
        <v>40158</v>
      </c>
      <c r="C780" s="125" t="s">
        <v>597</v>
      </c>
      <c r="D780" s="125" t="s">
        <v>622</v>
      </c>
      <c r="E780" s="558" t="s">
        <v>763</v>
      </c>
      <c r="F780" s="116" t="s">
        <v>395</v>
      </c>
      <c r="G780" s="82">
        <v>2417000</v>
      </c>
      <c r="H780" s="141" t="s">
        <v>13</v>
      </c>
      <c r="I780" s="656">
        <v>40801</v>
      </c>
      <c r="J780" s="93">
        <v>49</v>
      </c>
      <c r="K780" s="1026">
        <v>2417000</v>
      </c>
      <c r="L780" s="657">
        <f>IF($K780&lt;&gt;0,$G780-$K780,"")</f>
        <v>0</v>
      </c>
      <c r="M780" s="102" t="s">
        <v>334</v>
      </c>
      <c r="N780" s="980" t="s">
        <v>334</v>
      </c>
      <c r="O780" s="1400" t="s">
        <v>334</v>
      </c>
      <c r="P780" s="94"/>
      <c r="Q780" s="1404" t="s">
        <v>1221</v>
      </c>
      <c r="R780" s="1032" t="s">
        <v>334</v>
      </c>
      <c r="U780" s="936"/>
      <c r="V780" s="936"/>
      <c r="W780" s="936"/>
    </row>
    <row r="781" spans="1:23" ht="16.5" customHeight="1">
      <c r="A781" s="720" t="s">
        <v>2094</v>
      </c>
      <c r="B781" s="1391">
        <v>40158</v>
      </c>
      <c r="C781" s="125" t="s">
        <v>652</v>
      </c>
      <c r="D781" s="125" t="s">
        <v>610</v>
      </c>
      <c r="E781" s="558" t="s">
        <v>749</v>
      </c>
      <c r="F781" s="116" t="s">
        <v>395</v>
      </c>
      <c r="G781" s="82">
        <v>11881000</v>
      </c>
      <c r="H781" s="141" t="s">
        <v>13</v>
      </c>
      <c r="I781" s="55">
        <v>41117</v>
      </c>
      <c r="J781" s="93">
        <v>114</v>
      </c>
      <c r="K781" s="1026">
        <v>6138000</v>
      </c>
      <c r="L781" s="657">
        <v>3881000</v>
      </c>
      <c r="M781" s="102" t="s">
        <v>334</v>
      </c>
      <c r="N781" s="980" t="s">
        <v>334</v>
      </c>
      <c r="O781" s="1400" t="s">
        <v>334</v>
      </c>
      <c r="P781" s="94"/>
      <c r="Q781" s="1404" t="s">
        <v>1221</v>
      </c>
      <c r="R781" s="1032" t="s">
        <v>334</v>
      </c>
      <c r="U781" s="936"/>
      <c r="V781" s="936"/>
      <c r="W781" s="936"/>
    </row>
    <row r="782" spans="1:23" ht="16.5" customHeight="1">
      <c r="A782" s="720" t="s">
        <v>1264</v>
      </c>
      <c r="B782" s="1391">
        <v>40158</v>
      </c>
      <c r="C782" s="125" t="s">
        <v>719</v>
      </c>
      <c r="D782" s="125" t="s">
        <v>762</v>
      </c>
      <c r="E782" s="558" t="s">
        <v>763</v>
      </c>
      <c r="F782" s="116" t="s">
        <v>395</v>
      </c>
      <c r="G782" s="82">
        <v>6335000</v>
      </c>
      <c r="H782" s="141" t="s">
        <v>13</v>
      </c>
      <c r="I782" s="556"/>
      <c r="J782" s="93"/>
      <c r="K782" s="1026"/>
      <c r="L782" s="319"/>
      <c r="M782" s="102"/>
      <c r="N782" s="980"/>
      <c r="O782" s="1400"/>
      <c r="P782" s="94"/>
      <c r="Q782" s="1404"/>
      <c r="R782" s="320"/>
      <c r="U782" s="936"/>
      <c r="V782" s="936"/>
      <c r="W782" s="936"/>
    </row>
    <row r="783" spans="1:23" ht="16.5" customHeight="1">
      <c r="A783" s="720" t="s">
        <v>1889</v>
      </c>
      <c r="B783" s="1391">
        <v>40158</v>
      </c>
      <c r="C783" s="435" t="s">
        <v>1299</v>
      </c>
      <c r="D783" s="125" t="s">
        <v>868</v>
      </c>
      <c r="E783" s="558" t="s">
        <v>763</v>
      </c>
      <c r="F783" s="116" t="s">
        <v>242</v>
      </c>
      <c r="G783" s="82">
        <v>1505000</v>
      </c>
      <c r="H783" s="141" t="s">
        <v>13</v>
      </c>
      <c r="I783" s="656">
        <v>40808</v>
      </c>
      <c r="J783" s="93">
        <v>49</v>
      </c>
      <c r="K783" s="453">
        <v>1505000</v>
      </c>
      <c r="L783" s="657">
        <f>IF($K783&lt;&gt;0,$G783-$K783,"")</f>
        <v>0</v>
      </c>
      <c r="M783" s="833" t="s">
        <v>184</v>
      </c>
      <c r="N783" s="1403">
        <v>40808</v>
      </c>
      <c r="O783" s="1400" t="s">
        <v>395</v>
      </c>
      <c r="P783" s="94" t="s">
        <v>188</v>
      </c>
      <c r="Q783" s="75" t="s">
        <v>1278</v>
      </c>
      <c r="R783" s="320">
        <v>34000</v>
      </c>
      <c r="U783" s="936"/>
      <c r="V783" s="936"/>
      <c r="W783" s="936"/>
    </row>
    <row r="784" spans="1:23" ht="28.5" customHeight="1">
      <c r="A784" s="720" t="s">
        <v>2265</v>
      </c>
      <c r="B784" s="1391">
        <v>40158</v>
      </c>
      <c r="C784" s="435" t="s">
        <v>2279</v>
      </c>
      <c r="D784" s="125" t="s">
        <v>390</v>
      </c>
      <c r="E784" s="558" t="s">
        <v>724</v>
      </c>
      <c r="F784" s="116" t="s">
        <v>395</v>
      </c>
      <c r="G784" s="82">
        <v>2032000</v>
      </c>
      <c r="H784" s="141" t="s">
        <v>13</v>
      </c>
      <c r="I784" s="1058">
        <v>41263</v>
      </c>
      <c r="J784" s="93">
        <v>188</v>
      </c>
      <c r="K784" s="453">
        <v>1832697.18</v>
      </c>
      <c r="L784" s="61">
        <v>0</v>
      </c>
      <c r="M784" s="102" t="s">
        <v>334</v>
      </c>
      <c r="N784" s="980" t="s">
        <v>334</v>
      </c>
      <c r="O784" s="1400" t="s">
        <v>334</v>
      </c>
      <c r="P784" s="94"/>
      <c r="Q784" s="1404"/>
      <c r="R784" s="1032" t="s">
        <v>334</v>
      </c>
      <c r="U784" s="936"/>
      <c r="V784" s="936"/>
      <c r="W784" s="936"/>
    </row>
    <row r="785" spans="1:23" ht="16.5" customHeight="1">
      <c r="A785" s="720" t="s">
        <v>2220</v>
      </c>
      <c r="B785" s="1391">
        <v>40165</v>
      </c>
      <c r="C785" s="125" t="s">
        <v>1300</v>
      </c>
      <c r="D785" s="125" t="s">
        <v>604</v>
      </c>
      <c r="E785" s="558" t="s">
        <v>738</v>
      </c>
      <c r="F785" s="116" t="s">
        <v>242</v>
      </c>
      <c r="G785" s="82">
        <v>3000000</v>
      </c>
      <c r="H785" s="141" t="s">
        <v>13</v>
      </c>
      <c r="I785" s="555">
        <v>41242</v>
      </c>
      <c r="J785" s="93">
        <v>173</v>
      </c>
      <c r="K785" s="453">
        <v>2345930</v>
      </c>
      <c r="L785" s="61">
        <v>0</v>
      </c>
      <c r="M785" s="72" t="s">
        <v>184</v>
      </c>
      <c r="N785" s="1403">
        <v>41242</v>
      </c>
      <c r="O785" s="1400" t="s">
        <v>395</v>
      </c>
      <c r="P785" s="94" t="s">
        <v>188</v>
      </c>
      <c r="Q785" s="1404" t="s">
        <v>1973</v>
      </c>
      <c r="R785" s="320">
        <v>104375</v>
      </c>
      <c r="U785" s="936"/>
      <c r="V785" s="936"/>
      <c r="W785" s="936"/>
    </row>
    <row r="786" spans="1:23" ht="16.5" customHeight="1">
      <c r="A786" s="720" t="s">
        <v>1891</v>
      </c>
      <c r="B786" s="1391">
        <v>40165</v>
      </c>
      <c r="C786" s="125" t="s">
        <v>1301</v>
      </c>
      <c r="D786" s="125" t="s">
        <v>669</v>
      </c>
      <c r="E786" s="558" t="s">
        <v>763</v>
      </c>
      <c r="F786" s="116" t="s">
        <v>242</v>
      </c>
      <c r="G786" s="82">
        <v>6056000</v>
      </c>
      <c r="H786" s="141" t="s">
        <v>13</v>
      </c>
      <c r="I786" s="656">
        <v>40738</v>
      </c>
      <c r="J786" s="93">
        <v>49</v>
      </c>
      <c r="K786" s="453">
        <v>6056000</v>
      </c>
      <c r="L786" s="61">
        <f>IF($K786&lt;&gt;0,$G786-$K786,"")</f>
        <v>0</v>
      </c>
      <c r="M786" s="833" t="s">
        <v>184</v>
      </c>
      <c r="N786" s="1405">
        <v>40738</v>
      </c>
      <c r="O786" s="1400" t="s">
        <v>395</v>
      </c>
      <c r="P786" s="94" t="s">
        <v>188</v>
      </c>
      <c r="Q786" s="75" t="s">
        <v>1278</v>
      </c>
      <c r="R786" s="320">
        <v>182000</v>
      </c>
      <c r="U786" s="936"/>
      <c r="V786" s="936"/>
      <c r="W786" s="936"/>
    </row>
    <row r="787" spans="1:23" ht="16.5" customHeight="1">
      <c r="A787" s="720" t="s">
        <v>1887</v>
      </c>
      <c r="B787" s="1391">
        <v>40165</v>
      </c>
      <c r="C787" s="125" t="s">
        <v>1305</v>
      </c>
      <c r="D787" s="125" t="s">
        <v>1302</v>
      </c>
      <c r="E787" s="558" t="s">
        <v>324</v>
      </c>
      <c r="F787" s="116" t="s">
        <v>242</v>
      </c>
      <c r="G787" s="82">
        <v>1300000</v>
      </c>
      <c r="H787" s="141" t="s">
        <v>13</v>
      </c>
      <c r="I787" s="656">
        <v>40808</v>
      </c>
      <c r="J787" s="93">
        <v>49</v>
      </c>
      <c r="K787" s="453">
        <v>1300000</v>
      </c>
      <c r="L787" s="61">
        <f>IF($K787&lt;&gt;0,$G787-$K787,"")</f>
        <v>0</v>
      </c>
      <c r="M787" s="833" t="s">
        <v>184</v>
      </c>
      <c r="N787" s="1403">
        <v>40808</v>
      </c>
      <c r="O787" s="1400" t="s">
        <v>395</v>
      </c>
      <c r="P787" s="94" t="s">
        <v>188</v>
      </c>
      <c r="Q787" s="75" t="s">
        <v>1278</v>
      </c>
      <c r="R787" s="320">
        <v>65000</v>
      </c>
      <c r="U787" s="936"/>
      <c r="V787" s="936"/>
      <c r="W787" s="936"/>
    </row>
    <row r="788" spans="1:23" ht="16.5" customHeight="1">
      <c r="A788" s="721" t="s">
        <v>1889</v>
      </c>
      <c r="B788" s="1391">
        <v>40165</v>
      </c>
      <c r="C788" s="125" t="s">
        <v>315</v>
      </c>
      <c r="D788" s="125" t="s">
        <v>1303</v>
      </c>
      <c r="E788" s="558" t="s">
        <v>862</v>
      </c>
      <c r="F788" s="116" t="s">
        <v>395</v>
      </c>
      <c r="G788" s="82">
        <v>4640000</v>
      </c>
      <c r="H788" s="141" t="s">
        <v>13</v>
      </c>
      <c r="I788" s="656">
        <v>40738</v>
      </c>
      <c r="J788" s="93">
        <v>49</v>
      </c>
      <c r="K788" s="453">
        <v>4640000</v>
      </c>
      <c r="L788" s="61">
        <f>IF($K788&lt;&gt;0,$G788-$K788,"")</f>
        <v>0</v>
      </c>
      <c r="M788" s="102" t="s">
        <v>334</v>
      </c>
      <c r="N788" s="980" t="s">
        <v>334</v>
      </c>
      <c r="O788" s="1400" t="s">
        <v>334</v>
      </c>
      <c r="P788" s="94"/>
      <c r="Q788" s="1404" t="s">
        <v>1221</v>
      </c>
      <c r="R788" s="1032" t="s">
        <v>334</v>
      </c>
      <c r="U788" s="936"/>
      <c r="V788" s="936"/>
      <c r="W788" s="936"/>
    </row>
    <row r="789" spans="1:23" ht="16.5" customHeight="1">
      <c r="A789" s="720" t="s">
        <v>1889</v>
      </c>
      <c r="B789" s="1391">
        <v>40165</v>
      </c>
      <c r="C789" s="125" t="s">
        <v>1066</v>
      </c>
      <c r="D789" s="125" t="s">
        <v>1075</v>
      </c>
      <c r="E789" s="558" t="s">
        <v>324</v>
      </c>
      <c r="F789" s="116" t="s">
        <v>395</v>
      </c>
      <c r="G789" s="82">
        <v>1744000</v>
      </c>
      <c r="H789" s="141" t="s">
        <v>13</v>
      </c>
      <c r="I789" s="656">
        <v>40752</v>
      </c>
      <c r="J789" s="93">
        <v>49</v>
      </c>
      <c r="K789" s="453">
        <v>1744000</v>
      </c>
      <c r="L789" s="61">
        <f>IF($K789&lt;&gt;0,$G789-$K789,"")</f>
        <v>0</v>
      </c>
      <c r="M789" s="102" t="s">
        <v>334</v>
      </c>
      <c r="N789" s="980" t="s">
        <v>334</v>
      </c>
      <c r="O789" s="1400" t="s">
        <v>334</v>
      </c>
      <c r="P789" s="94"/>
      <c r="Q789" s="1404" t="s">
        <v>1221</v>
      </c>
      <c r="R789" s="1032" t="s">
        <v>334</v>
      </c>
      <c r="U789" s="936"/>
      <c r="V789" s="936"/>
      <c r="W789" s="936"/>
    </row>
    <row r="790" spans="1:23" ht="16.5" customHeight="1">
      <c r="A790" s="720" t="s">
        <v>2288</v>
      </c>
      <c r="B790" s="1391">
        <v>40165</v>
      </c>
      <c r="C790" s="125" t="s">
        <v>793</v>
      </c>
      <c r="D790" s="125" t="s">
        <v>794</v>
      </c>
      <c r="E790" s="558" t="s">
        <v>763</v>
      </c>
      <c r="F790" s="116" t="s">
        <v>395</v>
      </c>
      <c r="G790" s="82">
        <v>4596000</v>
      </c>
      <c r="H790" s="141" t="s">
        <v>13</v>
      </c>
      <c r="I790" s="656">
        <v>41313</v>
      </c>
      <c r="J790" s="93">
        <v>203</v>
      </c>
      <c r="K790" s="453">
        <v>4009722.75</v>
      </c>
      <c r="L790" s="61">
        <v>0</v>
      </c>
      <c r="M790" s="102" t="s">
        <v>334</v>
      </c>
      <c r="N790" s="980" t="s">
        <v>334</v>
      </c>
      <c r="O790" s="1400" t="s">
        <v>334</v>
      </c>
      <c r="P790" s="94"/>
      <c r="Q790" s="1404" t="s">
        <v>1221</v>
      </c>
      <c r="R790" s="1032" t="s">
        <v>334</v>
      </c>
      <c r="U790" s="936"/>
      <c r="V790" s="936"/>
      <c r="W790" s="936"/>
    </row>
    <row r="791" spans="1:23" ht="16.5" customHeight="1">
      <c r="A791" s="720" t="s">
        <v>1264</v>
      </c>
      <c r="B791" s="1391">
        <v>40165</v>
      </c>
      <c r="C791" s="125" t="s">
        <v>1113</v>
      </c>
      <c r="D791" s="125" t="s">
        <v>1122</v>
      </c>
      <c r="E791" s="558" t="s">
        <v>1044</v>
      </c>
      <c r="F791" s="116" t="s">
        <v>395</v>
      </c>
      <c r="G791" s="82">
        <v>1230000</v>
      </c>
      <c r="H791" s="141" t="s">
        <v>13</v>
      </c>
      <c r="I791" s="656">
        <v>40996</v>
      </c>
      <c r="J791" s="93">
        <v>4</v>
      </c>
      <c r="K791" s="453">
        <v>1230000</v>
      </c>
      <c r="L791" s="61">
        <f>IF($K791&lt;&gt;0,$G791-$K791,"")</f>
        <v>0</v>
      </c>
      <c r="M791" s="102" t="s">
        <v>334</v>
      </c>
      <c r="N791" s="980" t="s">
        <v>334</v>
      </c>
      <c r="O791" s="1400" t="s">
        <v>334</v>
      </c>
      <c r="P791" s="94"/>
      <c r="Q791" s="1404" t="s">
        <v>1221</v>
      </c>
      <c r="R791" s="1032" t="s">
        <v>334</v>
      </c>
      <c r="U791" s="936"/>
      <c r="V791" s="936"/>
      <c r="W791" s="936"/>
    </row>
    <row r="792" spans="1:23">
      <c r="A792" s="720" t="s">
        <v>1889</v>
      </c>
      <c r="B792" s="1391">
        <v>40165</v>
      </c>
      <c r="C792" s="125" t="s">
        <v>1091</v>
      </c>
      <c r="D792" s="1393" t="s">
        <v>785</v>
      </c>
      <c r="E792" s="1404" t="s">
        <v>445</v>
      </c>
      <c r="F792" s="116" t="s">
        <v>395</v>
      </c>
      <c r="G792" s="82">
        <v>2997000</v>
      </c>
      <c r="H792" s="141" t="s">
        <v>13</v>
      </c>
      <c r="I792" s="656">
        <v>40808</v>
      </c>
      <c r="J792" s="93">
        <v>49</v>
      </c>
      <c r="K792" s="1026">
        <v>2997000</v>
      </c>
      <c r="L792" s="61">
        <f>IF($K792&lt;&gt;0,$G792-$K792,"")</f>
        <v>0</v>
      </c>
      <c r="M792" s="102" t="s">
        <v>334</v>
      </c>
      <c r="N792" s="980" t="s">
        <v>334</v>
      </c>
      <c r="O792" s="1400" t="s">
        <v>334</v>
      </c>
      <c r="P792" s="94"/>
      <c r="Q792" s="365"/>
      <c r="R792" s="437" t="s">
        <v>334</v>
      </c>
      <c r="U792" s="936"/>
      <c r="V792" s="936"/>
      <c r="W792" s="936"/>
    </row>
    <row r="793" spans="1:23">
      <c r="A793" s="720" t="s">
        <v>2184</v>
      </c>
      <c r="B793" s="1391">
        <v>40169</v>
      </c>
      <c r="C793" s="125" t="s">
        <v>1306</v>
      </c>
      <c r="D793" s="1393" t="s">
        <v>363</v>
      </c>
      <c r="E793" s="1404" t="s">
        <v>761</v>
      </c>
      <c r="F793" s="116" t="s">
        <v>242</v>
      </c>
      <c r="G793" s="82">
        <v>8700000</v>
      </c>
      <c r="H793" s="141" t="s">
        <v>13</v>
      </c>
      <c r="I793" s="656">
        <v>41222</v>
      </c>
      <c r="J793" s="93">
        <v>149</v>
      </c>
      <c r="K793" s="1026">
        <v>7945492.5</v>
      </c>
      <c r="L793" s="61">
        <v>0</v>
      </c>
      <c r="M793" s="72" t="s">
        <v>184</v>
      </c>
      <c r="N793" s="315">
        <v>41222</v>
      </c>
      <c r="O793" s="1400" t="s">
        <v>395</v>
      </c>
      <c r="P793" s="316" t="s">
        <v>188</v>
      </c>
      <c r="Q793" s="1020" t="s">
        <v>1973</v>
      </c>
      <c r="R793" s="320">
        <v>256118.75</v>
      </c>
      <c r="U793" s="936"/>
      <c r="V793" s="936"/>
      <c r="W793" s="936"/>
    </row>
    <row r="794" spans="1:23" s="358" customFormat="1" ht="28.5">
      <c r="A794" s="721" t="s">
        <v>1478</v>
      </c>
      <c r="B794" s="356">
        <v>40169</v>
      </c>
      <c r="C794" s="435" t="s">
        <v>715</v>
      </c>
      <c r="D794" s="1393" t="s">
        <v>753</v>
      </c>
      <c r="E794" s="102" t="s">
        <v>724</v>
      </c>
      <c r="F794" s="116" t="s">
        <v>395</v>
      </c>
      <c r="G794" s="333">
        <v>2836000</v>
      </c>
      <c r="H794" s="436" t="s">
        <v>13</v>
      </c>
      <c r="I794" s="557">
        <v>40445</v>
      </c>
      <c r="J794" s="362">
        <v>4</v>
      </c>
      <c r="K794" s="1028">
        <v>2836000</v>
      </c>
      <c r="L794" s="61">
        <f t="shared" ref="L794:L805" si="21">IF($K794&lt;&gt;0,$G794-$K794,"")</f>
        <v>0</v>
      </c>
      <c r="M794" s="102" t="s">
        <v>334</v>
      </c>
      <c r="N794" s="105" t="s">
        <v>334</v>
      </c>
      <c r="O794" s="1400" t="s">
        <v>334</v>
      </c>
      <c r="P794" s="363"/>
      <c r="Q794" s="493" t="s">
        <v>1221</v>
      </c>
      <c r="R794" s="437" t="s">
        <v>334</v>
      </c>
      <c r="U794" s="936"/>
      <c r="V794" s="936"/>
      <c r="W794" s="936"/>
    </row>
    <row r="795" spans="1:23" s="100" customFormat="1" ht="42.75">
      <c r="A795" s="721" t="s">
        <v>1923</v>
      </c>
      <c r="B795" s="1391">
        <v>40169</v>
      </c>
      <c r="C795" s="1393" t="s">
        <v>1459</v>
      </c>
      <c r="D795" s="1393" t="s">
        <v>1101</v>
      </c>
      <c r="E795" s="1404" t="s">
        <v>1044</v>
      </c>
      <c r="F795" s="116" t="s">
        <v>395</v>
      </c>
      <c r="G795" s="82">
        <v>2359000</v>
      </c>
      <c r="H795" s="141" t="s">
        <v>13</v>
      </c>
      <c r="I795" s="340">
        <v>40808</v>
      </c>
      <c r="J795" s="93">
        <v>49</v>
      </c>
      <c r="K795" s="1026">
        <v>2359000</v>
      </c>
      <c r="L795" s="61">
        <f t="shared" si="21"/>
        <v>0</v>
      </c>
      <c r="M795" s="102" t="s">
        <v>334</v>
      </c>
      <c r="N795" s="980" t="s">
        <v>334</v>
      </c>
      <c r="O795" s="1400" t="s">
        <v>334</v>
      </c>
      <c r="P795" s="94"/>
      <c r="Q795" s="365"/>
      <c r="R795" s="437" t="s">
        <v>334</v>
      </c>
      <c r="U795" s="936"/>
      <c r="V795" s="936"/>
      <c r="W795" s="936"/>
    </row>
    <row r="796" spans="1:23">
      <c r="A796" s="721" t="s">
        <v>1889</v>
      </c>
      <c r="B796" s="1391">
        <v>40169</v>
      </c>
      <c r="C796" s="125" t="s">
        <v>837</v>
      </c>
      <c r="D796" s="1393" t="s">
        <v>861</v>
      </c>
      <c r="E796" s="1404" t="s">
        <v>862</v>
      </c>
      <c r="F796" s="116" t="s">
        <v>242</v>
      </c>
      <c r="G796" s="82">
        <v>9698000</v>
      </c>
      <c r="H796" s="141" t="s">
        <v>13</v>
      </c>
      <c r="I796" s="656">
        <v>40745</v>
      </c>
      <c r="J796" s="93">
        <v>49</v>
      </c>
      <c r="K796" s="1026">
        <v>9698000</v>
      </c>
      <c r="L796" s="61">
        <f t="shared" si="21"/>
        <v>0</v>
      </c>
      <c r="M796" s="833" t="s">
        <v>184</v>
      </c>
      <c r="N796" s="1403">
        <v>40745</v>
      </c>
      <c r="O796" s="1400" t="s">
        <v>395</v>
      </c>
      <c r="P796" s="94" t="s">
        <v>188</v>
      </c>
      <c r="Q796" s="1017" t="s">
        <v>1278</v>
      </c>
      <c r="R796" s="320">
        <v>55000</v>
      </c>
      <c r="U796" s="936"/>
      <c r="V796" s="936"/>
      <c r="W796" s="936"/>
    </row>
    <row r="797" spans="1:23">
      <c r="A797" s="720" t="s">
        <v>1889</v>
      </c>
      <c r="B797" s="1391">
        <v>40169</v>
      </c>
      <c r="C797" s="125" t="s">
        <v>840</v>
      </c>
      <c r="D797" s="1393" t="s">
        <v>930</v>
      </c>
      <c r="E797" s="1404" t="s">
        <v>85</v>
      </c>
      <c r="F797" s="116" t="s">
        <v>242</v>
      </c>
      <c r="G797" s="82">
        <v>3500000</v>
      </c>
      <c r="H797" s="141" t="s">
        <v>13</v>
      </c>
      <c r="I797" s="656">
        <v>40745</v>
      </c>
      <c r="J797" s="93">
        <v>49</v>
      </c>
      <c r="K797" s="453">
        <v>3500000</v>
      </c>
      <c r="L797" s="61">
        <f t="shared" si="21"/>
        <v>0</v>
      </c>
      <c r="M797" s="833" t="s">
        <v>184</v>
      </c>
      <c r="N797" s="1403">
        <v>40745</v>
      </c>
      <c r="O797" s="1400" t="s">
        <v>395</v>
      </c>
      <c r="P797" s="94" t="s">
        <v>188</v>
      </c>
      <c r="Q797" s="1017" t="s">
        <v>1278</v>
      </c>
      <c r="R797" s="320">
        <v>113000</v>
      </c>
      <c r="U797" s="936"/>
      <c r="V797" s="936"/>
      <c r="W797" s="936"/>
    </row>
    <row r="798" spans="1:23">
      <c r="A798" s="720" t="s">
        <v>2222</v>
      </c>
      <c r="B798" s="1391">
        <v>40169</v>
      </c>
      <c r="C798" s="125" t="s">
        <v>1027</v>
      </c>
      <c r="D798" s="1393" t="s">
        <v>1033</v>
      </c>
      <c r="E798" s="1404" t="s">
        <v>761</v>
      </c>
      <c r="F798" s="116" t="s">
        <v>395</v>
      </c>
      <c r="G798" s="82">
        <v>4237000</v>
      </c>
      <c r="H798" s="141" t="s">
        <v>13</v>
      </c>
      <c r="I798" s="656">
        <v>41242</v>
      </c>
      <c r="J798" s="93">
        <v>175</v>
      </c>
      <c r="K798" s="453">
        <v>3145972.5</v>
      </c>
      <c r="L798" s="61">
        <v>0</v>
      </c>
      <c r="M798" s="102" t="s">
        <v>334</v>
      </c>
      <c r="N798" s="980" t="s">
        <v>334</v>
      </c>
      <c r="O798" s="1400" t="s">
        <v>334</v>
      </c>
      <c r="P798" s="94"/>
      <c r="Q798" s="365"/>
      <c r="R798" s="320" t="s">
        <v>334</v>
      </c>
      <c r="U798" s="936"/>
      <c r="V798" s="936"/>
      <c r="W798" s="936"/>
    </row>
    <row r="799" spans="1:23">
      <c r="A799" s="720" t="s">
        <v>258</v>
      </c>
      <c r="B799" s="1391">
        <v>40176</v>
      </c>
      <c r="C799" s="125" t="s">
        <v>1325</v>
      </c>
      <c r="D799" s="1393" t="s">
        <v>1335</v>
      </c>
      <c r="E799" s="1404" t="s">
        <v>745</v>
      </c>
      <c r="F799" s="116" t="s">
        <v>242</v>
      </c>
      <c r="G799" s="82">
        <v>2000000</v>
      </c>
      <c r="H799" s="141" t="s">
        <v>13</v>
      </c>
      <c r="I799" s="556"/>
      <c r="J799" s="93"/>
      <c r="K799" s="453"/>
      <c r="L799" s="61" t="str">
        <f t="shared" si="21"/>
        <v/>
      </c>
      <c r="M799" s="102"/>
      <c r="N799" s="980"/>
      <c r="O799" s="1400"/>
      <c r="P799" s="94"/>
      <c r="Q799" s="365"/>
      <c r="R799" s="320"/>
      <c r="U799" s="936"/>
      <c r="V799" s="936"/>
      <c r="W799" s="936"/>
    </row>
    <row r="800" spans="1:23">
      <c r="A800" s="720" t="s">
        <v>258</v>
      </c>
      <c r="B800" s="1391">
        <v>40176</v>
      </c>
      <c r="C800" s="125" t="s">
        <v>1326</v>
      </c>
      <c r="D800" s="1393" t="s">
        <v>1328</v>
      </c>
      <c r="E800" s="1404" t="s">
        <v>997</v>
      </c>
      <c r="F800" s="116" t="s">
        <v>242</v>
      </c>
      <c r="G800" s="82">
        <v>2179000</v>
      </c>
      <c r="H800" s="141" t="s">
        <v>13</v>
      </c>
      <c r="I800" s="656">
        <v>41115</v>
      </c>
      <c r="J800" s="93">
        <v>4</v>
      </c>
      <c r="K800" s="453">
        <v>600000</v>
      </c>
      <c r="L800" s="61">
        <f t="shared" si="21"/>
        <v>1579000</v>
      </c>
      <c r="M800" s="833" t="s">
        <v>184</v>
      </c>
      <c r="N800" s="980"/>
      <c r="O800" s="1400"/>
      <c r="P800" s="94"/>
      <c r="Q800" s="365"/>
      <c r="R800" s="320"/>
      <c r="U800" s="936"/>
      <c r="V800" s="936"/>
      <c r="W800" s="936"/>
    </row>
    <row r="801" spans="1:23" ht="33">
      <c r="A801" s="721" t="s">
        <v>1997</v>
      </c>
      <c r="B801" s="1391">
        <v>40176</v>
      </c>
      <c r="C801" s="125" t="s">
        <v>1327</v>
      </c>
      <c r="D801" s="1393" t="s">
        <v>1329</v>
      </c>
      <c r="E801" s="1404" t="s">
        <v>763</v>
      </c>
      <c r="F801" s="116" t="s">
        <v>242</v>
      </c>
      <c r="G801" s="82">
        <v>4500000</v>
      </c>
      <c r="H801" s="141" t="s">
        <v>13</v>
      </c>
      <c r="I801" s="656">
        <v>40977</v>
      </c>
      <c r="J801" s="93">
        <v>73</v>
      </c>
      <c r="K801" s="453">
        <v>4500000</v>
      </c>
      <c r="L801" s="61">
        <f t="shared" si="21"/>
        <v>0</v>
      </c>
      <c r="M801" s="833" t="s">
        <v>184</v>
      </c>
      <c r="N801" s="1403">
        <v>40977</v>
      </c>
      <c r="O801" s="1400" t="s">
        <v>395</v>
      </c>
      <c r="P801" s="363" t="s">
        <v>1998</v>
      </c>
      <c r="Q801" s="1017" t="s">
        <v>1278</v>
      </c>
      <c r="R801" s="320">
        <v>225000</v>
      </c>
      <c r="U801" s="936"/>
      <c r="V801" s="936"/>
      <c r="W801" s="936"/>
    </row>
    <row r="802" spans="1:23" ht="28.5">
      <c r="A802" s="720" t="s">
        <v>1643</v>
      </c>
      <c r="B802" s="1391">
        <v>40176</v>
      </c>
      <c r="C802" s="125" t="s">
        <v>1330</v>
      </c>
      <c r="D802" s="1393" t="s">
        <v>1331</v>
      </c>
      <c r="E802" s="1404" t="s">
        <v>749</v>
      </c>
      <c r="F802" s="116" t="s">
        <v>1111</v>
      </c>
      <c r="G802" s="82">
        <v>3035000</v>
      </c>
      <c r="H802" s="141" t="s">
        <v>13</v>
      </c>
      <c r="I802" s="691">
        <v>40611</v>
      </c>
      <c r="J802" s="93">
        <v>38</v>
      </c>
      <c r="K802" s="453">
        <v>650000</v>
      </c>
      <c r="L802" s="61">
        <v>0</v>
      </c>
      <c r="M802" s="102" t="s">
        <v>334</v>
      </c>
      <c r="N802" s="980" t="s">
        <v>334</v>
      </c>
      <c r="O802" s="1400" t="s">
        <v>334</v>
      </c>
      <c r="P802" s="94"/>
      <c r="Q802" s="365"/>
      <c r="R802" s="437" t="s">
        <v>334</v>
      </c>
      <c r="U802" s="936"/>
      <c r="V802" s="936"/>
      <c r="W802" s="936"/>
    </row>
    <row r="803" spans="1:23">
      <c r="A803" s="720" t="s">
        <v>2190</v>
      </c>
      <c r="B803" s="1391">
        <v>40176</v>
      </c>
      <c r="C803" s="125" t="s">
        <v>304</v>
      </c>
      <c r="D803" s="1393" t="s">
        <v>305</v>
      </c>
      <c r="E803" s="1404" t="s">
        <v>722</v>
      </c>
      <c r="F803" s="116" t="s">
        <v>395</v>
      </c>
      <c r="G803" s="82">
        <v>4567000</v>
      </c>
      <c r="H803" s="141" t="s">
        <v>13</v>
      </c>
      <c r="I803" s="656">
        <v>41222</v>
      </c>
      <c r="J803" s="93">
        <v>155</v>
      </c>
      <c r="K803" s="453">
        <v>4217360.9800000004</v>
      </c>
      <c r="L803" s="61">
        <v>0</v>
      </c>
      <c r="M803" s="102" t="s">
        <v>334</v>
      </c>
      <c r="N803" s="980" t="s">
        <v>334</v>
      </c>
      <c r="O803" s="1400" t="s">
        <v>334</v>
      </c>
      <c r="P803" s="94"/>
      <c r="Q803" s="1020"/>
      <c r="R803" s="1032" t="s">
        <v>334</v>
      </c>
      <c r="U803" s="936"/>
      <c r="V803" s="936"/>
      <c r="W803" s="936"/>
    </row>
    <row r="804" spans="1:23">
      <c r="A804" s="720" t="s">
        <v>1264</v>
      </c>
      <c r="B804" s="1391">
        <v>40176</v>
      </c>
      <c r="C804" s="125" t="s">
        <v>708</v>
      </c>
      <c r="D804" s="1393" t="s">
        <v>739</v>
      </c>
      <c r="E804" s="1404" t="s">
        <v>740</v>
      </c>
      <c r="F804" s="116" t="s">
        <v>395</v>
      </c>
      <c r="G804" s="82">
        <v>1508000</v>
      </c>
      <c r="H804" s="141" t="s">
        <v>13</v>
      </c>
      <c r="I804" s="556"/>
      <c r="J804" s="93"/>
      <c r="K804" s="453"/>
      <c r="L804" s="61" t="str">
        <f t="shared" si="21"/>
        <v/>
      </c>
      <c r="M804" s="102"/>
      <c r="N804" s="980"/>
      <c r="O804" s="1400"/>
      <c r="P804" s="94"/>
      <c r="Q804" s="365"/>
      <c r="R804" s="320"/>
      <c r="U804" s="936"/>
      <c r="V804" s="936"/>
      <c r="W804" s="936"/>
    </row>
    <row r="805" spans="1:23" s="358" customFormat="1" ht="28.5">
      <c r="A805" s="721" t="s">
        <v>1529</v>
      </c>
      <c r="B805" s="356">
        <v>40176</v>
      </c>
      <c r="C805" s="435" t="s">
        <v>784</v>
      </c>
      <c r="D805" s="1393" t="s">
        <v>785</v>
      </c>
      <c r="E805" s="102" t="s">
        <v>740</v>
      </c>
      <c r="F805" s="116" t="s">
        <v>395</v>
      </c>
      <c r="G805" s="333">
        <v>2453000</v>
      </c>
      <c r="H805" s="436" t="s">
        <v>13</v>
      </c>
      <c r="I805" s="557">
        <v>40450</v>
      </c>
      <c r="J805" s="362">
        <v>4</v>
      </c>
      <c r="K805" s="491">
        <v>2453000</v>
      </c>
      <c r="L805" s="61">
        <f t="shared" si="21"/>
        <v>0</v>
      </c>
      <c r="M805" s="102" t="s">
        <v>334</v>
      </c>
      <c r="N805" s="492" t="s">
        <v>334</v>
      </c>
      <c r="O805" s="1400" t="s">
        <v>334</v>
      </c>
      <c r="P805" s="363"/>
      <c r="Q805" s="493" t="s">
        <v>1221</v>
      </c>
      <c r="R805" s="437" t="s">
        <v>334</v>
      </c>
      <c r="U805" s="936"/>
      <c r="V805" s="936"/>
      <c r="W805" s="936"/>
    </row>
    <row r="806" spans="1:23">
      <c r="A806" s="720" t="s">
        <v>1264</v>
      </c>
      <c r="B806" s="1391">
        <v>40176</v>
      </c>
      <c r="C806" s="125" t="s">
        <v>874</v>
      </c>
      <c r="D806" s="1393" t="s">
        <v>857</v>
      </c>
      <c r="E806" s="1404" t="s">
        <v>798</v>
      </c>
      <c r="F806" s="116" t="s">
        <v>395</v>
      </c>
      <c r="G806" s="82">
        <v>3262000</v>
      </c>
      <c r="H806" s="141" t="s">
        <v>13</v>
      </c>
      <c r="I806" s="556"/>
      <c r="J806" s="93"/>
      <c r="K806" s="453"/>
      <c r="L806" s="319"/>
      <c r="M806" s="102"/>
      <c r="N806" s="980"/>
      <c r="O806" s="1400"/>
      <c r="P806" s="94"/>
      <c r="Q806" s="365"/>
      <c r="R806" s="320"/>
      <c r="U806" s="936"/>
      <c r="V806" s="936"/>
      <c r="W806" s="936"/>
    </row>
    <row r="807" spans="1:23">
      <c r="A807" s="720" t="s">
        <v>2211</v>
      </c>
      <c r="B807" s="1391">
        <v>40176</v>
      </c>
      <c r="C807" s="125" t="s">
        <v>819</v>
      </c>
      <c r="D807" s="1393" t="s">
        <v>802</v>
      </c>
      <c r="E807" s="1404" t="s">
        <v>787</v>
      </c>
      <c r="F807" s="116" t="s">
        <v>395</v>
      </c>
      <c r="G807" s="82">
        <v>1753000</v>
      </c>
      <c r="H807" s="141" t="s">
        <v>13</v>
      </c>
      <c r="I807" s="656">
        <v>41242</v>
      </c>
      <c r="J807" s="93">
        <v>164</v>
      </c>
      <c r="K807" s="453">
        <v>1613658.39</v>
      </c>
      <c r="L807" s="61">
        <v>0</v>
      </c>
      <c r="M807" s="102" t="s">
        <v>334</v>
      </c>
      <c r="N807" s="980" t="s">
        <v>334</v>
      </c>
      <c r="O807" s="1400" t="s">
        <v>334</v>
      </c>
      <c r="P807" s="94"/>
      <c r="Q807" s="365"/>
      <c r="R807" s="320" t="s">
        <v>334</v>
      </c>
      <c r="U807" s="936"/>
      <c r="V807" s="936"/>
      <c r="W807" s="936"/>
    </row>
    <row r="808" spans="1:23" ht="17.25" thickBot="1">
      <c r="A808" s="855" t="s">
        <v>1889</v>
      </c>
      <c r="B808" s="1392">
        <v>40176</v>
      </c>
      <c r="C808" s="856" t="s">
        <v>703</v>
      </c>
      <c r="D808" s="1394" t="s">
        <v>660</v>
      </c>
      <c r="E808" s="1047" t="s">
        <v>722</v>
      </c>
      <c r="F808" s="857" t="s">
        <v>242</v>
      </c>
      <c r="G808" s="858">
        <v>4000000</v>
      </c>
      <c r="H808" s="859" t="s">
        <v>13</v>
      </c>
      <c r="I808" s="860">
        <v>40808</v>
      </c>
      <c r="J808" s="861">
        <v>49</v>
      </c>
      <c r="K808" s="862">
        <v>4000000</v>
      </c>
      <c r="L808" s="61">
        <f>IF($K808&lt;&gt;0,$G808-$K808,"")</f>
        <v>0</v>
      </c>
      <c r="M808" s="833" t="s">
        <v>184</v>
      </c>
      <c r="N808" s="863">
        <v>40808</v>
      </c>
      <c r="O808" s="1400" t="s">
        <v>395</v>
      </c>
      <c r="P808" s="94" t="s">
        <v>188</v>
      </c>
      <c r="Q808" s="75" t="s">
        <v>1278</v>
      </c>
      <c r="R808" s="864">
        <v>92000</v>
      </c>
      <c r="U808" s="936"/>
      <c r="V808" s="936"/>
      <c r="W808" s="936"/>
    </row>
    <row r="809" spans="1:23">
      <c r="A809" s="722"/>
      <c r="B809" s="723"/>
      <c r="C809" s="724"/>
      <c r="D809" s="725"/>
      <c r="E809" s="726"/>
      <c r="F809" s="727"/>
      <c r="G809" s="728"/>
      <c r="H809" s="726"/>
      <c r="I809" s="726"/>
      <c r="J809" s="729"/>
      <c r="K809" s="730"/>
      <c r="L809" s="731"/>
      <c r="M809" s="732"/>
      <c r="N809" s="726"/>
      <c r="O809" s="732"/>
      <c r="P809" s="729"/>
      <c r="Q809" s="729"/>
      <c r="R809" s="733"/>
    </row>
    <row r="810" spans="1:23" ht="18" customHeight="1" thickBot="1">
      <c r="C810" s="923"/>
      <c r="D810" s="1388"/>
      <c r="F810" s="1374" t="s">
        <v>1386</v>
      </c>
      <c r="G810" s="307">
        <f>SUM(G14:G808)</f>
        <v>204943827320</v>
      </c>
      <c r="H810" s="156"/>
      <c r="I810" s="1603" t="s">
        <v>1586</v>
      </c>
      <c r="J810" s="1603"/>
      <c r="K810" s="1413">
        <f>SUM(K14:K808)</f>
        <v>194816515870.42007</v>
      </c>
      <c r="L810" s="167"/>
      <c r="N810" s="1596" t="s">
        <v>1585</v>
      </c>
      <c r="O810" s="1596"/>
      <c r="P810" s="1596"/>
      <c r="Q810" s="1401"/>
      <c r="R810" s="1414">
        <f>SUM(R14:R808)</f>
        <v>7814235850.0600014</v>
      </c>
    </row>
    <row r="811" spans="1:23" ht="18" customHeight="1" thickTop="1">
      <c r="C811" s="923"/>
      <c r="D811" s="924"/>
      <c r="G811" s="1399"/>
      <c r="H811" s="328"/>
      <c r="I811" s="1598" t="s">
        <v>1587</v>
      </c>
      <c r="J811" s="1598"/>
      <c r="K811" s="1415">
        <f>-(G88-K88)-(G106-K106)-G249-G322-(G439-K439)-(G802-K802)-(G532-K532)-(G61-K61)-(G206-K206)-(G157-K157)-(G215-K215)-(G269-K269)-(G60-K60)-(G95-K95)-(G130-K130)-(G158-K158)-(G312-K312)-(G345-K345)-(G263-(K263+K264))-(G58-K58)-(G72-K72)-(G94-K94)-(G116-K116)-(G254-K254)-(G314-K314)-(G595-K595)-(G161-K161)-(G218-K218)-(G313-K313)-(G316-K316)-(G344-K344)-(G385-K385)-(G503-K503)-(G590-K590)-(G187-K187)-(G188-K188)-(G191-K191)-(G550-K550)-(G583-K583)-(G591-K591)-(G660-K660)-(G669-K669)-(G672-K672)-(G758-K758)-(G781-K781-L781)-(G600-K600)-(G110-K110)-(G102-K102)-(G618-K618)-(G71-K71)-(G562-K562)-(G309-K309)-(G438-K438)-(G473-K473)-(G589-K589)-(G727-K727)-(G774-K774)-(G100-K100)-(G228-K228)-(G297-K297)-(G378-K378)-(G411-K411)-(G516-K516)-(G537-K537)-(G541-K541)-(G564-K564)-(G576-K576)-(G633-K633)-(G750-K750)-(G220-K220)-(G223-K223)-(G225-K225)-(G287-K287)-(G347-K347)-(G458-K458)-(G464-K464)-(G668-K668)-(G671-K671)-(G697-K697)-(G793-K793)-(G803-K803)-(G181-K181)-(G332-K332)-(G369-K369)-(G397-K397)-(G420-K420)-(G421-K421)-(G441-K441)-(G459-K459)-(G468-K468)-(G493-K493)-(G512-K512)-(G584-K584)-(G601-K601)-(G737-K737)-(G785-K785)-(G798-K798)-(G807-K807)-(G144-K144)-(G331-K331)-(G456-K456)-(G495-K495)-(G662-K662)-(G694-K694)-(G768-K768)-(G239-K239)-(G442-K442)-(G606-K606)-(G698-K698)-(G707-K707)-(G736-K736)-(G739-K739)-(G784-K784)-(G650-K650)-(G214-K214)-(G267-K267)-(G330-K330)-(G412-K412)-(G488-K488)-(G677-K677)-(G695-K695)-(G704-K704)-(G717-K717)-(G764-K764)-(G772-K772)-(G790-K790)-(G201-K201)-(G276-K276)-(G509-K509)-(G511-K511)-(G683-K683)-(G705-K705)-(G86-K86)-(G741-K741)-(G462-K462)-(G721-K721)-(G283-K283)-(G315-K315-L315)</f>
        <v>-3316506860.7400007</v>
      </c>
      <c r="L811" s="167"/>
      <c r="M811" s="167"/>
      <c r="N811" s="1401"/>
      <c r="O811" s="1401"/>
      <c r="P811" s="1401"/>
      <c r="Q811" s="1401"/>
      <c r="R811" s="277"/>
    </row>
    <row r="812" spans="1:23">
      <c r="C812" s="923"/>
      <c r="D812" s="924"/>
      <c r="I812" s="1597"/>
      <c r="J812" s="1597"/>
      <c r="K812" s="1597"/>
      <c r="L812" s="1597"/>
      <c r="M812" s="976"/>
    </row>
    <row r="813" spans="1:23" ht="18" thickBot="1">
      <c r="C813" s="923"/>
      <c r="D813" s="924"/>
      <c r="E813" s="1596" t="s">
        <v>1416</v>
      </c>
      <c r="F813" s="1596"/>
      <c r="G813" s="1596"/>
      <c r="H813" s="1596"/>
      <c r="I813" s="1596"/>
      <c r="J813" s="212"/>
      <c r="K813" s="1416">
        <f>G810-K810+K811</f>
        <v>6810804588.8399248</v>
      </c>
    </row>
    <row r="814" spans="1:23" ht="18" thickTop="1">
      <c r="E814" s="1374"/>
      <c r="F814" s="1374"/>
      <c r="G814" s="1374"/>
      <c r="H814" s="1374"/>
      <c r="I814" s="1374"/>
      <c r="J814" s="212"/>
      <c r="K814" s="455"/>
    </row>
    <row r="815" spans="1:23" ht="18" customHeight="1">
      <c r="A815" s="1595" t="s">
        <v>1592</v>
      </c>
      <c r="B815" s="1595"/>
      <c r="C815" s="1595"/>
      <c r="D815" s="1595"/>
      <c r="E815" s="1595"/>
      <c r="F815" s="1595"/>
      <c r="G815" s="1595"/>
      <c r="H815" s="1595"/>
      <c r="I815" s="1595"/>
      <c r="J815" s="1595"/>
      <c r="K815" s="1595"/>
      <c r="L815" s="1595"/>
      <c r="M815" s="1595"/>
      <c r="N815" s="1595"/>
      <c r="O815" s="1595"/>
      <c r="P815" s="1595"/>
      <c r="Q815" s="1595"/>
      <c r="R815" s="1595"/>
    </row>
    <row r="816" spans="1:23" ht="15" customHeight="1">
      <c r="A816" s="1617" t="s">
        <v>1850</v>
      </c>
      <c r="B816" s="1617"/>
      <c r="C816" s="1617"/>
      <c r="D816" s="1617"/>
      <c r="E816" s="1617"/>
      <c r="F816" s="1617"/>
      <c r="G816" s="1617"/>
      <c r="H816" s="1617"/>
      <c r="I816" s="1617"/>
      <c r="J816" s="1617"/>
      <c r="K816" s="1617"/>
      <c r="L816" s="1617"/>
      <c r="M816" s="1617"/>
      <c r="N816" s="1617"/>
      <c r="O816" s="1617"/>
      <c r="P816" s="1617"/>
      <c r="Q816" s="1617"/>
      <c r="R816" s="1617"/>
    </row>
    <row r="817" spans="1:18" ht="15" customHeight="1">
      <c r="A817" s="1617"/>
      <c r="B817" s="1617"/>
      <c r="C817" s="1617"/>
      <c r="D817" s="1617"/>
      <c r="E817" s="1617"/>
      <c r="F817" s="1617"/>
      <c r="G817" s="1617"/>
      <c r="H817" s="1617"/>
      <c r="I817" s="1617"/>
      <c r="J817" s="1617"/>
      <c r="K817" s="1617"/>
      <c r="L817" s="1617"/>
      <c r="M817" s="1617"/>
      <c r="N817" s="1617"/>
      <c r="O817" s="1617"/>
      <c r="P817" s="1617"/>
      <c r="Q817" s="1617"/>
      <c r="R817" s="1617"/>
    </row>
    <row r="818" spans="1:18" ht="15" customHeight="1">
      <c r="A818" s="1485" t="s">
        <v>2144</v>
      </c>
      <c r="B818" s="1485"/>
      <c r="C818" s="1485"/>
      <c r="D818" s="1485"/>
      <c r="E818" s="1485"/>
      <c r="F818" s="1485"/>
      <c r="G818" s="1485"/>
      <c r="H818" s="1485"/>
      <c r="I818" s="1485"/>
      <c r="J818" s="1485"/>
      <c r="K818" s="1485"/>
      <c r="L818" s="1485"/>
      <c r="M818" s="1485"/>
      <c r="N818" s="1485"/>
      <c r="O818" s="1485"/>
      <c r="P818" s="1485"/>
      <c r="Q818" s="1485"/>
      <c r="R818" s="1485"/>
    </row>
    <row r="819" spans="1:18" ht="34.5" customHeight="1">
      <c r="A819" s="1611" t="s">
        <v>2036</v>
      </c>
      <c r="B819" s="1611"/>
      <c r="C819" s="1611"/>
      <c r="D819" s="1611"/>
      <c r="E819" s="1611"/>
      <c r="F819" s="1611"/>
      <c r="G819" s="1611"/>
      <c r="H819" s="1611"/>
      <c r="I819" s="1611"/>
      <c r="J819" s="1611"/>
      <c r="K819" s="1611"/>
      <c r="L819" s="1611"/>
      <c r="M819" s="1611"/>
      <c r="N819" s="1611"/>
      <c r="O819" s="1611"/>
      <c r="P819" s="1611"/>
      <c r="Q819" s="1611"/>
      <c r="R819" s="1611"/>
    </row>
    <row r="820" spans="1:18">
      <c r="A820" s="1387" t="s">
        <v>1384</v>
      </c>
    </row>
    <row r="824" spans="1:18">
      <c r="I824" s="1412"/>
    </row>
    <row r="856" ht="14.25" customHeight="1"/>
  </sheetData>
  <mergeCells count="625">
    <mergeCell ref="A4:R4"/>
    <mergeCell ref="A6:R6"/>
    <mergeCell ref="A8:R8"/>
    <mergeCell ref="A10:R10"/>
    <mergeCell ref="N202:N203"/>
    <mergeCell ref="H170:H171"/>
    <mergeCell ref="M159:M160"/>
    <mergeCell ref="D196:D197"/>
    <mergeCell ref="F159:F160"/>
    <mergeCell ref="G159:G160"/>
    <mergeCell ref="H159:H160"/>
    <mergeCell ref="D170:D171"/>
    <mergeCell ref="E170:E171"/>
    <mergeCell ref="H179:H180"/>
    <mergeCell ref="G664:G665"/>
    <mergeCell ref="E496:E497"/>
    <mergeCell ref="A131:A132"/>
    <mergeCell ref="B131:B132"/>
    <mergeCell ref="C131:C132"/>
    <mergeCell ref="D131:D132"/>
    <mergeCell ref="E131:E132"/>
    <mergeCell ref="F131:F132"/>
    <mergeCell ref="G131:G132"/>
    <mergeCell ref="G134:G135"/>
    <mergeCell ref="C235:C237"/>
    <mergeCell ref="D235:D237"/>
    <mergeCell ref="A159:A160"/>
    <mergeCell ref="B159:B160"/>
    <mergeCell ref="F170:F171"/>
    <mergeCell ref="A235:A237"/>
    <mergeCell ref="A208:A209"/>
    <mergeCell ref="A170:A171"/>
    <mergeCell ref="G170:G171"/>
    <mergeCell ref="A198:A200"/>
    <mergeCell ref="B198:B200"/>
    <mergeCell ref="C198:C200"/>
    <mergeCell ref="P775:P776"/>
    <mergeCell ref="Q775:Q776"/>
    <mergeCell ref="R775:R776"/>
    <mergeCell ref="A775:A776"/>
    <mergeCell ref="B775:B776"/>
    <mergeCell ref="C775:C776"/>
    <mergeCell ref="D775:D776"/>
    <mergeCell ref="E775:E776"/>
    <mergeCell ref="F775:F776"/>
    <mergeCell ref="G775:G776"/>
    <mergeCell ref="H775:H776"/>
    <mergeCell ref="O775:O776"/>
    <mergeCell ref="N775:N776"/>
    <mergeCell ref="M624:M625"/>
    <mergeCell ref="O613:O614"/>
    <mergeCell ref="P613:P614"/>
    <mergeCell ref="P517:P518"/>
    <mergeCell ref="O517:O518"/>
    <mergeCell ref="E613:E615"/>
    <mergeCell ref="F613:F615"/>
    <mergeCell ref="G613:G615"/>
    <mergeCell ref="H613:H615"/>
    <mergeCell ref="N613:N614"/>
    <mergeCell ref="Q664:Q665"/>
    <mergeCell ref="R664:R665"/>
    <mergeCell ref="Q646:Q647"/>
    <mergeCell ref="R646:R647"/>
    <mergeCell ref="R477:R478"/>
    <mergeCell ref="Q446:Q447"/>
    <mergeCell ref="R446:R447"/>
    <mergeCell ref="Q477:Q478"/>
    <mergeCell ref="Q448:Q449"/>
    <mergeCell ref="R448:R449"/>
    <mergeCell ref="Q613:Q614"/>
    <mergeCell ref="R613:R614"/>
    <mergeCell ref="Q496:Q497"/>
    <mergeCell ref="R496:R497"/>
    <mergeCell ref="Q517:Q518"/>
    <mergeCell ref="R517:R518"/>
    <mergeCell ref="Q624:Q625"/>
    <mergeCell ref="R624:R625"/>
    <mergeCell ref="P723:P724"/>
    <mergeCell ref="H723:H724"/>
    <mergeCell ref="H730:H731"/>
    <mergeCell ref="O723:O724"/>
    <mergeCell ref="C730:C731"/>
    <mergeCell ref="D730:D731"/>
    <mergeCell ref="E730:E731"/>
    <mergeCell ref="Q730:Q731"/>
    <mergeCell ref="R730:R731"/>
    <mergeCell ref="Q723:Q724"/>
    <mergeCell ref="R723:R724"/>
    <mergeCell ref="F730:F731"/>
    <mergeCell ref="G730:G731"/>
    <mergeCell ref="O730:O731"/>
    <mergeCell ref="N730:N731"/>
    <mergeCell ref="N723:N724"/>
    <mergeCell ref="R202:R203"/>
    <mergeCell ref="Q235:Q237"/>
    <mergeCell ref="R235:R237"/>
    <mergeCell ref="O273:O274"/>
    <mergeCell ref="P208:P209"/>
    <mergeCell ref="Q255:Q257"/>
    <mergeCell ref="R208:R209"/>
    <mergeCell ref="P730:P731"/>
    <mergeCell ref="C624:C625"/>
    <mergeCell ref="D624:D625"/>
    <mergeCell ref="E624:E625"/>
    <mergeCell ref="F624:F625"/>
    <mergeCell ref="G624:G625"/>
    <mergeCell ref="H624:H625"/>
    <mergeCell ref="N624:N625"/>
    <mergeCell ref="O624:O625"/>
    <mergeCell ref="P624:P625"/>
    <mergeCell ref="H664:H665"/>
    <mergeCell ref="P664:P665"/>
    <mergeCell ref="N664:N665"/>
    <mergeCell ref="O664:O665"/>
    <mergeCell ref="N646:N647"/>
    <mergeCell ref="O646:O647"/>
    <mergeCell ref="P646:P647"/>
    <mergeCell ref="P477:P478"/>
    <mergeCell ref="N496:N497"/>
    <mergeCell ref="O496:O497"/>
    <mergeCell ref="P496:P497"/>
    <mergeCell ref="G202:G203"/>
    <mergeCell ref="H202:H203"/>
    <mergeCell ref="G333:G334"/>
    <mergeCell ref="G353:G354"/>
    <mergeCell ref="H353:H354"/>
    <mergeCell ref="H333:H334"/>
    <mergeCell ref="H448:H449"/>
    <mergeCell ref="N446:N447"/>
    <mergeCell ref="N448:N449"/>
    <mergeCell ref="N477:N478"/>
    <mergeCell ref="N366:N367"/>
    <mergeCell ref="H415:H417"/>
    <mergeCell ref="G424:G425"/>
    <mergeCell ref="H446:H447"/>
    <mergeCell ref="H424:H425"/>
    <mergeCell ref="G446:G447"/>
    <mergeCell ref="O477:O478"/>
    <mergeCell ref="O446:O447"/>
    <mergeCell ref="O448:O449"/>
    <mergeCell ref="P448:P449"/>
    <mergeCell ref="R255:R257"/>
    <mergeCell ref="Q263:Q264"/>
    <mergeCell ref="B263:B264"/>
    <mergeCell ref="E263:E264"/>
    <mergeCell ref="C446:C447"/>
    <mergeCell ref="O353:O354"/>
    <mergeCell ref="N333:N334"/>
    <mergeCell ref="P415:P417"/>
    <mergeCell ref="P366:P367"/>
    <mergeCell ref="O366:O367"/>
    <mergeCell ref="Q382:Q383"/>
    <mergeCell ref="R382:R383"/>
    <mergeCell ref="R333:R334"/>
    <mergeCell ref="R273:R274"/>
    <mergeCell ref="R263:R264"/>
    <mergeCell ref="Q353:Q354"/>
    <mergeCell ref="R353:R354"/>
    <mergeCell ref="R424:R425"/>
    <mergeCell ref="R390:R394"/>
    <mergeCell ref="D446:D447"/>
    <mergeCell ref="E446:E447"/>
    <mergeCell ref="E424:E425"/>
    <mergeCell ref="D424:D425"/>
    <mergeCell ref="F390:F394"/>
    <mergeCell ref="Q196:Q197"/>
    <mergeCell ref="Q366:Q367"/>
    <mergeCell ref="P328:P329"/>
    <mergeCell ref="O202:O203"/>
    <mergeCell ref="P202:P203"/>
    <mergeCell ref="Q202:Q203"/>
    <mergeCell ref="F255:F257"/>
    <mergeCell ref="F328:F329"/>
    <mergeCell ref="B235:B237"/>
    <mergeCell ref="E235:E237"/>
    <mergeCell ref="D333:D334"/>
    <mergeCell ref="C363:C364"/>
    <mergeCell ref="F353:F354"/>
    <mergeCell ref="C353:C354"/>
    <mergeCell ref="D353:D354"/>
    <mergeCell ref="B366:B367"/>
    <mergeCell ref="C196:C197"/>
    <mergeCell ref="C263:C264"/>
    <mergeCell ref="D263:D264"/>
    <mergeCell ref="P196:P197"/>
    <mergeCell ref="Q208:Q209"/>
    <mergeCell ref="D198:D200"/>
    <mergeCell ref="E198:E200"/>
    <mergeCell ref="F363:F364"/>
    <mergeCell ref="A202:A203"/>
    <mergeCell ref="B202:B203"/>
    <mergeCell ref="C202:C203"/>
    <mergeCell ref="D202:D203"/>
    <mergeCell ref="Q390:Q394"/>
    <mergeCell ref="N390:N394"/>
    <mergeCell ref="P390:P394"/>
    <mergeCell ref="P263:P264"/>
    <mergeCell ref="D208:D209"/>
    <mergeCell ref="E208:E209"/>
    <mergeCell ref="B208:B209"/>
    <mergeCell ref="C208:C209"/>
    <mergeCell ref="Q333:Q334"/>
    <mergeCell ref="F235:F237"/>
    <mergeCell ref="O263:O264"/>
    <mergeCell ref="O390:O394"/>
    <mergeCell ref="N208:N209"/>
    <mergeCell ref="A263:A264"/>
    <mergeCell ref="A273:A274"/>
    <mergeCell ref="B273:B274"/>
    <mergeCell ref="C273:C274"/>
    <mergeCell ref="D273:D274"/>
    <mergeCell ref="E273:E274"/>
    <mergeCell ref="A255:A257"/>
    <mergeCell ref="F49:F50"/>
    <mergeCell ref="O118:O119"/>
    <mergeCell ref="D118:D119"/>
    <mergeCell ref="E92:E93"/>
    <mergeCell ref="H118:H119"/>
    <mergeCell ref="Q92:Q93"/>
    <mergeCell ref="R118:R119"/>
    <mergeCell ref="Q118:Q119"/>
    <mergeCell ref="R68:R69"/>
    <mergeCell ref="R92:R93"/>
    <mergeCell ref="O84:O85"/>
    <mergeCell ref="N84:N85"/>
    <mergeCell ref="P82:P83"/>
    <mergeCell ref="R82:R83"/>
    <mergeCell ref="D68:D69"/>
    <mergeCell ref="E68:E69"/>
    <mergeCell ref="G68:G69"/>
    <mergeCell ref="H82:H83"/>
    <mergeCell ref="R170:R171"/>
    <mergeCell ref="O170:O171"/>
    <mergeCell ref="O92:O93"/>
    <mergeCell ref="Q134:Q135"/>
    <mergeCell ref="R134:R135"/>
    <mergeCell ref="O134:O135"/>
    <mergeCell ref="P134:P135"/>
    <mergeCell ref="P170:P171"/>
    <mergeCell ref="Q53:Q55"/>
    <mergeCell ref="R53:R55"/>
    <mergeCell ref="Q68:Q69"/>
    <mergeCell ref="A2:R2"/>
    <mergeCell ref="A82:A83"/>
    <mergeCell ref="A3:R3"/>
    <mergeCell ref="A5:R5"/>
    <mergeCell ref="A7:R7"/>
    <mergeCell ref="N12:R12"/>
    <mergeCell ref="A9:R9"/>
    <mergeCell ref="A11:R11"/>
    <mergeCell ref="I12:K12"/>
    <mergeCell ref="G53:G55"/>
    <mergeCell ref="F53:F55"/>
    <mergeCell ref="A38:A40"/>
    <mergeCell ref="L12:M12"/>
    <mergeCell ref="Q82:Q83"/>
    <mergeCell ref="Q49:Q50"/>
    <mergeCell ref="R49:R50"/>
    <mergeCell ref="I13:J13"/>
    <mergeCell ref="H53:H55"/>
    <mergeCell ref="A66:A67"/>
    <mergeCell ref="B82:B83"/>
    <mergeCell ref="O13:P13"/>
    <mergeCell ref="B53:B55"/>
    <mergeCell ref="C92:C93"/>
    <mergeCell ref="C118:C119"/>
    <mergeCell ref="D66:D67"/>
    <mergeCell ref="N53:N55"/>
    <mergeCell ref="O53:O55"/>
    <mergeCell ref="P53:P55"/>
    <mergeCell ref="N49:N50"/>
    <mergeCell ref="P49:P50"/>
    <mergeCell ref="O49:O50"/>
    <mergeCell ref="N82:N83"/>
    <mergeCell ref="O82:O83"/>
    <mergeCell ref="P68:P69"/>
    <mergeCell ref="E53:E55"/>
    <mergeCell ref="H68:H69"/>
    <mergeCell ref="B66:B67"/>
    <mergeCell ref="C84:C85"/>
    <mergeCell ref="F118:F119"/>
    <mergeCell ref="P118:P119"/>
    <mergeCell ref="N68:N69"/>
    <mergeCell ref="O68:O69"/>
    <mergeCell ref="P92:P93"/>
    <mergeCell ref="N118:N119"/>
    <mergeCell ref="A12:A13"/>
    <mergeCell ref="C38:C40"/>
    <mergeCell ref="B38:B40"/>
    <mergeCell ref="H38:H40"/>
    <mergeCell ref="A49:A50"/>
    <mergeCell ref="B49:B50"/>
    <mergeCell ref="D53:D55"/>
    <mergeCell ref="B12:B13"/>
    <mergeCell ref="C12:E12"/>
    <mergeCell ref="G38:G40"/>
    <mergeCell ref="C53:C55"/>
    <mergeCell ref="F12:H12"/>
    <mergeCell ref="E49:E50"/>
    <mergeCell ref="G49:G50"/>
    <mergeCell ref="H49:H50"/>
    <mergeCell ref="A53:A55"/>
    <mergeCell ref="A41:A42"/>
    <mergeCell ref="C41:C42"/>
    <mergeCell ref="D41:D42"/>
    <mergeCell ref="E41:E42"/>
    <mergeCell ref="F41:F42"/>
    <mergeCell ref="G41:G42"/>
    <mergeCell ref="H41:H42"/>
    <mergeCell ref="E38:E40"/>
    <mergeCell ref="A819:R819"/>
    <mergeCell ref="R38:R40"/>
    <mergeCell ref="Q38:Q40"/>
    <mergeCell ref="O38:O40"/>
    <mergeCell ref="N38:N40"/>
    <mergeCell ref="P38:P40"/>
    <mergeCell ref="B477:B478"/>
    <mergeCell ref="A477:A478"/>
    <mergeCell ref="R66:R67"/>
    <mergeCell ref="Q66:Q67"/>
    <mergeCell ref="P66:P67"/>
    <mergeCell ref="O66:O67"/>
    <mergeCell ref="N66:N67"/>
    <mergeCell ref="H66:H67"/>
    <mergeCell ref="G66:G67"/>
    <mergeCell ref="F66:F67"/>
    <mergeCell ref="E66:E67"/>
    <mergeCell ref="C49:C50"/>
    <mergeCell ref="G196:G197"/>
    <mergeCell ref="C66:C67"/>
    <mergeCell ref="A816:R817"/>
    <mergeCell ref="E813:I813"/>
    <mergeCell ref="Q159:Q160"/>
    <mergeCell ref="N92:N93"/>
    <mergeCell ref="P751:P752"/>
    <mergeCell ref="G118:G119"/>
    <mergeCell ref="Q751:Q752"/>
    <mergeCell ref="B751:B752"/>
    <mergeCell ref="G646:G647"/>
    <mergeCell ref="R415:R417"/>
    <mergeCell ref="N424:N425"/>
    <mergeCell ref="O424:O425"/>
    <mergeCell ref="P424:P425"/>
    <mergeCell ref="N328:N329"/>
    <mergeCell ref="O328:O329"/>
    <mergeCell ref="O363:O364"/>
    <mergeCell ref="N363:N364"/>
    <mergeCell ref="N263:N264"/>
    <mergeCell ref="N273:N274"/>
    <mergeCell ref="O333:O334"/>
    <mergeCell ref="O415:O417"/>
    <mergeCell ref="P353:P354"/>
    <mergeCell ref="P273:P274"/>
    <mergeCell ref="N353:N354"/>
    <mergeCell ref="H363:H364"/>
    <mergeCell ref="N159:N160"/>
    <mergeCell ref="O159:O160"/>
    <mergeCell ref="R159:R160"/>
    <mergeCell ref="D38:D40"/>
    <mergeCell ref="A815:R815"/>
    <mergeCell ref="N810:P810"/>
    <mergeCell ref="I812:L812"/>
    <mergeCell ref="I811:J811"/>
    <mergeCell ref="C630:C631"/>
    <mergeCell ref="B630:B631"/>
    <mergeCell ref="A630:A631"/>
    <mergeCell ref="R630:R631"/>
    <mergeCell ref="Q630:Q631"/>
    <mergeCell ref="P630:P631"/>
    <mergeCell ref="O630:O631"/>
    <mergeCell ref="N630:N631"/>
    <mergeCell ref="H630:H631"/>
    <mergeCell ref="G630:G631"/>
    <mergeCell ref="F630:F631"/>
    <mergeCell ref="D630:D631"/>
    <mergeCell ref="F446:F447"/>
    <mergeCell ref="F202:F203"/>
    <mergeCell ref="F196:F197"/>
    <mergeCell ref="I810:J810"/>
    <mergeCell ref="A751:A752"/>
    <mergeCell ref="R751:R752"/>
    <mergeCell ref="A196:A197"/>
    <mergeCell ref="A1:R1"/>
    <mergeCell ref="B363:B364"/>
    <mergeCell ref="D82:D83"/>
    <mergeCell ref="E82:E83"/>
    <mergeCell ref="F82:F83"/>
    <mergeCell ref="G82:G83"/>
    <mergeCell ref="G328:G329"/>
    <mergeCell ref="H328:H329"/>
    <mergeCell ref="P235:P237"/>
    <mergeCell ref="R363:R364"/>
    <mergeCell ref="Q363:Q364"/>
    <mergeCell ref="G208:G209"/>
    <mergeCell ref="H208:H209"/>
    <mergeCell ref="R84:R85"/>
    <mergeCell ref="Q84:Q85"/>
    <mergeCell ref="P84:P85"/>
    <mergeCell ref="D49:D50"/>
    <mergeCell ref="F38:F40"/>
    <mergeCell ref="R328:R329"/>
    <mergeCell ref="Q328:Q329"/>
    <mergeCell ref="P333:P334"/>
    <mergeCell ref="Q273:Q274"/>
    <mergeCell ref="A179:A180"/>
    <mergeCell ref="C328:C329"/>
    <mergeCell ref="F751:F752"/>
    <mergeCell ref="G751:G752"/>
    <mergeCell ref="H751:H752"/>
    <mergeCell ref="N751:N752"/>
    <mergeCell ref="O751:O752"/>
    <mergeCell ref="H196:H197"/>
    <mergeCell ref="F208:F209"/>
    <mergeCell ref="H235:H237"/>
    <mergeCell ref="H255:H257"/>
    <mergeCell ref="G235:G237"/>
    <mergeCell ref="F198:F200"/>
    <mergeCell ref="G198:G200"/>
    <mergeCell ref="G263:G264"/>
    <mergeCell ref="H263:H264"/>
    <mergeCell ref="F263:F264"/>
    <mergeCell ref="F339:F340"/>
    <mergeCell ref="G339:G340"/>
    <mergeCell ref="H339:H340"/>
    <mergeCell ref="F664:F665"/>
    <mergeCell ref="N196:N197"/>
    <mergeCell ref="O196:O197"/>
    <mergeCell ref="F723:F724"/>
    <mergeCell ref="G723:G724"/>
    <mergeCell ref="F517:F518"/>
    <mergeCell ref="A328:A329"/>
    <mergeCell ref="E333:E334"/>
    <mergeCell ref="B328:B329"/>
    <mergeCell ref="O208:O209"/>
    <mergeCell ref="A84:A85"/>
    <mergeCell ref="B84:B85"/>
    <mergeCell ref="F84:F85"/>
    <mergeCell ref="D84:D85"/>
    <mergeCell ref="A92:A93"/>
    <mergeCell ref="B118:B119"/>
    <mergeCell ref="G92:G93"/>
    <mergeCell ref="H92:H93"/>
    <mergeCell ref="H84:H85"/>
    <mergeCell ref="A118:A119"/>
    <mergeCell ref="B196:B197"/>
    <mergeCell ref="F92:F93"/>
    <mergeCell ref="G84:G85"/>
    <mergeCell ref="G179:G180"/>
    <mergeCell ref="F273:F274"/>
    <mergeCell ref="G273:G274"/>
    <mergeCell ref="H273:H274"/>
    <mergeCell ref="D328:D329"/>
    <mergeCell ref="E328:E329"/>
    <mergeCell ref="C333:C334"/>
    <mergeCell ref="A134:A135"/>
    <mergeCell ref="B134:B135"/>
    <mergeCell ref="C134:C135"/>
    <mergeCell ref="D134:D135"/>
    <mergeCell ref="E134:E135"/>
    <mergeCell ref="A68:A69"/>
    <mergeCell ref="B68:B69"/>
    <mergeCell ref="C68:C69"/>
    <mergeCell ref="M477:M478"/>
    <mergeCell ref="G363:G364"/>
    <mergeCell ref="G255:G257"/>
    <mergeCell ref="E353:E354"/>
    <mergeCell ref="F448:F449"/>
    <mergeCell ref="A363:A364"/>
    <mergeCell ref="A366:A367"/>
    <mergeCell ref="D363:D364"/>
    <mergeCell ref="C339:C340"/>
    <mergeCell ref="D339:D340"/>
    <mergeCell ref="C390:C394"/>
    <mergeCell ref="D390:D394"/>
    <mergeCell ref="A333:A334"/>
    <mergeCell ref="B333:B334"/>
    <mergeCell ref="H198:H200"/>
    <mergeCell ref="C159:C160"/>
    <mergeCell ref="Q424:Q425"/>
    <mergeCell ref="N235:N237"/>
    <mergeCell ref="F68:F69"/>
    <mergeCell ref="E84:E85"/>
    <mergeCell ref="N415:N417"/>
    <mergeCell ref="R366:R367"/>
    <mergeCell ref="Q415:Q417"/>
    <mergeCell ref="F366:F367"/>
    <mergeCell ref="G366:G367"/>
    <mergeCell ref="H366:H367"/>
    <mergeCell ref="E366:E367"/>
    <mergeCell ref="O255:O257"/>
    <mergeCell ref="P255:P257"/>
    <mergeCell ref="F134:F135"/>
    <mergeCell ref="E255:E257"/>
    <mergeCell ref="E202:E203"/>
    <mergeCell ref="E179:E180"/>
    <mergeCell ref="F179:F180"/>
    <mergeCell ref="E196:E197"/>
    <mergeCell ref="E159:E160"/>
    <mergeCell ref="E118:E119"/>
    <mergeCell ref="Q131:Q132"/>
    <mergeCell ref="R131:R132"/>
    <mergeCell ref="Q170:Q171"/>
    <mergeCell ref="P159:P160"/>
    <mergeCell ref="G382:G383"/>
    <mergeCell ref="H382:H383"/>
    <mergeCell ref="N382:N383"/>
    <mergeCell ref="P382:P383"/>
    <mergeCell ref="O382:O383"/>
    <mergeCell ref="Q41:Q42"/>
    <mergeCell ref="R41:R42"/>
    <mergeCell ref="B41:B42"/>
    <mergeCell ref="C366:C367"/>
    <mergeCell ref="D366:D367"/>
    <mergeCell ref="F333:F334"/>
    <mergeCell ref="E363:E364"/>
    <mergeCell ref="R196:R197"/>
    <mergeCell ref="N41:N42"/>
    <mergeCell ref="O41:O42"/>
    <mergeCell ref="P41:P42"/>
    <mergeCell ref="C82:C83"/>
    <mergeCell ref="B92:B93"/>
    <mergeCell ref="D92:D93"/>
    <mergeCell ref="C255:C257"/>
    <mergeCell ref="D255:D257"/>
    <mergeCell ref="B170:B171"/>
    <mergeCell ref="B255:B257"/>
    <mergeCell ref="P131:P132"/>
    <mergeCell ref="P446:P447"/>
    <mergeCell ref="H131:H132"/>
    <mergeCell ref="A818:R818"/>
    <mergeCell ref="C751:C752"/>
    <mergeCell ref="D751:D752"/>
    <mergeCell ref="E751:E752"/>
    <mergeCell ref="A646:A647"/>
    <mergeCell ref="C477:C478"/>
    <mergeCell ref="A664:A665"/>
    <mergeCell ref="B664:B665"/>
    <mergeCell ref="C664:C665"/>
    <mergeCell ref="D664:D665"/>
    <mergeCell ref="E664:E665"/>
    <mergeCell ref="C646:C647"/>
    <mergeCell ref="H646:H647"/>
    <mergeCell ref="H496:H497"/>
    <mergeCell ref="A723:A724"/>
    <mergeCell ref="B723:B724"/>
    <mergeCell ref="C723:C724"/>
    <mergeCell ref="D723:D724"/>
    <mergeCell ref="E723:E724"/>
    <mergeCell ref="N255:N257"/>
    <mergeCell ref="P363:P364"/>
    <mergeCell ref="F496:F497"/>
    <mergeCell ref="G496:G497"/>
    <mergeCell ref="B517:B518"/>
    <mergeCell ref="C517:C518"/>
    <mergeCell ref="D517:D518"/>
    <mergeCell ref="E517:E518"/>
    <mergeCell ref="G517:G518"/>
    <mergeCell ref="N131:N132"/>
    <mergeCell ref="O131:O132"/>
    <mergeCell ref="O235:O237"/>
    <mergeCell ref="G390:G394"/>
    <mergeCell ref="H390:H394"/>
    <mergeCell ref="E339:E340"/>
    <mergeCell ref="E390:E394"/>
    <mergeCell ref="B179:B180"/>
    <mergeCell ref="C179:C180"/>
    <mergeCell ref="D179:D180"/>
    <mergeCell ref="C170:C171"/>
    <mergeCell ref="D159:D160"/>
    <mergeCell ref="H517:H518"/>
    <mergeCell ref="N517:N518"/>
    <mergeCell ref="H134:H135"/>
    <mergeCell ref="N134:N135"/>
    <mergeCell ref="N170:N171"/>
    <mergeCell ref="C496:C497"/>
    <mergeCell ref="A448:A449"/>
    <mergeCell ref="A415:A417"/>
    <mergeCell ref="A517:A518"/>
    <mergeCell ref="E477:E478"/>
    <mergeCell ref="D477:D478"/>
    <mergeCell ref="E630:E631"/>
    <mergeCell ref="G415:G417"/>
    <mergeCell ref="E646:E647"/>
    <mergeCell ref="F646:F647"/>
    <mergeCell ref="B448:B449"/>
    <mergeCell ref="C448:C449"/>
    <mergeCell ref="D448:D449"/>
    <mergeCell ref="E448:E449"/>
    <mergeCell ref="D646:D647"/>
    <mergeCell ref="G448:G449"/>
    <mergeCell ref="B415:B417"/>
    <mergeCell ref="F424:F425"/>
    <mergeCell ref="D496:D497"/>
    <mergeCell ref="B424:B425"/>
    <mergeCell ref="B613:B615"/>
    <mergeCell ref="C424:C425"/>
    <mergeCell ref="C613:C615"/>
    <mergeCell ref="D613:D615"/>
    <mergeCell ref="C415:C417"/>
    <mergeCell ref="D415:D417"/>
    <mergeCell ref="E415:E417"/>
    <mergeCell ref="F415:F417"/>
    <mergeCell ref="A424:A425"/>
    <mergeCell ref="B446:B447"/>
    <mergeCell ref="C382:C383"/>
    <mergeCell ref="D382:D383"/>
    <mergeCell ref="E382:E383"/>
    <mergeCell ref="F382:F383"/>
    <mergeCell ref="A353:A354"/>
    <mergeCell ref="B353:B354"/>
    <mergeCell ref="A339:A340"/>
    <mergeCell ref="B339:B340"/>
    <mergeCell ref="A730:A731"/>
    <mergeCell ref="B730:B731"/>
    <mergeCell ref="A613:A615"/>
    <mergeCell ref="A624:A625"/>
    <mergeCell ref="B624:B625"/>
    <mergeCell ref="A390:A394"/>
    <mergeCell ref="B390:B394"/>
    <mergeCell ref="A446:A447"/>
    <mergeCell ref="A382:A383"/>
    <mergeCell ref="B382:B383"/>
    <mergeCell ref="B646:B647"/>
    <mergeCell ref="A496:A497"/>
    <mergeCell ref="B496:B497"/>
  </mergeCells>
  <phoneticPr fontId="82" type="noConversion"/>
  <printOptions horizontalCentered="1"/>
  <pageMargins left="0.2" right="0.2" top="0.35" bottom="0.5" header="0.3" footer="0.3"/>
  <pageSetup paperSize="5" scale="55" fitToHeight="30" orientation="landscape" horizontalDpi="300" verticalDpi="300" r:id="rId1"/>
  <headerFooter>
    <oddFooter>&amp;RPage &amp;P of &amp;N</oddFooter>
  </headerFooter>
  <rowBreaks count="1" manualBreakCount="1">
    <brk id="52" max="17" man="1"/>
  </rowBreaks>
  <ignoredErrors>
    <ignoredError sqref="L199 L625" formula="1"/>
  </ignoredErrors>
</worksheet>
</file>

<file path=xl/worksheets/sheet10.xml><?xml version="1.0" encoding="utf-8"?>
<worksheet xmlns="http://schemas.openxmlformats.org/spreadsheetml/2006/main" xmlns:r="http://schemas.openxmlformats.org/officeDocument/2006/relationships">
  <sheetPr codeName="Sheet10">
    <pageSetUpPr fitToPage="1"/>
  </sheetPr>
  <dimension ref="A1:AA190"/>
  <sheetViews>
    <sheetView view="pageBreakPreview" zoomScale="60" zoomScaleNormal="75" zoomScalePageLayoutView="75" workbookViewId="0">
      <selection sqref="A1:X1"/>
    </sheetView>
  </sheetViews>
  <sheetFormatPr defaultColWidth="9.140625" defaultRowHeight="12.75"/>
  <cols>
    <col min="1" max="1" width="12.7109375" style="428" customWidth="1"/>
    <col min="2" max="2" width="13.28515625" style="428" customWidth="1"/>
    <col min="3" max="3" width="67.85546875" style="428" customWidth="1"/>
    <col min="4" max="4" width="11.7109375" style="428" customWidth="1"/>
    <col min="5" max="5" width="6.28515625" style="428" bestFit="1" customWidth="1"/>
    <col min="6" max="6" width="13.140625" style="428" bestFit="1" customWidth="1"/>
    <col min="7" max="7" width="39.140625" style="428" bestFit="1" customWidth="1"/>
    <col min="8" max="8" width="20" style="26" bestFit="1" customWidth="1"/>
    <col min="9" max="9" width="14.28515625" style="428" customWidth="1"/>
    <col min="10" max="10" width="11" style="428" bestFit="1" customWidth="1"/>
    <col min="11" max="11" width="2.42578125" style="428" bestFit="1" customWidth="1"/>
    <col min="12" max="12" width="18.140625" style="221" bestFit="1" customWidth="1"/>
    <col min="13" max="13" width="11" style="221" bestFit="1" customWidth="1"/>
    <col min="14" max="14" width="2.42578125" style="221" customWidth="1"/>
    <col min="15" max="15" width="19.5703125" style="221" bestFit="1" customWidth="1"/>
    <col min="16" max="16" width="3.85546875" style="221" bestFit="1" customWidth="1"/>
    <col min="17" max="17" width="19.5703125" style="221" customWidth="1"/>
    <col min="18" max="18" width="13.85546875" style="428" customWidth="1"/>
    <col min="19" max="19" width="24" style="35" customWidth="1"/>
    <col min="20" max="20" width="20.28515625" style="428" bestFit="1" customWidth="1"/>
    <col min="21" max="21" width="26.7109375" style="428" customWidth="1"/>
    <col min="22" max="22" width="14.42578125" style="428" customWidth="1"/>
    <col min="23" max="23" width="19" style="428" customWidth="1"/>
    <col min="24" max="24" width="18" style="428" customWidth="1"/>
    <col min="25" max="25" width="9.140625" style="428"/>
    <col min="26" max="26" width="19.140625" style="428" bestFit="1" customWidth="1"/>
    <col min="27" max="27" width="19.85546875" style="428" bestFit="1" customWidth="1"/>
    <col min="28" max="28" width="10.140625" style="428" bestFit="1" customWidth="1"/>
    <col min="29" max="16384" width="9.140625" style="428"/>
  </cols>
  <sheetData>
    <row r="1" spans="1:27" s="1283" customFormat="1" ht="15">
      <c r="A1" s="1961" t="s">
        <v>2138</v>
      </c>
      <c r="B1" s="1961"/>
      <c r="C1" s="1961"/>
      <c r="D1" s="1961"/>
      <c r="E1" s="1961"/>
      <c r="F1" s="1961"/>
      <c r="G1" s="1961"/>
      <c r="H1" s="1961"/>
      <c r="I1" s="1961"/>
      <c r="J1" s="1961"/>
      <c r="K1" s="1961"/>
      <c r="L1" s="1961"/>
      <c r="M1" s="1961"/>
      <c r="N1" s="1961"/>
      <c r="O1" s="1961"/>
      <c r="P1" s="1961"/>
      <c r="Q1" s="1961"/>
      <c r="R1" s="1961"/>
      <c r="S1" s="1961"/>
      <c r="T1" s="1961"/>
      <c r="U1" s="1961"/>
      <c r="V1" s="1961"/>
      <c r="W1" s="1961"/>
      <c r="X1" s="1961"/>
    </row>
    <row r="2" spans="1:27" s="1283" customFormat="1" ht="15">
      <c r="A2" s="1961" t="s">
        <v>2137</v>
      </c>
      <c r="B2" s="1961"/>
      <c r="C2" s="1961"/>
      <c r="D2" s="1961"/>
      <c r="E2" s="1961"/>
      <c r="F2" s="1961"/>
      <c r="G2" s="1961"/>
      <c r="H2" s="1961"/>
      <c r="I2" s="1961"/>
      <c r="J2" s="1961"/>
      <c r="K2" s="1961"/>
      <c r="L2" s="1961"/>
      <c r="M2" s="1961"/>
      <c r="N2" s="1961"/>
      <c r="O2" s="1961"/>
      <c r="P2" s="1961"/>
      <c r="Q2" s="1961"/>
      <c r="R2" s="1961"/>
      <c r="S2" s="1961"/>
      <c r="T2" s="1961"/>
      <c r="U2" s="1961"/>
      <c r="V2" s="1961"/>
      <c r="W2" s="1961"/>
      <c r="X2" s="1961"/>
    </row>
    <row r="3" spans="1:27" s="1283" customFormat="1" ht="15" thickBot="1">
      <c r="F3" s="1296"/>
      <c r="H3" s="157"/>
      <c r="I3" s="6"/>
      <c r="J3" s="6"/>
      <c r="K3" s="6"/>
      <c r="L3" s="14"/>
      <c r="M3" s="14"/>
      <c r="N3" s="14"/>
      <c r="O3" s="14"/>
      <c r="P3" s="14"/>
      <c r="Q3" s="14"/>
      <c r="S3" s="158"/>
    </row>
    <row r="4" spans="1:27" s="1283" customFormat="1" ht="37.5" customHeight="1" thickBot="1">
      <c r="A4" s="1991" t="s">
        <v>680</v>
      </c>
      <c r="B4" s="1929" t="s">
        <v>2</v>
      </c>
      <c r="C4" s="2214" t="s">
        <v>327</v>
      </c>
      <c r="D4" s="1632"/>
      <c r="E4" s="1997"/>
      <c r="F4" s="1929" t="s">
        <v>328</v>
      </c>
      <c r="G4" s="1929" t="s">
        <v>1008</v>
      </c>
      <c r="H4" s="2245" t="s">
        <v>2016</v>
      </c>
      <c r="I4" s="1924" t="s">
        <v>10</v>
      </c>
      <c r="J4" s="1631" t="s">
        <v>2017</v>
      </c>
      <c r="K4" s="1632"/>
      <c r="L4" s="1633"/>
      <c r="M4" s="1631" t="s">
        <v>2018</v>
      </c>
      <c r="N4" s="1632"/>
      <c r="O4" s="1633"/>
      <c r="P4" s="1631" t="s">
        <v>2019</v>
      </c>
      <c r="Q4" s="1633"/>
      <c r="R4" s="1991" t="s">
        <v>1012</v>
      </c>
      <c r="S4" s="2247"/>
      <c r="T4" s="2234" t="s">
        <v>1369</v>
      </c>
      <c r="U4" s="1982"/>
      <c r="V4" s="2235" t="s">
        <v>1342</v>
      </c>
      <c r="W4" s="2236"/>
      <c r="X4" s="2237"/>
    </row>
    <row r="5" spans="1:27" s="1283" customFormat="1" ht="45.75" customHeight="1" thickBot="1">
      <c r="A5" s="1993"/>
      <c r="B5" s="1900"/>
      <c r="C5" s="159" t="s">
        <v>329</v>
      </c>
      <c r="D5" s="160" t="s">
        <v>330</v>
      </c>
      <c r="E5" s="159" t="s">
        <v>331</v>
      </c>
      <c r="F5" s="1900"/>
      <c r="G5" s="1900"/>
      <c r="H5" s="2246"/>
      <c r="I5" s="1925"/>
      <c r="J5" s="161" t="s">
        <v>2</v>
      </c>
      <c r="K5" s="162"/>
      <c r="L5" s="220" t="s">
        <v>1249</v>
      </c>
      <c r="M5" s="305" t="s">
        <v>2</v>
      </c>
      <c r="N5" s="306"/>
      <c r="O5" s="925" t="s">
        <v>1249</v>
      </c>
      <c r="P5" s="306"/>
      <c r="Q5" s="925" t="s">
        <v>1249</v>
      </c>
      <c r="R5" s="225" t="s">
        <v>1339</v>
      </c>
      <c r="S5" s="226" t="s">
        <v>1340</v>
      </c>
      <c r="T5" s="225" t="s">
        <v>1249</v>
      </c>
      <c r="U5" s="227" t="s">
        <v>1247</v>
      </c>
      <c r="V5" s="225" t="s">
        <v>2</v>
      </c>
      <c r="W5" s="228" t="s">
        <v>1247</v>
      </c>
      <c r="X5" s="229" t="s">
        <v>1343</v>
      </c>
    </row>
    <row r="6" spans="1:27" s="1283" customFormat="1" ht="29.25" customHeight="1">
      <c r="A6" s="383">
        <v>1</v>
      </c>
      <c r="B6" s="384">
        <v>40086</v>
      </c>
      <c r="C6" s="385" t="s">
        <v>1180</v>
      </c>
      <c r="D6" s="386" t="s">
        <v>880</v>
      </c>
      <c r="E6" s="386" t="s">
        <v>881</v>
      </c>
      <c r="F6" s="387" t="s">
        <v>86</v>
      </c>
      <c r="G6" s="386" t="s">
        <v>1182</v>
      </c>
      <c r="H6" s="388">
        <v>1111111111</v>
      </c>
      <c r="I6" s="389" t="s">
        <v>322</v>
      </c>
      <c r="J6" s="390">
        <v>40182</v>
      </c>
      <c r="K6" s="391">
        <v>4</v>
      </c>
      <c r="L6" s="392">
        <v>156250000</v>
      </c>
      <c r="M6" s="390">
        <v>40182</v>
      </c>
      <c r="N6" s="391">
        <v>4</v>
      </c>
      <c r="O6" s="392">
        <v>156250000</v>
      </c>
      <c r="P6" s="391"/>
      <c r="Q6" s="392">
        <v>156250000</v>
      </c>
      <c r="R6" s="2242">
        <v>40193</v>
      </c>
      <c r="S6" s="2243">
        <v>156250000</v>
      </c>
      <c r="T6" s="2238">
        <v>0</v>
      </c>
      <c r="U6" s="2240" t="s">
        <v>1182</v>
      </c>
      <c r="V6" s="163">
        <v>40207</v>
      </c>
      <c r="W6" s="1289" t="s">
        <v>1344</v>
      </c>
      <c r="X6" s="164">
        <v>20091872.420000002</v>
      </c>
      <c r="AA6" s="14"/>
    </row>
    <row r="7" spans="1:27" s="1283" customFormat="1" ht="29.25" customHeight="1">
      <c r="A7" s="393"/>
      <c r="B7" s="394"/>
      <c r="C7" s="1276"/>
      <c r="D7" s="1276"/>
      <c r="E7" s="1276"/>
      <c r="F7" s="1277"/>
      <c r="G7" s="1276"/>
      <c r="H7" s="1287"/>
      <c r="I7" s="1310"/>
      <c r="J7" s="395"/>
      <c r="K7" s="396"/>
      <c r="L7" s="1309"/>
      <c r="M7" s="395"/>
      <c r="N7" s="396"/>
      <c r="O7" s="1309"/>
      <c r="P7" s="396"/>
      <c r="Q7" s="1309"/>
      <c r="R7" s="1517"/>
      <c r="S7" s="2244"/>
      <c r="T7" s="2239"/>
      <c r="U7" s="2241"/>
      <c r="V7" s="163">
        <v>40233</v>
      </c>
      <c r="W7" s="1289" t="s">
        <v>1424</v>
      </c>
      <c r="X7" s="164">
        <v>48922.020388332559</v>
      </c>
    </row>
    <row r="8" spans="1:27" s="1283" customFormat="1" ht="29.25" customHeight="1">
      <c r="A8" s="397">
        <v>2</v>
      </c>
      <c r="B8" s="117">
        <v>40086</v>
      </c>
      <c r="C8" s="734" t="s">
        <v>1180</v>
      </c>
      <c r="D8" s="110" t="s">
        <v>880</v>
      </c>
      <c r="E8" s="110" t="s">
        <v>881</v>
      </c>
      <c r="F8" s="398" t="s">
        <v>86</v>
      </c>
      <c r="G8" s="110" t="s">
        <v>1181</v>
      </c>
      <c r="H8" s="399">
        <v>2222222222</v>
      </c>
      <c r="I8" s="678" t="s">
        <v>322</v>
      </c>
      <c r="J8" s="400">
        <v>40182</v>
      </c>
      <c r="K8" s="401">
        <v>4</v>
      </c>
      <c r="L8" s="402">
        <v>200000000</v>
      </c>
      <c r="M8" s="400">
        <v>40182</v>
      </c>
      <c r="N8" s="401">
        <v>4</v>
      </c>
      <c r="O8" s="402">
        <v>200000000</v>
      </c>
      <c r="P8" s="401"/>
      <c r="Q8" s="402">
        <v>200000000</v>
      </c>
      <c r="R8" s="101">
        <v>40189</v>
      </c>
      <c r="S8" s="137">
        <v>34000000</v>
      </c>
      <c r="T8" s="45">
        <f>IF($L8&lt;&gt;0,$L8-$S8)</f>
        <v>166000000</v>
      </c>
      <c r="U8" s="12" t="s">
        <v>1181</v>
      </c>
      <c r="V8" s="1302"/>
      <c r="W8" s="1285"/>
      <c r="X8" s="1295"/>
    </row>
    <row r="9" spans="1:27" s="1283" customFormat="1" ht="29.25" customHeight="1">
      <c r="A9" s="403"/>
      <c r="B9" s="404"/>
      <c r="C9" s="405"/>
      <c r="D9" s="405"/>
      <c r="E9" s="405"/>
      <c r="F9" s="406"/>
      <c r="G9" s="405"/>
      <c r="H9" s="407"/>
      <c r="I9" s="408"/>
      <c r="J9" s="409"/>
      <c r="K9" s="410"/>
      <c r="L9" s="411"/>
      <c r="M9" s="409"/>
      <c r="N9" s="410"/>
      <c r="O9" s="411"/>
      <c r="P9" s="410"/>
      <c r="Q9" s="411"/>
      <c r="R9" s="1515">
        <v>40190</v>
      </c>
      <c r="S9" s="2248">
        <v>166000000</v>
      </c>
      <c r="T9" s="2249">
        <v>0</v>
      </c>
      <c r="U9" s="2250" t="s">
        <v>1341</v>
      </c>
      <c r="V9" s="1268">
        <v>40207</v>
      </c>
      <c r="W9" s="1276" t="s">
        <v>1344</v>
      </c>
      <c r="X9" s="1309">
        <v>502301.83</v>
      </c>
    </row>
    <row r="10" spans="1:27" s="1283" customFormat="1" ht="29.25" customHeight="1">
      <c r="A10" s="412"/>
      <c r="B10" s="413"/>
      <c r="C10" s="414"/>
      <c r="D10" s="414"/>
      <c r="E10" s="414"/>
      <c r="F10" s="179"/>
      <c r="G10" s="414"/>
      <c r="H10" s="415"/>
      <c r="I10" s="416"/>
      <c r="J10" s="417"/>
      <c r="K10" s="418"/>
      <c r="L10" s="419"/>
      <c r="M10" s="417"/>
      <c r="N10" s="418"/>
      <c r="O10" s="419"/>
      <c r="P10" s="418"/>
      <c r="Q10" s="419"/>
      <c r="R10" s="1517"/>
      <c r="S10" s="2244"/>
      <c r="T10" s="2239"/>
      <c r="U10" s="2251"/>
      <c r="V10" s="1268">
        <v>40233</v>
      </c>
      <c r="W10" s="1276" t="s">
        <v>1424</v>
      </c>
      <c r="X10" s="1309">
        <v>1223.06</v>
      </c>
      <c r="AA10" s="219"/>
    </row>
    <row r="11" spans="1:27" s="1283" customFormat="1" ht="29.25" customHeight="1">
      <c r="A11" s="1265">
        <v>1</v>
      </c>
      <c r="B11" s="1273">
        <v>40086</v>
      </c>
      <c r="C11" s="1275" t="s">
        <v>1179</v>
      </c>
      <c r="D11" s="1275" t="s">
        <v>880</v>
      </c>
      <c r="E11" s="1299" t="s">
        <v>881</v>
      </c>
      <c r="F11" s="1288" t="s">
        <v>86</v>
      </c>
      <c r="G11" s="1275" t="s">
        <v>1182</v>
      </c>
      <c r="H11" s="32">
        <v>1111111111.1099999</v>
      </c>
      <c r="I11" s="1270" t="s">
        <v>322</v>
      </c>
      <c r="J11" s="1267">
        <v>40259</v>
      </c>
      <c r="K11" s="1299">
        <v>6</v>
      </c>
      <c r="L11" s="378">
        <v>1244437500</v>
      </c>
      <c r="M11" s="380">
        <v>40375</v>
      </c>
      <c r="N11" s="381"/>
      <c r="O11" s="378">
        <v>856000000</v>
      </c>
      <c r="P11" s="1293"/>
      <c r="Q11" s="382">
        <v>580960000</v>
      </c>
      <c r="R11" s="101">
        <v>40227</v>
      </c>
      <c r="S11" s="137">
        <v>2444346.81</v>
      </c>
      <c r="T11" s="735">
        <f>$Q$11-S11</f>
        <v>578515653.19000006</v>
      </c>
      <c r="U11" s="15" t="s">
        <v>2020</v>
      </c>
      <c r="V11" s="926"/>
      <c r="W11" s="1"/>
      <c r="X11" s="24"/>
      <c r="AA11" s="219"/>
    </row>
    <row r="12" spans="1:27" s="1283" customFormat="1" ht="29.25" customHeight="1">
      <c r="A12" s="1303"/>
      <c r="B12" s="1278"/>
      <c r="C12" s="374"/>
      <c r="D12" s="374"/>
      <c r="E12" s="1300"/>
      <c r="F12" s="1291"/>
      <c r="G12" s="374"/>
      <c r="H12" s="927"/>
      <c r="I12" s="1279"/>
      <c r="J12" s="1281"/>
      <c r="K12" s="1300"/>
      <c r="L12" s="378"/>
      <c r="M12" s="380"/>
      <c r="N12" s="381"/>
      <c r="O12" s="378"/>
      <c r="P12" s="381"/>
      <c r="Q12" s="382"/>
      <c r="R12" s="101">
        <v>40283</v>
      </c>
      <c r="S12" s="137">
        <v>3533199.33</v>
      </c>
      <c r="T12" s="735">
        <f>T11-S12</f>
        <v>574982453.86000001</v>
      </c>
      <c r="U12" s="15" t="s">
        <v>2020</v>
      </c>
      <c r="V12" s="926"/>
      <c r="W12" s="1"/>
      <c r="X12" s="24"/>
      <c r="AA12" s="219"/>
    </row>
    <row r="13" spans="1:27" s="1283" customFormat="1" ht="29.25" customHeight="1">
      <c r="A13" s="1303"/>
      <c r="B13" s="1278"/>
      <c r="C13" s="374"/>
      <c r="D13" s="374"/>
      <c r="E13" s="1300"/>
      <c r="F13" s="1291"/>
      <c r="G13" s="374"/>
      <c r="H13" s="927"/>
      <c r="I13" s="1294"/>
      <c r="J13" s="1281"/>
      <c r="K13" s="1300"/>
      <c r="L13" s="378"/>
      <c r="M13" s="380"/>
      <c r="N13" s="381"/>
      <c r="O13" s="378"/>
      <c r="P13" s="381"/>
      <c r="Q13" s="382"/>
      <c r="R13" s="101">
        <v>40436</v>
      </c>
      <c r="S13" s="137">
        <v>30011186.84</v>
      </c>
      <c r="T13" s="735">
        <f>T12-S13</f>
        <v>544971267.01999998</v>
      </c>
      <c r="U13" s="15" t="s">
        <v>2020</v>
      </c>
      <c r="V13" s="926"/>
      <c r="W13" s="1"/>
      <c r="X13" s="24"/>
      <c r="AA13" s="219"/>
    </row>
    <row r="14" spans="1:27" s="1283" customFormat="1" ht="29.25" customHeight="1">
      <c r="A14" s="1303"/>
      <c r="B14" s="1278"/>
      <c r="C14" s="374"/>
      <c r="D14" s="374"/>
      <c r="E14" s="1300"/>
      <c r="F14" s="1291"/>
      <c r="G14" s="374"/>
      <c r="H14" s="927"/>
      <c r="I14" s="1294"/>
      <c r="J14" s="1281"/>
      <c r="K14" s="1300"/>
      <c r="L14" s="378"/>
      <c r="M14" s="380"/>
      <c r="N14" s="381"/>
      <c r="O14" s="378"/>
      <c r="P14" s="381"/>
      <c r="Q14" s="382"/>
      <c r="R14" s="101">
        <v>40497</v>
      </c>
      <c r="S14" s="137">
        <v>66463981.780000001</v>
      </c>
      <c r="T14" s="735">
        <f>T13-S14</f>
        <v>478507285.24000001</v>
      </c>
      <c r="U14" s="15" t="s">
        <v>2020</v>
      </c>
      <c r="V14" s="926"/>
      <c r="W14" s="1"/>
      <c r="X14" s="24"/>
      <c r="AA14" s="219"/>
    </row>
    <row r="15" spans="1:27" s="1283" customFormat="1" ht="29.25" customHeight="1">
      <c r="A15" s="1303"/>
      <c r="B15" s="1278"/>
      <c r="C15" s="374"/>
      <c r="D15" s="374"/>
      <c r="E15" s="1300"/>
      <c r="F15" s="1291"/>
      <c r="G15" s="374"/>
      <c r="H15" s="927"/>
      <c r="I15" s="1294"/>
      <c r="J15" s="1281"/>
      <c r="K15" s="1300"/>
      <c r="L15" s="378"/>
      <c r="M15" s="380"/>
      <c r="N15" s="381"/>
      <c r="O15" s="378"/>
      <c r="P15" s="381"/>
      <c r="Q15" s="382"/>
      <c r="R15" s="101">
        <v>40526</v>
      </c>
      <c r="S15" s="137">
        <v>15844535.779999999</v>
      </c>
      <c r="T15" s="735">
        <f t="shared" ref="T15:T29" si="0">T14-S15</f>
        <v>462662749.46000004</v>
      </c>
      <c r="U15" s="15" t="s">
        <v>2020</v>
      </c>
      <c r="V15" s="926"/>
      <c r="W15" s="1"/>
      <c r="X15" s="24"/>
      <c r="AA15" s="219"/>
    </row>
    <row r="16" spans="1:27" s="1283" customFormat="1" ht="29.25" customHeight="1">
      <c r="A16" s="1303"/>
      <c r="B16" s="1278"/>
      <c r="C16" s="374"/>
      <c r="D16" s="374"/>
      <c r="E16" s="1300"/>
      <c r="F16" s="1291"/>
      <c r="G16" s="374"/>
      <c r="H16" s="927"/>
      <c r="I16" s="1294"/>
      <c r="J16" s="1281"/>
      <c r="K16" s="1300"/>
      <c r="L16" s="378"/>
      <c r="M16" s="380"/>
      <c r="N16" s="381"/>
      <c r="O16" s="378"/>
      <c r="P16" s="381"/>
      <c r="Q16" s="382"/>
      <c r="R16" s="101">
        <v>40557</v>
      </c>
      <c r="S16" s="137">
        <v>13677726.439999999</v>
      </c>
      <c r="T16" s="735">
        <f t="shared" si="0"/>
        <v>448985023.02000004</v>
      </c>
      <c r="U16" s="15" t="s">
        <v>2020</v>
      </c>
      <c r="V16" s="926"/>
      <c r="W16" s="1"/>
      <c r="X16" s="24"/>
      <c r="AA16" s="219"/>
    </row>
    <row r="17" spans="1:27" s="1283" customFormat="1" ht="29.25" customHeight="1">
      <c r="A17" s="1303"/>
      <c r="B17" s="1278"/>
      <c r="C17" s="374"/>
      <c r="D17" s="374"/>
      <c r="E17" s="1300"/>
      <c r="F17" s="1291"/>
      <c r="G17" s="374"/>
      <c r="H17" s="927"/>
      <c r="I17" s="1294"/>
      <c r="J17" s="1281"/>
      <c r="K17" s="1300"/>
      <c r="L17" s="378"/>
      <c r="M17" s="380"/>
      <c r="N17" s="381"/>
      <c r="O17" s="378"/>
      <c r="P17" s="381"/>
      <c r="Q17" s="382"/>
      <c r="R17" s="101">
        <v>40588</v>
      </c>
      <c r="S17" s="137">
        <v>48523844.579999998</v>
      </c>
      <c r="T17" s="735">
        <f t="shared" si="0"/>
        <v>400461178.44000006</v>
      </c>
      <c r="U17" s="15" t="s">
        <v>2020</v>
      </c>
      <c r="V17" s="926"/>
      <c r="W17" s="1"/>
      <c r="X17" s="24"/>
      <c r="AA17" s="219"/>
    </row>
    <row r="18" spans="1:27" s="1283" customFormat="1" ht="29.25" customHeight="1">
      <c r="A18" s="1303"/>
      <c r="B18" s="1278"/>
      <c r="C18" s="374"/>
      <c r="D18" s="374"/>
      <c r="E18" s="1300"/>
      <c r="F18" s="1291"/>
      <c r="G18" s="374"/>
      <c r="H18" s="927"/>
      <c r="I18" s="1294"/>
      <c r="J18" s="1281"/>
      <c r="K18" s="1300"/>
      <c r="L18" s="378"/>
      <c r="M18" s="380"/>
      <c r="N18" s="381"/>
      <c r="O18" s="378"/>
      <c r="P18" s="381"/>
      <c r="Q18" s="382"/>
      <c r="R18" s="101">
        <v>40616</v>
      </c>
      <c r="S18" s="137">
        <v>68765544.25</v>
      </c>
      <c r="T18" s="735">
        <f t="shared" si="0"/>
        <v>331695634.19000006</v>
      </c>
      <c r="U18" s="15" t="s">
        <v>2020</v>
      </c>
      <c r="V18" s="926"/>
      <c r="W18" s="1"/>
      <c r="X18" s="24"/>
      <c r="AA18" s="219"/>
    </row>
    <row r="19" spans="1:27" s="1283" customFormat="1" ht="29.25" customHeight="1">
      <c r="A19" s="1303"/>
      <c r="B19" s="1278"/>
      <c r="C19" s="374"/>
      <c r="D19" s="374"/>
      <c r="E19" s="1300"/>
      <c r="F19" s="1291"/>
      <c r="G19" s="374"/>
      <c r="H19" s="927"/>
      <c r="I19" s="1294"/>
      <c r="J19" s="1281"/>
      <c r="K19" s="1300"/>
      <c r="L19" s="378"/>
      <c r="M19" s="380"/>
      <c r="N19" s="381"/>
      <c r="O19" s="378"/>
      <c r="P19" s="381"/>
      <c r="Q19" s="382"/>
      <c r="R19" s="101">
        <v>40647</v>
      </c>
      <c r="S19" s="137">
        <v>77704254.329999998</v>
      </c>
      <c r="T19" s="735">
        <f t="shared" si="0"/>
        <v>253991379.86000007</v>
      </c>
      <c r="U19" s="15" t="s">
        <v>2020</v>
      </c>
      <c r="V19" s="926"/>
      <c r="W19" s="1"/>
      <c r="X19" s="24"/>
      <c r="AA19" s="219"/>
    </row>
    <row r="20" spans="1:27" s="1283" customFormat="1" ht="29.25" customHeight="1">
      <c r="A20" s="1303"/>
      <c r="B20" s="1278"/>
      <c r="C20" s="374"/>
      <c r="D20" s="374"/>
      <c r="E20" s="1300"/>
      <c r="F20" s="1291"/>
      <c r="G20" s="374"/>
      <c r="H20" s="927"/>
      <c r="I20" s="1294"/>
      <c r="J20" s="1281"/>
      <c r="K20" s="1300"/>
      <c r="L20" s="378"/>
      <c r="M20" s="380"/>
      <c r="N20" s="381"/>
      <c r="O20" s="378"/>
      <c r="P20" s="381"/>
      <c r="Q20" s="382"/>
      <c r="R20" s="101">
        <v>40683</v>
      </c>
      <c r="S20" s="137">
        <v>28883732.629999999</v>
      </c>
      <c r="T20" s="735">
        <f t="shared" si="0"/>
        <v>225107647.23000008</v>
      </c>
      <c r="U20" s="15" t="s">
        <v>2020</v>
      </c>
      <c r="V20" s="926"/>
      <c r="W20" s="1"/>
      <c r="X20" s="24"/>
      <c r="AA20" s="219"/>
    </row>
    <row r="21" spans="1:27" s="1283" customFormat="1" ht="29.25" customHeight="1">
      <c r="A21" s="1303"/>
      <c r="B21" s="1278"/>
      <c r="C21" s="374"/>
      <c r="D21" s="374"/>
      <c r="E21" s="1300"/>
      <c r="F21" s="1291"/>
      <c r="G21" s="374"/>
      <c r="H21" s="927"/>
      <c r="I21" s="1294"/>
      <c r="J21" s="1281"/>
      <c r="K21" s="1300"/>
      <c r="L21" s="378"/>
      <c r="M21" s="380"/>
      <c r="N21" s="381"/>
      <c r="O21" s="378"/>
      <c r="P21" s="381"/>
      <c r="Q21" s="382"/>
      <c r="R21" s="101">
        <v>40708</v>
      </c>
      <c r="S21" s="137">
        <v>9129708.8200000003</v>
      </c>
      <c r="T21" s="735">
        <f t="shared" si="0"/>
        <v>215977938.41000009</v>
      </c>
      <c r="U21" s="15" t="s">
        <v>2020</v>
      </c>
      <c r="V21" s="926"/>
      <c r="W21" s="1"/>
      <c r="X21" s="24"/>
      <c r="AA21" s="219"/>
    </row>
    <row r="22" spans="1:27" s="1283" customFormat="1" ht="29.25" customHeight="1">
      <c r="A22" s="1303"/>
      <c r="B22" s="1278"/>
      <c r="C22" s="374"/>
      <c r="D22" s="374"/>
      <c r="E22" s="1300"/>
      <c r="F22" s="1291"/>
      <c r="G22" s="374"/>
      <c r="H22" s="927"/>
      <c r="I22" s="1294"/>
      <c r="J22" s="1281"/>
      <c r="K22" s="1300"/>
      <c r="L22" s="378"/>
      <c r="M22" s="380"/>
      <c r="N22" s="381"/>
      <c r="O22" s="378"/>
      <c r="P22" s="381"/>
      <c r="Q22" s="382"/>
      <c r="R22" s="101">
        <v>40739</v>
      </c>
      <c r="S22" s="137">
        <v>31061746.91</v>
      </c>
      <c r="T22" s="735">
        <f t="shared" si="0"/>
        <v>184916191.50000009</v>
      </c>
      <c r="U22" s="15" t="s">
        <v>2020</v>
      </c>
      <c r="V22" s="926"/>
      <c r="W22" s="1"/>
      <c r="X22" s="24"/>
      <c r="AA22" s="219"/>
    </row>
    <row r="23" spans="1:27" s="1283" customFormat="1" ht="29.25" customHeight="1">
      <c r="A23" s="1303"/>
      <c r="B23" s="1278"/>
      <c r="C23" s="374"/>
      <c r="D23" s="374"/>
      <c r="E23" s="1300"/>
      <c r="F23" s="1291"/>
      <c r="G23" s="374"/>
      <c r="H23" s="927"/>
      <c r="I23" s="1294"/>
      <c r="J23" s="1281"/>
      <c r="K23" s="1300"/>
      <c r="L23" s="378"/>
      <c r="M23" s="380"/>
      <c r="N23" s="381"/>
      <c r="O23" s="378"/>
      <c r="P23" s="381"/>
      <c r="Q23" s="382"/>
      <c r="R23" s="101">
        <v>40767</v>
      </c>
      <c r="S23" s="137">
        <v>10381214.060000001</v>
      </c>
      <c r="T23" s="735">
        <f t="shared" si="0"/>
        <v>174534977.44000009</v>
      </c>
      <c r="U23" s="15" t="s">
        <v>2020</v>
      </c>
      <c r="V23" s="926"/>
      <c r="W23" s="1"/>
      <c r="X23" s="24"/>
      <c r="AA23" s="219"/>
    </row>
    <row r="24" spans="1:27" s="1283" customFormat="1" ht="29.25" customHeight="1">
      <c r="A24" s="1303"/>
      <c r="B24" s="1278"/>
      <c r="C24" s="374"/>
      <c r="D24" s="374"/>
      <c r="E24" s="1300"/>
      <c r="F24" s="1291"/>
      <c r="G24" s="374"/>
      <c r="H24" s="927"/>
      <c r="I24" s="1294"/>
      <c r="J24" s="1281"/>
      <c r="K24" s="1300"/>
      <c r="L24" s="378"/>
      <c r="M24" s="380"/>
      <c r="N24" s="381"/>
      <c r="O24" s="378"/>
      <c r="P24" s="381"/>
      <c r="Q24" s="382"/>
      <c r="R24" s="101">
        <v>40833</v>
      </c>
      <c r="S24" s="137">
        <v>6230731.1600000001</v>
      </c>
      <c r="T24" s="735">
        <f t="shared" si="0"/>
        <v>168304246.28000009</v>
      </c>
      <c r="U24" s="15" t="s">
        <v>2020</v>
      </c>
      <c r="V24" s="926"/>
      <c r="W24" s="1"/>
      <c r="X24" s="24"/>
      <c r="AA24" s="219"/>
    </row>
    <row r="25" spans="1:27" s="1283" customFormat="1" ht="29.25" customHeight="1">
      <c r="A25" s="1303"/>
      <c r="B25" s="1278"/>
      <c r="C25" s="374"/>
      <c r="D25" s="374"/>
      <c r="E25" s="1300"/>
      <c r="F25" s="1291"/>
      <c r="G25" s="374"/>
      <c r="H25" s="927"/>
      <c r="I25" s="1294"/>
      <c r="J25" s="1281"/>
      <c r="K25" s="1300"/>
      <c r="L25" s="378"/>
      <c r="M25" s="380"/>
      <c r="N25" s="381"/>
      <c r="O25" s="378"/>
      <c r="P25" s="381"/>
      <c r="Q25" s="382"/>
      <c r="R25" s="101">
        <v>40891</v>
      </c>
      <c r="S25" s="137">
        <v>1183958.5</v>
      </c>
      <c r="T25" s="735">
        <f t="shared" si="0"/>
        <v>167120287.78000009</v>
      </c>
      <c r="U25" s="15" t="s">
        <v>2020</v>
      </c>
      <c r="V25" s="926"/>
      <c r="W25" s="1"/>
      <c r="X25" s="24"/>
      <c r="Z25" s="928"/>
      <c r="AA25" s="219"/>
    </row>
    <row r="26" spans="1:27" s="1283" customFormat="1" ht="29.25" customHeight="1">
      <c r="A26" s="1303"/>
      <c r="B26" s="1278"/>
      <c r="C26" s="374"/>
      <c r="D26" s="374"/>
      <c r="E26" s="1300"/>
      <c r="F26" s="1291"/>
      <c r="G26" s="374"/>
      <c r="H26" s="927"/>
      <c r="I26" s="1294"/>
      <c r="J26" s="1281"/>
      <c r="K26" s="1300"/>
      <c r="L26" s="378"/>
      <c r="M26" s="380"/>
      <c r="N26" s="381"/>
      <c r="O26" s="378"/>
      <c r="P26" s="381"/>
      <c r="Q26" s="382"/>
      <c r="R26" s="101">
        <v>40925</v>
      </c>
      <c r="S26" s="137">
        <v>1096185.1100000001</v>
      </c>
      <c r="T26" s="735">
        <f t="shared" si="0"/>
        <v>166024102.67000008</v>
      </c>
      <c r="U26" s="15" t="s">
        <v>2020</v>
      </c>
      <c r="V26" s="926"/>
      <c r="W26" s="1"/>
      <c r="X26" s="24"/>
      <c r="Z26" s="219"/>
      <c r="AA26" s="219"/>
    </row>
    <row r="27" spans="1:27" s="1283" customFormat="1" ht="29.25" customHeight="1">
      <c r="A27" s="1303"/>
      <c r="B27" s="1278"/>
      <c r="C27" s="374"/>
      <c r="D27" s="374"/>
      <c r="E27" s="1300"/>
      <c r="F27" s="1291"/>
      <c r="G27" s="374"/>
      <c r="H27" s="927"/>
      <c r="I27" s="1294"/>
      <c r="J27" s="1281"/>
      <c r="K27" s="1300"/>
      <c r="L27" s="378"/>
      <c r="M27" s="380"/>
      <c r="N27" s="381"/>
      <c r="O27" s="378"/>
      <c r="P27" s="381"/>
      <c r="Q27" s="382"/>
      <c r="R27" s="101">
        <v>40953</v>
      </c>
      <c r="S27" s="137">
        <v>1601687.56</v>
      </c>
      <c r="T27" s="735">
        <f t="shared" si="0"/>
        <v>164422415.11000007</v>
      </c>
      <c r="U27" s="15" t="s">
        <v>2020</v>
      </c>
      <c r="V27" s="926"/>
      <c r="W27" s="1"/>
      <c r="X27" s="24"/>
      <c r="AA27" s="219"/>
    </row>
    <row r="28" spans="1:27" s="1283" customFormat="1" ht="29.25" customHeight="1">
      <c r="A28" s="1303"/>
      <c r="B28" s="1278"/>
      <c r="C28" s="374"/>
      <c r="D28" s="374"/>
      <c r="E28" s="1300"/>
      <c r="F28" s="1291"/>
      <c r="G28" s="374"/>
      <c r="H28" s="927"/>
      <c r="I28" s="1294"/>
      <c r="J28" s="1281"/>
      <c r="K28" s="1300"/>
      <c r="L28" s="378"/>
      <c r="M28" s="380"/>
      <c r="N28" s="381"/>
      <c r="O28" s="378"/>
      <c r="P28" s="381"/>
      <c r="Q28" s="382"/>
      <c r="R28" s="101">
        <v>40982</v>
      </c>
      <c r="S28" s="137">
        <v>3035545.5</v>
      </c>
      <c r="T28" s="735">
        <f t="shared" si="0"/>
        <v>161386869.61000007</v>
      </c>
      <c r="U28" s="15" t="s">
        <v>2020</v>
      </c>
      <c r="V28" s="926"/>
      <c r="W28" s="1"/>
      <c r="X28" s="24"/>
      <c r="AA28" s="219"/>
    </row>
    <row r="29" spans="1:27" s="1283" customFormat="1" ht="29.25" customHeight="1">
      <c r="A29" s="1303"/>
      <c r="B29" s="1278"/>
      <c r="C29" s="374"/>
      <c r="D29" s="374"/>
      <c r="E29" s="1300"/>
      <c r="F29" s="1291"/>
      <c r="G29" s="374"/>
      <c r="H29" s="927"/>
      <c r="I29" s="1294"/>
      <c r="J29" s="1281"/>
      <c r="K29" s="1300"/>
      <c r="L29" s="378"/>
      <c r="M29" s="380"/>
      <c r="N29" s="381"/>
      <c r="O29" s="378"/>
      <c r="P29" s="381"/>
      <c r="Q29" s="382"/>
      <c r="R29" s="1515">
        <v>40997</v>
      </c>
      <c r="S29" s="2224">
        <v>161386869.61000001</v>
      </c>
      <c r="T29" s="2059">
        <f t="shared" si="0"/>
        <v>0</v>
      </c>
      <c r="U29" s="1452" t="s">
        <v>2020</v>
      </c>
      <c r="V29" s="2">
        <v>40997</v>
      </c>
      <c r="W29" s="224" t="s">
        <v>1344</v>
      </c>
      <c r="X29" s="935">
        <v>56390209.140000001</v>
      </c>
      <c r="Z29" s="928"/>
      <c r="AA29" s="219"/>
    </row>
    <row r="30" spans="1:27" s="1283" customFormat="1" ht="29.25" customHeight="1">
      <c r="A30" s="1303"/>
      <c r="B30" s="1278"/>
      <c r="C30" s="374"/>
      <c r="D30" s="374"/>
      <c r="E30" s="1300"/>
      <c r="F30" s="1291"/>
      <c r="G30" s="374"/>
      <c r="H30" s="927"/>
      <c r="I30" s="1294"/>
      <c r="J30" s="1281"/>
      <c r="K30" s="1300"/>
      <c r="L30" s="378"/>
      <c r="M30" s="380"/>
      <c r="N30" s="381"/>
      <c r="O30" s="378"/>
      <c r="P30" s="381"/>
      <c r="Q30" s="382"/>
      <c r="R30" s="1516"/>
      <c r="S30" s="2227"/>
      <c r="T30" s="2060"/>
      <c r="U30" s="1612"/>
      <c r="V30" s="2">
        <v>41130</v>
      </c>
      <c r="W30" s="224" t="s">
        <v>1344</v>
      </c>
      <c r="X30" s="990">
        <v>1056751</v>
      </c>
      <c r="Z30" s="928"/>
      <c r="AA30" s="219"/>
    </row>
    <row r="31" spans="1:27" s="1283" customFormat="1" ht="29.25" customHeight="1">
      <c r="A31" s="1303"/>
      <c r="B31" s="1278"/>
      <c r="C31" s="374"/>
      <c r="D31" s="374"/>
      <c r="E31" s="1300"/>
      <c r="F31" s="1291"/>
      <c r="G31" s="374"/>
      <c r="H31" s="927"/>
      <c r="I31" s="1294"/>
      <c r="J31" s="1281"/>
      <c r="K31" s="1300"/>
      <c r="L31" s="378"/>
      <c r="M31" s="380"/>
      <c r="N31" s="381"/>
      <c r="O31" s="378"/>
      <c r="P31" s="381"/>
      <c r="Q31" s="382"/>
      <c r="R31" s="1517"/>
      <c r="S31" s="1809"/>
      <c r="T31" s="2061"/>
      <c r="U31" s="1453"/>
      <c r="V31" s="2">
        <v>41180</v>
      </c>
      <c r="W31" s="224" t="s">
        <v>1424</v>
      </c>
      <c r="X31" s="990">
        <v>18772.28</v>
      </c>
      <c r="Z31" s="928"/>
      <c r="AA31" s="219"/>
    </row>
    <row r="32" spans="1:27" s="1284" customFormat="1" ht="29.25" customHeight="1">
      <c r="A32" s="1265">
        <v>2</v>
      </c>
      <c r="B32" s="1273">
        <v>40086</v>
      </c>
      <c r="C32" s="1269" t="s">
        <v>1179</v>
      </c>
      <c r="D32" s="1299" t="s">
        <v>880</v>
      </c>
      <c r="E32" s="1299" t="s">
        <v>881</v>
      </c>
      <c r="F32" s="1288" t="s">
        <v>86</v>
      </c>
      <c r="G32" s="1299" t="s">
        <v>1181</v>
      </c>
      <c r="H32" s="1280">
        <v>2222222222.2199998</v>
      </c>
      <c r="I32" s="1264" t="s">
        <v>322</v>
      </c>
      <c r="J32" s="1267">
        <v>40259</v>
      </c>
      <c r="K32" s="1299">
        <v>6</v>
      </c>
      <c r="L32" s="1307">
        <v>2488875000</v>
      </c>
      <c r="M32" s="821">
        <v>40812</v>
      </c>
      <c r="N32" s="865">
        <v>8</v>
      </c>
      <c r="O32" s="820">
        <v>1161920000</v>
      </c>
      <c r="P32" s="865"/>
      <c r="Q32" s="820">
        <v>1161920000</v>
      </c>
      <c r="R32" s="2">
        <v>40227</v>
      </c>
      <c r="S32" s="242">
        <v>4888718.07</v>
      </c>
      <c r="T32" s="866">
        <f>O32-S32</f>
        <v>1157031281.9300001</v>
      </c>
      <c r="U32" s="12" t="s">
        <v>1181</v>
      </c>
      <c r="V32" s="926"/>
      <c r="W32" s="224"/>
      <c r="X32" s="243"/>
      <c r="AA32" s="244"/>
    </row>
    <row r="33" spans="1:27" s="1284" customFormat="1" ht="29.25" customHeight="1">
      <c r="A33" s="403"/>
      <c r="B33" s="404"/>
      <c r="C33" s="405"/>
      <c r="D33" s="405"/>
      <c r="E33" s="405"/>
      <c r="F33" s="406"/>
      <c r="G33" s="405"/>
      <c r="H33" s="407"/>
      <c r="I33" s="408"/>
      <c r="J33" s="409"/>
      <c r="K33" s="405"/>
      <c r="L33" s="411"/>
      <c r="M33" s="409"/>
      <c r="N33" s="407"/>
      <c r="O33" s="411"/>
      <c r="P33" s="407"/>
      <c r="Q33" s="692"/>
      <c r="R33" s="2">
        <v>40283</v>
      </c>
      <c r="S33" s="242">
        <v>7066434</v>
      </c>
      <c r="T33" s="866">
        <f t="shared" ref="T33:T44" si="1">T32-S33</f>
        <v>1149964847.9300001</v>
      </c>
      <c r="U33" s="12" t="s">
        <v>1181</v>
      </c>
      <c r="V33" s="926"/>
      <c r="W33" s="224"/>
      <c r="X33" s="243"/>
      <c r="AA33" s="244"/>
    </row>
    <row r="34" spans="1:27" s="1284" customFormat="1" ht="29.25" customHeight="1">
      <c r="A34" s="403"/>
      <c r="B34" s="404"/>
      <c r="C34" s="405"/>
      <c r="D34" s="405"/>
      <c r="E34" s="405"/>
      <c r="F34" s="406"/>
      <c r="G34" s="405"/>
      <c r="H34" s="407"/>
      <c r="I34" s="408"/>
      <c r="J34" s="409"/>
      <c r="K34" s="405"/>
      <c r="L34" s="411"/>
      <c r="M34" s="409"/>
      <c r="N34" s="407"/>
      <c r="O34" s="411"/>
      <c r="P34" s="407"/>
      <c r="Q34" s="692"/>
      <c r="R34" s="2">
        <v>40436</v>
      </c>
      <c r="S34" s="679">
        <v>60022673.780000001</v>
      </c>
      <c r="T34" s="866">
        <f t="shared" si="1"/>
        <v>1089942174.1500001</v>
      </c>
      <c r="U34" s="200" t="s">
        <v>1181</v>
      </c>
      <c r="V34" s="926"/>
      <c r="W34" s="224"/>
      <c r="X34" s="243"/>
      <c r="AA34" s="244"/>
    </row>
    <row r="35" spans="1:27" s="1284" customFormat="1" ht="29.25" customHeight="1">
      <c r="A35" s="403"/>
      <c r="B35" s="404"/>
      <c r="C35" s="405"/>
      <c r="D35" s="405"/>
      <c r="E35" s="405"/>
      <c r="F35" s="406"/>
      <c r="G35" s="405"/>
      <c r="H35" s="549"/>
      <c r="I35" s="550"/>
      <c r="J35" s="409"/>
      <c r="K35" s="405"/>
      <c r="L35" s="547"/>
      <c r="M35" s="409"/>
      <c r="N35" s="548"/>
      <c r="O35" s="547"/>
      <c r="P35" s="407"/>
      <c r="Q35" s="692"/>
      <c r="R35" s="2">
        <v>40497</v>
      </c>
      <c r="S35" s="680">
        <v>132928628.17</v>
      </c>
      <c r="T35" s="866">
        <f t="shared" si="1"/>
        <v>957013545.98000014</v>
      </c>
      <c r="U35" s="200" t="s">
        <v>1181</v>
      </c>
      <c r="V35" s="926"/>
      <c r="W35" s="224"/>
      <c r="X35" s="243"/>
      <c r="AA35" s="244"/>
    </row>
    <row r="36" spans="1:27" s="1284" customFormat="1" ht="29.25" customHeight="1">
      <c r="A36" s="403"/>
      <c r="B36" s="404"/>
      <c r="C36" s="405"/>
      <c r="D36" s="405"/>
      <c r="E36" s="405"/>
      <c r="F36" s="406"/>
      <c r="G36" s="405"/>
      <c r="H36" s="549"/>
      <c r="I36" s="550"/>
      <c r="J36" s="409"/>
      <c r="K36" s="405"/>
      <c r="L36" s="547"/>
      <c r="M36" s="409"/>
      <c r="N36" s="548"/>
      <c r="O36" s="547"/>
      <c r="P36" s="407"/>
      <c r="Q36" s="692"/>
      <c r="R36" s="163">
        <v>40526</v>
      </c>
      <c r="S36" s="681">
        <v>31689230</v>
      </c>
      <c r="T36" s="867">
        <f t="shared" si="1"/>
        <v>925324315.98000014</v>
      </c>
      <c r="U36" s="466" t="s">
        <v>1181</v>
      </c>
      <c r="V36" s="926"/>
      <c r="W36" s="224"/>
      <c r="X36" s="243"/>
      <c r="AA36" s="244"/>
    </row>
    <row r="37" spans="1:27" s="1284" customFormat="1" ht="29.25" customHeight="1">
      <c r="A37" s="403"/>
      <c r="B37" s="404"/>
      <c r="C37" s="405"/>
      <c r="D37" s="405"/>
      <c r="E37" s="405"/>
      <c r="F37" s="406"/>
      <c r="G37" s="405"/>
      <c r="H37" s="549"/>
      <c r="I37" s="550"/>
      <c r="J37" s="409"/>
      <c r="K37" s="405"/>
      <c r="L37" s="547"/>
      <c r="M37" s="409"/>
      <c r="N37" s="548"/>
      <c r="O37" s="547"/>
      <c r="P37" s="407"/>
      <c r="Q37" s="692"/>
      <c r="R37" s="2">
        <v>40192</v>
      </c>
      <c r="S37" s="680">
        <v>27355590</v>
      </c>
      <c r="T37" s="866">
        <f t="shared" si="1"/>
        <v>897968725.98000014</v>
      </c>
      <c r="U37" s="200" t="s">
        <v>1181</v>
      </c>
      <c r="V37" s="926"/>
      <c r="W37" s="224"/>
      <c r="X37" s="243"/>
      <c r="AA37" s="244"/>
    </row>
    <row r="38" spans="1:27" s="1284" customFormat="1" ht="29.25" customHeight="1">
      <c r="A38" s="403"/>
      <c r="B38" s="404"/>
      <c r="C38" s="405"/>
      <c r="D38" s="405"/>
      <c r="E38" s="405"/>
      <c r="F38" s="406"/>
      <c r="G38" s="405"/>
      <c r="H38" s="549"/>
      <c r="I38" s="550"/>
      <c r="J38" s="409"/>
      <c r="K38" s="405"/>
      <c r="L38" s="547"/>
      <c r="M38" s="409"/>
      <c r="N38" s="548"/>
      <c r="O38" s="547"/>
      <c r="P38" s="407"/>
      <c r="Q38" s="692"/>
      <c r="R38" s="2">
        <v>40588</v>
      </c>
      <c r="S38" s="680">
        <v>92300138.319999993</v>
      </c>
      <c r="T38" s="866">
        <f t="shared" si="1"/>
        <v>805668587.66000009</v>
      </c>
      <c r="U38" s="200" t="s">
        <v>1181</v>
      </c>
      <c r="V38" s="926"/>
      <c r="W38" s="224"/>
      <c r="X38" s="243"/>
      <c r="AA38" s="244"/>
    </row>
    <row r="39" spans="1:27" s="1284" customFormat="1" ht="29.25" customHeight="1">
      <c r="A39" s="403"/>
      <c r="B39" s="404"/>
      <c r="C39" s="405"/>
      <c r="D39" s="405"/>
      <c r="E39" s="405"/>
      <c r="F39" s="406"/>
      <c r="G39" s="405"/>
      <c r="H39" s="549"/>
      <c r="I39" s="550"/>
      <c r="J39" s="409"/>
      <c r="K39" s="405"/>
      <c r="L39" s="547"/>
      <c r="M39" s="409"/>
      <c r="N39" s="548"/>
      <c r="O39" s="547"/>
      <c r="P39" s="407"/>
      <c r="Q39" s="692"/>
      <c r="R39" s="400">
        <v>40616</v>
      </c>
      <c r="S39" s="693">
        <v>128027535.81</v>
      </c>
      <c r="T39" s="868">
        <f t="shared" si="1"/>
        <v>677641051.85000014</v>
      </c>
      <c r="U39" s="714" t="s">
        <v>1181</v>
      </c>
      <c r="V39" s="929"/>
      <c r="W39" s="715"/>
      <c r="X39" s="716"/>
      <c r="AA39" s="244"/>
    </row>
    <row r="40" spans="1:27" s="1284" customFormat="1" ht="29.25" customHeight="1">
      <c r="A40" s="403"/>
      <c r="B40" s="404"/>
      <c r="C40" s="405"/>
      <c r="D40" s="405"/>
      <c r="E40" s="405"/>
      <c r="F40" s="406"/>
      <c r="G40" s="405"/>
      <c r="H40" s="549"/>
      <c r="I40" s="550"/>
      <c r="J40" s="409"/>
      <c r="K40" s="405"/>
      <c r="L40" s="547"/>
      <c r="M40" s="409"/>
      <c r="N40" s="548"/>
      <c r="O40" s="547"/>
      <c r="P40" s="407"/>
      <c r="Q40" s="692"/>
      <c r="R40" s="2">
        <v>40647</v>
      </c>
      <c r="S40" s="680">
        <v>155409285.71000001</v>
      </c>
      <c r="T40" s="866">
        <f t="shared" si="1"/>
        <v>522231766.1400001</v>
      </c>
      <c r="U40" s="12" t="s">
        <v>1181</v>
      </c>
      <c r="V40" s="926"/>
      <c r="W40" s="224"/>
      <c r="X40" s="243"/>
      <c r="AA40" s="244"/>
    </row>
    <row r="41" spans="1:27" s="1284" customFormat="1" ht="29.25" customHeight="1">
      <c r="A41" s="403"/>
      <c r="B41" s="404"/>
      <c r="C41" s="405"/>
      <c r="D41" s="405"/>
      <c r="E41" s="405"/>
      <c r="F41" s="406"/>
      <c r="G41" s="405"/>
      <c r="H41" s="549"/>
      <c r="I41" s="550"/>
      <c r="J41" s="409"/>
      <c r="K41" s="405"/>
      <c r="L41" s="547"/>
      <c r="M41" s="409"/>
      <c r="N41" s="548"/>
      <c r="O41" s="547"/>
      <c r="P41" s="407"/>
      <c r="Q41" s="692"/>
      <c r="R41" s="2">
        <v>40683</v>
      </c>
      <c r="S41" s="680">
        <v>75085484.799999997</v>
      </c>
      <c r="T41" s="866">
        <f t="shared" si="1"/>
        <v>447146281.34000009</v>
      </c>
      <c r="U41" s="12" t="s">
        <v>1181</v>
      </c>
      <c r="V41" s="926"/>
      <c r="W41" s="224"/>
      <c r="X41" s="243"/>
      <c r="AA41" s="244"/>
    </row>
    <row r="42" spans="1:27" s="1284" customFormat="1" ht="29.25" customHeight="1">
      <c r="A42" s="403"/>
      <c r="B42" s="404"/>
      <c r="C42" s="405"/>
      <c r="D42" s="405"/>
      <c r="E42" s="405"/>
      <c r="F42" s="406"/>
      <c r="G42" s="405"/>
      <c r="H42" s="549"/>
      <c r="I42" s="550"/>
      <c r="J42" s="409"/>
      <c r="K42" s="405"/>
      <c r="L42" s="547"/>
      <c r="M42" s="409"/>
      <c r="N42" s="548"/>
      <c r="O42" s="547"/>
      <c r="P42" s="407"/>
      <c r="Q42" s="692"/>
      <c r="R42" s="2">
        <v>40708</v>
      </c>
      <c r="S42" s="680">
        <v>18259513.02</v>
      </c>
      <c r="T42" s="866">
        <f t="shared" si="1"/>
        <v>428886768.32000011</v>
      </c>
      <c r="U42" s="12" t="s">
        <v>1181</v>
      </c>
      <c r="V42" s="926"/>
      <c r="W42" s="224"/>
      <c r="X42" s="243"/>
      <c r="AA42" s="244"/>
    </row>
    <row r="43" spans="1:27" s="1284" customFormat="1" ht="29.25" customHeight="1">
      <c r="A43" s="403"/>
      <c r="B43" s="404"/>
      <c r="C43" s="405"/>
      <c r="D43" s="405"/>
      <c r="E43" s="405"/>
      <c r="F43" s="406"/>
      <c r="G43" s="405"/>
      <c r="H43" s="549"/>
      <c r="I43" s="550"/>
      <c r="J43" s="409"/>
      <c r="K43" s="405"/>
      <c r="L43" s="547"/>
      <c r="M43" s="409"/>
      <c r="N43" s="548"/>
      <c r="O43" s="547"/>
      <c r="P43" s="407"/>
      <c r="Q43" s="692"/>
      <c r="R43" s="2">
        <v>40739</v>
      </c>
      <c r="S43" s="680">
        <v>62979808.719999999</v>
      </c>
      <c r="T43" s="866">
        <f t="shared" si="1"/>
        <v>365906959.60000014</v>
      </c>
      <c r="U43" s="12" t="s">
        <v>1181</v>
      </c>
      <c r="V43" s="926"/>
      <c r="W43" s="224"/>
      <c r="X43" s="243"/>
      <c r="AA43" s="244"/>
    </row>
    <row r="44" spans="1:27" s="1284" customFormat="1" ht="29.25" customHeight="1">
      <c r="A44" s="403"/>
      <c r="B44" s="404"/>
      <c r="C44" s="405"/>
      <c r="D44" s="405"/>
      <c r="E44" s="405"/>
      <c r="F44" s="406"/>
      <c r="G44" s="405"/>
      <c r="H44" s="549"/>
      <c r="I44" s="550"/>
      <c r="J44" s="409"/>
      <c r="K44" s="405"/>
      <c r="L44" s="547"/>
      <c r="M44" s="409"/>
      <c r="N44" s="548"/>
      <c r="O44" s="547"/>
      <c r="P44" s="407"/>
      <c r="Q44" s="692"/>
      <c r="R44" s="2">
        <v>40767</v>
      </c>
      <c r="S44" s="680">
        <v>20762531.93</v>
      </c>
      <c r="T44" s="866">
        <f t="shared" si="1"/>
        <v>345144427.67000014</v>
      </c>
      <c r="U44" s="12" t="s">
        <v>1181</v>
      </c>
      <c r="V44" s="926"/>
      <c r="W44" s="224"/>
      <c r="X44" s="243"/>
      <c r="AA44" s="244"/>
    </row>
    <row r="45" spans="1:27" s="1284" customFormat="1" ht="29.25" customHeight="1">
      <c r="A45" s="403"/>
      <c r="B45" s="404"/>
      <c r="C45" s="405"/>
      <c r="D45" s="405"/>
      <c r="E45" s="405"/>
      <c r="F45" s="406"/>
      <c r="G45" s="405"/>
      <c r="H45" s="549"/>
      <c r="I45" s="550"/>
      <c r="J45" s="409"/>
      <c r="K45" s="405"/>
      <c r="L45" s="547"/>
      <c r="M45" s="409"/>
      <c r="N45" s="548"/>
      <c r="O45" s="547"/>
      <c r="P45" s="407"/>
      <c r="Q45" s="692"/>
      <c r="R45" s="2">
        <v>40833</v>
      </c>
      <c r="S45" s="680">
        <v>37384573.890000001</v>
      </c>
      <c r="T45" s="866">
        <f>T44-S45</f>
        <v>307759853.78000015</v>
      </c>
      <c r="U45" s="12" t="s">
        <v>1181</v>
      </c>
      <c r="V45" s="926"/>
      <c r="W45" s="224"/>
      <c r="X45" s="243"/>
      <c r="AA45" s="244"/>
    </row>
    <row r="46" spans="1:27" s="1284" customFormat="1" ht="29.25" customHeight="1">
      <c r="A46" s="403"/>
      <c r="B46" s="404"/>
      <c r="C46" s="405"/>
      <c r="D46" s="405"/>
      <c r="E46" s="405"/>
      <c r="F46" s="406"/>
      <c r="G46" s="405"/>
      <c r="H46" s="549"/>
      <c r="I46" s="550"/>
      <c r="J46" s="409"/>
      <c r="K46" s="405"/>
      <c r="L46" s="547"/>
      <c r="M46" s="409"/>
      <c r="N46" s="548"/>
      <c r="O46" s="547"/>
      <c r="P46" s="407"/>
      <c r="Q46" s="692"/>
      <c r="R46" s="2">
        <v>40891</v>
      </c>
      <c r="S46" s="680">
        <v>7103786.5099999998</v>
      </c>
      <c r="T46" s="866">
        <f>T45-S46</f>
        <v>300656067.27000016</v>
      </c>
      <c r="U46" s="12" t="s">
        <v>1181</v>
      </c>
      <c r="V46" s="926"/>
      <c r="W46" s="224"/>
      <c r="X46" s="243"/>
      <c r="AA46" s="244"/>
    </row>
    <row r="47" spans="1:27" s="1284" customFormat="1" ht="29.25" customHeight="1">
      <c r="A47" s="403"/>
      <c r="B47" s="404"/>
      <c r="C47" s="405"/>
      <c r="D47" s="405"/>
      <c r="E47" s="405"/>
      <c r="F47" s="406"/>
      <c r="G47" s="405"/>
      <c r="H47" s="549"/>
      <c r="I47" s="550"/>
      <c r="J47" s="409"/>
      <c r="K47" s="405"/>
      <c r="L47" s="547"/>
      <c r="M47" s="409"/>
      <c r="N47" s="548"/>
      <c r="O47" s="547"/>
      <c r="P47" s="407"/>
      <c r="Q47" s="692"/>
      <c r="R47" s="2">
        <v>40925</v>
      </c>
      <c r="S47" s="680">
        <v>6577143.5300000003</v>
      </c>
      <c r="T47" s="866">
        <f>T46-S47</f>
        <v>294078923.74000019</v>
      </c>
      <c r="U47" s="12" t="s">
        <v>1181</v>
      </c>
      <c r="V47" s="926"/>
      <c r="W47" s="224"/>
      <c r="X47" s="243"/>
      <c r="AA47" s="244"/>
    </row>
    <row r="48" spans="1:27" s="1284" customFormat="1" ht="29.25" customHeight="1">
      <c r="A48" s="403"/>
      <c r="B48" s="404"/>
      <c r="C48" s="405"/>
      <c r="D48" s="405"/>
      <c r="E48" s="405"/>
      <c r="F48" s="406"/>
      <c r="G48" s="405"/>
      <c r="H48" s="549"/>
      <c r="I48" s="550"/>
      <c r="J48" s="409"/>
      <c r="K48" s="405"/>
      <c r="L48" s="547"/>
      <c r="M48" s="409"/>
      <c r="N48" s="548"/>
      <c r="O48" s="547"/>
      <c r="P48" s="407"/>
      <c r="Q48" s="692"/>
      <c r="R48" s="2">
        <v>40953</v>
      </c>
      <c r="S48" s="680">
        <v>9610173.4199999999</v>
      </c>
      <c r="T48" s="866">
        <f>T47-S48</f>
        <v>284468750.32000017</v>
      </c>
      <c r="U48" s="12" t="s">
        <v>1181</v>
      </c>
      <c r="V48" s="926"/>
      <c r="W48" s="224"/>
      <c r="X48" s="243"/>
      <c r="AA48" s="244"/>
    </row>
    <row r="49" spans="1:27" s="1284" customFormat="1" ht="29.25" customHeight="1">
      <c r="A49" s="403"/>
      <c r="B49" s="404"/>
      <c r="C49" s="405"/>
      <c r="D49" s="405"/>
      <c r="E49" s="405"/>
      <c r="F49" s="406"/>
      <c r="G49" s="405"/>
      <c r="H49" s="549"/>
      <c r="I49" s="550"/>
      <c r="J49" s="409"/>
      <c r="K49" s="405"/>
      <c r="L49" s="547"/>
      <c r="M49" s="409"/>
      <c r="N49" s="548"/>
      <c r="O49" s="547"/>
      <c r="P49" s="407"/>
      <c r="Q49" s="692"/>
      <c r="R49" s="1515">
        <v>40982</v>
      </c>
      <c r="S49" s="2252">
        <v>284468750.31999999</v>
      </c>
      <c r="T49" s="2059">
        <f>T48-S49</f>
        <v>0</v>
      </c>
      <c r="U49" s="1447" t="s">
        <v>1341</v>
      </c>
      <c r="V49" s="1268">
        <v>40997</v>
      </c>
      <c r="W49" s="1276" t="s">
        <v>1344</v>
      </c>
      <c r="X49" s="1309">
        <v>3434460.43</v>
      </c>
      <c r="AA49" s="244"/>
    </row>
    <row r="50" spans="1:27" s="1284" customFormat="1" ht="29.25" customHeight="1">
      <c r="A50" s="1001"/>
      <c r="B50" s="404"/>
      <c r="C50" s="405"/>
      <c r="D50" s="405"/>
      <c r="E50" s="405"/>
      <c r="F50" s="406"/>
      <c r="G50" s="405"/>
      <c r="H50" s="549"/>
      <c r="I50" s="408"/>
      <c r="J50" s="1002"/>
      <c r="K50" s="405"/>
      <c r="L50" s="547"/>
      <c r="M50" s="409"/>
      <c r="N50" s="548"/>
      <c r="O50" s="547"/>
      <c r="P50" s="407"/>
      <c r="Q50" s="692"/>
      <c r="R50" s="1516"/>
      <c r="S50" s="2253"/>
      <c r="T50" s="2060"/>
      <c r="U50" s="1677"/>
      <c r="V50" s="1268">
        <v>41130</v>
      </c>
      <c r="W50" s="1276" t="s">
        <v>1344</v>
      </c>
      <c r="X50" s="1309">
        <v>40556</v>
      </c>
      <c r="AA50" s="244"/>
    </row>
    <row r="51" spans="1:27" s="1284" customFormat="1" ht="29.25" customHeight="1">
      <c r="A51" s="988"/>
      <c r="B51" s="413"/>
      <c r="C51" s="414"/>
      <c r="D51" s="414"/>
      <c r="E51" s="414"/>
      <c r="F51" s="179"/>
      <c r="G51" s="414"/>
      <c r="H51" s="510"/>
      <c r="I51" s="416"/>
      <c r="J51" s="989"/>
      <c r="K51" s="414"/>
      <c r="L51" s="547"/>
      <c r="M51" s="409"/>
      <c r="N51" s="548"/>
      <c r="O51" s="547"/>
      <c r="P51" s="407"/>
      <c r="Q51" s="692"/>
      <c r="R51" s="1517"/>
      <c r="S51" s="2254"/>
      <c r="T51" s="2061"/>
      <c r="U51" s="1448"/>
      <c r="V51" s="2">
        <v>41180</v>
      </c>
      <c r="W51" s="224" t="s">
        <v>1424</v>
      </c>
      <c r="X51" s="1309">
        <v>469.31</v>
      </c>
      <c r="AA51" s="244"/>
    </row>
    <row r="52" spans="1:27" s="1283" customFormat="1" ht="29.25" customHeight="1">
      <c r="A52" s="1299">
        <v>1</v>
      </c>
      <c r="B52" s="1273">
        <v>40087</v>
      </c>
      <c r="C52" s="819" t="s">
        <v>1183</v>
      </c>
      <c r="D52" s="1275" t="s">
        <v>880</v>
      </c>
      <c r="E52" s="1299" t="s">
        <v>881</v>
      </c>
      <c r="F52" s="1288" t="s">
        <v>86</v>
      </c>
      <c r="G52" s="1275" t="s">
        <v>1182</v>
      </c>
      <c r="H52" s="1286">
        <v>1111111111.1099999</v>
      </c>
      <c r="I52" s="1264" t="s">
        <v>322</v>
      </c>
      <c r="J52" s="1297">
        <v>40259</v>
      </c>
      <c r="K52" s="1299">
        <v>6</v>
      </c>
      <c r="L52" s="1308">
        <v>1262037500</v>
      </c>
      <c r="M52" s="821">
        <v>40375</v>
      </c>
      <c r="N52" s="822"/>
      <c r="O52" s="820">
        <v>1149487000</v>
      </c>
      <c r="P52" s="1286"/>
      <c r="Q52" s="820">
        <v>1149487000</v>
      </c>
      <c r="R52" s="933">
        <v>41106</v>
      </c>
      <c r="S52" s="137">
        <v>62499687.5</v>
      </c>
      <c r="T52" s="735">
        <f>Q52-S52</f>
        <v>1086987312.5</v>
      </c>
      <c r="U52" s="15" t="s">
        <v>2020</v>
      </c>
      <c r="V52" s="926"/>
      <c r="W52" s="1"/>
      <c r="X52" s="24"/>
    </row>
    <row r="53" spans="1:27" s="1283" customFormat="1" ht="29.25" customHeight="1">
      <c r="A53" s="1304"/>
      <c r="B53" s="1278"/>
      <c r="C53" s="931"/>
      <c r="D53" s="374"/>
      <c r="E53" s="1300"/>
      <c r="F53" s="1291"/>
      <c r="G53" s="374"/>
      <c r="H53" s="927"/>
      <c r="I53" s="1279"/>
      <c r="J53" s="1298"/>
      <c r="K53" s="1300"/>
      <c r="L53" s="378"/>
      <c r="M53" s="380"/>
      <c r="N53" s="381"/>
      <c r="O53" s="378"/>
      <c r="P53" s="1293"/>
      <c r="Q53" s="378"/>
      <c r="R53" s="933">
        <v>41169</v>
      </c>
      <c r="S53" s="137">
        <v>152499237.5</v>
      </c>
      <c r="T53" s="735">
        <f>T52-S53</f>
        <v>934488075</v>
      </c>
      <c r="U53" s="15" t="s">
        <v>2020</v>
      </c>
      <c r="V53" s="926"/>
      <c r="W53" s="1"/>
      <c r="X53" s="24"/>
    </row>
    <row r="54" spans="1:27" s="1283" customFormat="1" ht="29.25" customHeight="1">
      <c r="A54" s="1304"/>
      <c r="B54" s="1278"/>
      <c r="C54" s="931"/>
      <c r="D54" s="374"/>
      <c r="E54" s="1300"/>
      <c r="F54" s="1291"/>
      <c r="G54" s="374"/>
      <c r="H54" s="927"/>
      <c r="I54" s="1294"/>
      <c r="J54" s="1281"/>
      <c r="K54" s="1300"/>
      <c r="L54" s="378"/>
      <c r="M54" s="380"/>
      <c r="N54" s="381"/>
      <c r="O54" s="378"/>
      <c r="P54" s="1293"/>
      <c r="Q54" s="378"/>
      <c r="R54" s="933">
        <v>41289</v>
      </c>
      <c r="S54" s="137">
        <v>254581112.06</v>
      </c>
      <c r="T54" s="735">
        <f>T53-S54</f>
        <v>679906962.94000006</v>
      </c>
      <c r="U54" s="15" t="s">
        <v>2020</v>
      </c>
      <c r="V54" s="926"/>
      <c r="W54" s="1"/>
      <c r="X54" s="24"/>
    </row>
    <row r="55" spans="1:27" s="1283" customFormat="1" ht="29.25" customHeight="1">
      <c r="A55" s="1304"/>
      <c r="B55" s="1278"/>
      <c r="C55" s="931"/>
      <c r="D55" s="374"/>
      <c r="E55" s="1300"/>
      <c r="F55" s="1291"/>
      <c r="G55" s="374"/>
      <c r="H55" s="927"/>
      <c r="I55" s="1294"/>
      <c r="J55" s="1268"/>
      <c r="K55" s="1048"/>
      <c r="L55" s="974"/>
      <c r="M55" s="380"/>
      <c r="N55" s="381"/>
      <c r="O55" s="378"/>
      <c r="P55" s="1293"/>
      <c r="Q55" s="378"/>
      <c r="R55" s="933">
        <v>41318</v>
      </c>
      <c r="S55" s="137">
        <v>436447817.75</v>
      </c>
      <c r="T55" s="735">
        <f>T54-S55</f>
        <v>243459145.19000006</v>
      </c>
      <c r="U55" s="15" t="s">
        <v>2020</v>
      </c>
      <c r="V55" s="926"/>
      <c r="W55" s="1"/>
      <c r="X55" s="24"/>
    </row>
    <row r="56" spans="1:27" s="1283" customFormat="1" ht="29.25" customHeight="1">
      <c r="A56" s="1265">
        <v>2</v>
      </c>
      <c r="B56" s="1273">
        <v>40087</v>
      </c>
      <c r="C56" s="819" t="s">
        <v>1183</v>
      </c>
      <c r="D56" s="1275" t="s">
        <v>880</v>
      </c>
      <c r="E56" s="1299" t="s">
        <v>881</v>
      </c>
      <c r="F56" s="1288" t="s">
        <v>86</v>
      </c>
      <c r="G56" s="1275" t="s">
        <v>1181</v>
      </c>
      <c r="H56" s="32">
        <v>2222222222.2199998</v>
      </c>
      <c r="I56" s="1270" t="s">
        <v>322</v>
      </c>
      <c r="J56" s="1267">
        <v>40259</v>
      </c>
      <c r="K56" s="1299">
        <v>6</v>
      </c>
      <c r="L56" s="820">
        <v>2524075000</v>
      </c>
      <c r="M56" s="821">
        <v>40375</v>
      </c>
      <c r="N56" s="822"/>
      <c r="O56" s="820">
        <v>2298974000</v>
      </c>
      <c r="P56" s="1286"/>
      <c r="Q56" s="820">
        <v>2298974000</v>
      </c>
      <c r="R56" s="101">
        <v>41086</v>
      </c>
      <c r="S56" s="137">
        <v>125000000</v>
      </c>
      <c r="T56" s="735">
        <f>Q56-S56</f>
        <v>2173974000</v>
      </c>
      <c r="U56" s="12" t="s">
        <v>1181</v>
      </c>
      <c r="V56" s="926"/>
      <c r="W56" s="1"/>
      <c r="X56" s="24"/>
    </row>
    <row r="57" spans="1:27" s="1283" customFormat="1" ht="29.25" customHeight="1">
      <c r="A57" s="1303"/>
      <c r="B57" s="1278"/>
      <c r="C57" s="931"/>
      <c r="D57" s="374"/>
      <c r="E57" s="1300"/>
      <c r="F57" s="1291"/>
      <c r="G57" s="374"/>
      <c r="H57" s="927"/>
      <c r="I57" s="1294"/>
      <c r="J57" s="1281"/>
      <c r="K57" s="1300"/>
      <c r="L57" s="1054"/>
      <c r="M57" s="380"/>
      <c r="N57" s="381"/>
      <c r="O57" s="378"/>
      <c r="P57" s="1293"/>
      <c r="Q57" s="378"/>
      <c r="R57" s="933">
        <v>41169</v>
      </c>
      <c r="S57" s="137">
        <v>305000000</v>
      </c>
      <c r="T57" s="735">
        <f>T56-S57</f>
        <v>1868974000</v>
      </c>
      <c r="U57" s="12" t="s">
        <v>1181</v>
      </c>
      <c r="V57" s="926"/>
      <c r="W57" s="1"/>
      <c r="X57" s="24"/>
    </row>
    <row r="58" spans="1:27" s="1283" customFormat="1" ht="29.25" customHeight="1">
      <c r="A58" s="1303"/>
      <c r="B58" s="1278"/>
      <c r="C58" s="931"/>
      <c r="D58" s="374"/>
      <c r="E58" s="1300"/>
      <c r="F58" s="1291"/>
      <c r="G58" s="374"/>
      <c r="H58" s="927"/>
      <c r="I58" s="1294"/>
      <c r="J58" s="1281"/>
      <c r="K58" s="1300"/>
      <c r="L58" s="1054"/>
      <c r="M58" s="380"/>
      <c r="N58" s="381"/>
      <c r="O58" s="378"/>
      <c r="P58" s="1293"/>
      <c r="Q58" s="378"/>
      <c r="R58" s="933">
        <v>41249</v>
      </c>
      <c r="S58" s="137">
        <v>800000000</v>
      </c>
      <c r="T58" s="735">
        <f>T57-S58</f>
        <v>1068974000</v>
      </c>
      <c r="U58" s="12" t="s">
        <v>1181</v>
      </c>
      <c r="V58" s="926"/>
      <c r="W58" s="1"/>
      <c r="X58" s="24"/>
    </row>
    <row r="59" spans="1:27" s="1283" customFormat="1" ht="29.25" customHeight="1">
      <c r="A59" s="1303"/>
      <c r="B59" s="1278"/>
      <c r="C59" s="931"/>
      <c r="D59" s="374"/>
      <c r="E59" s="1300"/>
      <c r="F59" s="1291"/>
      <c r="G59" s="374"/>
      <c r="H59" s="927"/>
      <c r="I59" s="1294"/>
      <c r="J59" s="1281"/>
      <c r="K59" s="1300"/>
      <c r="L59" s="1054"/>
      <c r="M59" s="380"/>
      <c r="N59" s="381"/>
      <c r="O59" s="378"/>
      <c r="P59" s="1293"/>
      <c r="Q59" s="378"/>
      <c r="R59" s="933">
        <v>41264</v>
      </c>
      <c r="S59" s="137">
        <v>630000000</v>
      </c>
      <c r="T59" s="735">
        <f>T58-S59</f>
        <v>438974000</v>
      </c>
      <c r="U59" s="12" t="s">
        <v>1181</v>
      </c>
      <c r="V59" s="926"/>
      <c r="W59" s="1"/>
      <c r="X59" s="24"/>
    </row>
    <row r="60" spans="1:27" s="1283" customFormat="1" ht="29.25" customHeight="1">
      <c r="A60" s="1303"/>
      <c r="B60" s="1278"/>
      <c r="C60" s="931"/>
      <c r="D60" s="374"/>
      <c r="E60" s="1300"/>
      <c r="F60" s="1291"/>
      <c r="G60" s="374"/>
      <c r="H60" s="927"/>
      <c r="I60" s="1294"/>
      <c r="J60" s="1281"/>
      <c r="K60" s="1300"/>
      <c r="L60" s="1054"/>
      <c r="M60" s="380"/>
      <c r="N60" s="381"/>
      <c r="O60" s="378"/>
      <c r="P60" s="1293"/>
      <c r="Q60" s="378"/>
      <c r="R60" s="933">
        <v>41289</v>
      </c>
      <c r="S60" s="137">
        <v>97494309.810000002</v>
      </c>
      <c r="T60" s="735">
        <f>T59-S60</f>
        <v>341479690.19</v>
      </c>
      <c r="U60" s="12" t="s">
        <v>1181</v>
      </c>
      <c r="V60" s="926"/>
      <c r="W60" s="1"/>
      <c r="X60" s="24"/>
    </row>
    <row r="61" spans="1:27" s="1283" customFormat="1" ht="29.25" customHeight="1">
      <c r="A61" s="1303"/>
      <c r="B61" s="1278"/>
      <c r="C61" s="931"/>
      <c r="D61" s="374"/>
      <c r="E61" s="1300"/>
      <c r="F61" s="1291"/>
      <c r="G61" s="374"/>
      <c r="H61" s="927"/>
      <c r="I61" s="1294"/>
      <c r="J61" s="1281"/>
      <c r="K61" s="1300"/>
      <c r="L61" s="1309"/>
      <c r="M61" s="395"/>
      <c r="N61" s="979"/>
      <c r="O61" s="974"/>
      <c r="P61" s="1287"/>
      <c r="Q61" s="974"/>
      <c r="R61" s="933">
        <v>41298</v>
      </c>
      <c r="S61" s="137">
        <v>341479690.19</v>
      </c>
      <c r="T61" s="735">
        <f>T60-S61</f>
        <v>0</v>
      </c>
      <c r="U61" s="12" t="s">
        <v>1341</v>
      </c>
      <c r="V61" s="926"/>
      <c r="W61" s="1"/>
      <c r="X61" s="24"/>
    </row>
    <row r="62" spans="1:27" s="1283" customFormat="1" ht="29.25" customHeight="1">
      <c r="A62" s="1265">
        <v>1</v>
      </c>
      <c r="B62" s="1273">
        <v>40088</v>
      </c>
      <c r="C62" s="819" t="s">
        <v>1184</v>
      </c>
      <c r="D62" s="1275" t="s">
        <v>880</v>
      </c>
      <c r="E62" s="1299" t="s">
        <v>881</v>
      </c>
      <c r="F62" s="1288" t="s">
        <v>86</v>
      </c>
      <c r="G62" s="1275" t="s">
        <v>1182</v>
      </c>
      <c r="H62" s="32">
        <v>1111111111.1099999</v>
      </c>
      <c r="I62" s="1270" t="s">
        <v>322</v>
      </c>
      <c r="J62" s="1267">
        <v>40259</v>
      </c>
      <c r="K62" s="1299">
        <v>6</v>
      </c>
      <c r="L62" s="378">
        <v>1244437500</v>
      </c>
      <c r="M62" s="380">
        <v>40375</v>
      </c>
      <c r="N62" s="381"/>
      <c r="O62" s="378">
        <v>1150423500</v>
      </c>
      <c r="P62" s="1293"/>
      <c r="Q62" s="382">
        <v>1064141737.5</v>
      </c>
      <c r="R62" s="101">
        <v>40193</v>
      </c>
      <c r="S62" s="137">
        <v>44043.199999999997</v>
      </c>
      <c r="T62" s="930">
        <f>Q62-S62</f>
        <v>1064097694.3</v>
      </c>
      <c r="U62" s="15" t="s">
        <v>2020</v>
      </c>
      <c r="V62" s="926"/>
      <c r="W62" s="1"/>
      <c r="X62" s="24"/>
    </row>
    <row r="63" spans="1:27" s="1283" customFormat="1" ht="29.25" customHeight="1">
      <c r="A63" s="1303"/>
      <c r="B63" s="1278"/>
      <c r="C63" s="931"/>
      <c r="D63" s="374"/>
      <c r="E63" s="1300"/>
      <c r="F63" s="1291"/>
      <c r="G63" s="374"/>
      <c r="H63" s="927"/>
      <c r="I63" s="1294"/>
      <c r="J63" s="1281"/>
      <c r="K63" s="1300"/>
      <c r="L63" s="378"/>
      <c r="M63" s="380"/>
      <c r="N63" s="381"/>
      <c r="O63" s="378"/>
      <c r="P63" s="1293"/>
      <c r="Q63" s="382"/>
      <c r="R63" s="101">
        <v>40588</v>
      </c>
      <c r="S63" s="137">
        <v>712284.33</v>
      </c>
      <c r="T63" s="930">
        <f t="shared" ref="T63:T69" si="2">T62-S63</f>
        <v>1063385409.9699999</v>
      </c>
      <c r="U63" s="15" t="s">
        <v>2020</v>
      </c>
      <c r="V63" s="926"/>
      <c r="W63" s="1"/>
      <c r="X63" s="24"/>
    </row>
    <row r="64" spans="1:27" s="1283" customFormat="1" ht="29.25" customHeight="1">
      <c r="A64" s="1303"/>
      <c r="B64" s="1278"/>
      <c r="C64" s="931"/>
      <c r="D64" s="374"/>
      <c r="E64" s="1300"/>
      <c r="F64" s="1291"/>
      <c r="G64" s="374"/>
      <c r="H64" s="927"/>
      <c r="I64" s="1294"/>
      <c r="J64" s="1281"/>
      <c r="K64" s="1300"/>
      <c r="L64" s="378"/>
      <c r="M64" s="380"/>
      <c r="N64" s="381"/>
      <c r="O64" s="378"/>
      <c r="P64" s="1293"/>
      <c r="Q64" s="382"/>
      <c r="R64" s="101">
        <v>40616</v>
      </c>
      <c r="S64" s="137">
        <v>6716327.1399999997</v>
      </c>
      <c r="T64" s="930">
        <f t="shared" si="2"/>
        <v>1056669082.8299999</v>
      </c>
      <c r="U64" s="15" t="s">
        <v>2020</v>
      </c>
      <c r="V64" s="926"/>
      <c r="W64" s="1"/>
      <c r="X64" s="24"/>
    </row>
    <row r="65" spans="1:27" s="1283" customFormat="1" ht="29.25" customHeight="1">
      <c r="A65" s="1303"/>
      <c r="B65" s="1278"/>
      <c r="C65" s="931"/>
      <c r="D65" s="374"/>
      <c r="E65" s="1300"/>
      <c r="F65" s="1291"/>
      <c r="G65" s="374"/>
      <c r="H65" s="927"/>
      <c r="I65" s="1294"/>
      <c r="J65" s="1281"/>
      <c r="K65" s="1300"/>
      <c r="L65" s="378"/>
      <c r="M65" s="380"/>
      <c r="N65" s="381"/>
      <c r="O65" s="378"/>
      <c r="P65" s="1293"/>
      <c r="Q65" s="382"/>
      <c r="R65" s="101">
        <v>40647</v>
      </c>
      <c r="S65" s="137">
        <v>7118388.4299999997</v>
      </c>
      <c r="T65" s="930">
        <f t="shared" si="2"/>
        <v>1049550694.4</v>
      </c>
      <c r="U65" s="15" t="s">
        <v>2020</v>
      </c>
      <c r="V65" s="926"/>
      <c r="W65" s="1"/>
      <c r="X65" s="24"/>
    </row>
    <row r="66" spans="1:27" s="1283" customFormat="1" ht="29.25" customHeight="1">
      <c r="A66" s="1303"/>
      <c r="B66" s="1278"/>
      <c r="C66" s="931"/>
      <c r="D66" s="374"/>
      <c r="E66" s="1300"/>
      <c r="F66" s="1291"/>
      <c r="G66" s="374"/>
      <c r="H66" s="927"/>
      <c r="I66" s="1294"/>
      <c r="J66" s="1281"/>
      <c r="K66" s="1300"/>
      <c r="L66" s="378"/>
      <c r="M66" s="380"/>
      <c r="N66" s="381"/>
      <c r="O66" s="378"/>
      <c r="P66" s="1293"/>
      <c r="Q66" s="382"/>
      <c r="R66" s="101">
        <v>41043</v>
      </c>
      <c r="S66" s="137">
        <v>39999800</v>
      </c>
      <c r="T66" s="930">
        <f t="shared" si="2"/>
        <v>1009550894.4</v>
      </c>
      <c r="U66" s="15" t="s">
        <v>2020</v>
      </c>
      <c r="V66" s="926"/>
      <c r="W66" s="1"/>
      <c r="X66" s="24"/>
    </row>
    <row r="67" spans="1:27" s="1283" customFormat="1" ht="29.25" customHeight="1">
      <c r="A67" s="1303"/>
      <c r="B67" s="1278"/>
      <c r="C67" s="931"/>
      <c r="D67" s="374"/>
      <c r="E67" s="1300"/>
      <c r="F67" s="1291"/>
      <c r="G67" s="374"/>
      <c r="H67" s="927"/>
      <c r="I67" s="1294"/>
      <c r="J67" s="1281"/>
      <c r="K67" s="1300"/>
      <c r="L67" s="378"/>
      <c r="M67" s="380"/>
      <c r="N67" s="381"/>
      <c r="O67" s="378"/>
      <c r="P67" s="1293"/>
      <c r="Q67" s="382"/>
      <c r="R67" s="101">
        <v>41074</v>
      </c>
      <c r="S67" s="137">
        <v>287098564.5</v>
      </c>
      <c r="T67" s="930">
        <f t="shared" si="2"/>
        <v>722452329.89999998</v>
      </c>
      <c r="U67" s="15" t="s">
        <v>2020</v>
      </c>
      <c r="V67" s="926"/>
      <c r="W67" s="1"/>
      <c r="X67" s="24"/>
    </row>
    <row r="68" spans="1:27" s="1283" customFormat="1" ht="29.25" customHeight="1">
      <c r="A68" s="1303"/>
      <c r="B68" s="1278"/>
      <c r="C68" s="931"/>
      <c r="D68" s="374"/>
      <c r="E68" s="1300"/>
      <c r="F68" s="1291"/>
      <c r="G68" s="374"/>
      <c r="H68" s="927"/>
      <c r="I68" s="1294"/>
      <c r="J68" s="1281"/>
      <c r="K68" s="1300"/>
      <c r="L68" s="378"/>
      <c r="M68" s="380"/>
      <c r="N68" s="381"/>
      <c r="O68" s="378"/>
      <c r="P68" s="1293"/>
      <c r="Q68" s="382"/>
      <c r="R68" s="101">
        <v>41106</v>
      </c>
      <c r="S68" s="137">
        <v>68749656.25</v>
      </c>
      <c r="T68" s="930">
        <f t="shared" si="2"/>
        <v>653702673.64999998</v>
      </c>
      <c r="U68" s="15" t="s">
        <v>2020</v>
      </c>
      <c r="V68" s="926"/>
      <c r="W68" s="1"/>
      <c r="X68" s="24"/>
    </row>
    <row r="69" spans="1:27" s="1283" customFormat="1" ht="29.25" customHeight="1">
      <c r="A69" s="1303"/>
      <c r="B69" s="1278"/>
      <c r="C69" s="931"/>
      <c r="D69" s="374"/>
      <c r="E69" s="1300"/>
      <c r="F69" s="1291"/>
      <c r="G69" s="374"/>
      <c r="H69" s="927"/>
      <c r="I69" s="1294"/>
      <c r="J69" s="1281"/>
      <c r="K69" s="1300"/>
      <c r="L69" s="378"/>
      <c r="M69" s="380"/>
      <c r="N69" s="381"/>
      <c r="O69" s="378"/>
      <c r="P69" s="1293"/>
      <c r="Q69" s="382"/>
      <c r="R69" s="101">
        <v>41135</v>
      </c>
      <c r="S69" s="137">
        <v>361248193.75</v>
      </c>
      <c r="T69" s="930">
        <f t="shared" si="2"/>
        <v>292454479.89999998</v>
      </c>
      <c r="U69" s="15" t="s">
        <v>2020</v>
      </c>
      <c r="V69" s="926"/>
      <c r="W69" s="1"/>
      <c r="X69" s="24"/>
    </row>
    <row r="70" spans="1:27" s="1283" customFormat="1" ht="29.25" customHeight="1">
      <c r="A70" s="1303"/>
      <c r="B70" s="1278"/>
      <c r="C70" s="931"/>
      <c r="D70" s="374"/>
      <c r="E70" s="1300"/>
      <c r="F70" s="1291"/>
      <c r="G70" s="374"/>
      <c r="H70" s="927"/>
      <c r="I70" s="1294"/>
      <c r="J70" s="1281"/>
      <c r="K70" s="1300"/>
      <c r="L70" s="378"/>
      <c r="M70" s="380"/>
      <c r="N70" s="381"/>
      <c r="O70" s="378"/>
      <c r="P70" s="1293"/>
      <c r="Q70" s="382"/>
      <c r="R70" s="1515">
        <v>41151</v>
      </c>
      <c r="S70" s="2224">
        <v>292454479.89999998</v>
      </c>
      <c r="T70" s="2228">
        <f>T69-S70</f>
        <v>0</v>
      </c>
      <c r="U70" s="1452" t="s">
        <v>2020</v>
      </c>
      <c r="V70" s="2">
        <v>41151</v>
      </c>
      <c r="W70" s="991" t="s">
        <v>2126</v>
      </c>
      <c r="X70" s="992">
        <v>75278663.969999999</v>
      </c>
    </row>
    <row r="71" spans="1:27" s="1283" customFormat="1" ht="29.25" customHeight="1">
      <c r="A71" s="1303"/>
      <c r="B71" s="1278"/>
      <c r="C71" s="931"/>
      <c r="D71" s="374"/>
      <c r="E71" s="1300"/>
      <c r="F71" s="1291"/>
      <c r="G71" s="374"/>
      <c r="H71" s="927"/>
      <c r="I71" s="1294"/>
      <c r="J71" s="1281"/>
      <c r="K71" s="1300"/>
      <c r="L71" s="378"/>
      <c r="M71" s="380"/>
      <c r="N71" s="381"/>
      <c r="O71" s="378"/>
      <c r="P71" s="1293"/>
      <c r="Q71" s="382"/>
      <c r="R71" s="1516"/>
      <c r="S71" s="2227"/>
      <c r="T71" s="2229"/>
      <c r="U71" s="1612"/>
      <c r="V71" s="2">
        <v>41164</v>
      </c>
      <c r="W71" s="991" t="s">
        <v>2126</v>
      </c>
      <c r="X71" s="992">
        <v>79071633.069999993</v>
      </c>
    </row>
    <row r="72" spans="1:27" s="1283" customFormat="1" ht="29.25" customHeight="1">
      <c r="A72" s="1303"/>
      <c r="B72" s="1278"/>
      <c r="C72" s="931"/>
      <c r="D72" s="374"/>
      <c r="E72" s="1300"/>
      <c r="F72" s="1291"/>
      <c r="G72" s="374"/>
      <c r="H72" s="927"/>
      <c r="I72" s="1294"/>
      <c r="J72" s="1281"/>
      <c r="K72" s="1300"/>
      <c r="L72" s="378"/>
      <c r="M72" s="380"/>
      <c r="N72" s="381"/>
      <c r="O72" s="378"/>
      <c r="P72" s="1293"/>
      <c r="Q72" s="382"/>
      <c r="R72" s="1516"/>
      <c r="S72" s="2227"/>
      <c r="T72" s="2229"/>
      <c r="U72" s="1612"/>
      <c r="V72" s="2">
        <v>41171</v>
      </c>
      <c r="W72" s="991" t="s">
        <v>2126</v>
      </c>
      <c r="X72" s="992">
        <v>106300357.38</v>
      </c>
    </row>
    <row r="73" spans="1:27" s="1283" customFormat="1" ht="29.25" customHeight="1">
      <c r="A73" s="1303"/>
      <c r="B73" s="1278"/>
      <c r="C73" s="931"/>
      <c r="D73" s="374"/>
      <c r="E73" s="1300"/>
      <c r="F73" s="1291"/>
      <c r="G73" s="374"/>
      <c r="H73" s="927"/>
      <c r="I73" s="1294"/>
      <c r="J73" s="1281"/>
      <c r="K73" s="1300"/>
      <c r="L73" s="378"/>
      <c r="M73" s="380"/>
      <c r="N73" s="381"/>
      <c r="O73" s="378"/>
      <c r="P73" s="1293"/>
      <c r="Q73" s="382"/>
      <c r="R73" s="1516"/>
      <c r="S73" s="2227"/>
      <c r="T73" s="2229"/>
      <c r="U73" s="1612"/>
      <c r="V73" s="2">
        <v>41183</v>
      </c>
      <c r="W73" s="991" t="s">
        <v>2126</v>
      </c>
      <c r="X73" s="992">
        <v>25909972.469999999</v>
      </c>
    </row>
    <row r="74" spans="1:27" s="1283" customFormat="1" ht="29.25" customHeight="1">
      <c r="A74" s="1303"/>
      <c r="B74" s="1278"/>
      <c r="C74" s="931"/>
      <c r="D74" s="374"/>
      <c r="E74" s="1300"/>
      <c r="F74" s="1291"/>
      <c r="G74" s="374"/>
      <c r="H74" s="927"/>
      <c r="I74" s="1294"/>
      <c r="J74" s="1281"/>
      <c r="K74" s="1300"/>
      <c r="L74" s="378"/>
      <c r="M74" s="380"/>
      <c r="N74" s="381"/>
      <c r="O74" s="378"/>
      <c r="P74" s="1293"/>
      <c r="Q74" s="382"/>
      <c r="R74" s="1517"/>
      <c r="S74" s="1809"/>
      <c r="T74" s="2230"/>
      <c r="U74" s="1453"/>
      <c r="V74" s="2">
        <v>41264</v>
      </c>
      <c r="W74" s="991" t="s">
        <v>2126</v>
      </c>
      <c r="X74" s="992">
        <v>678683.16</v>
      </c>
    </row>
    <row r="75" spans="1:27" s="1283" customFormat="1" ht="29.25" customHeight="1">
      <c r="A75" s="1265">
        <v>2</v>
      </c>
      <c r="B75" s="1273">
        <v>40088</v>
      </c>
      <c r="C75" s="819" t="s">
        <v>1184</v>
      </c>
      <c r="D75" s="1275" t="s">
        <v>880</v>
      </c>
      <c r="E75" s="1299" t="s">
        <v>881</v>
      </c>
      <c r="F75" s="1288" t="s">
        <v>86</v>
      </c>
      <c r="G75" s="1275" t="s">
        <v>1181</v>
      </c>
      <c r="H75" s="32">
        <v>2222222222.2199998</v>
      </c>
      <c r="I75" s="1270" t="s">
        <v>322</v>
      </c>
      <c r="J75" s="1267">
        <v>40259</v>
      </c>
      <c r="K75" s="1299">
        <v>6</v>
      </c>
      <c r="L75" s="820">
        <v>2488875000</v>
      </c>
      <c r="M75" s="821">
        <v>40375</v>
      </c>
      <c r="N75" s="822"/>
      <c r="O75" s="820">
        <v>2300847000</v>
      </c>
      <c r="P75" s="1272">
        <v>12</v>
      </c>
      <c r="Q75" s="823">
        <v>2128000000</v>
      </c>
      <c r="R75" s="101">
        <v>40679</v>
      </c>
      <c r="S75" s="137">
        <v>30244574.539999999</v>
      </c>
      <c r="T75" s="735">
        <f>Q75-S75</f>
        <v>2097755425.46</v>
      </c>
      <c r="U75" s="12" t="s">
        <v>1181</v>
      </c>
      <c r="V75" s="926"/>
      <c r="W75" s="1"/>
      <c r="X75" s="24"/>
      <c r="AA75" s="14"/>
    </row>
    <row r="76" spans="1:27" s="1283" customFormat="1" ht="29.25" customHeight="1">
      <c r="A76" s="1303"/>
      <c r="B76" s="1278"/>
      <c r="C76" s="931"/>
      <c r="D76" s="374"/>
      <c r="E76" s="1300"/>
      <c r="F76" s="1291"/>
      <c r="G76" s="374"/>
      <c r="H76" s="927"/>
      <c r="I76" s="1294"/>
      <c r="J76" s="1281"/>
      <c r="K76" s="1300"/>
      <c r="L76" s="378"/>
      <c r="M76" s="380"/>
      <c r="N76" s="381"/>
      <c r="O76" s="378"/>
      <c r="P76" s="1293"/>
      <c r="Q76" s="261"/>
      <c r="R76" s="101">
        <v>40708</v>
      </c>
      <c r="S76" s="137">
        <v>88086.85</v>
      </c>
      <c r="T76" s="735">
        <f t="shared" ref="T76:T84" si="3">T75-S76</f>
        <v>2097667338.6100001</v>
      </c>
      <c r="U76" s="12" t="s">
        <v>1181</v>
      </c>
      <c r="V76" s="926"/>
      <c r="W76" s="1"/>
      <c r="X76" s="24"/>
      <c r="AA76" s="14"/>
    </row>
    <row r="77" spans="1:27" s="1283" customFormat="1" ht="29.25" customHeight="1">
      <c r="A77" s="1303"/>
      <c r="B77" s="1278"/>
      <c r="C77" s="931"/>
      <c r="D77" s="374"/>
      <c r="E77" s="1300"/>
      <c r="F77" s="1291"/>
      <c r="G77" s="374"/>
      <c r="H77" s="927"/>
      <c r="I77" s="1294"/>
      <c r="J77" s="1281"/>
      <c r="K77" s="1300"/>
      <c r="L77" s="378"/>
      <c r="M77" s="380"/>
      <c r="N77" s="381"/>
      <c r="O77" s="378"/>
      <c r="P77" s="1293"/>
      <c r="Q77" s="261"/>
      <c r="R77" s="101">
        <v>41032</v>
      </c>
      <c r="S77" s="137">
        <v>80000000</v>
      </c>
      <c r="T77" s="735">
        <f t="shared" si="3"/>
        <v>2017667338.6100001</v>
      </c>
      <c r="U77" s="12" t="s">
        <v>1181</v>
      </c>
      <c r="V77" s="926"/>
      <c r="W77" s="1"/>
      <c r="X77" s="24"/>
      <c r="AA77" s="14"/>
    </row>
    <row r="78" spans="1:27" s="1283" customFormat="1" ht="29.25" customHeight="1">
      <c r="A78" s="1303"/>
      <c r="B78" s="1278"/>
      <c r="C78" s="931"/>
      <c r="D78" s="374"/>
      <c r="E78" s="1300"/>
      <c r="F78" s="1291"/>
      <c r="G78" s="374"/>
      <c r="H78" s="927"/>
      <c r="I78" s="1294"/>
      <c r="J78" s="1281"/>
      <c r="K78" s="1300"/>
      <c r="L78" s="378"/>
      <c r="M78" s="380"/>
      <c r="N78" s="381"/>
      <c r="O78" s="378"/>
      <c r="P78" s="1293"/>
      <c r="Q78" s="261"/>
      <c r="R78" s="101">
        <v>41043</v>
      </c>
      <c r="S78" s="137">
        <v>30000000</v>
      </c>
      <c r="T78" s="735">
        <f t="shared" si="3"/>
        <v>1987667338.6100001</v>
      </c>
      <c r="U78" s="12" t="s">
        <v>1181</v>
      </c>
      <c r="V78" s="926"/>
      <c r="W78" s="1"/>
      <c r="X78" s="24"/>
      <c r="AA78" s="14"/>
    </row>
    <row r="79" spans="1:27" s="1283" customFormat="1" ht="29.25" customHeight="1">
      <c r="A79" s="1303"/>
      <c r="B79" s="1278"/>
      <c r="C79" s="931"/>
      <c r="D79" s="374"/>
      <c r="E79" s="1300"/>
      <c r="F79" s="1291"/>
      <c r="G79" s="374"/>
      <c r="H79" s="927"/>
      <c r="I79" s="1294"/>
      <c r="J79" s="1281"/>
      <c r="K79" s="1300"/>
      <c r="L79" s="378"/>
      <c r="M79" s="380"/>
      <c r="N79" s="381"/>
      <c r="O79" s="378"/>
      <c r="P79" s="1293"/>
      <c r="Q79" s="261"/>
      <c r="R79" s="101">
        <v>41052</v>
      </c>
      <c r="S79" s="137">
        <v>500000000</v>
      </c>
      <c r="T79" s="735">
        <f t="shared" si="3"/>
        <v>1487667338.6100001</v>
      </c>
      <c r="U79" s="12" t="s">
        <v>1181</v>
      </c>
      <c r="V79" s="926"/>
      <c r="W79" s="1"/>
      <c r="X79" s="24"/>
      <c r="AA79" s="14"/>
    </row>
    <row r="80" spans="1:27" s="1283" customFormat="1" ht="29.25" customHeight="1">
      <c r="A80" s="1303"/>
      <c r="B80" s="1278"/>
      <c r="C80" s="931"/>
      <c r="D80" s="374"/>
      <c r="E80" s="1300"/>
      <c r="F80" s="1291"/>
      <c r="G80" s="374"/>
      <c r="H80" s="927"/>
      <c r="I80" s="1294"/>
      <c r="J80" s="1281"/>
      <c r="K80" s="1300"/>
      <c r="L80" s="378"/>
      <c r="M80" s="380"/>
      <c r="N80" s="381"/>
      <c r="O80" s="378"/>
      <c r="P80" s="1293"/>
      <c r="Q80" s="261"/>
      <c r="R80" s="101">
        <v>41074</v>
      </c>
      <c r="S80" s="137">
        <v>44200000</v>
      </c>
      <c r="T80" s="735">
        <f t="shared" si="3"/>
        <v>1443467338.6100001</v>
      </c>
      <c r="U80" s="12" t="s">
        <v>1181</v>
      </c>
      <c r="V80" s="926"/>
      <c r="W80" s="1"/>
      <c r="X80" s="24"/>
      <c r="AA80" s="14"/>
    </row>
    <row r="81" spans="1:27" s="1283" customFormat="1" ht="29.25" customHeight="1">
      <c r="A81" s="1303"/>
      <c r="B81" s="1278"/>
      <c r="C81" s="931"/>
      <c r="D81" s="374"/>
      <c r="E81" s="1300"/>
      <c r="F81" s="1291"/>
      <c r="G81" s="374"/>
      <c r="H81" s="927"/>
      <c r="I81" s="1294"/>
      <c r="J81" s="1281"/>
      <c r="K81" s="1300"/>
      <c r="L81" s="378"/>
      <c r="M81" s="380"/>
      <c r="N81" s="381"/>
      <c r="O81" s="378"/>
      <c r="P81" s="1293"/>
      <c r="Q81" s="261"/>
      <c r="R81" s="101">
        <v>41085</v>
      </c>
      <c r="S81" s="137">
        <v>120000000</v>
      </c>
      <c r="T81" s="735">
        <f t="shared" si="3"/>
        <v>1323467338.6100001</v>
      </c>
      <c r="U81" s="12" t="s">
        <v>1181</v>
      </c>
      <c r="V81" s="926"/>
      <c r="W81" s="1"/>
      <c r="X81" s="24"/>
      <c r="AA81" s="14"/>
    </row>
    <row r="82" spans="1:27" s="1283" customFormat="1" ht="29.25" customHeight="1">
      <c r="A82" s="1303"/>
      <c r="B82" s="1278"/>
      <c r="C82" s="931"/>
      <c r="D82" s="374"/>
      <c r="E82" s="1300"/>
      <c r="F82" s="1291"/>
      <c r="G82" s="374"/>
      <c r="H82" s="927"/>
      <c r="I82" s="1294"/>
      <c r="J82" s="1281"/>
      <c r="K82" s="1300"/>
      <c r="L82" s="378"/>
      <c r="M82" s="380"/>
      <c r="N82" s="381"/>
      <c r="O82" s="378"/>
      <c r="P82" s="1293"/>
      <c r="Q82" s="261"/>
      <c r="R82" s="101">
        <v>41106</v>
      </c>
      <c r="S82" s="137">
        <v>17500000</v>
      </c>
      <c r="T82" s="735">
        <f t="shared" si="3"/>
        <v>1305967338.6100001</v>
      </c>
      <c r="U82" s="12" t="s">
        <v>1181</v>
      </c>
      <c r="V82" s="926"/>
      <c r="W82" s="1"/>
      <c r="X82" s="24"/>
      <c r="AA82" s="14"/>
    </row>
    <row r="83" spans="1:27" s="1283" customFormat="1" ht="29.25" customHeight="1">
      <c r="A83" s="1303"/>
      <c r="B83" s="1278"/>
      <c r="C83" s="931"/>
      <c r="D83" s="374"/>
      <c r="E83" s="1300"/>
      <c r="F83" s="1291"/>
      <c r="G83" s="374"/>
      <c r="H83" s="927"/>
      <c r="I83" s="1294"/>
      <c r="J83" s="1281"/>
      <c r="K83" s="1300"/>
      <c r="L83" s="378"/>
      <c r="M83" s="380"/>
      <c r="N83" s="381"/>
      <c r="O83" s="378"/>
      <c r="P83" s="1293"/>
      <c r="Q83" s="261"/>
      <c r="R83" s="101">
        <v>41117</v>
      </c>
      <c r="S83" s="137">
        <v>450000000</v>
      </c>
      <c r="T83" s="735">
        <f t="shared" si="3"/>
        <v>855967338.61000013</v>
      </c>
      <c r="U83" s="12" t="s">
        <v>1181</v>
      </c>
      <c r="V83" s="926"/>
      <c r="W83" s="1"/>
      <c r="X83" s="24"/>
      <c r="AA83" s="14"/>
    </row>
    <row r="84" spans="1:27" s="1283" customFormat="1" ht="29.25" customHeight="1">
      <c r="A84" s="1303"/>
      <c r="B84" s="1278"/>
      <c r="C84" s="931"/>
      <c r="D84" s="374"/>
      <c r="E84" s="1300"/>
      <c r="F84" s="1291"/>
      <c r="G84" s="374"/>
      <c r="H84" s="927"/>
      <c r="I84" s="1294"/>
      <c r="J84" s="1281"/>
      <c r="K84" s="1300"/>
      <c r="L84" s="378"/>
      <c r="M84" s="380"/>
      <c r="N84" s="381"/>
      <c r="O84" s="378"/>
      <c r="P84" s="1293"/>
      <c r="Q84" s="261"/>
      <c r="R84" s="101">
        <v>41135</v>
      </c>
      <c r="S84" s="137">
        <v>272500000</v>
      </c>
      <c r="T84" s="735">
        <f t="shared" si="3"/>
        <v>583467338.61000013</v>
      </c>
      <c r="U84" s="12" t="s">
        <v>1181</v>
      </c>
      <c r="V84" s="926"/>
      <c r="W84" s="1"/>
      <c r="X84" s="24"/>
      <c r="AA84" s="14"/>
    </row>
    <row r="85" spans="1:27" s="1283" customFormat="1" ht="29.25" customHeight="1">
      <c r="A85" s="1303"/>
      <c r="B85" s="1278"/>
      <c r="C85" s="931"/>
      <c r="D85" s="374"/>
      <c r="E85" s="1300"/>
      <c r="F85" s="1291"/>
      <c r="G85" s="374"/>
      <c r="H85" s="927"/>
      <c r="I85" s="1294"/>
      <c r="J85" s="1281"/>
      <c r="K85" s="1300"/>
      <c r="L85" s="378"/>
      <c r="M85" s="380"/>
      <c r="N85" s="381"/>
      <c r="O85" s="378"/>
      <c r="P85" s="1293"/>
      <c r="Q85" s="261"/>
      <c r="R85" s="1515">
        <v>41143</v>
      </c>
      <c r="S85" s="2224">
        <v>583467338.61000001</v>
      </c>
      <c r="T85" s="2225">
        <f>T84-S85</f>
        <v>0</v>
      </c>
      <c r="U85" s="1447" t="s">
        <v>1341</v>
      </c>
      <c r="V85" s="2">
        <v>41185</v>
      </c>
      <c r="W85" s="991" t="s">
        <v>2126</v>
      </c>
      <c r="X85" s="992">
        <v>12012957.32</v>
      </c>
      <c r="AA85" s="14"/>
    </row>
    <row r="86" spans="1:27" s="1283" customFormat="1" ht="29.25" customHeight="1">
      <c r="A86" s="1266"/>
      <c r="B86" s="1274"/>
      <c r="C86" s="379"/>
      <c r="D86" s="1276"/>
      <c r="E86" s="1048"/>
      <c r="F86" s="1292"/>
      <c r="G86" s="1276"/>
      <c r="H86" s="233"/>
      <c r="I86" s="1271"/>
      <c r="J86" s="1268"/>
      <c r="K86" s="1048"/>
      <c r="L86" s="974"/>
      <c r="M86" s="380"/>
      <c r="N86" s="381"/>
      <c r="O86" s="378"/>
      <c r="P86" s="1293"/>
      <c r="Q86" s="261"/>
      <c r="R86" s="1517"/>
      <c r="S86" s="1809"/>
      <c r="T86" s="2226"/>
      <c r="U86" s="1448"/>
      <c r="V86" s="2">
        <v>41264</v>
      </c>
      <c r="W86" s="991" t="s">
        <v>2126</v>
      </c>
      <c r="X86" s="992">
        <v>16967.25</v>
      </c>
      <c r="AA86" s="14"/>
    </row>
    <row r="87" spans="1:27" s="1283" customFormat="1" ht="29.25" customHeight="1">
      <c r="A87" s="1303">
        <v>1</v>
      </c>
      <c r="B87" s="1278">
        <v>40088</v>
      </c>
      <c r="C87" s="931" t="s">
        <v>1191</v>
      </c>
      <c r="D87" s="374" t="s">
        <v>880</v>
      </c>
      <c r="E87" s="1300" t="s">
        <v>881</v>
      </c>
      <c r="F87" s="1291" t="s">
        <v>86</v>
      </c>
      <c r="G87" s="374" t="s">
        <v>1182</v>
      </c>
      <c r="H87" s="927">
        <v>1111111111.1099999</v>
      </c>
      <c r="I87" s="1294" t="s">
        <v>322</v>
      </c>
      <c r="J87" s="1281">
        <v>40259</v>
      </c>
      <c r="K87" s="1300">
        <v>6</v>
      </c>
      <c r="L87" s="378">
        <v>1244437500</v>
      </c>
      <c r="M87" s="821">
        <v>40375</v>
      </c>
      <c r="N87" s="822"/>
      <c r="O87" s="820">
        <v>694980000</v>
      </c>
      <c r="P87" s="1286"/>
      <c r="Q87" s="823">
        <v>528184800</v>
      </c>
      <c r="R87" s="101">
        <v>41135</v>
      </c>
      <c r="S87" s="137">
        <v>90269076.359999999</v>
      </c>
      <c r="T87" s="735">
        <f>Q87-S87</f>
        <v>437915723.63999999</v>
      </c>
      <c r="U87" s="15" t="s">
        <v>2020</v>
      </c>
      <c r="V87" s="926"/>
      <c r="W87" s="1"/>
      <c r="X87" s="24"/>
    </row>
    <row r="88" spans="1:27" s="1283" customFormat="1" ht="29.25" customHeight="1">
      <c r="A88" s="1303"/>
      <c r="B88" s="1278"/>
      <c r="C88" s="931"/>
      <c r="D88" s="374"/>
      <c r="E88" s="1300"/>
      <c r="F88" s="1291"/>
      <c r="G88" s="374"/>
      <c r="H88" s="927"/>
      <c r="I88" s="1294"/>
      <c r="J88" s="1281"/>
      <c r="K88" s="1300"/>
      <c r="L88" s="378"/>
      <c r="M88" s="380"/>
      <c r="N88" s="381"/>
      <c r="O88" s="378"/>
      <c r="P88" s="1293"/>
      <c r="Q88" s="378"/>
      <c r="R88" s="101">
        <v>41169</v>
      </c>
      <c r="S88" s="137">
        <v>8833632.0700000003</v>
      </c>
      <c r="T88" s="735">
        <f>T87-S88</f>
        <v>429082091.56999999</v>
      </c>
      <c r="U88" s="15" t="s">
        <v>2020</v>
      </c>
      <c r="V88" s="926"/>
      <c r="W88" s="1"/>
      <c r="X88" s="24"/>
    </row>
    <row r="89" spans="1:27" s="1283" customFormat="1" ht="29.25" customHeight="1">
      <c r="A89" s="1303"/>
      <c r="B89" s="1278"/>
      <c r="C89" s="931"/>
      <c r="D89" s="374"/>
      <c r="E89" s="1300"/>
      <c r="F89" s="1291"/>
      <c r="G89" s="374"/>
      <c r="H89" s="927"/>
      <c r="I89" s="1294"/>
      <c r="J89" s="1281"/>
      <c r="K89" s="1300"/>
      <c r="L89" s="378"/>
      <c r="M89" s="380"/>
      <c r="N89" s="381"/>
      <c r="O89" s="378"/>
      <c r="P89" s="1293"/>
      <c r="Q89" s="378"/>
      <c r="R89" s="101">
        <v>41197</v>
      </c>
      <c r="S89" s="137">
        <v>10055652.789999999</v>
      </c>
      <c r="T89" s="735">
        <f>T88-S89</f>
        <v>419026438.77999997</v>
      </c>
      <c r="U89" s="15" t="s">
        <v>2148</v>
      </c>
      <c r="V89" s="926"/>
      <c r="W89" s="1"/>
      <c r="X89" s="24"/>
    </row>
    <row r="90" spans="1:27" s="1283" customFormat="1" ht="29.25" customHeight="1">
      <c r="A90" s="1303"/>
      <c r="B90" s="1278"/>
      <c r="C90" s="931"/>
      <c r="D90" s="374"/>
      <c r="E90" s="1300"/>
      <c r="F90" s="1291"/>
      <c r="G90" s="374"/>
      <c r="H90" s="927"/>
      <c r="I90" s="1294"/>
      <c r="J90" s="1281"/>
      <c r="K90" s="1300"/>
      <c r="L90" s="378"/>
      <c r="M90" s="380"/>
      <c r="N90" s="381"/>
      <c r="O90" s="378"/>
      <c r="P90" s="1293"/>
      <c r="Q90" s="378"/>
      <c r="R90" s="1515">
        <v>41218</v>
      </c>
      <c r="S90" s="2224">
        <v>419026438.77999997</v>
      </c>
      <c r="T90" s="2225">
        <f>T89-S90</f>
        <v>0</v>
      </c>
      <c r="U90" s="2257" t="s">
        <v>2020</v>
      </c>
      <c r="V90" s="2">
        <v>41218</v>
      </c>
      <c r="W90" s="991" t="s">
        <v>2126</v>
      </c>
      <c r="X90" s="992">
        <v>297511707.51999998</v>
      </c>
    </row>
    <row r="91" spans="1:27" s="1283" customFormat="1" ht="29.25" customHeight="1">
      <c r="A91" s="1266"/>
      <c r="B91" s="1274"/>
      <c r="C91" s="379"/>
      <c r="D91" s="1276"/>
      <c r="E91" s="1048"/>
      <c r="F91" s="1292"/>
      <c r="G91" s="1276"/>
      <c r="H91" s="233"/>
      <c r="I91" s="1271"/>
      <c r="J91" s="1268"/>
      <c r="K91" s="1048"/>
      <c r="L91" s="974"/>
      <c r="M91" s="395"/>
      <c r="N91" s="979"/>
      <c r="O91" s="974"/>
      <c r="P91" s="1287"/>
      <c r="Q91" s="974"/>
      <c r="R91" s="1517"/>
      <c r="S91" s="1809"/>
      <c r="T91" s="2226"/>
      <c r="U91" s="2241"/>
      <c r="V91" s="2">
        <v>41248</v>
      </c>
      <c r="W91" s="991" t="s">
        <v>2126</v>
      </c>
      <c r="X91" s="992">
        <v>57378964.100000001</v>
      </c>
    </row>
    <row r="92" spans="1:27" s="1283" customFormat="1" ht="29.25" customHeight="1">
      <c r="A92" s="1265">
        <v>2</v>
      </c>
      <c r="B92" s="1273">
        <v>40088</v>
      </c>
      <c r="C92" s="819" t="s">
        <v>1191</v>
      </c>
      <c r="D92" s="1275" t="s">
        <v>880</v>
      </c>
      <c r="E92" s="1299" t="s">
        <v>881</v>
      </c>
      <c r="F92" s="1288" t="s">
        <v>86</v>
      </c>
      <c r="G92" s="1275" t="s">
        <v>1181</v>
      </c>
      <c r="H92" s="32">
        <v>2222222222.2199998</v>
      </c>
      <c r="I92" s="1270" t="s">
        <v>322</v>
      </c>
      <c r="J92" s="1267">
        <v>40259</v>
      </c>
      <c r="K92" s="1299">
        <v>6</v>
      </c>
      <c r="L92" s="820">
        <v>2488875000</v>
      </c>
      <c r="M92" s="821">
        <v>40375</v>
      </c>
      <c r="N92" s="822"/>
      <c r="O92" s="820">
        <v>1389960000</v>
      </c>
      <c r="P92" s="1286"/>
      <c r="Q92" s="823">
        <v>1053000000</v>
      </c>
      <c r="R92" s="101">
        <v>41121</v>
      </c>
      <c r="S92" s="137">
        <v>175000000</v>
      </c>
      <c r="T92" s="735">
        <f>Q92-S92</f>
        <v>878000000</v>
      </c>
      <c r="U92" s="12" t="s">
        <v>1181</v>
      </c>
      <c r="V92" s="926"/>
      <c r="W92" s="1"/>
      <c r="X92" s="24"/>
    </row>
    <row r="93" spans="1:27" s="1283" customFormat="1" ht="29.25" customHeight="1">
      <c r="A93" s="1303"/>
      <c r="B93" s="1278"/>
      <c r="C93" s="931"/>
      <c r="D93" s="374"/>
      <c r="E93" s="1300"/>
      <c r="F93" s="1291"/>
      <c r="G93" s="374"/>
      <c r="H93" s="927"/>
      <c r="I93" s="1294"/>
      <c r="J93" s="1281"/>
      <c r="K93" s="1300"/>
      <c r="L93" s="378"/>
      <c r="M93" s="380"/>
      <c r="N93" s="381"/>
      <c r="O93" s="378"/>
      <c r="P93" s="1293"/>
      <c r="Q93" s="378"/>
      <c r="R93" s="101">
        <v>41135</v>
      </c>
      <c r="S93" s="137">
        <v>5539055.4100000001</v>
      </c>
      <c r="T93" s="735">
        <f t="shared" ref="T93:T98" si="4">T92-S93</f>
        <v>872460944.59000003</v>
      </c>
      <c r="U93" s="12" t="s">
        <v>1181</v>
      </c>
      <c r="V93" s="926"/>
      <c r="W93" s="1"/>
      <c r="X93" s="24"/>
    </row>
    <row r="94" spans="1:27" s="1283" customFormat="1" ht="29.25" customHeight="1">
      <c r="A94" s="1303"/>
      <c r="B94" s="1278"/>
      <c r="C94" s="931"/>
      <c r="D94" s="374"/>
      <c r="E94" s="1300"/>
      <c r="F94" s="1291"/>
      <c r="G94" s="374"/>
      <c r="H94" s="927"/>
      <c r="I94" s="1294"/>
      <c r="J94" s="1281"/>
      <c r="K94" s="1300"/>
      <c r="L94" s="378"/>
      <c r="M94" s="380"/>
      <c r="N94" s="381"/>
      <c r="O94" s="378"/>
      <c r="P94" s="1293"/>
      <c r="Q94" s="378"/>
      <c r="R94" s="101">
        <v>41152</v>
      </c>
      <c r="S94" s="137">
        <v>16000000</v>
      </c>
      <c r="T94" s="735">
        <f t="shared" si="4"/>
        <v>856460944.59000003</v>
      </c>
      <c r="U94" s="12" t="s">
        <v>1181</v>
      </c>
      <c r="V94" s="926"/>
      <c r="W94" s="1"/>
      <c r="X94" s="24"/>
    </row>
    <row r="95" spans="1:27" s="1283" customFormat="1" ht="29.25" customHeight="1">
      <c r="A95" s="1303"/>
      <c r="B95" s="1278"/>
      <c r="C95" s="931"/>
      <c r="D95" s="374"/>
      <c r="E95" s="1300"/>
      <c r="F95" s="1291"/>
      <c r="G95" s="374"/>
      <c r="H95" s="927"/>
      <c r="I95" s="1294"/>
      <c r="J95" s="1281"/>
      <c r="K95" s="1300"/>
      <c r="L95" s="378"/>
      <c r="M95" s="380"/>
      <c r="N95" s="381"/>
      <c r="O95" s="378"/>
      <c r="P95" s="1293"/>
      <c r="Q95" s="378"/>
      <c r="R95" s="101">
        <v>41169</v>
      </c>
      <c r="S95" s="137">
        <v>1667352.47</v>
      </c>
      <c r="T95" s="735">
        <f t="shared" si="4"/>
        <v>854793592.12</v>
      </c>
      <c r="U95" s="12" t="s">
        <v>1181</v>
      </c>
      <c r="V95" s="926"/>
      <c r="W95" s="1"/>
      <c r="X95" s="24"/>
    </row>
    <row r="96" spans="1:27" s="1283" customFormat="1" ht="29.25" customHeight="1">
      <c r="A96" s="1303"/>
      <c r="B96" s="1278"/>
      <c r="C96" s="931"/>
      <c r="D96" s="374"/>
      <c r="E96" s="1300"/>
      <c r="F96" s="1291"/>
      <c r="G96" s="374"/>
      <c r="H96" s="927"/>
      <c r="I96" s="1294"/>
      <c r="J96" s="1281"/>
      <c r="K96" s="1300"/>
      <c r="L96" s="378"/>
      <c r="M96" s="380"/>
      <c r="N96" s="381"/>
      <c r="O96" s="378"/>
      <c r="P96" s="1293"/>
      <c r="Q96" s="378"/>
      <c r="R96" s="101">
        <v>41180</v>
      </c>
      <c r="S96" s="137">
        <v>35000000</v>
      </c>
      <c r="T96" s="735">
        <f t="shared" si="4"/>
        <v>819793592.12</v>
      </c>
      <c r="U96" s="12" t="s">
        <v>1181</v>
      </c>
      <c r="V96" s="926"/>
      <c r="W96" s="1"/>
      <c r="X96" s="24"/>
    </row>
    <row r="97" spans="1:24" s="1283" customFormat="1" ht="29.25" customHeight="1">
      <c r="A97" s="1303"/>
      <c r="B97" s="1278"/>
      <c r="C97" s="931"/>
      <c r="D97" s="374"/>
      <c r="E97" s="1300"/>
      <c r="F97" s="1291"/>
      <c r="G97" s="374"/>
      <c r="H97" s="927"/>
      <c r="I97" s="1294"/>
      <c r="J97" s="1281"/>
      <c r="K97" s="1300"/>
      <c r="L97" s="378"/>
      <c r="M97" s="380"/>
      <c r="N97" s="381"/>
      <c r="O97" s="378"/>
      <c r="P97" s="1293"/>
      <c r="Q97" s="378"/>
      <c r="R97" s="101">
        <v>41197</v>
      </c>
      <c r="S97" s="137">
        <v>25334218.41</v>
      </c>
      <c r="T97" s="735">
        <f t="shared" si="4"/>
        <v>794459373.71000004</v>
      </c>
      <c r="U97" s="12" t="s">
        <v>1181</v>
      </c>
      <c r="V97" s="926"/>
      <c r="W97" s="1"/>
      <c r="X97" s="24"/>
    </row>
    <row r="98" spans="1:24" s="1283" customFormat="1" ht="29.25" customHeight="1">
      <c r="A98" s="1303"/>
      <c r="B98" s="1278"/>
      <c r="C98" s="931"/>
      <c r="D98" s="374"/>
      <c r="E98" s="1300"/>
      <c r="F98" s="1291"/>
      <c r="G98" s="374"/>
      <c r="H98" s="927"/>
      <c r="I98" s="1294"/>
      <c r="J98" s="1281"/>
      <c r="K98" s="1300"/>
      <c r="L98" s="378"/>
      <c r="M98" s="380"/>
      <c r="N98" s="381"/>
      <c r="O98" s="378"/>
      <c r="P98" s="1293"/>
      <c r="Q98" s="378"/>
      <c r="R98" s="1515">
        <v>41200</v>
      </c>
      <c r="S98" s="2224">
        <v>794459373.71000004</v>
      </c>
      <c r="T98" s="2225">
        <f t="shared" si="4"/>
        <v>0</v>
      </c>
      <c r="U98" s="2255" t="s">
        <v>1341</v>
      </c>
      <c r="V98" s="2">
        <v>41218</v>
      </c>
      <c r="W98" s="991" t="s">
        <v>2126</v>
      </c>
      <c r="X98" s="992">
        <v>8289430.8300000001</v>
      </c>
    </row>
    <row r="99" spans="1:24" s="1283" customFormat="1" ht="29.25" customHeight="1">
      <c r="A99" s="1303"/>
      <c r="B99" s="1278"/>
      <c r="C99" s="931"/>
      <c r="D99" s="374"/>
      <c r="E99" s="1300"/>
      <c r="F99" s="1291"/>
      <c r="G99" s="374"/>
      <c r="H99" s="927"/>
      <c r="I99" s="1294"/>
      <c r="J99" s="1281"/>
      <c r="K99" s="1300"/>
      <c r="L99" s="378"/>
      <c r="M99" s="395"/>
      <c r="N99" s="979"/>
      <c r="O99" s="974"/>
      <c r="P99" s="1287"/>
      <c r="Q99" s="1045"/>
      <c r="R99" s="1517"/>
      <c r="S99" s="1809"/>
      <c r="T99" s="2226"/>
      <c r="U99" s="2256"/>
      <c r="V99" s="2">
        <v>41248</v>
      </c>
      <c r="W99" s="991" t="s">
        <v>2126</v>
      </c>
      <c r="X99" s="992">
        <v>1433088.17</v>
      </c>
    </row>
    <row r="100" spans="1:24" s="1283" customFormat="1" ht="29.25" customHeight="1">
      <c r="A100" s="1265">
        <v>1</v>
      </c>
      <c r="B100" s="1273">
        <v>40116</v>
      </c>
      <c r="C100" s="910" t="s">
        <v>1256</v>
      </c>
      <c r="D100" s="1275" t="s">
        <v>880</v>
      </c>
      <c r="E100" s="1299" t="s">
        <v>881</v>
      </c>
      <c r="F100" s="1288" t="s">
        <v>86</v>
      </c>
      <c r="G100" s="1275" t="s">
        <v>1182</v>
      </c>
      <c r="H100" s="32">
        <v>1111111111.1099999</v>
      </c>
      <c r="I100" s="1270" t="s">
        <v>322</v>
      </c>
      <c r="J100" s="1267">
        <v>40259</v>
      </c>
      <c r="K100" s="1299">
        <v>6</v>
      </c>
      <c r="L100" s="820">
        <v>1271337500</v>
      </c>
      <c r="M100" s="380">
        <v>40375</v>
      </c>
      <c r="N100" s="381"/>
      <c r="O100" s="378">
        <v>1243275000</v>
      </c>
      <c r="P100" s="1293"/>
      <c r="Q100" s="382">
        <v>1117399170</v>
      </c>
      <c r="R100" s="933">
        <v>40953</v>
      </c>
      <c r="S100" s="164">
        <v>87099564.5</v>
      </c>
      <c r="T100" s="1003">
        <f>Q100-S100</f>
        <v>1030299605.5</v>
      </c>
      <c r="U100" s="1044" t="s">
        <v>2020</v>
      </c>
      <c r="V100" s="926"/>
      <c r="W100" s="1"/>
      <c r="X100" s="24"/>
    </row>
    <row r="101" spans="1:24" s="1283" customFormat="1" ht="29.25" customHeight="1">
      <c r="A101" s="1303"/>
      <c r="B101" s="1278"/>
      <c r="C101" s="932"/>
      <c r="D101" s="374"/>
      <c r="E101" s="1300"/>
      <c r="F101" s="1291"/>
      <c r="G101" s="374"/>
      <c r="H101" s="927"/>
      <c r="I101" s="1294"/>
      <c r="J101" s="1281"/>
      <c r="K101" s="1300"/>
      <c r="L101" s="378"/>
      <c r="M101" s="380"/>
      <c r="N101" s="381"/>
      <c r="O101" s="378"/>
      <c r="P101" s="1293"/>
      <c r="Q101" s="382"/>
      <c r="R101" s="101">
        <v>40982</v>
      </c>
      <c r="S101" s="137">
        <v>99462002.689999998</v>
      </c>
      <c r="T101" s="735">
        <f t="shared" ref="T101:T108" si="5">T100-S101</f>
        <v>930837602.80999994</v>
      </c>
      <c r="U101" s="15" t="s">
        <v>2020</v>
      </c>
      <c r="V101" s="926"/>
      <c r="W101" s="1"/>
      <c r="X101" s="24"/>
    </row>
    <row r="102" spans="1:24" s="1283" customFormat="1" ht="29.25" customHeight="1">
      <c r="A102" s="1303"/>
      <c r="B102" s="1278"/>
      <c r="C102" s="932"/>
      <c r="D102" s="374"/>
      <c r="E102" s="1300"/>
      <c r="F102" s="1291"/>
      <c r="G102" s="374"/>
      <c r="H102" s="927"/>
      <c r="I102" s="1294"/>
      <c r="J102" s="1281"/>
      <c r="K102" s="1300"/>
      <c r="L102" s="378"/>
      <c r="M102" s="380"/>
      <c r="N102" s="381"/>
      <c r="O102" s="378"/>
      <c r="P102" s="1293"/>
      <c r="Q102" s="382"/>
      <c r="R102" s="101">
        <v>41043</v>
      </c>
      <c r="S102" s="137">
        <v>74999625</v>
      </c>
      <c r="T102" s="735">
        <f t="shared" si="5"/>
        <v>855837977.80999994</v>
      </c>
      <c r="U102" s="15" t="s">
        <v>2020</v>
      </c>
      <c r="V102" s="926"/>
      <c r="W102" s="1"/>
      <c r="X102" s="24"/>
    </row>
    <row r="103" spans="1:24" s="1283" customFormat="1" ht="29.25" customHeight="1">
      <c r="A103" s="1303"/>
      <c r="B103" s="1278"/>
      <c r="C103" s="932"/>
      <c r="D103" s="374"/>
      <c r="E103" s="1300"/>
      <c r="F103" s="1291"/>
      <c r="G103" s="374"/>
      <c r="H103" s="927"/>
      <c r="I103" s="1294"/>
      <c r="J103" s="1281"/>
      <c r="K103" s="1300"/>
      <c r="L103" s="378"/>
      <c r="M103" s="380"/>
      <c r="N103" s="381"/>
      <c r="O103" s="378"/>
      <c r="P103" s="1293"/>
      <c r="Q103" s="382"/>
      <c r="R103" s="101">
        <v>41106</v>
      </c>
      <c r="S103" s="137">
        <v>18749906.25</v>
      </c>
      <c r="T103" s="735">
        <f t="shared" si="5"/>
        <v>837088071.55999994</v>
      </c>
      <c r="U103" s="15" t="s">
        <v>2020</v>
      </c>
      <c r="V103" s="926"/>
      <c r="W103" s="1"/>
      <c r="X103" s="24"/>
    </row>
    <row r="104" spans="1:24" s="1283" customFormat="1" ht="29.25" customHeight="1">
      <c r="A104" s="1303"/>
      <c r="B104" s="1278"/>
      <c r="C104" s="932"/>
      <c r="D104" s="374"/>
      <c r="E104" s="1300"/>
      <c r="F104" s="1291"/>
      <c r="G104" s="374"/>
      <c r="H104" s="927"/>
      <c r="I104" s="1294"/>
      <c r="J104" s="1281"/>
      <c r="K104" s="1300"/>
      <c r="L104" s="378"/>
      <c r="M104" s="380"/>
      <c r="N104" s="381"/>
      <c r="O104" s="378"/>
      <c r="P104" s="1293"/>
      <c r="Q104" s="382"/>
      <c r="R104" s="101">
        <v>41135</v>
      </c>
      <c r="S104" s="137">
        <v>68399658</v>
      </c>
      <c r="T104" s="735">
        <f t="shared" si="5"/>
        <v>768688413.55999994</v>
      </c>
      <c r="U104" s="15" t="s">
        <v>2020</v>
      </c>
      <c r="V104" s="926"/>
      <c r="W104" s="1"/>
      <c r="X104" s="24"/>
    </row>
    <row r="105" spans="1:24" s="1283" customFormat="1" ht="29.25" customHeight="1">
      <c r="A105" s="1303"/>
      <c r="B105" s="1278"/>
      <c r="C105" s="932"/>
      <c r="D105" s="374"/>
      <c r="E105" s="1300"/>
      <c r="F105" s="1291"/>
      <c r="G105" s="374"/>
      <c r="H105" s="927"/>
      <c r="I105" s="1294"/>
      <c r="J105" s="1281"/>
      <c r="K105" s="1300"/>
      <c r="L105" s="378"/>
      <c r="M105" s="380"/>
      <c r="N105" s="381"/>
      <c r="O105" s="378"/>
      <c r="P105" s="1293"/>
      <c r="Q105" s="382"/>
      <c r="R105" s="101">
        <v>41169</v>
      </c>
      <c r="S105" s="137">
        <v>124999375</v>
      </c>
      <c r="T105" s="735">
        <f t="shared" si="5"/>
        <v>643689038.55999994</v>
      </c>
      <c r="U105" s="15" t="s">
        <v>2020</v>
      </c>
      <c r="V105" s="926"/>
      <c r="W105" s="1"/>
      <c r="X105" s="24"/>
    </row>
    <row r="106" spans="1:24" s="1283" customFormat="1" ht="29.25" customHeight="1">
      <c r="A106" s="1303"/>
      <c r="B106" s="1278"/>
      <c r="C106" s="932"/>
      <c r="D106" s="374"/>
      <c r="E106" s="1300"/>
      <c r="F106" s="1291"/>
      <c r="G106" s="374"/>
      <c r="H106" s="927"/>
      <c r="I106" s="1294"/>
      <c r="J106" s="1281"/>
      <c r="K106" s="1300"/>
      <c r="L106" s="378"/>
      <c r="M106" s="380"/>
      <c r="N106" s="381"/>
      <c r="O106" s="378"/>
      <c r="P106" s="1293"/>
      <c r="Q106" s="382"/>
      <c r="R106" s="101">
        <v>41197</v>
      </c>
      <c r="S106" s="137">
        <v>240673796.63</v>
      </c>
      <c r="T106" s="735">
        <f t="shared" si="5"/>
        <v>403015241.92999995</v>
      </c>
      <c r="U106" s="15" t="s">
        <v>2148</v>
      </c>
      <c r="V106" s="926"/>
      <c r="W106" s="1"/>
      <c r="X106" s="24"/>
    </row>
    <row r="107" spans="1:24" s="1283" customFormat="1" ht="29.25" customHeight="1">
      <c r="A107" s="1303"/>
      <c r="B107" s="1278"/>
      <c r="C107" s="932"/>
      <c r="D107" s="374"/>
      <c r="E107" s="1300"/>
      <c r="F107" s="1291"/>
      <c r="G107" s="374"/>
      <c r="H107" s="927"/>
      <c r="I107" s="1294"/>
      <c r="J107" s="1281"/>
      <c r="K107" s="1300"/>
      <c r="L107" s="378"/>
      <c r="M107" s="380"/>
      <c r="N107" s="381"/>
      <c r="O107" s="378"/>
      <c r="P107" s="1293"/>
      <c r="Q107" s="382"/>
      <c r="R107" s="101">
        <v>41228</v>
      </c>
      <c r="S107" s="137">
        <v>45764825.109999999</v>
      </c>
      <c r="T107" s="735">
        <f t="shared" si="5"/>
        <v>357250416.81999993</v>
      </c>
      <c r="U107" s="15" t="s">
        <v>2148</v>
      </c>
      <c r="V107" s="926"/>
      <c r="W107" s="1"/>
      <c r="X107" s="24"/>
    </row>
    <row r="108" spans="1:24" s="1283" customFormat="1" ht="29.25" customHeight="1">
      <c r="A108" s="1303"/>
      <c r="B108" s="1278"/>
      <c r="C108" s="932"/>
      <c r="D108" s="374"/>
      <c r="E108" s="1300"/>
      <c r="F108" s="1291"/>
      <c r="G108" s="374"/>
      <c r="H108" s="927"/>
      <c r="I108" s="1294"/>
      <c r="J108" s="1281"/>
      <c r="K108" s="1300"/>
      <c r="L108" s="378"/>
      <c r="M108" s="380"/>
      <c r="N108" s="381"/>
      <c r="O108" s="378"/>
      <c r="P108" s="1293"/>
      <c r="Q108" s="382"/>
      <c r="R108" s="101">
        <v>41257</v>
      </c>
      <c r="S108" s="137">
        <v>24588926.239999998</v>
      </c>
      <c r="T108" s="735">
        <f t="shared" si="5"/>
        <v>332661490.57999992</v>
      </c>
      <c r="U108" s="15" t="s">
        <v>2148</v>
      </c>
      <c r="V108" s="926"/>
      <c r="W108" s="1"/>
      <c r="X108" s="24"/>
    </row>
    <row r="109" spans="1:24" s="1283" customFormat="1" ht="29.25" customHeight="1">
      <c r="A109" s="1303"/>
      <c r="B109" s="1278"/>
      <c r="C109" s="932"/>
      <c r="D109" s="374"/>
      <c r="E109" s="1300"/>
      <c r="F109" s="1291"/>
      <c r="G109" s="374"/>
      <c r="H109" s="927"/>
      <c r="I109" s="1294"/>
      <c r="J109" s="1281"/>
      <c r="K109" s="1300"/>
      <c r="L109" s="378"/>
      <c r="M109" s="380"/>
      <c r="N109" s="381"/>
      <c r="O109" s="378"/>
      <c r="P109" s="1293"/>
      <c r="Q109" s="382"/>
      <c r="R109" s="101">
        <v>41289</v>
      </c>
      <c r="S109" s="137">
        <v>30470429.449999999</v>
      </c>
      <c r="T109" s="735">
        <f>T108-S109</f>
        <v>302191061.12999994</v>
      </c>
      <c r="U109" s="15" t="s">
        <v>2020</v>
      </c>
      <c r="V109" s="926"/>
      <c r="W109" s="1"/>
      <c r="X109" s="24"/>
    </row>
    <row r="110" spans="1:24" s="1283" customFormat="1" ht="29.25" customHeight="1">
      <c r="A110" s="1303"/>
      <c r="B110" s="1278"/>
      <c r="C110" s="932"/>
      <c r="D110" s="374"/>
      <c r="E110" s="1300"/>
      <c r="F110" s="1291"/>
      <c r="G110" s="374"/>
      <c r="H110" s="927"/>
      <c r="I110" s="1294"/>
      <c r="J110" s="1281"/>
      <c r="K110" s="1300"/>
      <c r="L110" s="378"/>
      <c r="M110" s="380"/>
      <c r="N110" s="381"/>
      <c r="O110" s="378"/>
      <c r="P110" s="1293"/>
      <c r="Q110" s="382"/>
      <c r="R110" s="101">
        <v>41319</v>
      </c>
      <c r="S110" s="137">
        <v>295328635.73000002</v>
      </c>
      <c r="T110" s="735">
        <f>T109-S110</f>
        <v>6862425.3999999166</v>
      </c>
      <c r="U110" s="15" t="s">
        <v>2020</v>
      </c>
      <c r="V110" s="926"/>
      <c r="W110" s="1"/>
      <c r="X110" s="24"/>
    </row>
    <row r="111" spans="1:24" s="1283" customFormat="1" ht="29.25" customHeight="1">
      <c r="A111" s="1303"/>
      <c r="B111" s="1278"/>
      <c r="C111" s="932"/>
      <c r="D111" s="374"/>
      <c r="E111" s="1300"/>
      <c r="F111" s="1291"/>
      <c r="G111" s="374"/>
      <c r="H111" s="927"/>
      <c r="I111" s="1294"/>
      <c r="J111" s="1281"/>
      <c r="K111" s="1300"/>
      <c r="L111" s="378"/>
      <c r="M111" s="380"/>
      <c r="N111" s="381"/>
      <c r="O111" s="378"/>
      <c r="P111" s="1293"/>
      <c r="Q111" s="382"/>
      <c r="R111" s="1515">
        <v>41326</v>
      </c>
      <c r="S111" s="2224">
        <v>6862425.4000000004</v>
      </c>
      <c r="T111" s="2225">
        <f>ROUND(T110-S111,0)</f>
        <v>0</v>
      </c>
      <c r="U111" s="1452" t="s">
        <v>2020</v>
      </c>
      <c r="V111" s="2">
        <v>41326</v>
      </c>
      <c r="W111" s="991" t="s">
        <v>2126</v>
      </c>
      <c r="X111" s="1263">
        <v>184431858.11000001</v>
      </c>
    </row>
    <row r="112" spans="1:24" s="1283" customFormat="1" ht="29.25" customHeight="1">
      <c r="A112" s="1303"/>
      <c r="B112" s="1278"/>
      <c r="C112" s="932"/>
      <c r="D112" s="374"/>
      <c r="E112" s="1300"/>
      <c r="F112" s="1291"/>
      <c r="G112" s="374"/>
      <c r="H112" s="927"/>
      <c r="I112" s="1294"/>
      <c r="J112" s="1281"/>
      <c r="K112" s="1300"/>
      <c r="L112" s="378"/>
      <c r="M112" s="380"/>
      <c r="N112" s="381"/>
      <c r="O112" s="378"/>
      <c r="P112" s="1293"/>
      <c r="Q112" s="382"/>
      <c r="R112" s="1517"/>
      <c r="S112" s="1809"/>
      <c r="T112" s="2226"/>
      <c r="U112" s="1453"/>
      <c r="V112" s="2">
        <v>41332</v>
      </c>
      <c r="W112" s="991" t="s">
        <v>2126</v>
      </c>
      <c r="X112" s="1263">
        <v>20999895</v>
      </c>
    </row>
    <row r="113" spans="1:24" s="1283" customFormat="1" ht="29.25" customHeight="1">
      <c r="A113" s="1265">
        <v>2</v>
      </c>
      <c r="B113" s="1273">
        <v>40116</v>
      </c>
      <c r="C113" s="910" t="s">
        <v>1995</v>
      </c>
      <c r="D113" s="1275" t="s">
        <v>880</v>
      </c>
      <c r="E113" s="1299" t="s">
        <v>881</v>
      </c>
      <c r="F113" s="1288" t="s">
        <v>86</v>
      </c>
      <c r="G113" s="1275" t="s">
        <v>1181</v>
      </c>
      <c r="H113" s="32">
        <v>2222222222.2199998</v>
      </c>
      <c r="I113" s="1270" t="s">
        <v>322</v>
      </c>
      <c r="J113" s="1267">
        <v>40259</v>
      </c>
      <c r="K113" s="1299">
        <v>6</v>
      </c>
      <c r="L113" s="820">
        <v>2542675000</v>
      </c>
      <c r="M113" s="821">
        <v>40375</v>
      </c>
      <c r="N113" s="822"/>
      <c r="O113" s="820">
        <v>2486550000</v>
      </c>
      <c r="P113" s="1286"/>
      <c r="Q113" s="823">
        <v>2234798340</v>
      </c>
      <c r="R113" s="2">
        <v>40953</v>
      </c>
      <c r="S113" s="137">
        <v>174200000</v>
      </c>
      <c r="T113" s="735">
        <f>Q113-S113</f>
        <v>2060598340</v>
      </c>
      <c r="U113" s="12" t="s">
        <v>1181</v>
      </c>
      <c r="V113" s="926"/>
      <c r="W113" s="1"/>
      <c r="X113" s="24"/>
    </row>
    <row r="114" spans="1:24" s="1283" customFormat="1" ht="29.25" customHeight="1">
      <c r="A114" s="1303"/>
      <c r="B114" s="1278"/>
      <c r="C114" s="932"/>
      <c r="D114" s="374"/>
      <c r="E114" s="1300"/>
      <c r="F114" s="1291"/>
      <c r="G114" s="374"/>
      <c r="H114" s="927"/>
      <c r="I114" s="1294"/>
      <c r="J114" s="1281"/>
      <c r="K114" s="1300"/>
      <c r="L114" s="378"/>
      <c r="M114" s="380"/>
      <c r="N114" s="381"/>
      <c r="O114" s="378"/>
      <c r="P114" s="1293"/>
      <c r="Q114" s="378"/>
      <c r="R114" s="2">
        <v>40982</v>
      </c>
      <c r="S114" s="137">
        <v>198925000.00000006</v>
      </c>
      <c r="T114" s="735">
        <f t="shared" ref="T114:T119" si="6">T113-S114</f>
        <v>1861673340</v>
      </c>
      <c r="U114" s="12" t="s">
        <v>1181</v>
      </c>
      <c r="V114" s="926"/>
      <c r="W114" s="1"/>
      <c r="X114" s="24"/>
    </row>
    <row r="115" spans="1:24" s="1283" customFormat="1" ht="29.25" customHeight="1">
      <c r="A115" s="1303"/>
      <c r="B115" s="1278"/>
      <c r="C115" s="932"/>
      <c r="D115" s="374"/>
      <c r="E115" s="1300"/>
      <c r="F115" s="1291"/>
      <c r="G115" s="374"/>
      <c r="H115" s="927"/>
      <c r="I115" s="1294"/>
      <c r="J115" s="1281"/>
      <c r="K115" s="1300"/>
      <c r="L115" s="378"/>
      <c r="M115" s="380"/>
      <c r="N115" s="381"/>
      <c r="O115" s="378"/>
      <c r="P115" s="1293"/>
      <c r="Q115" s="261"/>
      <c r="R115" s="101">
        <v>41043</v>
      </c>
      <c r="S115" s="137">
        <v>150000000</v>
      </c>
      <c r="T115" s="735">
        <f t="shared" si="6"/>
        <v>1711673340</v>
      </c>
      <c r="U115" s="12" t="s">
        <v>1181</v>
      </c>
      <c r="V115" s="926"/>
      <c r="W115" s="1"/>
      <c r="X115" s="24"/>
    </row>
    <row r="116" spans="1:24" s="1283" customFormat="1" ht="29.25" customHeight="1">
      <c r="A116" s="1303"/>
      <c r="B116" s="1278"/>
      <c r="C116" s="932"/>
      <c r="D116" s="374"/>
      <c r="E116" s="1300"/>
      <c r="F116" s="1291"/>
      <c r="G116" s="374"/>
      <c r="H116" s="927"/>
      <c r="I116" s="1294"/>
      <c r="J116" s="1281"/>
      <c r="K116" s="1300"/>
      <c r="L116" s="378"/>
      <c r="M116" s="380"/>
      <c r="N116" s="381"/>
      <c r="O116" s="378"/>
      <c r="P116" s="1293"/>
      <c r="Q116" s="261"/>
      <c r="R116" s="101">
        <v>41106</v>
      </c>
      <c r="S116" s="137">
        <v>37500000</v>
      </c>
      <c r="T116" s="735">
        <f t="shared" si="6"/>
        <v>1674173340</v>
      </c>
      <c r="U116" s="12" t="s">
        <v>1181</v>
      </c>
      <c r="V116" s="926"/>
      <c r="W116" s="1"/>
      <c r="X116" s="24"/>
    </row>
    <row r="117" spans="1:24" s="1283" customFormat="1" ht="29.25" customHeight="1">
      <c r="A117" s="1303"/>
      <c r="B117" s="1278"/>
      <c r="C117" s="932"/>
      <c r="D117" s="374"/>
      <c r="E117" s="1300"/>
      <c r="F117" s="1291"/>
      <c r="G117" s="374"/>
      <c r="H117" s="927"/>
      <c r="I117" s="1294"/>
      <c r="J117" s="1281"/>
      <c r="K117" s="1300"/>
      <c r="L117" s="378"/>
      <c r="M117" s="380"/>
      <c r="N117" s="381"/>
      <c r="O117" s="378"/>
      <c r="P117" s="1293"/>
      <c r="Q117" s="261"/>
      <c r="R117" s="101">
        <v>41135</v>
      </c>
      <c r="S117" s="137">
        <v>136800000</v>
      </c>
      <c r="T117" s="735">
        <f t="shared" si="6"/>
        <v>1537373340</v>
      </c>
      <c r="U117" s="12" t="s">
        <v>1181</v>
      </c>
      <c r="V117" s="926"/>
      <c r="W117" s="1"/>
      <c r="X117" s="24"/>
    </row>
    <row r="118" spans="1:24" s="1283" customFormat="1" ht="29.25" customHeight="1">
      <c r="A118" s="1303"/>
      <c r="B118" s="1278"/>
      <c r="C118" s="932"/>
      <c r="D118" s="374"/>
      <c r="E118" s="1300"/>
      <c r="F118" s="1291"/>
      <c r="G118" s="374"/>
      <c r="H118" s="927"/>
      <c r="I118" s="1294"/>
      <c r="J118" s="1281"/>
      <c r="K118" s="1300"/>
      <c r="L118" s="378"/>
      <c r="M118" s="380"/>
      <c r="N118" s="381"/>
      <c r="O118" s="378"/>
      <c r="P118" s="1293"/>
      <c r="Q118" s="261"/>
      <c r="R118" s="101">
        <v>41169</v>
      </c>
      <c r="S118" s="137">
        <v>250000000</v>
      </c>
      <c r="T118" s="735">
        <f t="shared" si="6"/>
        <v>1287373340</v>
      </c>
      <c r="U118" s="12" t="s">
        <v>1181</v>
      </c>
      <c r="V118" s="926"/>
      <c r="W118" s="1"/>
      <c r="X118" s="24"/>
    </row>
    <row r="119" spans="1:24" s="1283" customFormat="1" ht="29.25" customHeight="1">
      <c r="A119" s="1303"/>
      <c r="B119" s="1278"/>
      <c r="C119" s="932"/>
      <c r="D119" s="374"/>
      <c r="E119" s="1300"/>
      <c r="F119" s="1291"/>
      <c r="G119" s="374"/>
      <c r="H119" s="927"/>
      <c r="I119" s="1294"/>
      <c r="J119" s="1281"/>
      <c r="K119" s="1300"/>
      <c r="L119" s="378"/>
      <c r="M119" s="380"/>
      <c r="N119" s="381"/>
      <c r="O119" s="378"/>
      <c r="P119" s="1293"/>
      <c r="Q119" s="261"/>
      <c r="R119" s="101">
        <v>41197</v>
      </c>
      <c r="S119" s="137">
        <v>481350000</v>
      </c>
      <c r="T119" s="735">
        <f t="shared" si="6"/>
        <v>806023340</v>
      </c>
      <c r="U119" s="12" t="s">
        <v>1181</v>
      </c>
      <c r="V119" s="926"/>
      <c r="W119" s="1"/>
      <c r="X119" s="24"/>
    </row>
    <row r="120" spans="1:24" s="1283" customFormat="1" ht="29.25" customHeight="1">
      <c r="A120" s="1303"/>
      <c r="B120" s="1278"/>
      <c r="C120" s="932"/>
      <c r="D120" s="374"/>
      <c r="E120" s="1300"/>
      <c r="F120" s="1291"/>
      <c r="G120" s="374"/>
      <c r="H120" s="927"/>
      <c r="I120" s="1294"/>
      <c r="J120" s="1281"/>
      <c r="K120" s="1300"/>
      <c r="L120" s="378"/>
      <c r="M120" s="380"/>
      <c r="N120" s="381"/>
      <c r="O120" s="378"/>
      <c r="P120" s="1293"/>
      <c r="Q120" s="261"/>
      <c r="R120" s="101">
        <v>41228</v>
      </c>
      <c r="S120" s="137">
        <v>274590323.62</v>
      </c>
      <c r="T120" s="735">
        <f>T119-S120</f>
        <v>531433016.38</v>
      </c>
      <c r="U120" s="12" t="s">
        <v>1181</v>
      </c>
      <c r="V120" s="926"/>
      <c r="W120" s="1"/>
      <c r="X120" s="24"/>
    </row>
    <row r="121" spans="1:24" s="1283" customFormat="1" ht="29.25" customHeight="1">
      <c r="A121" s="1303"/>
      <c r="B121" s="1278"/>
      <c r="C121" s="932"/>
      <c r="D121" s="374"/>
      <c r="E121" s="1300"/>
      <c r="F121" s="1291"/>
      <c r="G121" s="374"/>
      <c r="H121" s="927"/>
      <c r="I121" s="1294"/>
      <c r="J121" s="1281"/>
      <c r="K121" s="1300"/>
      <c r="L121" s="378"/>
      <c r="M121" s="380"/>
      <c r="N121" s="381"/>
      <c r="O121" s="378"/>
      <c r="P121" s="1293"/>
      <c r="Q121" s="261"/>
      <c r="R121" s="101">
        <v>41257</v>
      </c>
      <c r="S121" s="137">
        <v>147534295.13999999</v>
      </c>
      <c r="T121" s="735">
        <f>T120-S121</f>
        <v>383898721.24000001</v>
      </c>
      <c r="U121" s="12" t="s">
        <v>1181</v>
      </c>
      <c r="V121" s="926"/>
      <c r="W121" s="1"/>
      <c r="X121" s="24"/>
    </row>
    <row r="122" spans="1:24" s="1283" customFormat="1" ht="29.25" customHeight="1">
      <c r="A122" s="1303"/>
      <c r="B122" s="1278"/>
      <c r="C122" s="932"/>
      <c r="D122" s="374"/>
      <c r="E122" s="1300"/>
      <c r="F122" s="1291"/>
      <c r="G122" s="374"/>
      <c r="H122" s="927"/>
      <c r="I122" s="1294"/>
      <c r="J122" s="1281"/>
      <c r="K122" s="1300"/>
      <c r="L122" s="378"/>
      <c r="M122" s="380"/>
      <c r="N122" s="381"/>
      <c r="O122" s="378"/>
      <c r="P122" s="1293"/>
      <c r="Q122" s="261"/>
      <c r="R122" s="101">
        <v>41289</v>
      </c>
      <c r="S122" s="137">
        <v>182823490.78999999</v>
      </c>
      <c r="T122" s="735">
        <f>T121-S122</f>
        <v>201075230.45000002</v>
      </c>
      <c r="U122" s="12" t="s">
        <v>1181</v>
      </c>
      <c r="V122" s="926"/>
      <c r="W122" s="1"/>
      <c r="X122" s="24"/>
    </row>
    <row r="123" spans="1:24" s="1283" customFormat="1" ht="29.25" customHeight="1">
      <c r="A123" s="1303"/>
      <c r="B123" s="1278"/>
      <c r="C123" s="932"/>
      <c r="D123" s="374"/>
      <c r="E123" s="1300"/>
      <c r="F123" s="1291"/>
      <c r="G123" s="374"/>
      <c r="H123" s="927"/>
      <c r="I123" s="1294"/>
      <c r="J123" s="1281"/>
      <c r="K123" s="1300"/>
      <c r="L123" s="378"/>
      <c r="M123" s="380"/>
      <c r="N123" s="381"/>
      <c r="O123" s="378"/>
      <c r="P123" s="1293"/>
      <c r="Q123" s="261"/>
      <c r="R123" s="101">
        <v>41319</v>
      </c>
      <c r="S123" s="137">
        <v>201075230.44999999</v>
      </c>
      <c r="T123" s="735">
        <f>T122-S123</f>
        <v>0</v>
      </c>
      <c r="U123" s="12" t="s">
        <v>1181</v>
      </c>
      <c r="V123" s="926"/>
      <c r="W123" s="1"/>
      <c r="X123" s="24"/>
    </row>
    <row r="124" spans="1:24" s="1283" customFormat="1" ht="29.25" customHeight="1">
      <c r="A124" s="1265">
        <v>1</v>
      </c>
      <c r="B124" s="1273">
        <v>40121</v>
      </c>
      <c r="C124" s="917" t="s">
        <v>1265</v>
      </c>
      <c r="D124" s="1275" t="s">
        <v>880</v>
      </c>
      <c r="E124" s="1299" t="s">
        <v>881</v>
      </c>
      <c r="F124" s="1288" t="s">
        <v>86</v>
      </c>
      <c r="G124" s="1275" t="s">
        <v>1182</v>
      </c>
      <c r="H124" s="32">
        <v>1111111111.1099999</v>
      </c>
      <c r="I124" s="1270" t="s">
        <v>322</v>
      </c>
      <c r="J124" s="1267">
        <v>40259</v>
      </c>
      <c r="K124" s="1299">
        <v>6</v>
      </c>
      <c r="L124" s="1308">
        <v>1244437500</v>
      </c>
      <c r="M124" s="821">
        <v>40375</v>
      </c>
      <c r="N124" s="822"/>
      <c r="O124" s="820">
        <v>620578257.86000001</v>
      </c>
      <c r="P124" s="1286"/>
      <c r="Q124" s="820">
        <v>620578257.86000001</v>
      </c>
      <c r="R124" s="101">
        <v>40616</v>
      </c>
      <c r="S124" s="137">
        <v>1202957.26</v>
      </c>
      <c r="T124" s="930">
        <f>Q124-S124</f>
        <v>619375300.60000002</v>
      </c>
      <c r="U124" s="15" t="s">
        <v>2020</v>
      </c>
      <c r="V124" s="926"/>
      <c r="W124" s="1"/>
      <c r="X124" s="24"/>
    </row>
    <row r="125" spans="1:24" s="1283" customFormat="1" ht="29.25" customHeight="1">
      <c r="A125" s="1303"/>
      <c r="B125" s="1278"/>
      <c r="C125" s="934"/>
      <c r="D125" s="374"/>
      <c r="E125" s="1300"/>
      <c r="F125" s="1291"/>
      <c r="G125" s="374"/>
      <c r="H125" s="927"/>
      <c r="I125" s="1294"/>
      <c r="J125" s="1281"/>
      <c r="K125" s="1300"/>
      <c r="L125" s="378"/>
      <c r="M125" s="380"/>
      <c r="N125" s="381"/>
      <c r="O125" s="378"/>
      <c r="P125" s="1293"/>
      <c r="Q125" s="382"/>
      <c r="R125" s="101">
        <v>40647</v>
      </c>
      <c r="S125" s="137">
        <v>3521835.36</v>
      </c>
      <c r="T125" s="930">
        <f t="shared" ref="T125:T130" si="7">T124-S125</f>
        <v>615853465.24000001</v>
      </c>
      <c r="U125" s="15" t="s">
        <v>2020</v>
      </c>
      <c r="V125" s="926"/>
      <c r="W125" s="1"/>
      <c r="X125" s="24"/>
    </row>
    <row r="126" spans="1:24" s="1283" customFormat="1" ht="29.25" customHeight="1">
      <c r="A126" s="1303"/>
      <c r="B126" s="1278"/>
      <c r="C126" s="934"/>
      <c r="D126" s="374"/>
      <c r="E126" s="1300"/>
      <c r="F126" s="1291"/>
      <c r="G126" s="374"/>
      <c r="H126" s="927"/>
      <c r="I126" s="1294"/>
      <c r="J126" s="1281"/>
      <c r="K126" s="1300"/>
      <c r="L126" s="378"/>
      <c r="M126" s="380"/>
      <c r="N126" s="381"/>
      <c r="O126" s="378"/>
      <c r="P126" s="1293"/>
      <c r="Q126" s="382"/>
      <c r="R126" s="101">
        <v>41135</v>
      </c>
      <c r="S126" s="137">
        <v>104959250.54000001</v>
      </c>
      <c r="T126" s="930">
        <f t="shared" si="7"/>
        <v>510894214.69999999</v>
      </c>
      <c r="U126" s="15" t="s">
        <v>2020</v>
      </c>
      <c r="V126" s="926"/>
      <c r="W126" s="1"/>
      <c r="X126" s="24"/>
    </row>
    <row r="127" spans="1:24" s="1283" customFormat="1" ht="29.25" customHeight="1">
      <c r="A127" s="1303"/>
      <c r="B127" s="1278"/>
      <c r="C127" s="934"/>
      <c r="D127" s="374"/>
      <c r="E127" s="1300"/>
      <c r="F127" s="1291"/>
      <c r="G127" s="374"/>
      <c r="H127" s="927"/>
      <c r="I127" s="1294"/>
      <c r="J127" s="1281"/>
      <c r="K127" s="1300"/>
      <c r="L127" s="378"/>
      <c r="M127" s="380"/>
      <c r="N127" s="381"/>
      <c r="O127" s="378"/>
      <c r="P127" s="1293"/>
      <c r="Q127" s="382"/>
      <c r="R127" s="101">
        <v>41169</v>
      </c>
      <c r="S127" s="137">
        <v>72640244.909999996</v>
      </c>
      <c r="T127" s="930">
        <f t="shared" si="7"/>
        <v>438253969.78999996</v>
      </c>
      <c r="U127" s="15" t="s">
        <v>2020</v>
      </c>
      <c r="V127" s="926"/>
      <c r="W127" s="1"/>
      <c r="X127" s="24"/>
    </row>
    <row r="128" spans="1:24" s="1283" customFormat="1" ht="29.25" customHeight="1">
      <c r="A128" s="1303"/>
      <c r="B128" s="1278"/>
      <c r="C128" s="934"/>
      <c r="D128" s="374"/>
      <c r="E128" s="1300"/>
      <c r="F128" s="1291"/>
      <c r="G128" s="374"/>
      <c r="H128" s="927"/>
      <c r="I128" s="1294"/>
      <c r="J128" s="1281"/>
      <c r="K128" s="1300"/>
      <c r="L128" s="378"/>
      <c r="M128" s="380"/>
      <c r="N128" s="381"/>
      <c r="O128" s="378"/>
      <c r="P128" s="1293"/>
      <c r="Q128" s="382"/>
      <c r="R128" s="101">
        <v>41180</v>
      </c>
      <c r="S128" s="137">
        <v>180999095</v>
      </c>
      <c r="T128" s="930">
        <f t="shared" si="7"/>
        <v>257254874.78999996</v>
      </c>
      <c r="U128" s="15" t="s">
        <v>2020</v>
      </c>
      <c r="V128" s="926"/>
      <c r="W128" s="1"/>
      <c r="X128" s="24"/>
    </row>
    <row r="129" spans="1:24" s="1283" customFormat="1" ht="29.25" customHeight="1">
      <c r="A129" s="1303"/>
      <c r="B129" s="1278"/>
      <c r="C129" s="934"/>
      <c r="D129" s="374"/>
      <c r="E129" s="1300"/>
      <c r="F129" s="1291"/>
      <c r="G129" s="374"/>
      <c r="H129" s="927"/>
      <c r="I129" s="1294"/>
      <c r="J129" s="1281"/>
      <c r="K129" s="1300"/>
      <c r="L129" s="378"/>
      <c r="M129" s="380"/>
      <c r="N129" s="381"/>
      <c r="O129" s="378"/>
      <c r="P129" s="1293"/>
      <c r="Q129" s="382"/>
      <c r="R129" s="101">
        <v>41197</v>
      </c>
      <c r="S129" s="137">
        <v>134999325</v>
      </c>
      <c r="T129" s="930">
        <f t="shared" si="7"/>
        <v>122255549.78999996</v>
      </c>
      <c r="U129" s="15" t="s">
        <v>2148</v>
      </c>
      <c r="V129" s="926"/>
      <c r="W129" s="1"/>
      <c r="X129" s="24"/>
    </row>
    <row r="130" spans="1:24" s="1283" customFormat="1" ht="29.25" customHeight="1">
      <c r="A130" s="1303"/>
      <c r="B130" s="1278"/>
      <c r="C130" s="934"/>
      <c r="D130" s="374"/>
      <c r="E130" s="1300"/>
      <c r="F130" s="1291"/>
      <c r="G130" s="374"/>
      <c r="H130" s="927"/>
      <c r="I130" s="1294"/>
      <c r="J130" s="1281"/>
      <c r="K130" s="1300"/>
      <c r="L130" s="378"/>
      <c r="M130" s="380"/>
      <c r="N130" s="381"/>
      <c r="O130" s="378"/>
      <c r="P130" s="1293"/>
      <c r="Q130" s="382"/>
      <c r="R130" s="1515">
        <v>41201</v>
      </c>
      <c r="S130" s="2224">
        <v>122255549.79000001</v>
      </c>
      <c r="T130" s="2228">
        <f t="shared" si="7"/>
        <v>0</v>
      </c>
      <c r="U130" s="1452" t="s">
        <v>2148</v>
      </c>
      <c r="V130" s="2">
        <v>41201</v>
      </c>
      <c r="W130" s="991" t="s">
        <v>2126</v>
      </c>
      <c r="X130" s="992">
        <v>147464888.30000001</v>
      </c>
    </row>
    <row r="131" spans="1:24" s="1283" customFormat="1" ht="29.25" customHeight="1">
      <c r="A131" s="1303"/>
      <c r="B131" s="1278"/>
      <c r="C131" s="934"/>
      <c r="D131" s="374"/>
      <c r="E131" s="1300"/>
      <c r="F131" s="1291"/>
      <c r="G131" s="374"/>
      <c r="H131" s="927"/>
      <c r="I131" s="1294"/>
      <c r="J131" s="1281"/>
      <c r="K131" s="1300"/>
      <c r="L131" s="378"/>
      <c r="M131" s="380"/>
      <c r="N131" s="381"/>
      <c r="O131" s="378"/>
      <c r="P131" s="1293"/>
      <c r="Q131" s="382"/>
      <c r="R131" s="1516"/>
      <c r="S131" s="2227"/>
      <c r="T131" s="2229"/>
      <c r="U131" s="1612"/>
      <c r="V131" s="2">
        <v>41215</v>
      </c>
      <c r="W131" s="991" t="s">
        <v>2126</v>
      </c>
      <c r="X131" s="992">
        <v>148749256.25</v>
      </c>
    </row>
    <row r="132" spans="1:24" s="1283" customFormat="1" ht="29.25" customHeight="1">
      <c r="A132" s="1303"/>
      <c r="B132" s="1278"/>
      <c r="C132" s="934"/>
      <c r="D132" s="374"/>
      <c r="E132" s="1300"/>
      <c r="F132" s="1291"/>
      <c r="G132" s="374"/>
      <c r="H132" s="927"/>
      <c r="I132" s="1294"/>
      <c r="J132" s="1281"/>
      <c r="K132" s="1300"/>
      <c r="L132" s="378"/>
      <c r="M132" s="380"/>
      <c r="N132" s="381"/>
      <c r="O132" s="378"/>
      <c r="P132" s="1293"/>
      <c r="Q132" s="382"/>
      <c r="R132" s="1517"/>
      <c r="S132" s="1809"/>
      <c r="T132" s="2230"/>
      <c r="U132" s="1453"/>
      <c r="V132" s="2">
        <v>41264</v>
      </c>
      <c r="W132" s="991" t="s">
        <v>2126</v>
      </c>
      <c r="X132" s="992">
        <v>549997.25</v>
      </c>
    </row>
    <row r="133" spans="1:24" s="1283" customFormat="1" ht="29.25" customHeight="1">
      <c r="A133" s="1265">
        <v>2</v>
      </c>
      <c r="B133" s="1273">
        <v>40121</v>
      </c>
      <c r="C133" s="917" t="s">
        <v>1265</v>
      </c>
      <c r="D133" s="1275" t="s">
        <v>880</v>
      </c>
      <c r="E133" s="1299" t="s">
        <v>881</v>
      </c>
      <c r="F133" s="1288" t="s">
        <v>86</v>
      </c>
      <c r="G133" s="1275" t="s">
        <v>1181</v>
      </c>
      <c r="H133" s="32">
        <v>2222222222.2199998</v>
      </c>
      <c r="I133" s="1270" t="s">
        <v>322</v>
      </c>
      <c r="J133" s="1267">
        <v>40259</v>
      </c>
      <c r="K133" s="1299">
        <v>6</v>
      </c>
      <c r="L133" s="820">
        <v>2488875000</v>
      </c>
      <c r="M133" s="821">
        <v>40375</v>
      </c>
      <c r="N133" s="822"/>
      <c r="O133" s="820">
        <v>1241156515.72</v>
      </c>
      <c r="P133" s="1286"/>
      <c r="Q133" s="823">
        <v>1241000000</v>
      </c>
      <c r="R133" s="101">
        <v>40676</v>
      </c>
      <c r="S133" s="137">
        <v>13531529.58</v>
      </c>
      <c r="T133" s="735">
        <f>Q133-S133</f>
        <v>1227468470.4200001</v>
      </c>
      <c r="U133" s="12" t="s">
        <v>1181</v>
      </c>
      <c r="V133" s="926"/>
      <c r="W133" s="1"/>
      <c r="X133" s="24"/>
    </row>
    <row r="134" spans="1:24" s="1283" customFormat="1" ht="29.25" customHeight="1">
      <c r="A134" s="1303"/>
      <c r="B134" s="1278"/>
      <c r="C134" s="934"/>
      <c r="D134" s="374"/>
      <c r="E134" s="1300"/>
      <c r="F134" s="1291"/>
      <c r="G134" s="374"/>
      <c r="H134" s="927"/>
      <c r="I134" s="1294"/>
      <c r="J134" s="1281"/>
      <c r="K134" s="1300"/>
      <c r="L134" s="1054"/>
      <c r="M134" s="380"/>
      <c r="N134" s="381"/>
      <c r="O134" s="378"/>
      <c r="P134" s="1293"/>
      <c r="Q134" s="378"/>
      <c r="R134" s="101">
        <v>41121</v>
      </c>
      <c r="S134" s="137">
        <v>618750000</v>
      </c>
      <c r="T134" s="735">
        <f t="shared" ref="T134:T140" si="8">T133-S134</f>
        <v>608718470.42000008</v>
      </c>
      <c r="U134" s="12" t="s">
        <v>1181</v>
      </c>
      <c r="V134" s="926"/>
      <c r="W134" s="1"/>
      <c r="X134" s="24"/>
    </row>
    <row r="135" spans="1:24" s="1283" customFormat="1" ht="29.25" customHeight="1">
      <c r="A135" s="1303"/>
      <c r="B135" s="1278"/>
      <c r="C135" s="934"/>
      <c r="D135" s="374"/>
      <c r="E135" s="1300"/>
      <c r="F135" s="1291"/>
      <c r="G135" s="374"/>
      <c r="H135" s="927"/>
      <c r="I135" s="1294"/>
      <c r="J135" s="1281"/>
      <c r="K135" s="1300"/>
      <c r="L135" s="1054"/>
      <c r="M135" s="380"/>
      <c r="N135" s="381"/>
      <c r="O135" s="378"/>
      <c r="P135" s="1293"/>
      <c r="Q135" s="378"/>
      <c r="R135" s="101">
        <v>41130</v>
      </c>
      <c r="S135" s="137">
        <v>151006173</v>
      </c>
      <c r="T135" s="735">
        <f t="shared" si="8"/>
        <v>457712297.42000008</v>
      </c>
      <c r="U135" s="12" t="s">
        <v>1181</v>
      </c>
      <c r="V135" s="926"/>
      <c r="W135" s="1"/>
      <c r="X135" s="24"/>
    </row>
    <row r="136" spans="1:24" s="1283" customFormat="1" ht="29.25" customHeight="1">
      <c r="A136" s="1303"/>
      <c r="B136" s="1278"/>
      <c r="C136" s="934"/>
      <c r="D136" s="374"/>
      <c r="E136" s="1300"/>
      <c r="F136" s="1291"/>
      <c r="G136" s="374"/>
      <c r="H136" s="927"/>
      <c r="I136" s="1294"/>
      <c r="J136" s="1281"/>
      <c r="K136" s="1300"/>
      <c r="L136" s="1054"/>
      <c r="M136" s="380"/>
      <c r="N136" s="381"/>
      <c r="O136" s="378"/>
      <c r="P136" s="1293"/>
      <c r="Q136" s="378"/>
      <c r="R136" s="101">
        <v>41135</v>
      </c>
      <c r="S136" s="137">
        <v>11008652</v>
      </c>
      <c r="T136" s="735">
        <f t="shared" si="8"/>
        <v>446703645.42000008</v>
      </c>
      <c r="U136" s="12" t="s">
        <v>1181</v>
      </c>
      <c r="V136" s="926"/>
      <c r="W136" s="1"/>
      <c r="X136" s="24"/>
    </row>
    <row r="137" spans="1:24" s="1283" customFormat="1" ht="29.25" customHeight="1">
      <c r="A137" s="1303"/>
      <c r="B137" s="1278"/>
      <c r="C137" s="934"/>
      <c r="D137" s="374"/>
      <c r="E137" s="1300"/>
      <c r="F137" s="1291"/>
      <c r="G137" s="374"/>
      <c r="H137" s="927"/>
      <c r="I137" s="1294"/>
      <c r="J137" s="1281"/>
      <c r="K137" s="1300"/>
      <c r="L137" s="378"/>
      <c r="M137" s="380"/>
      <c r="N137" s="381"/>
      <c r="O137" s="378"/>
      <c r="P137" s="1293"/>
      <c r="Q137" s="378"/>
      <c r="R137" s="101">
        <v>41144</v>
      </c>
      <c r="S137" s="137">
        <v>160493230</v>
      </c>
      <c r="T137" s="735">
        <f t="shared" si="8"/>
        <v>286210415.42000008</v>
      </c>
      <c r="U137" s="12" t="s">
        <v>1181</v>
      </c>
      <c r="V137" s="926"/>
      <c r="W137" s="1"/>
      <c r="X137" s="24"/>
    </row>
    <row r="138" spans="1:24" s="1283" customFormat="1" ht="29.25" customHeight="1">
      <c r="A138" s="1303"/>
      <c r="B138" s="1278"/>
      <c r="C138" s="934"/>
      <c r="D138" s="374"/>
      <c r="E138" s="1300"/>
      <c r="F138" s="1291"/>
      <c r="G138" s="374"/>
      <c r="H138" s="927"/>
      <c r="I138" s="1294"/>
      <c r="J138" s="1281"/>
      <c r="K138" s="1300"/>
      <c r="L138" s="1054"/>
      <c r="M138" s="380"/>
      <c r="N138" s="381"/>
      <c r="O138" s="378"/>
      <c r="P138" s="1293"/>
      <c r="Q138" s="378"/>
      <c r="R138" s="101">
        <v>41150</v>
      </c>
      <c r="S138" s="137">
        <v>103706836</v>
      </c>
      <c r="T138" s="735">
        <f t="shared" si="8"/>
        <v>182503579.42000008</v>
      </c>
      <c r="U138" s="12" t="s">
        <v>1181</v>
      </c>
      <c r="V138" s="926"/>
      <c r="W138" s="1"/>
      <c r="X138" s="24"/>
    </row>
    <row r="139" spans="1:24" s="1283" customFormat="1" ht="29.25" customHeight="1">
      <c r="A139" s="1303"/>
      <c r="B139" s="1278"/>
      <c r="C139" s="934"/>
      <c r="D139" s="374"/>
      <c r="E139" s="1300"/>
      <c r="F139" s="1291"/>
      <c r="G139" s="374"/>
      <c r="H139" s="927"/>
      <c r="I139" s="1294"/>
      <c r="J139" s="1281"/>
      <c r="K139" s="1300"/>
      <c r="L139" s="1054"/>
      <c r="M139" s="380"/>
      <c r="N139" s="381"/>
      <c r="O139" s="378"/>
      <c r="P139" s="1293"/>
      <c r="Q139" s="378"/>
      <c r="R139" s="101">
        <v>41169</v>
      </c>
      <c r="S139" s="137">
        <v>20637409.699999999</v>
      </c>
      <c r="T139" s="735">
        <f t="shared" si="8"/>
        <v>161866169.72000009</v>
      </c>
      <c r="U139" s="12" t="s">
        <v>1181</v>
      </c>
      <c r="V139" s="926"/>
      <c r="W139" s="1"/>
      <c r="X139" s="24"/>
    </row>
    <row r="140" spans="1:24" s="1283" customFormat="1" ht="29.25" customHeight="1">
      <c r="A140" s="1303"/>
      <c r="B140" s="1278"/>
      <c r="C140" s="934"/>
      <c r="D140" s="374"/>
      <c r="E140" s="1300"/>
      <c r="F140" s="1291"/>
      <c r="G140" s="374"/>
      <c r="H140" s="927"/>
      <c r="I140" s="1294"/>
      <c r="J140" s="1281"/>
      <c r="K140" s="1300"/>
      <c r="L140" s="378"/>
      <c r="M140" s="380"/>
      <c r="N140" s="381"/>
      <c r="O140" s="378"/>
      <c r="P140" s="1293"/>
      <c r="Q140" s="378"/>
      <c r="R140" s="1515">
        <v>41173</v>
      </c>
      <c r="S140" s="2224">
        <v>161866169.72</v>
      </c>
      <c r="T140" s="2225">
        <f t="shared" si="8"/>
        <v>0</v>
      </c>
      <c r="U140" s="1447" t="s">
        <v>1341</v>
      </c>
      <c r="V140" s="2">
        <v>41201</v>
      </c>
      <c r="W140" s="991" t="s">
        <v>2126</v>
      </c>
      <c r="X140" s="992">
        <v>6789287.0700000003</v>
      </c>
    </row>
    <row r="141" spans="1:24" s="1283" customFormat="1" ht="29.25" customHeight="1">
      <c r="A141" s="1303"/>
      <c r="B141" s="1278"/>
      <c r="C141" s="934"/>
      <c r="D141" s="374"/>
      <c r="E141" s="1300"/>
      <c r="F141" s="1291"/>
      <c r="G141" s="374"/>
      <c r="H141" s="927"/>
      <c r="I141" s="1294"/>
      <c r="J141" s="1281"/>
      <c r="K141" s="1300"/>
      <c r="L141" s="378"/>
      <c r="M141" s="380"/>
      <c r="N141" s="381"/>
      <c r="O141" s="378"/>
      <c r="P141" s="1293"/>
      <c r="Q141" s="378"/>
      <c r="R141" s="1516"/>
      <c r="S141" s="2227"/>
      <c r="T141" s="2231"/>
      <c r="U141" s="1677"/>
      <c r="V141" s="2">
        <v>41215</v>
      </c>
      <c r="W141" s="991" t="s">
        <v>2126</v>
      </c>
      <c r="X141" s="992">
        <v>3718768.59</v>
      </c>
    </row>
    <row r="142" spans="1:24" s="1283" customFormat="1" ht="29.25" customHeight="1">
      <c r="A142" s="1266"/>
      <c r="B142" s="1274"/>
      <c r="C142" s="911"/>
      <c r="D142" s="1276"/>
      <c r="E142" s="1048"/>
      <c r="F142" s="1292"/>
      <c r="G142" s="1276"/>
      <c r="H142" s="233"/>
      <c r="I142" s="1271"/>
      <c r="J142" s="1268"/>
      <c r="K142" s="1048"/>
      <c r="L142" s="378"/>
      <c r="M142" s="380"/>
      <c r="N142" s="381"/>
      <c r="O142" s="378"/>
      <c r="P142" s="1293"/>
      <c r="Q142" s="378"/>
      <c r="R142" s="1517"/>
      <c r="S142" s="1809"/>
      <c r="T142" s="2226"/>
      <c r="U142" s="1448"/>
      <c r="V142" s="2">
        <v>41264</v>
      </c>
      <c r="W142" s="991" t="s">
        <v>2126</v>
      </c>
      <c r="X142" s="992">
        <v>13750.07</v>
      </c>
    </row>
    <row r="143" spans="1:24" s="1283" customFormat="1" ht="29.25" customHeight="1">
      <c r="A143" s="1303">
        <v>1</v>
      </c>
      <c r="B143" s="1278">
        <v>40142</v>
      </c>
      <c r="C143" s="934" t="s">
        <v>1277</v>
      </c>
      <c r="D143" s="374" t="s">
        <v>880</v>
      </c>
      <c r="E143" s="1300" t="s">
        <v>881</v>
      </c>
      <c r="F143" s="1291" t="s">
        <v>86</v>
      </c>
      <c r="G143" s="374" t="s">
        <v>1182</v>
      </c>
      <c r="H143" s="927">
        <v>1111111111.1099999</v>
      </c>
      <c r="I143" s="1294" t="s">
        <v>322</v>
      </c>
      <c r="J143" s="1281">
        <v>40259</v>
      </c>
      <c r="K143" s="1300">
        <v>6</v>
      </c>
      <c r="L143" s="1308">
        <v>1244437500</v>
      </c>
      <c r="M143" s="821">
        <v>40375</v>
      </c>
      <c r="N143" s="822"/>
      <c r="O143" s="820">
        <v>474550000</v>
      </c>
      <c r="P143" s="1286"/>
      <c r="Q143" s="820">
        <v>474550000</v>
      </c>
      <c r="R143" s="101">
        <v>41169</v>
      </c>
      <c r="S143" s="137">
        <v>74499627.5</v>
      </c>
      <c r="T143" s="735">
        <f>Q143-S143</f>
        <v>400050372.5</v>
      </c>
      <c r="U143" s="15" t="s">
        <v>2020</v>
      </c>
      <c r="V143" s="926"/>
      <c r="W143" s="1"/>
      <c r="X143" s="24"/>
    </row>
    <row r="144" spans="1:24" s="1283" customFormat="1" ht="29.25" customHeight="1">
      <c r="A144" s="1303"/>
      <c r="B144" s="1278"/>
      <c r="C144" s="934"/>
      <c r="D144" s="374"/>
      <c r="E144" s="1300"/>
      <c r="F144" s="1291"/>
      <c r="G144" s="374"/>
      <c r="H144" s="927"/>
      <c r="I144" s="1294"/>
      <c r="J144" s="1281"/>
      <c r="K144" s="1300"/>
      <c r="L144" s="1054"/>
      <c r="M144" s="380"/>
      <c r="N144" s="381"/>
      <c r="O144" s="378"/>
      <c r="P144" s="1293"/>
      <c r="Q144" s="378"/>
      <c r="R144" s="101">
        <v>41228</v>
      </c>
      <c r="S144" s="137">
        <v>59787458.82</v>
      </c>
      <c r="T144" s="735">
        <f>T143-S144</f>
        <v>340262913.68000001</v>
      </c>
      <c r="U144" s="15" t="s">
        <v>2020</v>
      </c>
      <c r="V144" s="926"/>
      <c r="W144" s="1"/>
      <c r="X144" s="24"/>
    </row>
    <row r="145" spans="1:24" s="1283" customFormat="1" ht="29.25" customHeight="1">
      <c r="A145" s="1303"/>
      <c r="B145" s="1278"/>
      <c r="C145" s="934"/>
      <c r="D145" s="374"/>
      <c r="E145" s="1300"/>
      <c r="F145" s="1291"/>
      <c r="G145" s="374"/>
      <c r="H145" s="927"/>
      <c r="I145" s="1294"/>
      <c r="J145" s="1281"/>
      <c r="K145" s="1300"/>
      <c r="L145" s="1054"/>
      <c r="M145" s="380"/>
      <c r="N145" s="381"/>
      <c r="O145" s="378"/>
      <c r="P145" s="1293"/>
      <c r="Q145" s="378"/>
      <c r="R145" s="101">
        <v>41257</v>
      </c>
      <c r="S145" s="137">
        <v>40459092.240000002</v>
      </c>
      <c r="T145" s="735">
        <f>T144-S145</f>
        <v>299803821.44</v>
      </c>
      <c r="U145" s="15" t="s">
        <v>2020</v>
      </c>
      <c r="V145" s="926"/>
      <c r="W145" s="1"/>
      <c r="X145" s="24"/>
    </row>
    <row r="146" spans="1:24" s="1283" customFormat="1" ht="29.25" customHeight="1">
      <c r="A146" s="1303"/>
      <c r="B146" s="1278"/>
      <c r="C146" s="934"/>
      <c r="D146" s="374"/>
      <c r="E146" s="1300"/>
      <c r="F146" s="1291"/>
      <c r="G146" s="374"/>
      <c r="H146" s="927"/>
      <c r="I146" s="1294"/>
      <c r="J146" s="1281"/>
      <c r="K146" s="1300"/>
      <c r="L146" s="1054"/>
      <c r="M146" s="380"/>
      <c r="N146" s="381"/>
      <c r="O146" s="378"/>
      <c r="P146" s="1293"/>
      <c r="Q146" s="378"/>
      <c r="R146" s="101">
        <v>41289</v>
      </c>
      <c r="S146" s="137">
        <v>10409316.960000001</v>
      </c>
      <c r="T146" s="735">
        <f>T145-S146</f>
        <v>289394504.48000002</v>
      </c>
      <c r="U146" s="15" t="s">
        <v>2020</v>
      </c>
      <c r="V146" s="926"/>
      <c r="W146" s="1"/>
      <c r="X146" s="24"/>
    </row>
    <row r="147" spans="1:24" s="1283" customFormat="1" ht="29.25" customHeight="1">
      <c r="A147" s="1303"/>
      <c r="B147" s="1278"/>
      <c r="C147" s="934"/>
      <c r="D147" s="374"/>
      <c r="E147" s="1300"/>
      <c r="F147" s="1291"/>
      <c r="G147" s="374"/>
      <c r="H147" s="927"/>
      <c r="I147" s="1294"/>
      <c r="J147" s="1281"/>
      <c r="K147" s="1300"/>
      <c r="L147" s="1054"/>
      <c r="M147" s="380"/>
      <c r="N147" s="381"/>
      <c r="O147" s="378"/>
      <c r="P147" s="1293"/>
      <c r="Q147" s="378"/>
      <c r="R147" s="101">
        <v>41304</v>
      </c>
      <c r="S147" s="137">
        <v>219998900.00999999</v>
      </c>
      <c r="T147" s="735">
        <f>T146-S147</f>
        <v>69395604.470000029</v>
      </c>
      <c r="U147" s="15" t="s">
        <v>2020</v>
      </c>
      <c r="V147" s="926"/>
      <c r="W147" s="1"/>
      <c r="X147" s="24"/>
    </row>
    <row r="148" spans="1:24" s="1283" customFormat="1" ht="29.25" customHeight="1">
      <c r="A148" s="1303"/>
      <c r="B148" s="1278"/>
      <c r="C148" s="934"/>
      <c r="D148" s="374"/>
      <c r="E148" s="1300"/>
      <c r="F148" s="1291"/>
      <c r="G148" s="374"/>
      <c r="H148" s="927"/>
      <c r="I148" s="1294"/>
      <c r="J148" s="1281"/>
      <c r="K148" s="1300"/>
      <c r="L148" s="1309"/>
      <c r="M148" s="395"/>
      <c r="N148" s="979"/>
      <c r="O148" s="974"/>
      <c r="P148" s="1287"/>
      <c r="Q148" s="974"/>
      <c r="R148" s="101">
        <v>41330</v>
      </c>
      <c r="S148" s="137">
        <v>39026406.060000002</v>
      </c>
      <c r="T148" s="735">
        <f>T147-S148</f>
        <v>30369198.410000026</v>
      </c>
      <c r="U148" s="15" t="s">
        <v>2020</v>
      </c>
      <c r="V148" s="926"/>
      <c r="W148" s="1"/>
      <c r="X148" s="24"/>
    </row>
    <row r="149" spans="1:24" s="1283" customFormat="1" ht="29.25" customHeight="1">
      <c r="A149" s="1265">
        <v>2</v>
      </c>
      <c r="B149" s="1273">
        <v>40142</v>
      </c>
      <c r="C149" s="917" t="s">
        <v>1277</v>
      </c>
      <c r="D149" s="1275" t="s">
        <v>880</v>
      </c>
      <c r="E149" s="1299" t="s">
        <v>881</v>
      </c>
      <c r="F149" s="1288" t="s">
        <v>86</v>
      </c>
      <c r="G149" s="1275" t="s">
        <v>1181</v>
      </c>
      <c r="H149" s="32">
        <v>2222222222.2199998</v>
      </c>
      <c r="I149" s="1270" t="s">
        <v>322</v>
      </c>
      <c r="J149" s="1267">
        <v>40259</v>
      </c>
      <c r="K149" s="1299">
        <v>6</v>
      </c>
      <c r="L149" s="820">
        <v>2488875000</v>
      </c>
      <c r="M149" s="821">
        <v>40375</v>
      </c>
      <c r="N149" s="822"/>
      <c r="O149" s="820">
        <v>949100000</v>
      </c>
      <c r="P149" s="1286"/>
      <c r="Q149" s="823">
        <v>949000000</v>
      </c>
      <c r="R149" s="101">
        <v>41169</v>
      </c>
      <c r="S149" s="137">
        <v>149000000</v>
      </c>
      <c r="T149" s="735">
        <f>Q149-S149</f>
        <v>800000000</v>
      </c>
      <c r="U149" s="12" t="s">
        <v>1181</v>
      </c>
      <c r="V149" s="926"/>
      <c r="W149" s="1"/>
      <c r="X149" s="24"/>
    </row>
    <row r="150" spans="1:24" s="1283" customFormat="1" ht="29.25" customHeight="1">
      <c r="A150" s="1303"/>
      <c r="B150" s="1278"/>
      <c r="C150" s="934"/>
      <c r="D150" s="374"/>
      <c r="E150" s="1300"/>
      <c r="F150" s="1291"/>
      <c r="G150" s="374"/>
      <c r="H150" s="927"/>
      <c r="I150" s="1294"/>
      <c r="J150" s="1281"/>
      <c r="K150" s="1300"/>
      <c r="L150" s="378"/>
      <c r="M150" s="380"/>
      <c r="N150" s="381"/>
      <c r="O150" s="378"/>
      <c r="P150" s="1293"/>
      <c r="Q150" s="378"/>
      <c r="R150" s="933">
        <v>41228</v>
      </c>
      <c r="S150" s="137">
        <v>119575515.52</v>
      </c>
      <c r="T150" s="735">
        <f>T149-S150</f>
        <v>680424484.48000002</v>
      </c>
      <c r="U150" s="12" t="s">
        <v>1181</v>
      </c>
      <c r="V150" s="926"/>
      <c r="W150" s="1"/>
      <c r="X150" s="24"/>
    </row>
    <row r="151" spans="1:24" s="1283" customFormat="1" ht="29.25" customHeight="1">
      <c r="A151" s="1303"/>
      <c r="B151" s="1278"/>
      <c r="C151" s="934"/>
      <c r="D151" s="374"/>
      <c r="E151" s="1300"/>
      <c r="F151" s="1291"/>
      <c r="G151" s="374"/>
      <c r="H151" s="927"/>
      <c r="I151" s="1294"/>
      <c r="J151" s="1281"/>
      <c r="K151" s="1300"/>
      <c r="L151" s="378"/>
      <c r="M151" s="380"/>
      <c r="N151" s="381"/>
      <c r="O151" s="378"/>
      <c r="P151" s="1293"/>
      <c r="Q151" s="378"/>
      <c r="R151" s="933">
        <v>41233</v>
      </c>
      <c r="S151" s="137">
        <v>195000000</v>
      </c>
      <c r="T151" s="735">
        <f>T150-S151</f>
        <v>485424484.48000002</v>
      </c>
      <c r="U151" s="12" t="s">
        <v>1181</v>
      </c>
      <c r="V151" s="926"/>
      <c r="W151" s="1"/>
      <c r="X151" s="24"/>
    </row>
    <row r="152" spans="1:24" s="1283" customFormat="1" ht="29.25" customHeight="1">
      <c r="A152" s="1303"/>
      <c r="B152" s="1278"/>
      <c r="C152" s="934"/>
      <c r="D152" s="374"/>
      <c r="E152" s="1300"/>
      <c r="F152" s="1291"/>
      <c r="G152" s="374"/>
      <c r="H152" s="927"/>
      <c r="I152" s="1294"/>
      <c r="J152" s="1281"/>
      <c r="K152" s="1300"/>
      <c r="L152" s="378"/>
      <c r="M152" s="380"/>
      <c r="N152" s="381"/>
      <c r="O152" s="378"/>
      <c r="P152" s="1293"/>
      <c r="Q152" s="378"/>
      <c r="R152" s="933">
        <v>41257</v>
      </c>
      <c r="S152" s="137">
        <v>47755767.210000001</v>
      </c>
      <c r="T152" s="735">
        <f>T151-S152</f>
        <v>437668717.27000004</v>
      </c>
      <c r="U152" s="12" t="s">
        <v>1181</v>
      </c>
      <c r="V152" s="926"/>
      <c r="W152" s="1"/>
      <c r="X152" s="24"/>
    </row>
    <row r="153" spans="1:24" s="1283" customFormat="1" ht="29.25" customHeight="1">
      <c r="A153" s="1303"/>
      <c r="B153" s="1278"/>
      <c r="C153" s="934"/>
      <c r="D153" s="374"/>
      <c r="E153" s="1300"/>
      <c r="F153" s="1291"/>
      <c r="G153" s="374"/>
      <c r="H153" s="927"/>
      <c r="I153" s="1294"/>
      <c r="J153" s="1281"/>
      <c r="K153" s="1300"/>
      <c r="L153" s="378"/>
      <c r="M153" s="380"/>
      <c r="N153" s="381"/>
      <c r="O153" s="378"/>
      <c r="P153" s="1293"/>
      <c r="Q153" s="378"/>
      <c r="R153" s="933">
        <v>41289</v>
      </c>
      <c r="S153" s="137">
        <v>62456214.060000002</v>
      </c>
      <c r="T153" s="735">
        <f>T152-S153</f>
        <v>375212503.21000004</v>
      </c>
      <c r="U153" s="12" t="s">
        <v>1181</v>
      </c>
      <c r="V153" s="926"/>
      <c r="W153" s="1"/>
      <c r="X153" s="24"/>
    </row>
    <row r="154" spans="1:24" s="1283" customFormat="1" ht="29.25" customHeight="1">
      <c r="A154" s="1266"/>
      <c r="B154" s="1274"/>
      <c r="C154" s="911"/>
      <c r="D154" s="1276"/>
      <c r="E154" s="1048"/>
      <c r="F154" s="1292"/>
      <c r="G154" s="1276"/>
      <c r="H154" s="233"/>
      <c r="I154" s="1271"/>
      <c r="J154" s="1268"/>
      <c r="K154" s="1048"/>
      <c r="L154" s="974"/>
      <c r="M154" s="395"/>
      <c r="N154" s="979"/>
      <c r="O154" s="974"/>
      <c r="P154" s="1287"/>
      <c r="Q154" s="974"/>
      <c r="R154" s="933">
        <v>41298</v>
      </c>
      <c r="S154" s="137">
        <v>375212503.20999998</v>
      </c>
      <c r="T154" s="735">
        <f>T153-S154</f>
        <v>0</v>
      </c>
      <c r="U154" s="12" t="s">
        <v>1341</v>
      </c>
      <c r="V154" s="926"/>
      <c r="W154" s="1"/>
      <c r="X154" s="24"/>
    </row>
    <row r="155" spans="1:24" s="1283" customFormat="1" ht="29.25" customHeight="1">
      <c r="A155" s="1303">
        <v>1</v>
      </c>
      <c r="B155" s="1278">
        <v>40165</v>
      </c>
      <c r="C155" s="934" t="s">
        <v>1304</v>
      </c>
      <c r="D155" s="374" t="s">
        <v>880</v>
      </c>
      <c r="E155" s="1300" t="s">
        <v>881</v>
      </c>
      <c r="F155" s="1291" t="s">
        <v>86</v>
      </c>
      <c r="G155" s="374" t="s">
        <v>1182</v>
      </c>
      <c r="H155" s="927">
        <v>1111111111.1099999</v>
      </c>
      <c r="I155" s="1294" t="s">
        <v>322</v>
      </c>
      <c r="J155" s="1281">
        <v>40259</v>
      </c>
      <c r="K155" s="1300">
        <v>6</v>
      </c>
      <c r="L155" s="378">
        <v>1244437500</v>
      </c>
      <c r="M155" s="380">
        <v>40375</v>
      </c>
      <c r="N155" s="381"/>
      <c r="O155" s="378">
        <v>1160784100</v>
      </c>
      <c r="P155" s="1293"/>
      <c r="Q155" s="382">
        <v>555904632.70000005</v>
      </c>
      <c r="R155" s="933">
        <v>40739</v>
      </c>
      <c r="S155" s="137">
        <v>39499802.5</v>
      </c>
      <c r="T155" s="930">
        <f>Q155-S155</f>
        <v>516404830.20000005</v>
      </c>
      <c r="U155" s="15" t="s">
        <v>2020</v>
      </c>
      <c r="V155" s="926"/>
      <c r="W155" s="1"/>
      <c r="X155" s="24"/>
    </row>
    <row r="156" spans="1:24" s="1283" customFormat="1" ht="29.25" customHeight="1">
      <c r="A156" s="1303"/>
      <c r="B156" s="1278"/>
      <c r="C156" s="934"/>
      <c r="D156" s="374"/>
      <c r="E156" s="1300"/>
      <c r="F156" s="1291"/>
      <c r="G156" s="374"/>
      <c r="H156" s="927"/>
      <c r="I156" s="1294"/>
      <c r="J156" s="1281"/>
      <c r="K156" s="1300"/>
      <c r="L156" s="378"/>
      <c r="M156" s="380"/>
      <c r="N156" s="381"/>
      <c r="O156" s="378"/>
      <c r="P156" s="1293"/>
      <c r="Q156" s="382"/>
      <c r="R156" s="933">
        <v>40982</v>
      </c>
      <c r="S156" s="137">
        <v>39387753.479999997</v>
      </c>
      <c r="T156" s="930">
        <f t="shared" ref="T156:T161" si="9">T155-S156</f>
        <v>477017076.72000003</v>
      </c>
      <c r="U156" s="15" t="s">
        <v>2020</v>
      </c>
      <c r="V156" s="926"/>
      <c r="W156" s="1"/>
      <c r="X156" s="24"/>
    </row>
    <row r="157" spans="1:24" s="1283" customFormat="1" ht="29.25" customHeight="1">
      <c r="A157" s="1303"/>
      <c r="B157" s="1278"/>
      <c r="C157" s="934"/>
      <c r="D157" s="374"/>
      <c r="E157" s="1300"/>
      <c r="F157" s="1291"/>
      <c r="G157" s="374"/>
      <c r="H157" s="927"/>
      <c r="I157" s="1294"/>
      <c r="J157" s="1281"/>
      <c r="K157" s="1300"/>
      <c r="L157" s="378"/>
      <c r="M157" s="380"/>
      <c r="N157" s="381"/>
      <c r="O157" s="378"/>
      <c r="P157" s="1293"/>
      <c r="Q157" s="382"/>
      <c r="R157" s="101">
        <v>41169</v>
      </c>
      <c r="S157" s="137">
        <v>22111961.190000001</v>
      </c>
      <c r="T157" s="930">
        <f t="shared" si="9"/>
        <v>454905115.53000003</v>
      </c>
      <c r="U157" s="15" t="s">
        <v>2020</v>
      </c>
      <c r="V157" s="926"/>
      <c r="W157" s="1"/>
      <c r="X157" s="24"/>
    </row>
    <row r="158" spans="1:24" s="1283" customFormat="1" ht="29.25" customHeight="1">
      <c r="A158" s="1303"/>
      <c r="B158" s="1278"/>
      <c r="C158" s="934"/>
      <c r="D158" s="374"/>
      <c r="E158" s="1300"/>
      <c r="F158" s="1291"/>
      <c r="G158" s="374"/>
      <c r="H158" s="927"/>
      <c r="I158" s="1294"/>
      <c r="J158" s="1281"/>
      <c r="K158" s="1300"/>
      <c r="L158" s="378"/>
      <c r="M158" s="380"/>
      <c r="N158" s="381"/>
      <c r="O158" s="378"/>
      <c r="P158" s="1293"/>
      <c r="Q158" s="382"/>
      <c r="R158" s="101">
        <v>41197</v>
      </c>
      <c r="S158" s="137">
        <v>32496971.82</v>
      </c>
      <c r="T158" s="930">
        <f t="shared" si="9"/>
        <v>422408143.71000004</v>
      </c>
      <c r="U158" s="15" t="s">
        <v>2148</v>
      </c>
      <c r="V158" s="926"/>
      <c r="W158" s="1"/>
      <c r="X158" s="24"/>
    </row>
    <row r="159" spans="1:24" s="1283" customFormat="1" ht="29.25" customHeight="1">
      <c r="A159" s="1303"/>
      <c r="B159" s="1278"/>
      <c r="C159" s="934"/>
      <c r="D159" s="374"/>
      <c r="E159" s="1300"/>
      <c r="F159" s="1291"/>
      <c r="G159" s="374"/>
      <c r="H159" s="927"/>
      <c r="I159" s="1294"/>
      <c r="J159" s="1281"/>
      <c r="K159" s="1300"/>
      <c r="L159" s="378"/>
      <c r="M159" s="380"/>
      <c r="N159" s="381"/>
      <c r="O159" s="378"/>
      <c r="P159" s="1293"/>
      <c r="Q159" s="382"/>
      <c r="R159" s="101">
        <v>41228</v>
      </c>
      <c r="S159" s="137">
        <v>111539535.92</v>
      </c>
      <c r="T159" s="930">
        <f t="shared" si="9"/>
        <v>310868607.79000002</v>
      </c>
      <c r="U159" s="15" t="s">
        <v>2148</v>
      </c>
      <c r="V159" s="926"/>
      <c r="W159" s="1"/>
      <c r="X159" s="24"/>
    </row>
    <row r="160" spans="1:24" s="1283" customFormat="1" ht="29.25" customHeight="1">
      <c r="A160" s="1303"/>
      <c r="B160" s="1278"/>
      <c r="C160" s="934"/>
      <c r="D160" s="374"/>
      <c r="E160" s="1300"/>
      <c r="F160" s="1291"/>
      <c r="G160" s="374"/>
      <c r="H160" s="927"/>
      <c r="I160" s="1294"/>
      <c r="J160" s="1281"/>
      <c r="K160" s="1300"/>
      <c r="L160" s="378"/>
      <c r="M160" s="380"/>
      <c r="N160" s="381"/>
      <c r="O160" s="378"/>
      <c r="P160" s="1293"/>
      <c r="Q160" s="382"/>
      <c r="R160" s="101">
        <v>41257</v>
      </c>
      <c r="S160" s="137">
        <v>55540026.450000003</v>
      </c>
      <c r="T160" s="930">
        <f t="shared" si="9"/>
        <v>255328581.34000003</v>
      </c>
      <c r="U160" s="15" t="s">
        <v>2020</v>
      </c>
      <c r="V160" s="926"/>
      <c r="W160" s="1"/>
      <c r="X160" s="24"/>
    </row>
    <row r="161" spans="1:25" s="1283" customFormat="1" ht="29.25" customHeight="1">
      <c r="A161" s="1303"/>
      <c r="B161" s="1278"/>
      <c r="C161" s="934"/>
      <c r="D161" s="374"/>
      <c r="E161" s="1300"/>
      <c r="F161" s="1291"/>
      <c r="G161" s="374"/>
      <c r="H161" s="927"/>
      <c r="I161" s="1294"/>
      <c r="J161" s="1281"/>
      <c r="K161" s="1300"/>
      <c r="L161" s="378"/>
      <c r="M161" s="380"/>
      <c r="N161" s="381"/>
      <c r="O161" s="378"/>
      <c r="P161" s="1293"/>
      <c r="Q161" s="382"/>
      <c r="R161" s="101">
        <v>41289</v>
      </c>
      <c r="S161" s="137">
        <v>14849910.119999999</v>
      </c>
      <c r="T161" s="930">
        <f t="shared" si="9"/>
        <v>240478671.22000003</v>
      </c>
      <c r="U161" s="15" t="s">
        <v>2020</v>
      </c>
      <c r="V161" s="926"/>
      <c r="W161" s="1"/>
      <c r="X161" s="24"/>
    </row>
    <row r="162" spans="1:25" s="1283" customFormat="1" ht="29.25" customHeight="1">
      <c r="A162" s="1265">
        <v>2</v>
      </c>
      <c r="B162" s="1273">
        <v>40165</v>
      </c>
      <c r="C162" s="917" t="s">
        <v>1304</v>
      </c>
      <c r="D162" s="1275" t="s">
        <v>880</v>
      </c>
      <c r="E162" s="1299" t="s">
        <v>881</v>
      </c>
      <c r="F162" s="1288" t="s">
        <v>86</v>
      </c>
      <c r="G162" s="1275" t="s">
        <v>1181</v>
      </c>
      <c r="H162" s="32">
        <v>2222222222.2199998</v>
      </c>
      <c r="I162" s="1270" t="s">
        <v>322</v>
      </c>
      <c r="J162" s="1267">
        <v>40259</v>
      </c>
      <c r="K162" s="1299">
        <v>6</v>
      </c>
      <c r="L162" s="1308">
        <v>2488875000</v>
      </c>
      <c r="M162" s="821">
        <v>40375</v>
      </c>
      <c r="N162" s="822"/>
      <c r="O162" s="820">
        <v>2321568200</v>
      </c>
      <c r="P162" s="1286"/>
      <c r="Q162" s="823">
        <v>1111000000</v>
      </c>
      <c r="R162" s="101">
        <v>40739</v>
      </c>
      <c r="S162" s="137">
        <v>79000000</v>
      </c>
      <c r="T162" s="735">
        <f>Q162-S162</f>
        <v>1032000000</v>
      </c>
      <c r="U162" s="12" t="s">
        <v>1181</v>
      </c>
      <c r="V162" s="926"/>
      <c r="W162" s="1"/>
      <c r="X162" s="24"/>
    </row>
    <row r="163" spans="1:25" s="1283" customFormat="1" ht="29.25" customHeight="1">
      <c r="A163" s="1303"/>
      <c r="B163" s="1278"/>
      <c r="C163" s="934"/>
      <c r="D163" s="374"/>
      <c r="E163" s="1300"/>
      <c r="F163" s="1291"/>
      <c r="G163" s="374"/>
      <c r="H163" s="927"/>
      <c r="I163" s="1294"/>
      <c r="J163" s="1281"/>
      <c r="K163" s="1300"/>
      <c r="L163" s="1054"/>
      <c r="M163" s="380"/>
      <c r="N163" s="381"/>
      <c r="O163" s="378"/>
      <c r="P163" s="1293"/>
      <c r="Q163" s="378"/>
      <c r="R163" s="101">
        <v>40982</v>
      </c>
      <c r="S163" s="137">
        <v>78775900.840000004</v>
      </c>
      <c r="T163" s="735">
        <f t="shared" ref="T163:T168" si="10">T162-S163</f>
        <v>953224099.15999997</v>
      </c>
      <c r="U163" s="12" t="s">
        <v>1181</v>
      </c>
      <c r="V163" s="926"/>
      <c r="W163" s="1"/>
      <c r="X163" s="24"/>
    </row>
    <row r="164" spans="1:25" s="1283" customFormat="1" ht="31.5" customHeight="1">
      <c r="A164" s="1303"/>
      <c r="B164" s="1278"/>
      <c r="C164" s="934"/>
      <c r="D164" s="374"/>
      <c r="E164" s="1300"/>
      <c r="F164" s="1291"/>
      <c r="G164" s="374"/>
      <c r="H164" s="927"/>
      <c r="I164" s="1294"/>
      <c r="J164" s="1281"/>
      <c r="K164" s="1300"/>
      <c r="L164" s="1054"/>
      <c r="M164" s="380"/>
      <c r="N164" s="381"/>
      <c r="O164" s="378"/>
      <c r="P164" s="1293"/>
      <c r="Q164" s="378"/>
      <c r="R164" s="933">
        <v>41169</v>
      </c>
      <c r="S164" s="164">
        <v>44224143.5</v>
      </c>
      <c r="T164" s="1003">
        <f t="shared" si="10"/>
        <v>908999955.65999997</v>
      </c>
      <c r="U164" s="1004" t="s">
        <v>1181</v>
      </c>
      <c r="V164" s="1005"/>
      <c r="W164" s="1289"/>
      <c r="X164" s="737"/>
    </row>
    <row r="165" spans="1:25" s="1283" customFormat="1" ht="31.5" customHeight="1">
      <c r="A165" s="1303"/>
      <c r="B165" s="1278"/>
      <c r="C165" s="934"/>
      <c r="D165" s="374"/>
      <c r="E165" s="1300"/>
      <c r="F165" s="1291"/>
      <c r="G165" s="374"/>
      <c r="H165" s="927"/>
      <c r="I165" s="1294"/>
      <c r="J165" s="1281"/>
      <c r="K165" s="1300"/>
      <c r="L165" s="1054"/>
      <c r="M165" s="380"/>
      <c r="N165" s="381"/>
      <c r="O165" s="378"/>
      <c r="P165" s="1293"/>
      <c r="Q165" s="261"/>
      <c r="R165" s="1033">
        <v>41197</v>
      </c>
      <c r="S165" s="1034">
        <v>64994268.609999999</v>
      </c>
      <c r="T165" s="1035">
        <f t="shared" si="10"/>
        <v>844005687.04999995</v>
      </c>
      <c r="U165" s="1036" t="s">
        <v>1181</v>
      </c>
      <c r="V165" s="929"/>
      <c r="W165" s="1037"/>
      <c r="X165" s="1038"/>
    </row>
    <row r="166" spans="1:25" s="1283" customFormat="1" ht="31.5" customHeight="1">
      <c r="A166" s="1303"/>
      <c r="B166" s="1278"/>
      <c r="C166" s="934"/>
      <c r="D166" s="374"/>
      <c r="E166" s="1300"/>
      <c r="F166" s="1291"/>
      <c r="G166" s="374"/>
      <c r="H166" s="927"/>
      <c r="I166" s="1294"/>
      <c r="J166" s="1281"/>
      <c r="K166" s="1300"/>
      <c r="L166" s="1054"/>
      <c r="M166" s="380"/>
      <c r="N166" s="381"/>
      <c r="O166" s="378"/>
      <c r="P166" s="1293"/>
      <c r="Q166" s="378"/>
      <c r="R166" s="1042">
        <v>41228</v>
      </c>
      <c r="S166" s="1051">
        <v>223080187.22999999</v>
      </c>
      <c r="T166" s="1035">
        <f t="shared" si="10"/>
        <v>620925499.81999993</v>
      </c>
      <c r="U166" s="1036" t="s">
        <v>1181</v>
      </c>
      <c r="V166" s="397"/>
      <c r="W166" s="1290"/>
      <c r="X166" s="736"/>
    </row>
    <row r="167" spans="1:25" s="1283" customFormat="1" ht="31.5" customHeight="1">
      <c r="A167" s="1300"/>
      <c r="B167" s="1278"/>
      <c r="C167" s="934"/>
      <c r="D167" s="374"/>
      <c r="E167" s="1300"/>
      <c r="F167" s="1291"/>
      <c r="G167" s="374"/>
      <c r="H167" s="1293"/>
      <c r="I167" s="1279"/>
      <c r="J167" s="1281"/>
      <c r="K167" s="1300"/>
      <c r="L167" s="1054"/>
      <c r="M167" s="380"/>
      <c r="N167" s="1293"/>
      <c r="O167" s="1054"/>
      <c r="P167" s="1186"/>
      <c r="Q167" s="1054"/>
      <c r="R167" s="400">
        <v>41257</v>
      </c>
      <c r="S167" s="1051">
        <v>111080608.3</v>
      </c>
      <c r="T167" s="1035">
        <f t="shared" si="10"/>
        <v>509844891.51999992</v>
      </c>
      <c r="U167" s="1036" t="s">
        <v>1181</v>
      </c>
      <c r="V167" s="397"/>
      <c r="W167" s="1290"/>
      <c r="X167" s="736"/>
    </row>
    <row r="168" spans="1:25" s="1283" customFormat="1" ht="31.5" customHeight="1" thickBot="1">
      <c r="A168" s="1187"/>
      <c r="B168" s="1306"/>
      <c r="C168" s="912"/>
      <c r="D168" s="913"/>
      <c r="E168" s="1301"/>
      <c r="F168" s="1305"/>
      <c r="G168" s="913"/>
      <c r="H168" s="177"/>
      <c r="I168" s="1188"/>
      <c r="J168" s="914"/>
      <c r="K168" s="1301"/>
      <c r="L168" s="915"/>
      <c r="M168" s="916"/>
      <c r="N168" s="177"/>
      <c r="O168" s="915"/>
      <c r="P168" s="1189"/>
      <c r="Q168" s="915"/>
      <c r="R168" s="1191">
        <v>41289</v>
      </c>
      <c r="S168" s="1192">
        <v>89099906.219999999</v>
      </c>
      <c r="T168" s="1193">
        <f t="shared" si="10"/>
        <v>420744985.29999995</v>
      </c>
      <c r="U168" s="480" t="s">
        <v>1181</v>
      </c>
      <c r="V168" s="1190"/>
      <c r="W168" s="1039"/>
      <c r="X168" s="1039"/>
    </row>
    <row r="169" spans="1:25" s="1283" customFormat="1" ht="14.25">
      <c r="F169" s="1296"/>
      <c r="H169" s="14"/>
      <c r="I169" s="6"/>
      <c r="J169" s="6"/>
      <c r="K169" s="6"/>
      <c r="L169" s="14"/>
      <c r="M169" s="14"/>
      <c r="N169" s="14"/>
      <c r="O169" s="14"/>
      <c r="P169" s="14"/>
      <c r="Q169" s="14"/>
      <c r="S169" s="14"/>
    </row>
    <row r="170" spans="1:25" s="1283" customFormat="1" ht="14.25">
      <c r="F170" s="1296"/>
      <c r="H170" s="14"/>
      <c r="I170" s="6"/>
      <c r="J170" s="6"/>
      <c r="K170" s="6"/>
      <c r="L170" s="14"/>
      <c r="M170" s="14"/>
      <c r="N170" s="14"/>
      <c r="O170" s="14"/>
      <c r="P170" s="14"/>
      <c r="Q170" s="14"/>
      <c r="S170" s="14"/>
    </row>
    <row r="171" spans="1:25" s="1283" customFormat="1" ht="14.25">
      <c r="F171" s="1296"/>
      <c r="H171" s="14"/>
      <c r="I171" s="6"/>
      <c r="J171" s="6"/>
      <c r="K171" s="6"/>
      <c r="L171" s="14"/>
      <c r="M171" s="14"/>
      <c r="N171" s="14"/>
      <c r="O171" s="14"/>
      <c r="P171" s="14"/>
      <c r="Q171" s="14"/>
      <c r="S171" s="14"/>
    </row>
    <row r="172" spans="1:25" s="1283" customFormat="1" ht="18" thickBot="1">
      <c r="F172" s="1961" t="s">
        <v>2021</v>
      </c>
      <c r="G172" s="1961"/>
      <c r="H172" s="166">
        <f>SUM(H6:H168)</f>
        <v>29999999999.640007</v>
      </c>
      <c r="I172" s="6"/>
      <c r="J172" s="1961" t="s">
        <v>2022</v>
      </c>
      <c r="K172" s="1961"/>
      <c r="L172" s="1961"/>
      <c r="M172" s="1961"/>
      <c r="N172" s="1961"/>
      <c r="O172" s="166">
        <f>SUM(O6:O168)</f>
        <v>21856403573.580002</v>
      </c>
      <c r="P172" s="155"/>
      <c r="Q172" s="155"/>
      <c r="V172" s="1961" t="s">
        <v>2023</v>
      </c>
      <c r="W172" s="1961"/>
      <c r="X172" s="166">
        <f>SUM(X6:X168)</f>
        <v>1258185663.3703883</v>
      </c>
    </row>
    <row r="173" spans="1:25" s="1283" customFormat="1" ht="15.75" thickTop="1">
      <c r="F173" s="1296"/>
      <c r="H173" s="157"/>
      <c r="I173" s="6"/>
      <c r="J173" s="6"/>
      <c r="K173" s="6"/>
      <c r="M173" s="222"/>
      <c r="N173" s="222"/>
      <c r="O173" s="222"/>
      <c r="P173" s="222"/>
    </row>
    <row r="174" spans="1:25" s="1283" customFormat="1" ht="15.75" thickBot="1">
      <c r="F174" s="1296"/>
      <c r="H174" s="157"/>
      <c r="I174" s="6"/>
      <c r="J174" s="6"/>
      <c r="K174" s="6"/>
      <c r="M174" s="222"/>
      <c r="N174" s="222"/>
      <c r="O174" s="222"/>
      <c r="P174" s="959"/>
      <c r="Q174" s="959"/>
      <c r="R174" s="959" t="s">
        <v>1322</v>
      </c>
      <c r="S174" s="166">
        <f>SUM(S6:S168)</f>
        <v>17690095937.940002</v>
      </c>
      <c r="T174" s="155"/>
    </row>
    <row r="175" spans="1:25" s="1283" customFormat="1" ht="15.75" thickTop="1">
      <c r="F175" s="1296"/>
      <c r="H175" s="157"/>
      <c r="I175" s="6"/>
      <c r="J175" s="6"/>
      <c r="K175" s="6"/>
      <c r="M175" s="222"/>
      <c r="N175" s="222"/>
      <c r="O175" s="222"/>
      <c r="P175" s="222"/>
      <c r="Q175" s="222"/>
      <c r="R175" s="222"/>
      <c r="S175" s="222"/>
    </row>
    <row r="176" spans="1:25" ht="14.25">
      <c r="A176" s="1691" t="s">
        <v>2024</v>
      </c>
      <c r="B176" s="1691"/>
      <c r="C176" s="1691"/>
      <c r="D176" s="1691"/>
      <c r="E176" s="1691"/>
      <c r="F176" s="1691"/>
      <c r="G176" s="1691"/>
      <c r="H176" s="1691"/>
      <c r="I176" s="1691"/>
      <c r="J176" s="1691"/>
      <c r="K176" s="1691"/>
      <c r="L176" s="1691"/>
      <c r="M176" s="1691"/>
      <c r="N176" s="1691"/>
      <c r="O176" s="1691"/>
      <c r="P176" s="1691"/>
      <c r="Q176" s="1691"/>
      <c r="R176" s="1691"/>
      <c r="S176" s="1691"/>
      <c r="T176" s="1691"/>
      <c r="U176" s="1691"/>
      <c r="V176" s="1282"/>
      <c r="W176" s="1282"/>
      <c r="X176" s="1282"/>
      <c r="Y176" s="1282"/>
    </row>
    <row r="177" spans="1:24" ht="14.25" customHeight="1">
      <c r="A177" s="2232" t="s">
        <v>2025</v>
      </c>
      <c r="B177" s="2232"/>
      <c r="C177" s="2232"/>
      <c r="D177" s="2232"/>
      <c r="E177" s="2232"/>
      <c r="F177" s="2232"/>
      <c r="G177" s="2232"/>
      <c r="H177" s="2232"/>
      <c r="I177" s="2232"/>
      <c r="J177" s="2232"/>
      <c r="K177" s="2232"/>
      <c r="L177" s="2232"/>
      <c r="M177" s="2232"/>
      <c r="N177" s="2232"/>
      <c r="O177" s="2232"/>
      <c r="P177" s="2232"/>
      <c r="Q177" s="2232"/>
      <c r="R177" s="2232"/>
      <c r="S177" s="2232"/>
      <c r="T177" s="2232"/>
      <c r="U177" s="2232"/>
      <c r="V177" s="1311"/>
      <c r="W177" s="1311"/>
    </row>
    <row r="178" spans="1:24" ht="14.25">
      <c r="A178" s="2233" t="s">
        <v>1371</v>
      </c>
      <c r="B178" s="2233"/>
      <c r="C178" s="2233"/>
      <c r="D178" s="2233"/>
      <c r="E178" s="2233"/>
      <c r="F178" s="2233"/>
      <c r="G178" s="2233"/>
      <c r="H178" s="2233"/>
      <c r="I178" s="2233"/>
      <c r="J178" s="2233"/>
      <c r="K178" s="2233"/>
      <c r="L178" s="2233"/>
      <c r="M178" s="2233"/>
      <c r="N178" s="2233"/>
      <c r="O178" s="2233"/>
      <c r="P178" s="2233"/>
      <c r="Q178" s="2233"/>
      <c r="R178" s="2233"/>
      <c r="S178" s="2233"/>
      <c r="T178" s="2233"/>
      <c r="U178" s="2233"/>
    </row>
    <row r="179" spans="1:24" ht="14.25">
      <c r="A179" s="2233" t="s">
        <v>1425</v>
      </c>
      <c r="B179" s="2233"/>
      <c r="C179" s="2233"/>
      <c r="D179" s="2233"/>
      <c r="E179" s="2233"/>
      <c r="F179" s="2233"/>
      <c r="G179" s="2233"/>
      <c r="H179" s="2233"/>
      <c r="I179" s="2233"/>
      <c r="J179" s="2233"/>
      <c r="K179" s="2233"/>
      <c r="L179" s="2233"/>
      <c r="M179" s="2233"/>
      <c r="N179" s="2233"/>
      <c r="O179" s="2233"/>
      <c r="P179" s="2233"/>
      <c r="Q179" s="2233"/>
      <c r="R179" s="2233"/>
      <c r="S179" s="2233"/>
      <c r="T179" s="2233"/>
      <c r="U179" s="2233"/>
    </row>
    <row r="180" spans="1:24" ht="30.75" customHeight="1">
      <c r="A180" s="1687" t="s">
        <v>2028</v>
      </c>
      <c r="B180" s="1687"/>
      <c r="C180" s="1687"/>
      <c r="D180" s="1687"/>
      <c r="E180" s="1687"/>
      <c r="F180" s="1687"/>
      <c r="G180" s="1687"/>
      <c r="H180" s="1687"/>
      <c r="I180" s="1687"/>
      <c r="J180" s="1687"/>
      <c r="K180" s="1687"/>
      <c r="L180" s="1687"/>
      <c r="M180" s="1687"/>
      <c r="N180" s="1687"/>
      <c r="O180" s="1687"/>
      <c r="P180" s="1687"/>
      <c r="Q180" s="1687"/>
      <c r="R180" s="1687"/>
      <c r="S180" s="1687"/>
      <c r="T180" s="1687"/>
      <c r="U180" s="1687"/>
      <c r="V180" s="1687"/>
      <c r="W180" s="1687"/>
      <c r="X180" s="1687"/>
    </row>
    <row r="181" spans="1:24" ht="12.75" customHeight="1">
      <c r="A181" s="2232" t="s">
        <v>1370</v>
      </c>
      <c r="B181" s="2232"/>
      <c r="C181" s="2232"/>
      <c r="D181" s="2232"/>
      <c r="E181" s="2232"/>
      <c r="F181" s="2232"/>
      <c r="G181" s="2232"/>
      <c r="H181" s="2232"/>
      <c r="I181" s="2232"/>
      <c r="J181" s="2232"/>
      <c r="K181" s="2232"/>
      <c r="L181" s="2232"/>
      <c r="M181" s="2232"/>
      <c r="N181" s="2232"/>
      <c r="O181" s="2232"/>
      <c r="P181" s="2232"/>
      <c r="Q181" s="2232"/>
      <c r="R181" s="2232"/>
      <c r="S181" s="2232"/>
      <c r="T181" s="2232"/>
      <c r="U181" s="2232"/>
      <c r="V181" s="2232"/>
      <c r="W181" s="2232"/>
      <c r="X181" s="2232"/>
    </row>
    <row r="182" spans="1:24" ht="12.75" customHeight="1">
      <c r="A182" s="2232"/>
      <c r="B182" s="2232"/>
      <c r="C182" s="2232"/>
      <c r="D182" s="2232"/>
      <c r="E182" s="2232"/>
      <c r="F182" s="2232"/>
      <c r="G182" s="2232"/>
      <c r="H182" s="2232"/>
      <c r="I182" s="2232"/>
      <c r="J182" s="2232"/>
      <c r="K182" s="2232"/>
      <c r="L182" s="2232"/>
      <c r="M182" s="2232"/>
      <c r="N182" s="2232"/>
      <c r="O182" s="2232"/>
      <c r="P182" s="2232"/>
      <c r="Q182" s="2232"/>
      <c r="R182" s="2232"/>
      <c r="S182" s="2232"/>
      <c r="T182" s="2232"/>
      <c r="U182" s="2232"/>
      <c r="V182" s="2232"/>
      <c r="W182" s="2232"/>
      <c r="X182" s="2232"/>
    </row>
    <row r="183" spans="1:24" ht="14.25" customHeight="1">
      <c r="A183" s="2232" t="s">
        <v>2026</v>
      </c>
      <c r="B183" s="2232"/>
      <c r="C183" s="2232"/>
      <c r="D183" s="2232"/>
      <c r="E183" s="2232"/>
      <c r="F183" s="2232"/>
      <c r="G183" s="2232"/>
      <c r="H183" s="2232"/>
      <c r="I183" s="2232"/>
      <c r="J183" s="2232"/>
      <c r="K183" s="2232"/>
      <c r="L183" s="2232"/>
      <c r="M183" s="2232"/>
      <c r="N183" s="2232"/>
      <c r="O183" s="2232"/>
      <c r="P183" s="2232"/>
      <c r="Q183" s="2232"/>
      <c r="R183" s="2232"/>
      <c r="S183" s="2232"/>
      <c r="T183" s="2232"/>
      <c r="U183" s="2232"/>
      <c r="V183" s="2232"/>
      <c r="W183" s="2232"/>
      <c r="X183" s="2232"/>
    </row>
    <row r="184" spans="1:24" ht="14.25" customHeight="1">
      <c r="A184" s="2232" t="s">
        <v>1928</v>
      </c>
      <c r="B184" s="2232"/>
      <c r="C184" s="2232"/>
      <c r="D184" s="2232"/>
      <c r="E184" s="2232"/>
      <c r="F184" s="2232"/>
      <c r="G184" s="2232"/>
      <c r="H184" s="2232"/>
      <c r="I184" s="2232"/>
      <c r="J184" s="2232"/>
      <c r="K184" s="2232"/>
      <c r="L184" s="2232"/>
      <c r="M184" s="2232"/>
      <c r="N184" s="2232"/>
      <c r="O184" s="2232"/>
      <c r="P184" s="2232"/>
      <c r="Q184" s="2232"/>
      <c r="R184" s="2232"/>
      <c r="S184" s="2232"/>
      <c r="T184" s="2232"/>
      <c r="U184" s="2232"/>
      <c r="V184" s="2232"/>
      <c r="W184" s="2232"/>
      <c r="X184" s="2232"/>
    </row>
    <row r="185" spans="1:24" ht="14.25" customHeight="1">
      <c r="A185" s="2232" t="s">
        <v>2027</v>
      </c>
      <c r="B185" s="2232"/>
      <c r="C185" s="2232"/>
      <c r="D185" s="2232"/>
      <c r="E185" s="2232"/>
      <c r="F185" s="2232"/>
      <c r="G185" s="2232"/>
      <c r="H185" s="2232"/>
      <c r="I185" s="2232"/>
      <c r="J185" s="2232"/>
      <c r="K185" s="2232"/>
      <c r="L185" s="2232"/>
      <c r="M185" s="2232"/>
      <c r="N185" s="2232"/>
      <c r="O185" s="2232"/>
      <c r="P185" s="2232"/>
      <c r="Q185" s="2232"/>
      <c r="R185" s="2232"/>
      <c r="S185" s="2232"/>
      <c r="T185" s="2232"/>
      <c r="U185" s="2232"/>
      <c r="V185" s="2232"/>
      <c r="W185" s="2232"/>
      <c r="X185" s="2232"/>
    </row>
    <row r="186" spans="1:24" ht="14.25" customHeight="1">
      <c r="A186" s="2232" t="s">
        <v>2029</v>
      </c>
      <c r="B186" s="2232"/>
      <c r="C186" s="2232"/>
      <c r="D186" s="2232"/>
      <c r="E186" s="2232"/>
      <c r="F186" s="2232"/>
      <c r="G186" s="2232"/>
      <c r="H186" s="2232"/>
      <c r="I186" s="2232"/>
      <c r="J186" s="2232"/>
      <c r="K186" s="2232"/>
      <c r="L186" s="2232"/>
      <c r="M186" s="2232"/>
      <c r="N186" s="2232"/>
      <c r="O186" s="2232"/>
      <c r="P186" s="2232"/>
      <c r="Q186" s="2232"/>
      <c r="R186" s="2232"/>
      <c r="S186" s="2232"/>
      <c r="T186" s="2232"/>
      <c r="U186" s="2232"/>
      <c r="V186" s="2232"/>
      <c r="W186" s="2232"/>
      <c r="X186" s="2232"/>
    </row>
    <row r="187" spans="1:24" ht="14.25">
      <c r="A187" s="2232" t="s">
        <v>2127</v>
      </c>
      <c r="B187" s="2232"/>
      <c r="C187" s="2232"/>
      <c r="D187" s="2232"/>
      <c r="E187" s="2232"/>
      <c r="F187" s="2232"/>
      <c r="G187" s="2232"/>
      <c r="H187" s="2232"/>
      <c r="I187" s="2232"/>
      <c r="J187" s="2232"/>
      <c r="K187" s="2232"/>
      <c r="L187" s="2232"/>
      <c r="M187" s="2232"/>
      <c r="N187" s="2232"/>
      <c r="O187" s="2232"/>
      <c r="P187" s="2232"/>
      <c r="Q187" s="2232"/>
      <c r="R187" s="2232"/>
      <c r="S187" s="2232"/>
      <c r="T187" s="2232"/>
      <c r="U187" s="2232"/>
      <c r="V187" s="2232"/>
      <c r="W187" s="2232"/>
      <c r="X187" s="2232"/>
    </row>
    <row r="188" spans="1:24" ht="14.25">
      <c r="A188" s="2232" t="s">
        <v>2128</v>
      </c>
      <c r="B188" s="2232"/>
      <c r="C188" s="2232"/>
      <c r="D188" s="2232"/>
      <c r="E188" s="2232"/>
      <c r="F188" s="2232"/>
      <c r="G188" s="2232"/>
      <c r="H188" s="2232"/>
      <c r="I188" s="2232"/>
      <c r="J188" s="2232"/>
      <c r="K188" s="2232"/>
      <c r="L188" s="2232"/>
      <c r="M188" s="2232"/>
      <c r="N188" s="2232"/>
      <c r="O188" s="2232"/>
      <c r="P188" s="2232"/>
      <c r="Q188" s="2232"/>
      <c r="R188" s="2232"/>
      <c r="S188" s="2232"/>
      <c r="T188" s="2232"/>
      <c r="U188" s="2232"/>
      <c r="V188" s="2232"/>
      <c r="W188" s="2232"/>
      <c r="X188" s="2232"/>
    </row>
    <row r="189" spans="1:24" ht="14.25">
      <c r="A189" s="2232"/>
      <c r="B189" s="2232"/>
      <c r="C189" s="2232"/>
      <c r="D189" s="2232"/>
      <c r="E189" s="2232"/>
      <c r="F189" s="2232"/>
      <c r="G189" s="2232"/>
      <c r="H189" s="2232"/>
      <c r="I189" s="2232"/>
      <c r="J189" s="2232"/>
      <c r="K189" s="2232"/>
      <c r="L189" s="2232"/>
      <c r="M189" s="2232"/>
      <c r="N189" s="2232"/>
      <c r="O189" s="2232"/>
      <c r="P189" s="2232"/>
      <c r="Q189" s="2232"/>
      <c r="R189" s="2232"/>
      <c r="S189" s="2232"/>
      <c r="T189" s="2232"/>
      <c r="U189" s="2232"/>
      <c r="V189" s="2232"/>
      <c r="W189" s="2232"/>
      <c r="X189" s="2232"/>
    </row>
    <row r="190" spans="1:24" ht="14.25">
      <c r="A190" s="2232"/>
      <c r="B190" s="2232"/>
      <c r="C190" s="2232"/>
      <c r="D190" s="2232"/>
      <c r="E190" s="2232"/>
      <c r="F190" s="2232"/>
      <c r="G190" s="2232"/>
      <c r="H190" s="2232"/>
      <c r="I190" s="2232"/>
      <c r="J190" s="2232"/>
      <c r="K190" s="2232"/>
      <c r="L190" s="2232"/>
      <c r="M190" s="2232"/>
      <c r="N190" s="2232"/>
      <c r="O190" s="2232"/>
      <c r="P190" s="2232"/>
      <c r="Q190" s="2232"/>
      <c r="R190" s="2232"/>
      <c r="S190" s="2232"/>
      <c r="T190" s="2232"/>
      <c r="U190" s="2232"/>
      <c r="V190" s="2232"/>
      <c r="W190" s="2232"/>
      <c r="X190" s="2232"/>
    </row>
  </sheetData>
  <protectedRanges>
    <protectedRange sqref="T6:T10" name="Range1_2_1"/>
  </protectedRanges>
  <mergeCells count="76">
    <mergeCell ref="U98:U99"/>
    <mergeCell ref="R90:R91"/>
    <mergeCell ref="S90:S91"/>
    <mergeCell ref="T90:T91"/>
    <mergeCell ref="U90:U91"/>
    <mergeCell ref="S70:S74"/>
    <mergeCell ref="R70:R74"/>
    <mergeCell ref="R98:R99"/>
    <mergeCell ref="S98:S99"/>
    <mergeCell ref="T98:T99"/>
    <mergeCell ref="R4:S4"/>
    <mergeCell ref="M4:O4"/>
    <mergeCell ref="R9:R10"/>
    <mergeCell ref="S9:S10"/>
    <mergeCell ref="U85:U86"/>
    <mergeCell ref="R85:R86"/>
    <mergeCell ref="S85:S86"/>
    <mergeCell ref="T85:T86"/>
    <mergeCell ref="T9:T10"/>
    <mergeCell ref="U9:U10"/>
    <mergeCell ref="R49:R51"/>
    <mergeCell ref="S49:S51"/>
    <mergeCell ref="T49:T51"/>
    <mergeCell ref="U49:U51"/>
    <mergeCell ref="U70:U74"/>
    <mergeCell ref="T70:T74"/>
    <mergeCell ref="A1:X1"/>
    <mergeCell ref="T4:U4"/>
    <mergeCell ref="V4:X4"/>
    <mergeCell ref="T6:T7"/>
    <mergeCell ref="U6:U7"/>
    <mergeCell ref="R6:R7"/>
    <mergeCell ref="S6:S7"/>
    <mergeCell ref="A4:A5"/>
    <mergeCell ref="B4:B5"/>
    <mergeCell ref="C4:E4"/>
    <mergeCell ref="F4:F5"/>
    <mergeCell ref="G4:G5"/>
    <mergeCell ref="H4:H5"/>
    <mergeCell ref="I4:I5"/>
    <mergeCell ref="J4:L4"/>
    <mergeCell ref="P4:Q4"/>
    <mergeCell ref="A184:X184"/>
    <mergeCell ref="A185:X185"/>
    <mergeCell ref="A186:X186"/>
    <mergeCell ref="A187:X187"/>
    <mergeCell ref="A188:X188"/>
    <mergeCell ref="A189:X189"/>
    <mergeCell ref="F172:G172"/>
    <mergeCell ref="A2:X2"/>
    <mergeCell ref="A190:X190"/>
    <mergeCell ref="A179:U179"/>
    <mergeCell ref="A180:X180"/>
    <mergeCell ref="A181:X182"/>
    <mergeCell ref="A183:X183"/>
    <mergeCell ref="V172:W172"/>
    <mergeCell ref="A176:U176"/>
    <mergeCell ref="A177:U177"/>
    <mergeCell ref="A178:U178"/>
    <mergeCell ref="R29:R31"/>
    <mergeCell ref="S29:S31"/>
    <mergeCell ref="T29:T31"/>
    <mergeCell ref="U29:U31"/>
    <mergeCell ref="R111:R112"/>
    <mergeCell ref="S111:S112"/>
    <mergeCell ref="T111:T112"/>
    <mergeCell ref="U111:U112"/>
    <mergeCell ref="J172:N172"/>
    <mergeCell ref="R130:R132"/>
    <mergeCell ref="S130:S132"/>
    <mergeCell ref="T130:T132"/>
    <mergeCell ref="U130:U132"/>
    <mergeCell ref="R140:R142"/>
    <mergeCell ref="S140:S142"/>
    <mergeCell ref="T140:T142"/>
    <mergeCell ref="U140:U142"/>
  </mergeCells>
  <pageMargins left="0.7" right="0.7" top="0.75" bottom="0.75" header="0.3" footer="0.3"/>
  <pageSetup paperSize="5" scale="38" fitToHeight="20" orientation="landscape" r:id="rId1"/>
  <headerFooter>
    <oddFooter>&amp;RPage &amp;P of &amp;N</oddFooter>
  </headerFooter>
  <rowBreaks count="1" manualBreakCount="1">
    <brk id="175" max="23" man="1"/>
  </rowBreaks>
  <ignoredErrors>
    <ignoredError sqref="T56 T133 T100 T113 T92 T87 T144 T124 T62 T149 T53" 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S261"/>
  <sheetViews>
    <sheetView view="pageBreakPreview" zoomScale="90" zoomScaleNormal="100" zoomScaleSheetLayoutView="90" workbookViewId="0">
      <selection sqref="A1:R1"/>
    </sheetView>
  </sheetViews>
  <sheetFormatPr defaultColWidth="17.28515625" defaultRowHeight="12.75"/>
  <cols>
    <col min="1" max="16384" width="17.28515625" style="428"/>
  </cols>
  <sheetData>
    <row r="1" spans="1:19" ht="14.25" customHeight="1">
      <c r="A1" s="1617" t="s">
        <v>1354</v>
      </c>
      <c r="B1" s="1617"/>
      <c r="C1" s="1617"/>
      <c r="D1" s="1617"/>
      <c r="E1" s="1617"/>
      <c r="F1" s="1617"/>
      <c r="G1" s="1617"/>
      <c r="H1" s="1617"/>
      <c r="I1" s="1617"/>
      <c r="J1" s="1617"/>
      <c r="K1" s="1617"/>
      <c r="L1" s="1617"/>
      <c r="M1" s="1617"/>
      <c r="N1" s="1617"/>
      <c r="O1" s="1617"/>
      <c r="P1" s="1617"/>
      <c r="Q1" s="1617"/>
      <c r="R1" s="1617"/>
      <c r="S1" s="1399"/>
    </row>
    <row r="2" spans="1:19" ht="14.25" customHeight="1">
      <c r="A2" s="1617" t="s">
        <v>2037</v>
      </c>
      <c r="B2" s="1617"/>
      <c r="C2" s="1617"/>
      <c r="D2" s="1617"/>
      <c r="E2" s="1617"/>
      <c r="F2" s="1617"/>
      <c r="G2" s="1617"/>
      <c r="H2" s="1617"/>
      <c r="I2" s="1617"/>
      <c r="J2" s="1617"/>
      <c r="K2" s="1617"/>
      <c r="L2" s="1617"/>
      <c r="M2" s="1617"/>
      <c r="N2" s="1617"/>
      <c r="O2" s="1617"/>
      <c r="P2" s="1617"/>
      <c r="Q2" s="1617"/>
      <c r="R2" s="1617"/>
      <c r="S2" s="1399"/>
    </row>
    <row r="3" spans="1:19" ht="14.25" customHeight="1">
      <c r="A3" s="1617"/>
      <c r="B3" s="1617"/>
      <c r="C3" s="1617"/>
      <c r="D3" s="1617"/>
      <c r="E3" s="1617"/>
      <c r="F3" s="1617"/>
      <c r="G3" s="1617"/>
      <c r="H3" s="1617"/>
      <c r="I3" s="1617"/>
      <c r="J3" s="1617"/>
      <c r="K3" s="1617"/>
      <c r="L3" s="1617"/>
      <c r="M3" s="1617"/>
      <c r="N3" s="1617"/>
      <c r="O3" s="1617"/>
      <c r="P3" s="1617"/>
      <c r="Q3" s="1617"/>
      <c r="R3" s="1617"/>
      <c r="S3" s="1399"/>
    </row>
    <row r="4" spans="1:19" ht="14.25" customHeight="1">
      <c r="A4" s="1617" t="s">
        <v>279</v>
      </c>
      <c r="B4" s="1617"/>
      <c r="C4" s="1617"/>
      <c r="D4" s="1617"/>
      <c r="E4" s="1617"/>
      <c r="F4" s="1617"/>
      <c r="G4" s="1617"/>
      <c r="H4" s="1617"/>
      <c r="I4" s="1617"/>
      <c r="J4" s="1617"/>
      <c r="K4" s="1617"/>
      <c r="L4" s="1617"/>
      <c r="M4" s="1617"/>
      <c r="N4" s="1617"/>
      <c r="O4" s="1617"/>
      <c r="P4" s="1617"/>
      <c r="Q4" s="1617"/>
      <c r="R4" s="1617"/>
      <c r="S4" s="1399"/>
    </row>
    <row r="5" spans="1:19" ht="14.25" customHeight="1">
      <c r="A5" s="1617" t="s">
        <v>538</v>
      </c>
      <c r="B5" s="1617"/>
      <c r="C5" s="1617"/>
      <c r="D5" s="1617"/>
      <c r="E5" s="1617"/>
      <c r="F5" s="1617"/>
      <c r="G5" s="1617"/>
      <c r="H5" s="1617"/>
      <c r="I5" s="1617"/>
      <c r="J5" s="1617"/>
      <c r="K5" s="1617"/>
      <c r="L5" s="1617"/>
      <c r="M5" s="1617"/>
      <c r="N5" s="1617"/>
      <c r="O5" s="1617"/>
      <c r="P5" s="1617"/>
      <c r="Q5" s="1617"/>
      <c r="R5" s="1617"/>
      <c r="S5" s="1399"/>
    </row>
    <row r="6" spans="1:19" ht="14.25" customHeight="1">
      <c r="A6" s="1617" t="s">
        <v>1270</v>
      </c>
      <c r="B6" s="1617"/>
      <c r="C6" s="1617"/>
      <c r="D6" s="1617"/>
      <c r="E6" s="1617"/>
      <c r="F6" s="1617"/>
      <c r="G6" s="1617"/>
      <c r="H6" s="1617"/>
      <c r="I6" s="1617"/>
      <c r="J6" s="1617"/>
      <c r="K6" s="1617"/>
      <c r="L6" s="1617"/>
      <c r="M6" s="1617"/>
      <c r="N6" s="1617"/>
      <c r="O6" s="1617"/>
      <c r="P6" s="1617"/>
      <c r="Q6" s="1617"/>
      <c r="R6" s="1617"/>
      <c r="S6" s="1388"/>
    </row>
    <row r="7" spans="1:19" ht="14.25" customHeight="1">
      <c r="A7" s="1617" t="s">
        <v>1020</v>
      </c>
      <c r="B7" s="1617"/>
      <c r="C7" s="1617"/>
      <c r="D7" s="1617"/>
      <c r="E7" s="1617"/>
      <c r="F7" s="1617"/>
      <c r="G7" s="1617"/>
      <c r="H7" s="1617"/>
      <c r="I7" s="1617"/>
      <c r="J7" s="1617"/>
      <c r="K7" s="1617"/>
      <c r="L7" s="1617"/>
      <c r="M7" s="1617"/>
      <c r="N7" s="1617"/>
      <c r="O7" s="1617"/>
      <c r="P7" s="1617"/>
      <c r="Q7" s="1617"/>
      <c r="R7" s="1617"/>
      <c r="S7" s="1399"/>
    </row>
    <row r="8" spans="1:19" ht="14.25" customHeight="1">
      <c r="A8" s="1617" t="s">
        <v>1022</v>
      </c>
      <c r="B8" s="1617"/>
      <c r="C8" s="1617"/>
      <c r="D8" s="1617"/>
      <c r="E8" s="1617"/>
      <c r="F8" s="1617"/>
      <c r="G8" s="1617"/>
      <c r="H8" s="1617"/>
      <c r="I8" s="1617"/>
      <c r="J8" s="1617"/>
      <c r="K8" s="1617"/>
      <c r="L8" s="1617"/>
      <c r="M8" s="1617"/>
      <c r="N8" s="1617"/>
      <c r="O8" s="1617"/>
      <c r="P8" s="1617"/>
      <c r="Q8" s="1617"/>
      <c r="R8" s="1617"/>
      <c r="S8" s="1399"/>
    </row>
    <row r="9" spans="1:19" ht="14.25" customHeight="1">
      <c r="A9" s="1617" t="s">
        <v>1021</v>
      </c>
      <c r="B9" s="1617"/>
      <c r="C9" s="1617"/>
      <c r="D9" s="1617"/>
      <c r="E9" s="1617"/>
      <c r="F9" s="1617"/>
      <c r="G9" s="1617"/>
      <c r="H9" s="1617"/>
      <c r="I9" s="1617"/>
      <c r="J9" s="1617"/>
      <c r="K9" s="1617"/>
      <c r="L9" s="1617"/>
      <c r="M9" s="1617"/>
      <c r="N9" s="1617"/>
      <c r="O9" s="1617"/>
      <c r="P9" s="1617"/>
      <c r="Q9" s="1617"/>
      <c r="R9" s="1617"/>
      <c r="S9" s="1399"/>
    </row>
    <row r="10" spans="1:19" ht="14.25" customHeight="1">
      <c r="A10" s="1611" t="s">
        <v>1052</v>
      </c>
      <c r="B10" s="1611"/>
      <c r="C10" s="1611"/>
      <c r="D10" s="1611"/>
      <c r="E10" s="1611"/>
      <c r="F10" s="1611"/>
      <c r="G10" s="1611"/>
      <c r="H10" s="1611"/>
      <c r="I10" s="1611"/>
      <c r="J10" s="1611"/>
      <c r="K10" s="1611"/>
      <c r="L10" s="1611"/>
      <c r="M10" s="1611"/>
      <c r="N10" s="1611"/>
      <c r="O10" s="1611"/>
      <c r="P10" s="1611"/>
      <c r="Q10" s="1611"/>
      <c r="R10" s="1611"/>
      <c r="S10" s="1399"/>
    </row>
    <row r="11" spans="1:19" ht="14.25" customHeight="1">
      <c r="A11" s="1485" t="s">
        <v>278</v>
      </c>
      <c r="B11" s="1485"/>
      <c r="C11" s="1485"/>
      <c r="D11" s="1485"/>
      <c r="E11" s="1485"/>
      <c r="F11" s="1485"/>
      <c r="G11" s="1485"/>
      <c r="H11" s="1485"/>
      <c r="I11" s="1485"/>
      <c r="J11" s="1485"/>
      <c r="K11" s="1485"/>
      <c r="L11" s="1485"/>
      <c r="M11" s="1485"/>
      <c r="N11" s="1485"/>
      <c r="O11" s="1485"/>
      <c r="P11" s="1485"/>
      <c r="Q11" s="1485"/>
      <c r="R11" s="1485"/>
      <c r="S11" s="1399"/>
    </row>
    <row r="12" spans="1:19" ht="14.25" customHeight="1">
      <c r="A12" s="1617" t="s">
        <v>0</v>
      </c>
      <c r="B12" s="1617"/>
      <c r="C12" s="1617"/>
      <c r="D12" s="1617"/>
      <c r="E12" s="1617"/>
      <c r="F12" s="1617"/>
      <c r="G12" s="1617"/>
      <c r="H12" s="1617"/>
      <c r="I12" s="1617"/>
      <c r="J12" s="1617"/>
      <c r="K12" s="1617"/>
      <c r="L12" s="1617"/>
      <c r="M12" s="1617"/>
      <c r="N12" s="1617"/>
      <c r="O12" s="1617"/>
      <c r="P12" s="1617"/>
      <c r="Q12" s="1617"/>
      <c r="R12" s="1617"/>
      <c r="S12" s="1399"/>
    </row>
    <row r="13" spans="1:19" ht="14.25" customHeight="1">
      <c r="A13" s="1617" t="s">
        <v>416</v>
      </c>
      <c r="B13" s="1617"/>
      <c r="C13" s="1617"/>
      <c r="D13" s="1617"/>
      <c r="E13" s="1617"/>
      <c r="F13" s="1617"/>
      <c r="G13" s="1617"/>
      <c r="H13" s="1617"/>
      <c r="I13" s="1617"/>
      <c r="J13" s="1617"/>
      <c r="K13" s="1617"/>
      <c r="L13" s="1617"/>
      <c r="M13" s="1617"/>
      <c r="N13" s="1617"/>
      <c r="O13" s="1617"/>
      <c r="P13" s="1617"/>
      <c r="Q13" s="1617"/>
      <c r="R13" s="1617"/>
      <c r="S13" s="1399"/>
    </row>
    <row r="14" spans="1:19" ht="14.25" customHeight="1">
      <c r="A14" s="1617" t="s">
        <v>1263</v>
      </c>
      <c r="B14" s="1617"/>
      <c r="C14" s="1617"/>
      <c r="D14" s="1617"/>
      <c r="E14" s="1617"/>
      <c r="F14" s="1617"/>
      <c r="G14" s="1617"/>
      <c r="H14" s="1617"/>
      <c r="I14" s="1617"/>
      <c r="J14" s="1617"/>
      <c r="K14" s="1617"/>
      <c r="L14" s="1617"/>
      <c r="M14" s="1617"/>
      <c r="N14" s="1617"/>
      <c r="O14" s="1617"/>
      <c r="P14" s="1617"/>
      <c r="Q14" s="1617"/>
      <c r="R14" s="1617"/>
      <c r="S14" s="1399"/>
    </row>
    <row r="15" spans="1:19" ht="14.25" customHeight="1">
      <c r="A15" s="1617" t="s">
        <v>1413</v>
      </c>
      <c r="B15" s="1617"/>
      <c r="C15" s="1617"/>
      <c r="D15" s="1617"/>
      <c r="E15" s="1617"/>
      <c r="F15" s="1617"/>
      <c r="G15" s="1617"/>
      <c r="H15" s="1617"/>
      <c r="I15" s="1617"/>
      <c r="J15" s="1617"/>
      <c r="K15" s="1617"/>
      <c r="L15" s="1617"/>
      <c r="M15" s="1617"/>
      <c r="N15" s="1617"/>
      <c r="O15" s="1617"/>
      <c r="P15" s="1617"/>
      <c r="Q15" s="1617"/>
      <c r="R15" s="1617"/>
      <c r="S15" s="1399"/>
    </row>
    <row r="16" spans="1:19" ht="14.25" customHeight="1">
      <c r="A16" s="1617"/>
      <c r="B16" s="1617"/>
      <c r="C16" s="1617"/>
      <c r="D16" s="1617"/>
      <c r="E16" s="1617"/>
      <c r="F16" s="1617"/>
      <c r="G16" s="1617"/>
      <c r="H16" s="1617"/>
      <c r="I16" s="1617"/>
      <c r="J16" s="1617"/>
      <c r="K16" s="1617"/>
      <c r="L16" s="1617"/>
      <c r="M16" s="1617"/>
      <c r="N16" s="1617"/>
      <c r="O16" s="1617"/>
      <c r="P16" s="1617"/>
      <c r="Q16" s="1617"/>
      <c r="R16" s="1617"/>
      <c r="S16" s="1399"/>
    </row>
    <row r="17" spans="1:19" ht="14.25" customHeight="1">
      <c r="A17" s="1617"/>
      <c r="B17" s="1617"/>
      <c r="C17" s="1617"/>
      <c r="D17" s="1617"/>
      <c r="E17" s="1617"/>
      <c r="F17" s="1617"/>
      <c r="G17" s="1617"/>
      <c r="H17" s="1617"/>
      <c r="I17" s="1617"/>
      <c r="J17" s="1617"/>
      <c r="K17" s="1617"/>
      <c r="L17" s="1617"/>
      <c r="M17" s="1617"/>
      <c r="N17" s="1617"/>
      <c r="O17" s="1617"/>
      <c r="P17" s="1617"/>
      <c r="Q17" s="1617"/>
      <c r="R17" s="1617"/>
      <c r="S17" s="1399"/>
    </row>
    <row r="18" spans="1:19" ht="14.25" customHeight="1">
      <c r="A18" s="1617" t="s">
        <v>1964</v>
      </c>
      <c r="B18" s="1617"/>
      <c r="C18" s="1617"/>
      <c r="D18" s="1617"/>
      <c r="E18" s="1617"/>
      <c r="F18" s="1617"/>
      <c r="G18" s="1617"/>
      <c r="H18" s="1617"/>
      <c r="I18" s="1617"/>
      <c r="J18" s="1617"/>
      <c r="K18" s="1617"/>
      <c r="L18" s="1617"/>
      <c r="M18" s="1617"/>
      <c r="N18" s="1617"/>
      <c r="O18" s="1617"/>
      <c r="P18" s="1617"/>
      <c r="Q18" s="1617"/>
      <c r="R18" s="1617"/>
      <c r="S18" s="1399"/>
    </row>
    <row r="19" spans="1:19" ht="14.25" customHeight="1">
      <c r="A19" s="1595" t="s">
        <v>1287</v>
      </c>
      <c r="B19" s="1595"/>
      <c r="C19" s="1595"/>
      <c r="D19" s="1595"/>
      <c r="E19" s="1595"/>
      <c r="F19" s="1595"/>
      <c r="G19" s="1595"/>
      <c r="H19" s="1595"/>
      <c r="I19" s="1595"/>
      <c r="J19" s="1595"/>
      <c r="K19" s="1595"/>
      <c r="L19" s="1595"/>
      <c r="M19" s="1595"/>
      <c r="N19" s="1595"/>
      <c r="O19" s="1595"/>
      <c r="P19" s="1595"/>
      <c r="Q19" s="1595"/>
      <c r="R19" s="1595"/>
      <c r="S19" s="1399"/>
    </row>
    <row r="20" spans="1:19" ht="14.25" customHeight="1">
      <c r="A20" s="1692" t="s">
        <v>1271</v>
      </c>
      <c r="B20" s="1692"/>
      <c r="C20" s="1692"/>
      <c r="D20" s="1692"/>
      <c r="E20" s="1692"/>
      <c r="F20" s="1692"/>
      <c r="G20" s="1692"/>
      <c r="H20" s="1692"/>
      <c r="I20" s="1692"/>
      <c r="J20" s="1692"/>
      <c r="K20" s="1692"/>
      <c r="L20" s="1692"/>
      <c r="M20" s="1692"/>
      <c r="N20" s="1692"/>
      <c r="O20" s="1692"/>
      <c r="P20" s="1692"/>
      <c r="Q20" s="1692"/>
      <c r="R20" s="1692"/>
      <c r="S20" s="1387"/>
    </row>
    <row r="21" spans="1:19" ht="26.25" customHeight="1">
      <c r="A21" s="1693" t="s">
        <v>2038</v>
      </c>
      <c r="B21" s="1693"/>
      <c r="C21" s="1693"/>
      <c r="D21" s="1693"/>
      <c r="E21" s="1693"/>
      <c r="F21" s="1693"/>
      <c r="G21" s="1693"/>
      <c r="H21" s="1693"/>
      <c r="I21" s="1693"/>
      <c r="J21" s="1693"/>
      <c r="K21" s="1693"/>
      <c r="L21" s="1693"/>
      <c r="M21" s="1693"/>
      <c r="N21" s="1693"/>
      <c r="O21" s="1693"/>
      <c r="P21" s="1693"/>
      <c r="Q21" s="1693"/>
      <c r="R21" s="1693"/>
      <c r="S21" s="1387"/>
    </row>
    <row r="22" spans="1:19" ht="14.25" customHeight="1">
      <c r="A22" s="1693" t="s">
        <v>1963</v>
      </c>
      <c r="B22" s="1693"/>
      <c r="C22" s="1693"/>
      <c r="D22" s="1693"/>
      <c r="E22" s="1693"/>
      <c r="F22" s="1693"/>
      <c r="G22" s="1693"/>
      <c r="H22" s="1693"/>
      <c r="I22" s="1693"/>
      <c r="J22" s="1693"/>
      <c r="K22" s="1693"/>
      <c r="L22" s="1693"/>
      <c r="M22" s="1693"/>
      <c r="N22" s="1693"/>
      <c r="O22" s="1693"/>
      <c r="P22" s="1693"/>
      <c r="Q22" s="1693"/>
      <c r="R22" s="1693"/>
      <c r="S22" s="1399"/>
    </row>
    <row r="23" spans="1:19" ht="14.25" customHeight="1">
      <c r="A23" s="1595" t="s">
        <v>1962</v>
      </c>
      <c r="B23" s="1595"/>
      <c r="C23" s="1595"/>
      <c r="D23" s="1595"/>
      <c r="E23" s="1595"/>
      <c r="F23" s="1595"/>
      <c r="G23" s="1595"/>
      <c r="H23" s="1595"/>
      <c r="I23" s="1595"/>
      <c r="J23" s="1595"/>
      <c r="K23" s="1595"/>
      <c r="L23" s="1595"/>
      <c r="M23" s="1595"/>
      <c r="N23" s="1595"/>
      <c r="O23" s="1595"/>
      <c r="P23" s="1595"/>
      <c r="Q23" s="1595"/>
      <c r="R23" s="1595"/>
      <c r="S23" s="1399"/>
    </row>
    <row r="24" spans="1:19" ht="14.25" customHeight="1">
      <c r="A24" s="1617" t="s">
        <v>1347</v>
      </c>
      <c r="B24" s="1617"/>
      <c r="C24" s="1617"/>
      <c r="D24" s="1617"/>
      <c r="E24" s="1617"/>
      <c r="F24" s="1617"/>
      <c r="G24" s="1617"/>
      <c r="H24" s="1617"/>
      <c r="I24" s="1617"/>
      <c r="J24" s="1617"/>
      <c r="K24" s="1617"/>
      <c r="L24" s="1617"/>
      <c r="M24" s="1617"/>
      <c r="N24" s="1617"/>
      <c r="O24" s="1617"/>
      <c r="P24" s="1617"/>
      <c r="Q24" s="1617"/>
      <c r="R24" s="1617"/>
      <c r="S24" s="1399"/>
    </row>
    <row r="25" spans="1:19" ht="14.25" customHeight="1">
      <c r="A25" s="1595" t="s">
        <v>1351</v>
      </c>
      <c r="B25" s="1595"/>
      <c r="C25" s="1595"/>
      <c r="D25" s="1595"/>
      <c r="E25" s="1595"/>
      <c r="F25" s="1595"/>
      <c r="G25" s="1595"/>
      <c r="H25" s="1595"/>
      <c r="I25" s="1595"/>
      <c r="J25" s="1595"/>
      <c r="K25" s="1595"/>
      <c r="L25" s="1595"/>
      <c r="M25" s="1595"/>
      <c r="N25" s="1595"/>
      <c r="O25" s="1595"/>
      <c r="P25" s="1595"/>
      <c r="Q25" s="1595"/>
      <c r="R25" s="1595"/>
      <c r="S25" s="1399"/>
    </row>
    <row r="26" spans="1:19" ht="14.25" customHeight="1">
      <c r="A26" s="1617" t="s">
        <v>1961</v>
      </c>
      <c r="B26" s="1617"/>
      <c r="C26" s="1617"/>
      <c r="D26" s="1617"/>
      <c r="E26" s="1617"/>
      <c r="F26" s="1617"/>
      <c r="G26" s="1617"/>
      <c r="H26" s="1617"/>
      <c r="I26" s="1617"/>
      <c r="J26" s="1617"/>
      <c r="K26" s="1617"/>
      <c r="L26" s="1617"/>
      <c r="M26" s="1617"/>
      <c r="N26" s="1617"/>
      <c r="O26" s="1617"/>
      <c r="P26" s="1617"/>
      <c r="Q26" s="1617"/>
      <c r="R26" s="1617"/>
      <c r="S26" s="1399"/>
    </row>
    <row r="27" spans="1:19" ht="14.25" customHeight="1">
      <c r="A27" s="1617"/>
      <c r="B27" s="1617"/>
      <c r="C27" s="1617"/>
      <c r="D27" s="1617"/>
      <c r="E27" s="1617"/>
      <c r="F27" s="1617"/>
      <c r="G27" s="1617"/>
      <c r="H27" s="1617"/>
      <c r="I27" s="1617"/>
      <c r="J27" s="1617"/>
      <c r="K27" s="1617"/>
      <c r="L27" s="1617"/>
      <c r="M27" s="1617"/>
      <c r="N27" s="1617"/>
      <c r="O27" s="1617"/>
      <c r="P27" s="1617"/>
      <c r="Q27" s="1617"/>
      <c r="R27" s="1617"/>
      <c r="S27" s="1399"/>
    </row>
    <row r="28" spans="1:19" ht="14.25" customHeight="1">
      <c r="A28" s="1595" t="s">
        <v>1960</v>
      </c>
      <c r="B28" s="1595"/>
      <c r="C28" s="1595"/>
      <c r="D28" s="1595"/>
      <c r="E28" s="1595"/>
      <c r="F28" s="1595"/>
      <c r="G28" s="1595"/>
      <c r="H28" s="1595"/>
      <c r="I28" s="1595"/>
      <c r="J28" s="1595"/>
      <c r="K28" s="1595"/>
      <c r="L28" s="1595"/>
      <c r="M28" s="1595"/>
      <c r="N28" s="1595"/>
      <c r="O28" s="1595"/>
      <c r="P28" s="1595"/>
      <c r="Q28" s="1595"/>
      <c r="R28" s="1595"/>
      <c r="S28" s="1399"/>
    </row>
    <row r="29" spans="1:19" ht="14.25" customHeight="1">
      <c r="A29" s="1617" t="s">
        <v>1959</v>
      </c>
      <c r="B29" s="1617"/>
      <c r="C29" s="1617"/>
      <c r="D29" s="1617"/>
      <c r="E29" s="1617"/>
      <c r="F29" s="1617"/>
      <c r="G29" s="1617"/>
      <c r="H29" s="1617"/>
      <c r="I29" s="1617"/>
      <c r="J29" s="1617"/>
      <c r="K29" s="1617"/>
      <c r="L29" s="1617"/>
      <c r="M29" s="1617"/>
      <c r="N29" s="1617"/>
      <c r="O29" s="1617"/>
      <c r="P29" s="1617"/>
      <c r="Q29" s="1617"/>
      <c r="R29" s="1617"/>
      <c r="S29" s="1399"/>
    </row>
    <row r="30" spans="1:19" ht="14.25" customHeight="1">
      <c r="A30" s="1617"/>
      <c r="B30" s="1617"/>
      <c r="C30" s="1617"/>
      <c r="D30" s="1617"/>
      <c r="E30" s="1617"/>
      <c r="F30" s="1617"/>
      <c r="G30" s="1617"/>
      <c r="H30" s="1617"/>
      <c r="I30" s="1617"/>
      <c r="J30" s="1617"/>
      <c r="K30" s="1617"/>
      <c r="L30" s="1617"/>
      <c r="M30" s="1617"/>
      <c r="N30" s="1617"/>
      <c r="O30" s="1617"/>
      <c r="P30" s="1617"/>
      <c r="Q30" s="1617"/>
      <c r="R30" s="1617"/>
      <c r="S30" s="1399"/>
    </row>
    <row r="31" spans="1:19" ht="14.25" customHeight="1">
      <c r="A31" s="1611" t="s">
        <v>1601</v>
      </c>
      <c r="B31" s="1611"/>
      <c r="C31" s="1611"/>
      <c r="D31" s="1611"/>
      <c r="E31" s="1611"/>
      <c r="F31" s="1611"/>
      <c r="G31" s="1611"/>
      <c r="H31" s="1611"/>
      <c r="I31" s="1611"/>
      <c r="J31" s="1611"/>
      <c r="K31" s="1611"/>
      <c r="L31" s="1611"/>
      <c r="M31" s="1611"/>
      <c r="N31" s="1611"/>
      <c r="O31" s="1611"/>
      <c r="P31" s="1611"/>
      <c r="Q31" s="1611"/>
      <c r="R31" s="1611"/>
      <c r="S31" s="1399"/>
    </row>
    <row r="32" spans="1:19" ht="14.25" customHeight="1">
      <c r="A32" s="1611"/>
      <c r="B32" s="1611"/>
      <c r="C32" s="1611"/>
      <c r="D32" s="1611"/>
      <c r="E32" s="1611"/>
      <c r="F32" s="1611"/>
      <c r="G32" s="1611"/>
      <c r="H32" s="1611"/>
      <c r="I32" s="1611"/>
      <c r="J32" s="1611"/>
      <c r="K32" s="1611"/>
      <c r="L32" s="1611"/>
      <c r="M32" s="1611"/>
      <c r="N32" s="1611"/>
      <c r="O32" s="1611"/>
      <c r="P32" s="1611"/>
      <c r="Q32" s="1611"/>
      <c r="R32" s="1611"/>
      <c r="S32" s="1399"/>
    </row>
    <row r="33" spans="1:19" ht="14.25" customHeight="1">
      <c r="A33" s="1611"/>
      <c r="B33" s="1611"/>
      <c r="C33" s="1611"/>
      <c r="D33" s="1611"/>
      <c r="E33" s="1611"/>
      <c r="F33" s="1611"/>
      <c r="G33" s="1611"/>
      <c r="H33" s="1611"/>
      <c r="I33" s="1611"/>
      <c r="J33" s="1611"/>
      <c r="K33" s="1611"/>
      <c r="L33" s="1611"/>
      <c r="M33" s="1611"/>
      <c r="N33" s="1611"/>
      <c r="O33" s="1611"/>
      <c r="P33" s="1611"/>
      <c r="Q33" s="1611"/>
      <c r="R33" s="1611"/>
      <c r="S33" s="1399"/>
    </row>
    <row r="34" spans="1:19" ht="14.25" customHeight="1">
      <c r="A34" s="1611"/>
      <c r="B34" s="1611"/>
      <c r="C34" s="1611"/>
      <c r="D34" s="1611"/>
      <c r="E34" s="1611"/>
      <c r="F34" s="1611"/>
      <c r="G34" s="1611"/>
      <c r="H34" s="1611"/>
      <c r="I34" s="1611"/>
      <c r="J34" s="1611"/>
      <c r="K34" s="1611"/>
      <c r="L34" s="1611"/>
      <c r="M34" s="1611"/>
      <c r="N34" s="1611"/>
      <c r="O34" s="1611"/>
      <c r="P34" s="1611"/>
      <c r="Q34" s="1611"/>
      <c r="R34" s="1611"/>
      <c r="S34" s="1399"/>
    </row>
    <row r="35" spans="1:19" ht="14.25" customHeight="1">
      <c r="A35" s="1611"/>
      <c r="B35" s="1611"/>
      <c r="C35" s="1611"/>
      <c r="D35" s="1611"/>
      <c r="E35" s="1611"/>
      <c r="F35" s="1611"/>
      <c r="G35" s="1611"/>
      <c r="H35" s="1611"/>
      <c r="I35" s="1611"/>
      <c r="J35" s="1611"/>
      <c r="K35" s="1611"/>
      <c r="L35" s="1611"/>
      <c r="M35" s="1611"/>
      <c r="N35" s="1611"/>
      <c r="O35" s="1611"/>
      <c r="P35" s="1611"/>
      <c r="Q35" s="1611"/>
      <c r="R35" s="1611"/>
      <c r="S35" s="1399"/>
    </row>
    <row r="36" spans="1:19" ht="14.25" customHeight="1">
      <c r="A36" s="1611"/>
      <c r="B36" s="1611"/>
      <c r="C36" s="1611"/>
      <c r="D36" s="1611"/>
      <c r="E36" s="1611"/>
      <c r="F36" s="1611"/>
      <c r="G36" s="1611"/>
      <c r="H36" s="1611"/>
      <c r="I36" s="1611"/>
      <c r="J36" s="1611"/>
      <c r="K36" s="1611"/>
      <c r="L36" s="1611"/>
      <c r="M36" s="1611"/>
      <c r="N36" s="1611"/>
      <c r="O36" s="1611"/>
      <c r="P36" s="1611"/>
      <c r="Q36" s="1611"/>
      <c r="R36" s="1611"/>
      <c r="S36" s="1399"/>
    </row>
    <row r="37" spans="1:19" ht="14.25" customHeight="1">
      <c r="A37" s="1611"/>
      <c r="B37" s="1611"/>
      <c r="C37" s="1611"/>
      <c r="D37" s="1611"/>
      <c r="E37" s="1611"/>
      <c r="F37" s="1611"/>
      <c r="G37" s="1611"/>
      <c r="H37" s="1611"/>
      <c r="I37" s="1611"/>
      <c r="J37" s="1611"/>
      <c r="K37" s="1611"/>
      <c r="L37" s="1611"/>
      <c r="M37" s="1611"/>
      <c r="N37" s="1611"/>
      <c r="O37" s="1611"/>
      <c r="P37" s="1611"/>
      <c r="Q37" s="1611"/>
      <c r="R37" s="1611"/>
      <c r="S37" s="1399"/>
    </row>
    <row r="38" spans="1:19" ht="30" customHeight="1">
      <c r="A38" s="1611" t="s">
        <v>2118</v>
      </c>
      <c r="B38" s="1611"/>
      <c r="C38" s="1611"/>
      <c r="D38" s="1611"/>
      <c r="E38" s="1611"/>
      <c r="F38" s="1611"/>
      <c r="G38" s="1611"/>
      <c r="H38" s="1611"/>
      <c r="I38" s="1611"/>
      <c r="J38" s="1611"/>
      <c r="K38" s="1611"/>
      <c r="L38" s="1611"/>
      <c r="M38" s="1611"/>
      <c r="N38" s="1611"/>
      <c r="O38" s="1611"/>
      <c r="P38" s="1611"/>
      <c r="Q38" s="1611"/>
      <c r="R38" s="1611"/>
      <c r="S38" s="1399"/>
    </row>
    <row r="39" spans="1:19" ht="14.25" customHeight="1">
      <c r="A39" s="1690" t="s">
        <v>1892</v>
      </c>
      <c r="B39" s="1690"/>
      <c r="C39" s="1690"/>
      <c r="D39" s="1690"/>
      <c r="E39" s="1690"/>
      <c r="F39" s="1690"/>
      <c r="G39" s="1690"/>
      <c r="H39" s="1690"/>
      <c r="I39" s="1690"/>
      <c r="J39" s="1690"/>
      <c r="K39" s="1690"/>
      <c r="L39" s="1690"/>
      <c r="M39" s="1690"/>
      <c r="N39" s="1690"/>
      <c r="O39" s="1690"/>
      <c r="P39" s="1690"/>
      <c r="Q39" s="1690"/>
      <c r="R39" s="1690"/>
    </row>
    <row r="40" spans="1:19" ht="14.25" customHeight="1">
      <c r="A40" s="1689" t="s">
        <v>1958</v>
      </c>
      <c r="B40" s="1689"/>
      <c r="C40" s="1689"/>
      <c r="D40" s="1689"/>
      <c r="E40" s="1689"/>
      <c r="F40" s="1689"/>
      <c r="G40" s="1689"/>
      <c r="H40" s="1689"/>
      <c r="I40" s="1689"/>
      <c r="J40" s="1689"/>
      <c r="K40" s="1689"/>
      <c r="L40" s="1689"/>
      <c r="M40" s="1689"/>
      <c r="N40" s="1689"/>
      <c r="O40" s="1689"/>
      <c r="P40" s="1689"/>
      <c r="Q40" s="1689"/>
      <c r="R40" s="1689"/>
    </row>
    <row r="41" spans="1:19" ht="14.25" customHeight="1">
      <c r="A41" s="1689"/>
      <c r="B41" s="1689"/>
      <c r="C41" s="1689"/>
      <c r="D41" s="1689"/>
      <c r="E41" s="1689"/>
      <c r="F41" s="1689"/>
      <c r="G41" s="1689"/>
      <c r="H41" s="1689"/>
      <c r="I41" s="1689"/>
      <c r="J41" s="1689"/>
      <c r="K41" s="1689"/>
      <c r="L41" s="1689"/>
      <c r="M41" s="1689"/>
      <c r="N41" s="1689"/>
      <c r="O41" s="1689"/>
      <c r="P41" s="1689"/>
      <c r="Q41" s="1689"/>
      <c r="R41" s="1689"/>
    </row>
    <row r="42" spans="1:19" ht="14.25" customHeight="1">
      <c r="A42" s="1690" t="s">
        <v>1957</v>
      </c>
      <c r="B42" s="1690"/>
      <c r="C42" s="1690"/>
      <c r="D42" s="1690"/>
      <c r="E42" s="1690"/>
      <c r="F42" s="1690"/>
      <c r="G42" s="1690"/>
      <c r="H42" s="1690"/>
      <c r="I42" s="1690"/>
      <c r="J42" s="1690"/>
      <c r="K42" s="1690"/>
      <c r="L42" s="1690"/>
      <c r="M42" s="1690"/>
      <c r="N42" s="1690"/>
      <c r="O42" s="1690"/>
      <c r="P42" s="1690"/>
      <c r="Q42" s="1690"/>
      <c r="R42" s="1690"/>
    </row>
    <row r="43" spans="1:19" ht="14.25" customHeight="1">
      <c r="A43" s="1611" t="s">
        <v>1956</v>
      </c>
      <c r="B43" s="1611"/>
      <c r="C43" s="1611"/>
      <c r="D43" s="1611"/>
      <c r="E43" s="1611"/>
      <c r="F43" s="1611"/>
      <c r="G43" s="1611"/>
      <c r="H43" s="1611"/>
      <c r="I43" s="1611"/>
      <c r="J43" s="1611"/>
      <c r="K43" s="1611"/>
      <c r="L43" s="1611"/>
      <c r="M43" s="1611"/>
      <c r="N43" s="1611"/>
      <c r="O43" s="1611"/>
      <c r="P43" s="1611"/>
      <c r="Q43" s="1611"/>
      <c r="R43" s="1611"/>
    </row>
    <row r="44" spans="1:19" ht="30" customHeight="1">
      <c r="A44" s="1611"/>
      <c r="B44" s="1611"/>
      <c r="C44" s="1611"/>
      <c r="D44" s="1611"/>
      <c r="E44" s="1611"/>
      <c r="F44" s="1611"/>
      <c r="G44" s="1611"/>
      <c r="H44" s="1611"/>
      <c r="I44" s="1611"/>
      <c r="J44" s="1611"/>
      <c r="K44" s="1611"/>
      <c r="L44" s="1611"/>
      <c r="M44" s="1611"/>
      <c r="N44" s="1611"/>
      <c r="O44" s="1611"/>
      <c r="P44" s="1611"/>
      <c r="Q44" s="1611"/>
      <c r="R44" s="1611"/>
    </row>
    <row r="45" spans="1:19" ht="14.25" customHeight="1">
      <c r="A45" s="1617" t="s">
        <v>2240</v>
      </c>
      <c r="B45" s="1617"/>
      <c r="C45" s="1617"/>
      <c r="D45" s="1617"/>
      <c r="E45" s="1617"/>
      <c r="F45" s="1617"/>
      <c r="G45" s="1617"/>
      <c r="H45" s="1617"/>
      <c r="I45" s="1617"/>
      <c r="J45" s="1617"/>
      <c r="K45" s="1617"/>
      <c r="L45" s="1617"/>
      <c r="M45" s="1617"/>
      <c r="N45" s="1617"/>
      <c r="O45" s="1617"/>
      <c r="P45" s="1617"/>
      <c r="Q45" s="1617"/>
      <c r="R45" s="1617"/>
    </row>
    <row r="46" spans="1:19" ht="14.25" customHeight="1">
      <c r="A46" s="1617"/>
      <c r="B46" s="1617"/>
      <c r="C46" s="1617"/>
      <c r="D46" s="1617"/>
      <c r="E46" s="1617"/>
      <c r="F46" s="1617"/>
      <c r="G46" s="1617"/>
      <c r="H46" s="1617"/>
      <c r="I46" s="1617"/>
      <c r="J46" s="1617"/>
      <c r="K46" s="1617"/>
      <c r="L46" s="1617"/>
      <c r="M46" s="1617"/>
      <c r="N46" s="1617"/>
      <c r="O46" s="1617"/>
      <c r="P46" s="1617"/>
      <c r="Q46" s="1617"/>
      <c r="R46" s="1617"/>
    </row>
    <row r="47" spans="1:19" ht="29.25" customHeight="1">
      <c r="A47" s="1617"/>
      <c r="B47" s="1617"/>
      <c r="C47" s="1617"/>
      <c r="D47" s="1617"/>
      <c r="E47" s="1617"/>
      <c r="F47" s="1617"/>
      <c r="G47" s="1617"/>
      <c r="H47" s="1617"/>
      <c r="I47" s="1617"/>
      <c r="J47" s="1617"/>
      <c r="K47" s="1617"/>
      <c r="L47" s="1617"/>
      <c r="M47" s="1617"/>
      <c r="N47" s="1617"/>
      <c r="O47" s="1617"/>
      <c r="P47" s="1617"/>
      <c r="Q47" s="1617"/>
      <c r="R47" s="1617"/>
    </row>
    <row r="48" spans="1:19" ht="14.25" customHeight="1">
      <c r="A48" s="1691" t="s">
        <v>1444</v>
      </c>
      <c r="B48" s="1691"/>
      <c r="C48" s="1691"/>
      <c r="D48" s="1691"/>
      <c r="E48" s="1691"/>
      <c r="F48" s="1691"/>
      <c r="G48" s="1691"/>
      <c r="H48" s="1691"/>
      <c r="I48" s="1691"/>
      <c r="J48" s="1691"/>
      <c r="K48" s="1691"/>
      <c r="L48" s="1691"/>
      <c r="M48" s="1691"/>
      <c r="N48" s="1691"/>
      <c r="O48" s="1691"/>
      <c r="P48" s="1691"/>
      <c r="Q48" s="1691"/>
      <c r="R48" s="1691"/>
    </row>
    <row r="49" spans="1:19" ht="14.25" customHeight="1">
      <c r="A49" s="1690" t="s">
        <v>1583</v>
      </c>
      <c r="B49" s="1690"/>
      <c r="C49" s="1690"/>
      <c r="D49" s="1690"/>
      <c r="E49" s="1690"/>
      <c r="F49" s="1690"/>
      <c r="G49" s="1690"/>
      <c r="H49" s="1690"/>
      <c r="I49" s="1690"/>
      <c r="J49" s="1690"/>
      <c r="K49" s="1690"/>
      <c r="L49" s="1690"/>
      <c r="M49" s="1690"/>
      <c r="N49" s="1690"/>
      <c r="O49" s="1690"/>
      <c r="P49" s="1690"/>
      <c r="Q49" s="1690"/>
      <c r="R49" s="1690"/>
    </row>
    <row r="50" spans="1:19" ht="14.25" customHeight="1">
      <c r="A50" s="1617" t="s">
        <v>1955</v>
      </c>
      <c r="B50" s="1617"/>
      <c r="C50" s="1617"/>
      <c r="D50" s="1617"/>
      <c r="E50" s="1617"/>
      <c r="F50" s="1617"/>
      <c r="G50" s="1617"/>
      <c r="H50" s="1617"/>
      <c r="I50" s="1617"/>
      <c r="J50" s="1617"/>
      <c r="K50" s="1617"/>
      <c r="L50" s="1617"/>
      <c r="M50" s="1617"/>
      <c r="N50" s="1617"/>
      <c r="O50" s="1617"/>
      <c r="P50" s="1617"/>
      <c r="Q50" s="1617"/>
      <c r="R50" s="1617"/>
    </row>
    <row r="51" spans="1:19" ht="14.25" customHeight="1">
      <c r="A51" s="1617"/>
      <c r="B51" s="1617"/>
      <c r="C51" s="1617"/>
      <c r="D51" s="1617"/>
      <c r="E51" s="1617"/>
      <c r="F51" s="1617"/>
      <c r="G51" s="1617"/>
      <c r="H51" s="1617"/>
      <c r="I51" s="1617"/>
      <c r="J51" s="1617"/>
      <c r="K51" s="1617"/>
      <c r="L51" s="1617"/>
      <c r="M51" s="1617"/>
      <c r="N51" s="1617"/>
      <c r="O51" s="1617"/>
      <c r="P51" s="1617"/>
      <c r="Q51" s="1617"/>
      <c r="R51" s="1617"/>
    </row>
    <row r="52" spans="1:19" ht="15.75" customHeight="1">
      <c r="A52" s="1689" t="s">
        <v>1954</v>
      </c>
      <c r="B52" s="1689"/>
      <c r="C52" s="1689"/>
      <c r="D52" s="1689"/>
      <c r="E52" s="1689"/>
      <c r="F52" s="1689"/>
      <c r="G52" s="1689"/>
      <c r="H52" s="1689"/>
      <c r="I52" s="1689"/>
      <c r="J52" s="1689"/>
      <c r="K52" s="1689"/>
      <c r="L52" s="1689"/>
      <c r="M52" s="1689"/>
      <c r="N52" s="1689"/>
      <c r="O52" s="1689"/>
      <c r="P52" s="1689"/>
      <c r="Q52" s="1689"/>
      <c r="R52" s="1689"/>
    </row>
    <row r="53" spans="1:19" ht="15.75" customHeight="1">
      <c r="A53" s="1689"/>
      <c r="B53" s="1689"/>
      <c r="C53" s="1689"/>
      <c r="D53" s="1689"/>
      <c r="E53" s="1689"/>
      <c r="F53" s="1689"/>
      <c r="G53" s="1689"/>
      <c r="H53" s="1689"/>
      <c r="I53" s="1689"/>
      <c r="J53" s="1689"/>
      <c r="K53" s="1689"/>
      <c r="L53" s="1689"/>
      <c r="M53" s="1689"/>
      <c r="N53" s="1689"/>
      <c r="O53" s="1689"/>
      <c r="P53" s="1689"/>
      <c r="Q53" s="1689"/>
      <c r="R53" s="1689"/>
    </row>
    <row r="54" spans="1:19" ht="15" customHeight="1">
      <c r="A54" s="1687" t="s">
        <v>1953</v>
      </c>
      <c r="B54" s="1687"/>
      <c r="C54" s="1687"/>
      <c r="D54" s="1687"/>
      <c r="E54" s="1687"/>
      <c r="F54" s="1687"/>
      <c r="G54" s="1687"/>
      <c r="H54" s="1687"/>
      <c r="I54" s="1687"/>
      <c r="J54" s="1687"/>
      <c r="K54" s="1687"/>
      <c r="L54" s="1687"/>
      <c r="M54" s="1687"/>
      <c r="N54" s="1687"/>
      <c r="O54" s="1687"/>
      <c r="P54" s="1687"/>
      <c r="Q54" s="1687"/>
      <c r="R54" s="1687"/>
      <c r="S54" s="496"/>
    </row>
    <row r="55" spans="1:19" ht="14.25" customHeight="1">
      <c r="A55" s="1689" t="s">
        <v>1952</v>
      </c>
      <c r="B55" s="1689"/>
      <c r="C55" s="1689"/>
      <c r="D55" s="1689"/>
      <c r="E55" s="1689"/>
      <c r="F55" s="1689"/>
      <c r="G55" s="1689"/>
      <c r="H55" s="1689"/>
      <c r="I55" s="1689"/>
      <c r="J55" s="1689"/>
      <c r="K55" s="1689"/>
      <c r="L55" s="1689"/>
      <c r="M55" s="1689"/>
      <c r="N55" s="1689"/>
      <c r="O55" s="1689"/>
      <c r="P55" s="1689"/>
      <c r="Q55" s="1689"/>
      <c r="R55" s="1689"/>
    </row>
    <row r="56" spans="1:19" ht="14.25" customHeight="1">
      <c r="A56" s="1689" t="s">
        <v>1951</v>
      </c>
      <c r="B56" s="1689"/>
      <c r="C56" s="1689"/>
      <c r="D56" s="1689"/>
      <c r="E56" s="1689"/>
      <c r="F56" s="1689"/>
      <c r="G56" s="1689"/>
      <c r="H56" s="1689"/>
      <c r="I56" s="1689"/>
      <c r="J56" s="1689"/>
      <c r="K56" s="1689"/>
      <c r="L56" s="1689"/>
      <c r="M56" s="1689"/>
      <c r="N56" s="1689"/>
      <c r="O56" s="1689"/>
      <c r="P56" s="1689"/>
      <c r="Q56" s="1689"/>
      <c r="R56" s="1689"/>
    </row>
    <row r="57" spans="1:19" ht="14.25" customHeight="1">
      <c r="A57" s="1689"/>
      <c r="B57" s="1689"/>
      <c r="C57" s="1689"/>
      <c r="D57" s="1689"/>
      <c r="E57" s="1689"/>
      <c r="F57" s="1689"/>
      <c r="G57" s="1689"/>
      <c r="H57" s="1689"/>
      <c r="I57" s="1689"/>
      <c r="J57" s="1689"/>
      <c r="K57" s="1689"/>
      <c r="L57" s="1689"/>
      <c r="M57" s="1689"/>
      <c r="N57" s="1689"/>
      <c r="O57" s="1689"/>
      <c r="P57" s="1689"/>
      <c r="Q57" s="1689"/>
      <c r="R57" s="1689"/>
    </row>
    <row r="58" spans="1:19" ht="15.75" customHeight="1">
      <c r="A58" s="1689" t="s">
        <v>1950</v>
      </c>
      <c r="B58" s="1689"/>
      <c r="C58" s="1689"/>
      <c r="D58" s="1689"/>
      <c r="E58" s="1689"/>
      <c r="F58" s="1689"/>
      <c r="G58" s="1689"/>
      <c r="H58" s="1689"/>
      <c r="I58" s="1689"/>
      <c r="J58" s="1689"/>
      <c r="K58" s="1689"/>
      <c r="L58" s="1689"/>
      <c r="M58" s="1689"/>
      <c r="N58" s="1689"/>
      <c r="O58" s="1689"/>
      <c r="P58" s="1689"/>
      <c r="Q58" s="1689"/>
      <c r="R58" s="1689"/>
    </row>
    <row r="59" spans="1:19" ht="15.75" customHeight="1">
      <c r="A59" s="1689"/>
      <c r="B59" s="1689"/>
      <c r="C59" s="1689"/>
      <c r="D59" s="1689"/>
      <c r="E59" s="1689"/>
      <c r="F59" s="1689"/>
      <c r="G59" s="1689"/>
      <c r="H59" s="1689"/>
      <c r="I59" s="1689"/>
      <c r="J59" s="1689"/>
      <c r="K59" s="1689"/>
      <c r="L59" s="1689"/>
      <c r="M59" s="1689"/>
      <c r="N59" s="1689"/>
      <c r="O59" s="1689"/>
      <c r="P59" s="1689"/>
      <c r="Q59" s="1689"/>
      <c r="R59" s="1689"/>
    </row>
    <row r="60" spans="1:19" ht="15.75" customHeight="1">
      <c r="A60" s="1689" t="s">
        <v>1949</v>
      </c>
      <c r="B60" s="1689"/>
      <c r="C60" s="1689"/>
      <c r="D60" s="1689"/>
      <c r="E60" s="1689"/>
      <c r="F60" s="1689"/>
      <c r="G60" s="1689"/>
      <c r="H60" s="1689"/>
      <c r="I60" s="1689"/>
      <c r="J60" s="1689"/>
      <c r="K60" s="1689"/>
      <c r="L60" s="1689"/>
      <c r="M60" s="1689"/>
      <c r="N60" s="1689"/>
      <c r="O60" s="1689"/>
      <c r="P60" s="1689"/>
      <c r="Q60" s="1689"/>
      <c r="R60" s="1689"/>
    </row>
    <row r="61" spans="1:19" ht="14.25" customHeight="1">
      <c r="A61" s="1689" t="s">
        <v>1948</v>
      </c>
      <c r="B61" s="1689"/>
      <c r="C61" s="1689"/>
      <c r="D61" s="1689"/>
      <c r="E61" s="1689"/>
      <c r="F61" s="1689"/>
      <c r="G61" s="1689"/>
      <c r="H61" s="1689"/>
      <c r="I61" s="1689"/>
      <c r="J61" s="1689"/>
      <c r="K61" s="1689"/>
      <c r="L61" s="1689"/>
      <c r="M61" s="1689"/>
      <c r="N61" s="1689"/>
      <c r="O61" s="1689"/>
      <c r="P61" s="1689"/>
      <c r="Q61" s="1689"/>
      <c r="R61" s="1689"/>
    </row>
    <row r="62" spans="1:19" ht="14.25" customHeight="1">
      <c r="A62" s="1689"/>
      <c r="B62" s="1689"/>
      <c r="C62" s="1689"/>
      <c r="D62" s="1689"/>
      <c r="E62" s="1689"/>
      <c r="F62" s="1689"/>
      <c r="G62" s="1689"/>
      <c r="H62" s="1689"/>
      <c r="I62" s="1689"/>
      <c r="J62" s="1689"/>
      <c r="K62" s="1689"/>
      <c r="L62" s="1689"/>
      <c r="M62" s="1689"/>
      <c r="N62" s="1689"/>
      <c r="O62" s="1689"/>
      <c r="P62" s="1689"/>
      <c r="Q62" s="1689"/>
      <c r="R62" s="1689"/>
    </row>
    <row r="63" spans="1:19" ht="15.75" customHeight="1">
      <c r="A63" s="1689" t="s">
        <v>1947</v>
      </c>
      <c r="B63" s="1689"/>
      <c r="C63" s="1689"/>
      <c r="D63" s="1689"/>
      <c r="E63" s="1689"/>
      <c r="F63" s="1689"/>
      <c r="G63" s="1689"/>
      <c r="H63" s="1689"/>
      <c r="I63" s="1689"/>
      <c r="J63" s="1689"/>
      <c r="K63" s="1689"/>
      <c r="L63" s="1689"/>
      <c r="M63" s="1689"/>
      <c r="N63" s="1689"/>
      <c r="O63" s="1689"/>
      <c r="P63" s="1689"/>
      <c r="Q63" s="1689"/>
      <c r="R63" s="1689"/>
    </row>
    <row r="64" spans="1:19" ht="15.75" customHeight="1">
      <c r="A64" s="1689"/>
      <c r="B64" s="1689"/>
      <c r="C64" s="1689"/>
      <c r="D64" s="1689"/>
      <c r="E64" s="1689"/>
      <c r="F64" s="1689"/>
      <c r="G64" s="1689"/>
      <c r="H64" s="1689"/>
      <c r="I64" s="1689"/>
      <c r="J64" s="1689"/>
      <c r="K64" s="1689"/>
      <c r="L64" s="1689"/>
      <c r="M64" s="1689"/>
      <c r="N64" s="1689"/>
      <c r="O64" s="1689"/>
      <c r="P64" s="1689"/>
      <c r="Q64" s="1689"/>
      <c r="R64" s="1689"/>
    </row>
    <row r="65" spans="1:18" ht="15.75" customHeight="1">
      <c r="A65" s="1687" t="s">
        <v>1648</v>
      </c>
      <c r="B65" s="1687"/>
      <c r="C65" s="1687"/>
      <c r="D65" s="1687"/>
      <c r="E65" s="1687"/>
      <c r="F65" s="1687"/>
      <c r="G65" s="1687"/>
      <c r="H65" s="1687"/>
      <c r="I65" s="1687"/>
      <c r="J65" s="1687"/>
      <c r="K65" s="1687"/>
      <c r="L65" s="1687"/>
      <c r="M65" s="1687"/>
      <c r="N65" s="1687"/>
      <c r="O65" s="1687"/>
      <c r="P65" s="1687"/>
      <c r="Q65" s="1687"/>
      <c r="R65" s="1687"/>
    </row>
    <row r="66" spans="1:18" ht="15.75" customHeight="1">
      <c r="A66" s="1687"/>
      <c r="B66" s="1687"/>
      <c r="C66" s="1687"/>
      <c r="D66" s="1687"/>
      <c r="E66" s="1687"/>
      <c r="F66" s="1687"/>
      <c r="G66" s="1687"/>
      <c r="H66" s="1687"/>
      <c r="I66" s="1687"/>
      <c r="J66" s="1687"/>
      <c r="K66" s="1687"/>
      <c r="L66" s="1687"/>
      <c r="M66" s="1687"/>
      <c r="N66" s="1687"/>
      <c r="O66" s="1687"/>
      <c r="P66" s="1687"/>
      <c r="Q66" s="1687"/>
      <c r="R66" s="1687"/>
    </row>
    <row r="67" spans="1:18" ht="15.75" customHeight="1">
      <c r="A67" s="1687" t="s">
        <v>1651</v>
      </c>
      <c r="B67" s="1687"/>
      <c r="C67" s="1687"/>
      <c r="D67" s="1687"/>
      <c r="E67" s="1687"/>
      <c r="F67" s="1687"/>
      <c r="G67" s="1687"/>
      <c r="H67" s="1687"/>
      <c r="I67" s="1687"/>
      <c r="J67" s="1687"/>
      <c r="K67" s="1687"/>
      <c r="L67" s="1687"/>
      <c r="M67" s="1687"/>
      <c r="N67" s="1687"/>
      <c r="O67" s="1687"/>
      <c r="P67" s="1687"/>
      <c r="Q67" s="1687"/>
      <c r="R67" s="1687"/>
    </row>
    <row r="68" spans="1:18" ht="15.75" customHeight="1">
      <c r="A68" s="1687"/>
      <c r="B68" s="1687"/>
      <c r="C68" s="1687"/>
      <c r="D68" s="1687"/>
      <c r="E68" s="1687"/>
      <c r="F68" s="1687"/>
      <c r="G68" s="1687"/>
      <c r="H68" s="1687"/>
      <c r="I68" s="1687"/>
      <c r="J68" s="1687"/>
      <c r="K68" s="1687"/>
      <c r="L68" s="1687"/>
      <c r="M68" s="1687"/>
      <c r="N68" s="1687"/>
      <c r="O68" s="1687"/>
      <c r="P68" s="1687"/>
      <c r="Q68" s="1687"/>
      <c r="R68" s="1687"/>
    </row>
    <row r="69" spans="1:18" ht="10.5" customHeight="1">
      <c r="A69" s="1687"/>
      <c r="B69" s="1687"/>
      <c r="C69" s="1687"/>
      <c r="D69" s="1687"/>
      <c r="E69" s="1687"/>
      <c r="F69" s="1687"/>
      <c r="G69" s="1687"/>
      <c r="H69" s="1687"/>
      <c r="I69" s="1687"/>
      <c r="J69" s="1687"/>
      <c r="K69" s="1687"/>
      <c r="L69" s="1687"/>
      <c r="M69" s="1687"/>
      <c r="N69" s="1687"/>
      <c r="O69" s="1687"/>
      <c r="P69" s="1687"/>
      <c r="Q69" s="1687"/>
      <c r="R69" s="1687"/>
    </row>
    <row r="70" spans="1:18" ht="15.75" customHeight="1">
      <c r="A70" s="1687" t="s">
        <v>1946</v>
      </c>
      <c r="B70" s="1687"/>
      <c r="C70" s="1687"/>
      <c r="D70" s="1687"/>
      <c r="E70" s="1687"/>
      <c r="F70" s="1687"/>
      <c r="G70" s="1687"/>
      <c r="H70" s="1687"/>
      <c r="I70" s="1687"/>
      <c r="J70" s="1687"/>
      <c r="K70" s="1687"/>
      <c r="L70" s="1687"/>
      <c r="M70" s="1687"/>
      <c r="N70" s="1687"/>
      <c r="O70" s="1687"/>
      <c r="P70" s="1687"/>
      <c r="Q70" s="1687"/>
      <c r="R70" s="1687"/>
    </row>
    <row r="71" spans="1:18" ht="6.75" customHeight="1">
      <c r="A71" s="1687"/>
      <c r="B71" s="1687"/>
      <c r="C71" s="1687"/>
      <c r="D71" s="1687"/>
      <c r="E71" s="1687"/>
      <c r="F71" s="1687"/>
      <c r="G71" s="1687"/>
      <c r="H71" s="1687"/>
      <c r="I71" s="1687"/>
      <c r="J71" s="1687"/>
      <c r="K71" s="1687"/>
      <c r="L71" s="1687"/>
      <c r="M71" s="1687"/>
      <c r="N71" s="1687"/>
      <c r="O71" s="1687"/>
      <c r="P71" s="1687"/>
      <c r="Q71" s="1687"/>
      <c r="R71" s="1687"/>
    </row>
    <row r="72" spans="1:18" ht="15.75" customHeight="1">
      <c r="A72" s="1687" t="s">
        <v>1945</v>
      </c>
      <c r="B72" s="1687"/>
      <c r="C72" s="1687"/>
      <c r="D72" s="1687"/>
      <c r="E72" s="1687"/>
      <c r="F72" s="1687"/>
      <c r="G72" s="1687"/>
      <c r="H72" s="1687"/>
      <c r="I72" s="1687"/>
      <c r="J72" s="1687"/>
      <c r="K72" s="1687"/>
      <c r="L72" s="1687"/>
      <c r="M72" s="1687"/>
      <c r="N72" s="1687"/>
      <c r="O72" s="1687"/>
      <c r="P72" s="1687"/>
      <c r="Q72" s="1687"/>
      <c r="R72" s="1687"/>
    </row>
    <row r="73" spans="1:18" ht="15" customHeight="1">
      <c r="A73" s="1687"/>
      <c r="B73" s="1687"/>
      <c r="C73" s="1687"/>
      <c r="D73" s="1687"/>
      <c r="E73" s="1687"/>
      <c r="F73" s="1687"/>
      <c r="G73" s="1687"/>
      <c r="H73" s="1687"/>
      <c r="I73" s="1687"/>
      <c r="J73" s="1687"/>
      <c r="K73" s="1687"/>
      <c r="L73" s="1687"/>
      <c r="M73" s="1687"/>
      <c r="N73" s="1687"/>
      <c r="O73" s="1687"/>
      <c r="P73" s="1687"/>
      <c r="Q73" s="1687"/>
      <c r="R73" s="1687"/>
    </row>
    <row r="74" spans="1:18" ht="15" customHeight="1">
      <c r="A74" s="1687" t="s">
        <v>1944</v>
      </c>
      <c r="B74" s="1687"/>
      <c r="C74" s="1687"/>
      <c r="D74" s="1687"/>
      <c r="E74" s="1687"/>
      <c r="F74" s="1687"/>
      <c r="G74" s="1687"/>
      <c r="H74" s="1687"/>
      <c r="I74" s="1687"/>
      <c r="J74" s="1687"/>
      <c r="K74" s="1687"/>
      <c r="L74" s="1687"/>
      <c r="M74" s="1687"/>
      <c r="N74" s="1687"/>
      <c r="O74" s="1687"/>
      <c r="P74" s="1687"/>
      <c r="Q74" s="1687"/>
      <c r="R74" s="1687"/>
    </row>
    <row r="75" spans="1:18" ht="15" customHeight="1">
      <c r="A75" s="1687"/>
      <c r="B75" s="1687"/>
      <c r="C75" s="1687"/>
      <c r="D75" s="1687"/>
      <c r="E75" s="1687"/>
      <c r="F75" s="1687"/>
      <c r="G75" s="1687"/>
      <c r="H75" s="1687"/>
      <c r="I75" s="1687"/>
      <c r="J75" s="1687"/>
      <c r="K75" s="1687"/>
      <c r="L75" s="1687"/>
      <c r="M75" s="1687"/>
      <c r="N75" s="1687"/>
      <c r="O75" s="1687"/>
      <c r="P75" s="1687"/>
      <c r="Q75" s="1687"/>
      <c r="R75" s="1687"/>
    </row>
    <row r="76" spans="1:18" ht="15.75" customHeight="1">
      <c r="A76" s="1687" t="s">
        <v>1873</v>
      </c>
      <c r="B76" s="1687"/>
      <c r="C76" s="1687"/>
      <c r="D76" s="1687"/>
      <c r="E76" s="1687"/>
      <c r="F76" s="1687"/>
      <c r="G76" s="1687"/>
      <c r="H76" s="1687"/>
      <c r="I76" s="1687"/>
      <c r="J76" s="1687"/>
      <c r="K76" s="1687"/>
      <c r="L76" s="1687"/>
      <c r="M76" s="1687"/>
      <c r="N76" s="1687"/>
      <c r="O76" s="1687"/>
      <c r="P76" s="1687"/>
      <c r="Q76" s="1687"/>
      <c r="R76" s="1687"/>
    </row>
    <row r="77" spans="1:18" ht="15.75" customHeight="1">
      <c r="A77" s="1687"/>
      <c r="B77" s="1687"/>
      <c r="C77" s="1687"/>
      <c r="D77" s="1687"/>
      <c r="E77" s="1687"/>
      <c r="F77" s="1687"/>
      <c r="G77" s="1687"/>
      <c r="H77" s="1687"/>
      <c r="I77" s="1687"/>
      <c r="J77" s="1687"/>
      <c r="K77" s="1687"/>
      <c r="L77" s="1687"/>
      <c r="M77" s="1687"/>
      <c r="N77" s="1687"/>
      <c r="O77" s="1687"/>
      <c r="P77" s="1687"/>
      <c r="Q77" s="1687"/>
      <c r="R77" s="1687"/>
    </row>
    <row r="78" spans="1:18" ht="30.75" customHeight="1">
      <c r="A78" s="1687" t="s">
        <v>2009</v>
      </c>
      <c r="B78" s="1687"/>
      <c r="C78" s="1687"/>
      <c r="D78" s="1687"/>
      <c r="E78" s="1687"/>
      <c r="F78" s="1687"/>
      <c r="G78" s="1687"/>
      <c r="H78" s="1687"/>
      <c r="I78" s="1687"/>
      <c r="J78" s="1687"/>
      <c r="K78" s="1687"/>
      <c r="L78" s="1687"/>
      <c r="M78" s="1687"/>
      <c r="N78" s="1687"/>
      <c r="O78" s="1687"/>
      <c r="P78" s="1687"/>
      <c r="Q78" s="1687"/>
      <c r="R78" s="1687"/>
    </row>
    <row r="79" spans="1:18" ht="15.75" customHeight="1">
      <c r="A79" s="1687" t="s">
        <v>1943</v>
      </c>
      <c r="B79" s="1687"/>
      <c r="C79" s="1687"/>
      <c r="D79" s="1687"/>
      <c r="E79" s="1687"/>
      <c r="F79" s="1687"/>
      <c r="G79" s="1687"/>
      <c r="H79" s="1687"/>
      <c r="I79" s="1687"/>
      <c r="J79" s="1687"/>
      <c r="K79" s="1687"/>
      <c r="L79" s="1687"/>
      <c r="M79" s="1687"/>
      <c r="N79" s="1687"/>
      <c r="O79" s="1687"/>
      <c r="P79" s="1687"/>
      <c r="Q79" s="1687"/>
      <c r="R79" s="1687"/>
    </row>
    <row r="80" spans="1:18" s="1409" customFormat="1" ht="15" customHeight="1">
      <c r="A80" s="1409" t="s">
        <v>1886</v>
      </c>
    </row>
    <row r="81" spans="1:18" s="1409" customFormat="1" ht="15" customHeight="1">
      <c r="A81" s="1409" t="s">
        <v>1888</v>
      </c>
    </row>
    <row r="82" spans="1:18" s="1409" customFormat="1" ht="15" customHeight="1">
      <c r="A82" s="1409" t="s">
        <v>1893</v>
      </c>
    </row>
    <row r="83" spans="1:18" s="1409" customFormat="1" ht="15" customHeight="1">
      <c r="A83" s="1409" t="s">
        <v>1895</v>
      </c>
    </row>
    <row r="84" spans="1:18" s="1409" customFormat="1" ht="15" customHeight="1">
      <c r="A84" s="1409" t="s">
        <v>1897</v>
      </c>
    </row>
    <row r="85" spans="1:18" s="1409" customFormat="1" ht="15" customHeight="1">
      <c r="A85" s="1409" t="s">
        <v>1899</v>
      </c>
    </row>
    <row r="86" spans="1:18" s="1409" customFormat="1" ht="15" customHeight="1">
      <c r="A86" s="1409" t="s">
        <v>1901</v>
      </c>
    </row>
    <row r="87" spans="1:18" s="1409" customFormat="1" ht="15" customHeight="1">
      <c r="A87" s="1409" t="s">
        <v>1902</v>
      </c>
    </row>
    <row r="88" spans="1:18" s="1409" customFormat="1" ht="15" customHeight="1">
      <c r="A88" s="1409" t="s">
        <v>1907</v>
      </c>
    </row>
    <row r="89" spans="1:18" s="1409" customFormat="1" ht="15.75" customHeight="1">
      <c r="A89" s="1687" t="s">
        <v>1942</v>
      </c>
      <c r="B89" s="1687"/>
      <c r="C89" s="1687"/>
      <c r="D89" s="1687"/>
      <c r="E89" s="1687"/>
      <c r="F89" s="1687"/>
      <c r="G89" s="1687"/>
      <c r="H89" s="1687"/>
      <c r="I89" s="1687"/>
      <c r="J89" s="1687"/>
      <c r="K89" s="1687"/>
      <c r="L89" s="1687"/>
      <c r="M89" s="1687"/>
      <c r="N89" s="1687"/>
      <c r="O89" s="1687"/>
      <c r="P89" s="1687"/>
      <c r="Q89" s="1687"/>
      <c r="R89" s="1687"/>
    </row>
    <row r="90" spans="1:18" s="1409" customFormat="1" ht="15" customHeight="1">
      <c r="A90" s="1690" t="s">
        <v>1941</v>
      </c>
      <c r="B90" s="1690"/>
      <c r="C90" s="1690"/>
      <c r="D90" s="1690"/>
      <c r="E90" s="1690"/>
      <c r="F90" s="1690"/>
      <c r="G90" s="1690"/>
      <c r="H90" s="1690"/>
      <c r="I90" s="1690"/>
      <c r="J90" s="1690"/>
      <c r="K90" s="1690"/>
      <c r="L90" s="1690"/>
      <c r="M90" s="1690"/>
      <c r="N90" s="1690"/>
      <c r="O90" s="1690"/>
      <c r="P90" s="1690"/>
      <c r="Q90" s="1690"/>
      <c r="R90" s="1690"/>
    </row>
    <row r="91" spans="1:18" s="1409" customFormat="1" ht="29.25" customHeight="1">
      <c r="A91" s="1687" t="s">
        <v>1921</v>
      </c>
      <c r="B91" s="1687"/>
      <c r="C91" s="1687"/>
      <c r="D91" s="1687"/>
      <c r="E91" s="1687"/>
      <c r="F91" s="1687"/>
      <c r="G91" s="1687"/>
      <c r="H91" s="1687"/>
      <c r="I91" s="1687"/>
      <c r="J91" s="1687"/>
      <c r="K91" s="1687"/>
      <c r="L91" s="1687"/>
      <c r="M91" s="1687"/>
      <c r="N91" s="1687"/>
      <c r="O91" s="1687"/>
      <c r="P91" s="1687"/>
      <c r="Q91" s="1687"/>
      <c r="R91" s="1687"/>
    </row>
    <row r="92" spans="1:18" s="1409" customFormat="1" ht="15" customHeight="1">
      <c r="A92" s="1690" t="s">
        <v>1927</v>
      </c>
      <c r="B92" s="1690"/>
      <c r="C92" s="1690"/>
      <c r="D92" s="1690"/>
      <c r="E92" s="1690"/>
      <c r="F92" s="1690"/>
      <c r="G92" s="1690"/>
      <c r="H92" s="1690"/>
      <c r="I92" s="1690"/>
      <c r="J92" s="1690"/>
      <c r="K92" s="1690"/>
      <c r="L92" s="1690"/>
      <c r="M92" s="1690"/>
      <c r="N92" s="1690"/>
      <c r="O92" s="1690"/>
      <c r="P92" s="1690"/>
      <c r="Q92" s="1690"/>
      <c r="R92" s="1690"/>
    </row>
    <row r="93" spans="1:18" s="1409" customFormat="1" ht="15" customHeight="1">
      <c r="A93" s="1690" t="s">
        <v>1929</v>
      </c>
      <c r="B93" s="1690"/>
      <c r="C93" s="1690"/>
      <c r="D93" s="1690"/>
      <c r="E93" s="1690"/>
      <c r="F93" s="1690"/>
      <c r="G93" s="1690"/>
      <c r="H93" s="1690"/>
      <c r="I93" s="1690"/>
      <c r="J93" s="1690"/>
      <c r="K93" s="1690"/>
      <c r="L93" s="1690"/>
      <c r="M93" s="1690"/>
      <c r="N93" s="1690"/>
      <c r="O93" s="1690"/>
      <c r="P93" s="1690"/>
      <c r="Q93" s="1690"/>
      <c r="R93" s="1690"/>
    </row>
    <row r="94" spans="1:18" s="1409" customFormat="1" ht="15" customHeight="1">
      <c r="A94" s="1409" t="s">
        <v>1935</v>
      </c>
    </row>
    <row r="95" spans="1:18" s="1409" customFormat="1" ht="15" customHeight="1">
      <c r="A95" s="1409" t="s">
        <v>1940</v>
      </c>
    </row>
    <row r="96" spans="1:18" s="1409" customFormat="1" ht="30" customHeight="1">
      <c r="A96" s="1687" t="s">
        <v>1972</v>
      </c>
      <c r="B96" s="1687"/>
      <c r="C96" s="1687"/>
      <c r="D96" s="1687"/>
      <c r="E96" s="1687"/>
      <c r="F96" s="1687"/>
      <c r="G96" s="1687"/>
      <c r="H96" s="1687"/>
      <c r="I96" s="1687"/>
      <c r="J96" s="1687"/>
      <c r="K96" s="1687"/>
      <c r="L96" s="1687"/>
      <c r="M96" s="1687"/>
      <c r="N96" s="1687"/>
      <c r="O96" s="1687"/>
      <c r="P96" s="1687"/>
      <c r="Q96" s="1687"/>
      <c r="R96" s="1687"/>
    </row>
    <row r="97" spans="1:18" s="1409" customFormat="1" ht="30" customHeight="1">
      <c r="A97" s="1687" t="s">
        <v>1979</v>
      </c>
      <c r="B97" s="1687"/>
      <c r="C97" s="1687"/>
      <c r="D97" s="1687"/>
      <c r="E97" s="1687"/>
      <c r="F97" s="1687"/>
      <c r="G97" s="1687"/>
      <c r="H97" s="1687"/>
      <c r="I97" s="1687"/>
      <c r="J97" s="1687"/>
      <c r="K97" s="1687"/>
      <c r="L97" s="1687"/>
      <c r="M97" s="1687"/>
      <c r="N97" s="1687"/>
      <c r="O97" s="1687"/>
      <c r="P97" s="1687"/>
      <c r="Q97" s="1687"/>
      <c r="R97" s="1687"/>
    </row>
    <row r="98" spans="1:18" s="1409" customFormat="1" ht="30" customHeight="1">
      <c r="A98" s="1687" t="s">
        <v>1989</v>
      </c>
      <c r="B98" s="1687"/>
      <c r="C98" s="1687"/>
      <c r="D98" s="1687"/>
      <c r="E98" s="1687"/>
      <c r="F98" s="1687"/>
      <c r="G98" s="1687"/>
      <c r="H98" s="1687"/>
      <c r="I98" s="1687"/>
      <c r="J98" s="1687"/>
      <c r="K98" s="1687"/>
      <c r="L98" s="1687"/>
      <c r="M98" s="1687"/>
      <c r="N98" s="1687"/>
      <c r="O98" s="1687"/>
      <c r="P98" s="1687"/>
      <c r="Q98" s="1687"/>
      <c r="R98" s="1687"/>
    </row>
    <row r="99" spans="1:18" s="1409" customFormat="1" ht="30" customHeight="1">
      <c r="A99" s="1687" t="s">
        <v>1983</v>
      </c>
      <c r="B99" s="1687"/>
      <c r="C99" s="1687"/>
      <c r="D99" s="1687"/>
      <c r="E99" s="1687"/>
      <c r="F99" s="1687"/>
      <c r="G99" s="1687"/>
      <c r="H99" s="1687"/>
      <c r="I99" s="1687"/>
      <c r="J99" s="1687"/>
      <c r="K99" s="1687"/>
      <c r="L99" s="1687"/>
      <c r="M99" s="1687"/>
      <c r="N99" s="1687"/>
      <c r="O99" s="1687"/>
      <c r="P99" s="1687"/>
      <c r="Q99" s="1687"/>
      <c r="R99" s="1687"/>
    </row>
    <row r="100" spans="1:18" s="1409" customFormat="1" ht="30" customHeight="1">
      <c r="A100" s="1687" t="s">
        <v>1990</v>
      </c>
      <c r="B100" s="1687"/>
      <c r="C100" s="1687"/>
      <c r="D100" s="1687"/>
      <c r="E100" s="1687"/>
      <c r="F100" s="1687"/>
      <c r="G100" s="1687"/>
      <c r="H100" s="1687"/>
      <c r="I100" s="1687"/>
      <c r="J100" s="1687"/>
      <c r="K100" s="1687"/>
      <c r="L100" s="1687"/>
      <c r="M100" s="1687"/>
      <c r="N100" s="1687"/>
      <c r="O100" s="1687"/>
      <c r="P100" s="1687"/>
      <c r="Q100" s="1687"/>
      <c r="R100" s="1687"/>
    </row>
    <row r="101" spans="1:18" s="1409" customFormat="1" ht="15.75" customHeight="1">
      <c r="A101" s="1687" t="s">
        <v>2046</v>
      </c>
      <c r="B101" s="1687"/>
      <c r="C101" s="1687"/>
      <c r="D101" s="1687"/>
      <c r="E101" s="1687"/>
      <c r="F101" s="1687"/>
      <c r="G101" s="1687"/>
      <c r="H101" s="1687"/>
      <c r="I101" s="1687"/>
      <c r="J101" s="1687"/>
      <c r="K101" s="1687"/>
      <c r="L101" s="1687"/>
      <c r="M101" s="1687"/>
      <c r="N101" s="1687"/>
      <c r="O101" s="1687"/>
      <c r="P101" s="1687"/>
      <c r="Q101" s="1687"/>
      <c r="R101" s="1687"/>
    </row>
    <row r="102" spans="1:18" s="1409" customFormat="1" ht="15.75" customHeight="1">
      <c r="A102" s="1687" t="s">
        <v>1992</v>
      </c>
      <c r="B102" s="1687"/>
      <c r="C102" s="1687"/>
      <c r="D102" s="1687"/>
      <c r="E102" s="1687"/>
      <c r="F102" s="1687"/>
      <c r="G102" s="1687"/>
      <c r="H102" s="1687"/>
      <c r="I102" s="1687"/>
      <c r="J102" s="1687"/>
      <c r="K102" s="1687"/>
      <c r="L102" s="1687"/>
      <c r="M102" s="1687"/>
      <c r="N102" s="1687"/>
      <c r="O102" s="1687"/>
      <c r="P102" s="1687"/>
      <c r="Q102" s="1687"/>
      <c r="R102" s="1687"/>
    </row>
    <row r="103" spans="1:18" s="1409" customFormat="1" ht="15.75" customHeight="1">
      <c r="A103" s="1687" t="s">
        <v>1996</v>
      </c>
      <c r="B103" s="1687"/>
      <c r="C103" s="1687"/>
      <c r="D103" s="1687"/>
      <c r="E103" s="1687"/>
      <c r="F103" s="1687"/>
      <c r="G103" s="1687"/>
      <c r="H103" s="1687"/>
      <c r="I103" s="1687"/>
      <c r="J103" s="1687"/>
      <c r="K103" s="1687"/>
      <c r="L103" s="1687"/>
      <c r="M103" s="1687"/>
      <c r="N103" s="1687"/>
      <c r="O103" s="1687"/>
      <c r="P103" s="1687"/>
      <c r="Q103" s="1687"/>
      <c r="R103" s="1687"/>
    </row>
    <row r="104" spans="1:18" s="1409" customFormat="1" ht="30.75" customHeight="1">
      <c r="A104" s="1687" t="s">
        <v>1999</v>
      </c>
      <c r="B104" s="1687"/>
      <c r="C104" s="1687"/>
      <c r="D104" s="1687"/>
      <c r="E104" s="1687"/>
      <c r="F104" s="1687"/>
      <c r="G104" s="1687"/>
      <c r="H104" s="1687"/>
      <c r="I104" s="1687"/>
      <c r="J104" s="1687"/>
      <c r="K104" s="1687"/>
      <c r="L104" s="1687"/>
      <c r="M104" s="1687"/>
      <c r="N104" s="1687"/>
      <c r="O104" s="1687"/>
      <c r="P104" s="1687"/>
      <c r="Q104" s="1687"/>
      <c r="R104" s="1687"/>
    </row>
    <row r="105" spans="1:18" s="1409" customFormat="1" ht="15.75" customHeight="1">
      <c r="A105" s="1687" t="s">
        <v>2010</v>
      </c>
      <c r="B105" s="1687"/>
      <c r="C105" s="1687"/>
      <c r="D105" s="1687"/>
      <c r="E105" s="1687"/>
      <c r="F105" s="1687"/>
      <c r="G105" s="1687"/>
      <c r="H105" s="1687"/>
      <c r="I105" s="1687"/>
      <c r="J105" s="1687"/>
      <c r="K105" s="1687"/>
      <c r="L105" s="1687"/>
      <c r="M105" s="1687"/>
      <c r="N105" s="1687"/>
      <c r="O105" s="1687"/>
      <c r="P105" s="1687"/>
      <c r="Q105" s="1687"/>
      <c r="R105" s="1687"/>
    </row>
    <row r="106" spans="1:18" s="1409" customFormat="1" ht="15.75" customHeight="1">
      <c r="A106" s="1687" t="s">
        <v>2011</v>
      </c>
      <c r="B106" s="1687"/>
      <c r="C106" s="1687"/>
      <c r="D106" s="1687"/>
      <c r="E106" s="1687"/>
      <c r="F106" s="1687"/>
      <c r="G106" s="1687"/>
      <c r="H106" s="1687"/>
      <c r="I106" s="1687"/>
      <c r="J106" s="1687"/>
      <c r="K106" s="1687"/>
      <c r="L106" s="1687"/>
      <c r="M106" s="1687"/>
      <c r="N106" s="1687"/>
      <c r="O106" s="1687"/>
      <c r="P106" s="1687"/>
      <c r="Q106" s="1687"/>
      <c r="R106" s="1687"/>
    </row>
    <row r="107" spans="1:18" s="1409" customFormat="1" ht="15.75" customHeight="1">
      <c r="A107" s="1687" t="s">
        <v>2012</v>
      </c>
      <c r="B107" s="1687"/>
      <c r="C107" s="1687"/>
      <c r="D107" s="1687"/>
      <c r="E107" s="1687"/>
      <c r="F107" s="1687"/>
      <c r="G107" s="1687"/>
      <c r="H107" s="1687"/>
      <c r="I107" s="1687"/>
      <c r="J107" s="1687"/>
      <c r="K107" s="1687"/>
      <c r="L107" s="1687"/>
      <c r="M107" s="1687"/>
      <c r="N107" s="1687"/>
      <c r="O107" s="1687"/>
      <c r="P107" s="1687"/>
      <c r="Q107" s="1687"/>
      <c r="R107" s="1687"/>
    </row>
    <row r="108" spans="1:18" s="1409" customFormat="1" ht="15.75" customHeight="1">
      <c r="A108" s="1687" t="s">
        <v>2013</v>
      </c>
      <c r="B108" s="1687"/>
      <c r="C108" s="1687"/>
      <c r="D108" s="1687"/>
      <c r="E108" s="1687"/>
      <c r="F108" s="1687"/>
      <c r="G108" s="1687"/>
      <c r="H108" s="1687"/>
      <c r="I108" s="1687"/>
      <c r="J108" s="1687"/>
      <c r="K108" s="1687"/>
      <c r="L108" s="1687"/>
      <c r="M108" s="1687"/>
      <c r="N108" s="1687"/>
      <c r="O108" s="1687"/>
      <c r="P108" s="1687"/>
      <c r="Q108" s="1687"/>
      <c r="R108" s="1687"/>
    </row>
    <row r="109" spans="1:18" s="1409" customFormat="1" ht="15.75" customHeight="1">
      <c r="A109" s="1687" t="s">
        <v>2014</v>
      </c>
      <c r="B109" s="1687"/>
      <c r="C109" s="1687"/>
      <c r="D109" s="1687"/>
      <c r="E109" s="1687"/>
      <c r="F109" s="1687"/>
      <c r="G109" s="1687"/>
      <c r="H109" s="1687"/>
      <c r="I109" s="1687"/>
      <c r="J109" s="1687"/>
      <c r="K109" s="1687"/>
      <c r="L109" s="1687"/>
      <c r="M109" s="1687"/>
      <c r="N109" s="1687"/>
      <c r="O109" s="1687"/>
      <c r="P109" s="1687"/>
      <c r="Q109" s="1687"/>
      <c r="R109" s="1687"/>
    </row>
    <row r="110" spans="1:18" s="1409" customFormat="1" ht="15.75" customHeight="1">
      <c r="A110" s="1687" t="s">
        <v>2015</v>
      </c>
      <c r="B110" s="1687"/>
      <c r="C110" s="1687"/>
      <c r="D110" s="1687"/>
      <c r="E110" s="1687"/>
      <c r="F110" s="1687"/>
      <c r="G110" s="1687"/>
      <c r="H110" s="1687"/>
      <c r="I110" s="1687"/>
      <c r="J110" s="1687"/>
      <c r="K110" s="1687"/>
      <c r="L110" s="1687"/>
      <c r="M110" s="1687"/>
      <c r="N110" s="1687"/>
      <c r="O110" s="1687"/>
      <c r="P110" s="1687"/>
      <c r="Q110" s="1687"/>
      <c r="R110" s="1687"/>
    </row>
    <row r="111" spans="1:18" s="1409" customFormat="1" ht="29.25" customHeight="1">
      <c r="A111" s="1687" t="s">
        <v>2032</v>
      </c>
      <c r="B111" s="1687"/>
      <c r="C111" s="1687"/>
      <c r="D111" s="1687"/>
      <c r="E111" s="1687"/>
      <c r="F111" s="1687"/>
      <c r="G111" s="1687"/>
      <c r="H111" s="1687"/>
      <c r="I111" s="1687"/>
      <c r="J111" s="1687"/>
      <c r="K111" s="1687"/>
      <c r="L111" s="1687"/>
      <c r="M111" s="1687"/>
      <c r="N111" s="1687"/>
      <c r="O111" s="1687"/>
      <c r="P111" s="1687"/>
      <c r="Q111" s="1687"/>
      <c r="R111" s="1687"/>
    </row>
    <row r="112" spans="1:18" s="1409" customFormat="1" ht="30.75" customHeight="1">
      <c r="A112" s="1687" t="s">
        <v>2042</v>
      </c>
      <c r="B112" s="1687"/>
      <c r="C112" s="1687"/>
      <c r="D112" s="1687"/>
      <c r="E112" s="1687"/>
      <c r="F112" s="1687"/>
      <c r="G112" s="1687"/>
      <c r="H112" s="1687"/>
      <c r="I112" s="1687"/>
      <c r="J112" s="1687"/>
      <c r="K112" s="1687"/>
      <c r="L112" s="1687"/>
      <c r="M112" s="1687"/>
      <c r="N112" s="1687"/>
      <c r="O112" s="1687"/>
      <c r="P112" s="1687"/>
      <c r="Q112" s="1687"/>
      <c r="R112" s="1687"/>
    </row>
    <row r="113" spans="1:18" s="1409" customFormat="1" ht="15.75" customHeight="1">
      <c r="A113" s="1687" t="s">
        <v>2043</v>
      </c>
      <c r="B113" s="1687"/>
      <c r="C113" s="1687"/>
      <c r="D113" s="1687"/>
      <c r="E113" s="1687"/>
      <c r="F113" s="1687"/>
      <c r="G113" s="1687"/>
      <c r="H113" s="1687"/>
      <c r="I113" s="1687"/>
      <c r="J113" s="1687"/>
      <c r="K113" s="1687"/>
      <c r="L113" s="1687"/>
      <c r="M113" s="1687"/>
      <c r="N113" s="1687"/>
      <c r="O113" s="1687"/>
      <c r="P113" s="1687"/>
      <c r="Q113" s="1687"/>
      <c r="R113" s="1687"/>
    </row>
    <row r="114" spans="1:18" s="1409" customFormat="1" ht="29.25" customHeight="1">
      <c r="A114" s="1687" t="s">
        <v>2044</v>
      </c>
      <c r="B114" s="1687"/>
      <c r="C114" s="1687"/>
      <c r="D114" s="1687"/>
      <c r="E114" s="1687"/>
      <c r="F114" s="1687"/>
      <c r="G114" s="1687"/>
      <c r="H114" s="1687"/>
      <c r="I114" s="1687"/>
      <c r="J114" s="1687"/>
      <c r="K114" s="1687"/>
      <c r="L114" s="1687"/>
      <c r="M114" s="1687"/>
      <c r="N114" s="1687"/>
      <c r="O114" s="1687"/>
      <c r="P114" s="1687"/>
      <c r="Q114" s="1687"/>
      <c r="R114" s="1687"/>
    </row>
    <row r="115" spans="1:18" s="1409" customFormat="1" ht="30.75" customHeight="1">
      <c r="A115" s="1687" t="s">
        <v>2116</v>
      </c>
      <c r="B115" s="1687"/>
      <c r="C115" s="1687"/>
      <c r="D115" s="1687"/>
      <c r="E115" s="1687"/>
      <c r="F115" s="1687"/>
      <c r="G115" s="1687"/>
      <c r="H115" s="1687"/>
      <c r="I115" s="1687"/>
      <c r="J115" s="1687"/>
      <c r="K115" s="1687"/>
      <c r="L115" s="1687"/>
      <c r="M115" s="1687"/>
      <c r="N115" s="1687"/>
      <c r="O115" s="1687"/>
      <c r="P115" s="1687"/>
      <c r="Q115" s="1687"/>
      <c r="R115" s="1687"/>
    </row>
    <row r="116" spans="1:18" s="1409" customFormat="1" ht="15.75" customHeight="1">
      <c r="A116" s="1687" t="s">
        <v>2057</v>
      </c>
      <c r="B116" s="1687"/>
      <c r="C116" s="1687"/>
      <c r="D116" s="1687"/>
      <c r="E116" s="1687"/>
      <c r="F116" s="1687"/>
      <c r="G116" s="1687"/>
      <c r="H116" s="1687"/>
      <c r="I116" s="1687"/>
      <c r="J116" s="1687"/>
      <c r="K116" s="1687"/>
      <c r="L116" s="1687"/>
      <c r="M116" s="1687"/>
      <c r="N116" s="1687"/>
      <c r="O116" s="1687"/>
      <c r="P116" s="1687"/>
      <c r="Q116" s="1687"/>
      <c r="R116" s="1687"/>
    </row>
    <row r="117" spans="1:18" s="1409" customFormat="1" ht="15.75" customHeight="1">
      <c r="A117" s="1687" t="s">
        <v>2063</v>
      </c>
      <c r="B117" s="1687"/>
      <c r="C117" s="1687"/>
      <c r="D117" s="1687"/>
      <c r="E117" s="1687"/>
      <c r="F117" s="1687"/>
      <c r="G117" s="1687"/>
      <c r="H117" s="1687"/>
      <c r="I117" s="1687"/>
      <c r="J117" s="1687"/>
      <c r="K117" s="1687"/>
      <c r="L117" s="1687"/>
      <c r="M117" s="1687"/>
      <c r="N117" s="1687"/>
      <c r="O117" s="1687"/>
      <c r="P117" s="1687"/>
      <c r="Q117" s="1687"/>
      <c r="R117" s="1687"/>
    </row>
    <row r="118" spans="1:18" s="1409" customFormat="1" ht="15.75" customHeight="1">
      <c r="A118" s="1687" t="s">
        <v>2058</v>
      </c>
      <c r="B118" s="1687"/>
      <c r="C118" s="1687"/>
      <c r="D118" s="1687"/>
      <c r="E118" s="1687"/>
      <c r="F118" s="1687"/>
      <c r="G118" s="1687"/>
      <c r="H118" s="1687"/>
      <c r="I118" s="1687"/>
      <c r="J118" s="1687"/>
      <c r="K118" s="1687"/>
      <c r="L118" s="1687"/>
      <c r="M118" s="1687"/>
      <c r="N118" s="1687"/>
      <c r="O118" s="1687"/>
      <c r="P118" s="1687"/>
      <c r="Q118" s="1687"/>
      <c r="R118" s="1687"/>
    </row>
    <row r="119" spans="1:18" s="1409" customFormat="1" ht="15.75" customHeight="1">
      <c r="A119" s="1687" t="s">
        <v>2059</v>
      </c>
      <c r="B119" s="1687"/>
      <c r="C119" s="1687"/>
      <c r="D119" s="1687"/>
      <c r="E119" s="1687"/>
      <c r="F119" s="1687"/>
      <c r="G119" s="1687"/>
      <c r="H119" s="1687"/>
      <c r="I119" s="1687"/>
      <c r="J119" s="1687"/>
      <c r="K119" s="1687"/>
      <c r="L119" s="1687"/>
      <c r="M119" s="1687"/>
      <c r="N119" s="1687"/>
      <c r="O119" s="1687"/>
      <c r="P119" s="1687"/>
      <c r="Q119" s="1687"/>
      <c r="R119" s="1687"/>
    </row>
    <row r="120" spans="1:18" s="1409" customFormat="1" ht="15.75" customHeight="1">
      <c r="A120" s="1687" t="s">
        <v>2060</v>
      </c>
      <c r="B120" s="1687"/>
      <c r="C120" s="1687"/>
      <c r="D120" s="1687"/>
      <c r="E120" s="1687"/>
      <c r="F120" s="1687"/>
      <c r="G120" s="1687"/>
      <c r="H120" s="1687"/>
      <c r="I120" s="1687"/>
      <c r="J120" s="1687"/>
      <c r="K120" s="1687"/>
      <c r="L120" s="1687"/>
      <c r="M120" s="1687"/>
      <c r="N120" s="1687"/>
      <c r="O120" s="1687"/>
      <c r="P120" s="1687"/>
      <c r="Q120" s="1687"/>
      <c r="R120" s="1687"/>
    </row>
    <row r="121" spans="1:18" s="1409" customFormat="1" ht="15.75" customHeight="1">
      <c r="A121" s="1687" t="s">
        <v>2061</v>
      </c>
      <c r="B121" s="1687"/>
      <c r="C121" s="1687"/>
      <c r="D121" s="1687"/>
      <c r="E121" s="1687"/>
      <c r="F121" s="1687"/>
      <c r="G121" s="1687"/>
      <c r="H121" s="1687"/>
      <c r="I121" s="1687"/>
      <c r="J121" s="1687"/>
      <c r="K121" s="1687"/>
      <c r="L121" s="1687"/>
      <c r="M121" s="1687"/>
      <c r="N121" s="1687"/>
      <c r="O121" s="1687"/>
      <c r="P121" s="1687"/>
      <c r="Q121" s="1687"/>
      <c r="R121" s="1687"/>
    </row>
    <row r="122" spans="1:18" s="1409" customFormat="1" ht="15.75" customHeight="1">
      <c r="A122" s="1687" t="s">
        <v>2062</v>
      </c>
      <c r="B122" s="1687"/>
      <c r="C122" s="1687"/>
      <c r="D122" s="1687"/>
      <c r="E122" s="1687"/>
      <c r="F122" s="1687"/>
      <c r="G122" s="1687"/>
      <c r="H122" s="1687"/>
      <c r="I122" s="1687"/>
      <c r="J122" s="1687"/>
      <c r="K122" s="1687"/>
      <c r="L122" s="1687"/>
      <c r="M122" s="1687"/>
      <c r="N122" s="1687"/>
      <c r="O122" s="1687"/>
      <c r="P122" s="1687"/>
      <c r="Q122" s="1687"/>
      <c r="R122" s="1687"/>
    </row>
    <row r="123" spans="1:18" s="1409" customFormat="1" ht="15.75" customHeight="1">
      <c r="A123" s="1687" t="s">
        <v>2071</v>
      </c>
      <c r="B123" s="1687"/>
      <c r="C123" s="1687"/>
      <c r="D123" s="1687"/>
      <c r="E123" s="1687"/>
      <c r="F123" s="1687"/>
      <c r="G123" s="1687"/>
      <c r="H123" s="1687"/>
      <c r="I123" s="1687"/>
      <c r="J123" s="1687"/>
      <c r="K123" s="1687"/>
      <c r="L123" s="1687"/>
      <c r="M123" s="1687"/>
      <c r="N123" s="1687"/>
      <c r="O123" s="1687"/>
      <c r="P123" s="1687"/>
      <c r="Q123" s="1687"/>
      <c r="R123" s="1687"/>
    </row>
    <row r="124" spans="1:18" s="1409" customFormat="1" ht="15.75" customHeight="1">
      <c r="A124" s="1687" t="s">
        <v>2072</v>
      </c>
      <c r="B124" s="1687"/>
      <c r="C124" s="1687"/>
      <c r="D124" s="1687"/>
      <c r="E124" s="1687"/>
      <c r="F124" s="1687"/>
      <c r="G124" s="1687"/>
      <c r="H124" s="1687"/>
      <c r="I124" s="1687"/>
      <c r="J124" s="1687"/>
      <c r="K124" s="1687"/>
      <c r="L124" s="1687"/>
      <c r="M124" s="1687"/>
      <c r="N124" s="1687"/>
      <c r="O124" s="1687"/>
      <c r="P124" s="1687"/>
      <c r="Q124" s="1687"/>
      <c r="R124" s="1687"/>
    </row>
    <row r="125" spans="1:18" s="1409" customFormat="1" ht="15.75" customHeight="1">
      <c r="A125" s="1687" t="s">
        <v>2073</v>
      </c>
      <c r="B125" s="1687"/>
      <c r="C125" s="1687"/>
      <c r="D125" s="1687"/>
      <c r="E125" s="1687"/>
      <c r="F125" s="1687"/>
      <c r="G125" s="1687"/>
      <c r="H125" s="1687"/>
      <c r="I125" s="1687"/>
      <c r="J125" s="1687"/>
      <c r="K125" s="1687"/>
      <c r="L125" s="1687"/>
      <c r="M125" s="1687"/>
      <c r="N125" s="1687"/>
      <c r="O125" s="1687"/>
      <c r="P125" s="1687"/>
      <c r="Q125" s="1687"/>
      <c r="R125" s="1687"/>
    </row>
    <row r="126" spans="1:18" s="1409" customFormat="1" ht="15.75" customHeight="1">
      <c r="A126" s="1687" t="s">
        <v>2074</v>
      </c>
      <c r="B126" s="1687"/>
      <c r="C126" s="1687"/>
      <c r="D126" s="1687"/>
      <c r="E126" s="1687"/>
      <c r="F126" s="1687"/>
      <c r="G126" s="1687"/>
      <c r="H126" s="1687"/>
      <c r="I126" s="1687"/>
      <c r="J126" s="1687"/>
      <c r="K126" s="1687"/>
      <c r="L126" s="1687"/>
      <c r="M126" s="1687"/>
      <c r="N126" s="1687"/>
      <c r="O126" s="1687"/>
      <c r="P126" s="1687"/>
      <c r="Q126" s="1687"/>
      <c r="R126" s="1687"/>
    </row>
    <row r="127" spans="1:18" s="1409" customFormat="1" ht="15.75" customHeight="1">
      <c r="A127" s="1687" t="s">
        <v>2075</v>
      </c>
      <c r="B127" s="1687"/>
      <c r="C127" s="1687"/>
      <c r="D127" s="1687"/>
      <c r="E127" s="1687"/>
      <c r="F127" s="1687"/>
      <c r="G127" s="1687"/>
      <c r="H127" s="1687"/>
      <c r="I127" s="1687"/>
      <c r="J127" s="1687"/>
      <c r="K127" s="1687"/>
      <c r="L127" s="1687"/>
      <c r="M127" s="1687"/>
      <c r="N127" s="1687"/>
      <c r="O127" s="1687"/>
      <c r="P127" s="1687"/>
      <c r="Q127" s="1687"/>
      <c r="R127" s="1687"/>
    </row>
    <row r="128" spans="1:18" s="1409" customFormat="1" ht="15.75" customHeight="1">
      <c r="A128" s="1687" t="s">
        <v>2076</v>
      </c>
      <c r="B128" s="1687"/>
      <c r="C128" s="1687"/>
      <c r="D128" s="1687"/>
      <c r="E128" s="1687"/>
      <c r="F128" s="1687"/>
      <c r="G128" s="1687"/>
      <c r="H128" s="1687"/>
      <c r="I128" s="1687"/>
      <c r="J128" s="1687"/>
      <c r="K128" s="1687"/>
      <c r="L128" s="1687"/>
      <c r="M128" s="1687"/>
      <c r="N128" s="1687"/>
      <c r="O128" s="1687"/>
      <c r="P128" s="1687"/>
      <c r="Q128" s="1687"/>
      <c r="R128" s="1687"/>
    </row>
    <row r="129" spans="1:18" s="1409" customFormat="1" ht="15.75" customHeight="1">
      <c r="A129" s="1687" t="s">
        <v>2077</v>
      </c>
      <c r="B129" s="1687"/>
      <c r="C129" s="1687"/>
      <c r="D129" s="1687"/>
      <c r="E129" s="1687"/>
      <c r="F129" s="1687"/>
      <c r="G129" s="1687"/>
      <c r="H129" s="1687"/>
      <c r="I129" s="1687"/>
      <c r="J129" s="1687"/>
      <c r="K129" s="1687"/>
      <c r="L129" s="1687"/>
      <c r="M129" s="1687"/>
      <c r="N129" s="1687"/>
      <c r="O129" s="1687"/>
      <c r="P129" s="1687"/>
      <c r="Q129" s="1687"/>
      <c r="R129" s="1687"/>
    </row>
    <row r="130" spans="1:18" s="1409" customFormat="1" ht="15.75" customHeight="1">
      <c r="A130" s="1687" t="s">
        <v>2079</v>
      </c>
      <c r="B130" s="1687"/>
      <c r="C130" s="1687"/>
      <c r="D130" s="1687"/>
      <c r="E130" s="1687"/>
      <c r="F130" s="1687"/>
      <c r="G130" s="1687"/>
      <c r="H130" s="1687"/>
      <c r="I130" s="1687"/>
      <c r="J130" s="1687"/>
      <c r="K130" s="1687"/>
      <c r="L130" s="1687"/>
      <c r="M130" s="1687"/>
      <c r="N130" s="1687"/>
      <c r="O130" s="1687"/>
      <c r="P130" s="1687"/>
      <c r="Q130" s="1687"/>
      <c r="R130" s="1687"/>
    </row>
    <row r="131" spans="1:18" s="1409" customFormat="1" ht="29.25" customHeight="1">
      <c r="A131" s="1687" t="s">
        <v>2080</v>
      </c>
      <c r="B131" s="1687"/>
      <c r="C131" s="1687"/>
      <c r="D131" s="1687"/>
      <c r="E131" s="1687"/>
      <c r="F131" s="1687"/>
      <c r="G131" s="1687"/>
      <c r="H131" s="1687"/>
      <c r="I131" s="1687"/>
      <c r="J131" s="1687"/>
      <c r="K131" s="1687"/>
      <c r="L131" s="1687"/>
      <c r="M131" s="1687"/>
      <c r="N131" s="1687"/>
      <c r="O131" s="1687"/>
      <c r="P131" s="1687"/>
      <c r="Q131" s="1687"/>
      <c r="R131" s="1687"/>
    </row>
    <row r="132" spans="1:18" s="1409" customFormat="1" ht="30" customHeight="1">
      <c r="A132" s="1687" t="s">
        <v>2083</v>
      </c>
      <c r="B132" s="1687"/>
      <c r="C132" s="1687"/>
      <c r="D132" s="1687"/>
      <c r="E132" s="1687"/>
      <c r="F132" s="1687"/>
      <c r="G132" s="1687"/>
      <c r="H132" s="1687"/>
      <c r="I132" s="1687"/>
      <c r="J132" s="1687"/>
      <c r="K132" s="1687"/>
      <c r="L132" s="1687"/>
      <c r="M132" s="1687"/>
      <c r="N132" s="1687"/>
      <c r="O132" s="1687"/>
      <c r="P132" s="1687"/>
      <c r="Q132" s="1687"/>
      <c r="R132" s="1687"/>
    </row>
    <row r="133" spans="1:18" s="1409" customFormat="1" ht="28.5" customHeight="1">
      <c r="A133" s="1687" t="s">
        <v>2103</v>
      </c>
      <c r="B133" s="1687"/>
      <c r="C133" s="1687"/>
      <c r="D133" s="1687"/>
      <c r="E133" s="1687"/>
      <c r="F133" s="1687"/>
      <c r="G133" s="1687"/>
      <c r="H133" s="1687"/>
      <c r="I133" s="1687"/>
      <c r="J133" s="1687"/>
      <c r="K133" s="1687"/>
      <c r="L133" s="1687"/>
      <c r="M133" s="1687"/>
      <c r="N133" s="1687"/>
      <c r="O133" s="1687"/>
      <c r="P133" s="1687"/>
      <c r="Q133" s="1687"/>
      <c r="R133" s="1687"/>
    </row>
    <row r="134" spans="1:18" s="1409" customFormat="1" ht="28.5" customHeight="1">
      <c r="A134" s="1687" t="s">
        <v>2115</v>
      </c>
      <c r="B134" s="1687"/>
      <c r="C134" s="1687"/>
      <c r="D134" s="1687"/>
      <c r="E134" s="1687"/>
      <c r="F134" s="1687"/>
      <c r="G134" s="1687"/>
      <c r="H134" s="1687"/>
      <c r="I134" s="1687"/>
      <c r="J134" s="1687"/>
      <c r="K134" s="1687"/>
      <c r="L134" s="1687"/>
      <c r="M134" s="1687"/>
      <c r="N134" s="1687"/>
      <c r="O134" s="1687"/>
      <c r="P134" s="1687"/>
      <c r="Q134" s="1687"/>
      <c r="R134" s="1687"/>
    </row>
    <row r="135" spans="1:18" s="1409" customFormat="1" ht="28.5" customHeight="1">
      <c r="A135" s="1687" t="s">
        <v>2104</v>
      </c>
      <c r="B135" s="1687"/>
      <c r="C135" s="1687"/>
      <c r="D135" s="1687"/>
      <c r="E135" s="1687"/>
      <c r="F135" s="1687"/>
      <c r="G135" s="1687"/>
      <c r="H135" s="1687"/>
      <c r="I135" s="1687"/>
      <c r="J135" s="1687"/>
      <c r="K135" s="1687"/>
      <c r="L135" s="1687"/>
      <c r="M135" s="1687"/>
      <c r="N135" s="1687"/>
      <c r="O135" s="1687"/>
      <c r="P135" s="1687"/>
      <c r="Q135" s="1687"/>
      <c r="R135" s="1687"/>
    </row>
    <row r="136" spans="1:18" s="1409" customFormat="1" ht="15.75" customHeight="1">
      <c r="A136" s="1687" t="s">
        <v>2105</v>
      </c>
      <c r="B136" s="1687"/>
      <c r="C136" s="1687"/>
      <c r="D136" s="1687"/>
      <c r="E136" s="1687"/>
      <c r="F136" s="1687"/>
      <c r="G136" s="1687"/>
      <c r="H136" s="1687"/>
      <c r="I136" s="1687"/>
      <c r="J136" s="1687"/>
      <c r="K136" s="1687"/>
      <c r="L136" s="1687"/>
      <c r="M136" s="1687"/>
      <c r="N136" s="1687"/>
      <c r="O136" s="1687"/>
      <c r="P136" s="1687"/>
      <c r="Q136" s="1687"/>
      <c r="R136" s="1687"/>
    </row>
    <row r="137" spans="1:18" s="1409" customFormat="1" ht="29.25" customHeight="1">
      <c r="A137" s="1687" t="s">
        <v>2106</v>
      </c>
      <c r="B137" s="1687"/>
      <c r="C137" s="1687"/>
      <c r="D137" s="1687"/>
      <c r="E137" s="1687"/>
      <c r="F137" s="1687"/>
      <c r="G137" s="1687"/>
      <c r="H137" s="1687"/>
      <c r="I137" s="1687"/>
      <c r="J137" s="1687"/>
      <c r="K137" s="1687"/>
      <c r="L137" s="1687"/>
      <c r="M137" s="1687"/>
      <c r="N137" s="1687"/>
      <c r="O137" s="1687"/>
      <c r="P137" s="1687"/>
      <c r="Q137" s="1687"/>
      <c r="R137" s="1687"/>
    </row>
    <row r="138" spans="1:18" s="1409" customFormat="1" ht="29.25" customHeight="1">
      <c r="A138" s="1687" t="s">
        <v>2107</v>
      </c>
      <c r="B138" s="1687"/>
      <c r="C138" s="1687"/>
      <c r="D138" s="1687"/>
      <c r="E138" s="1687"/>
      <c r="F138" s="1687"/>
      <c r="G138" s="1687"/>
      <c r="H138" s="1687"/>
      <c r="I138" s="1687"/>
      <c r="J138" s="1687"/>
      <c r="K138" s="1687"/>
      <c r="L138" s="1687"/>
      <c r="M138" s="1687"/>
      <c r="N138" s="1687"/>
      <c r="O138" s="1687"/>
      <c r="P138" s="1687"/>
      <c r="Q138" s="1687"/>
      <c r="R138" s="1687"/>
    </row>
    <row r="139" spans="1:18" s="1409" customFormat="1" ht="29.25" customHeight="1">
      <c r="A139" s="1687" t="s">
        <v>2108</v>
      </c>
      <c r="B139" s="1687"/>
      <c r="C139" s="1687"/>
      <c r="D139" s="1687"/>
      <c r="E139" s="1687"/>
      <c r="F139" s="1687"/>
      <c r="G139" s="1687"/>
      <c r="H139" s="1687"/>
      <c r="I139" s="1687"/>
      <c r="J139" s="1687"/>
      <c r="K139" s="1687"/>
      <c r="L139" s="1687"/>
      <c r="M139" s="1687"/>
      <c r="N139" s="1687"/>
      <c r="O139" s="1687"/>
      <c r="P139" s="1687"/>
      <c r="Q139" s="1687"/>
      <c r="R139" s="1687"/>
    </row>
    <row r="140" spans="1:18" s="1409" customFormat="1" ht="29.25" customHeight="1">
      <c r="A140" s="1687" t="s">
        <v>2109</v>
      </c>
      <c r="B140" s="1687"/>
      <c r="C140" s="1687"/>
      <c r="D140" s="1687"/>
      <c r="E140" s="1687"/>
      <c r="F140" s="1687"/>
      <c r="G140" s="1687"/>
      <c r="H140" s="1687"/>
      <c r="I140" s="1687"/>
      <c r="J140" s="1687"/>
      <c r="K140" s="1687"/>
      <c r="L140" s="1687"/>
      <c r="M140" s="1687"/>
      <c r="N140" s="1687"/>
      <c r="O140" s="1687"/>
      <c r="P140" s="1687"/>
      <c r="Q140" s="1687"/>
      <c r="R140" s="1687"/>
    </row>
    <row r="141" spans="1:18" s="1409" customFormat="1" ht="29.25" customHeight="1">
      <c r="A141" s="1687" t="s">
        <v>2110</v>
      </c>
      <c r="B141" s="1687"/>
      <c r="C141" s="1687"/>
      <c r="D141" s="1687"/>
      <c r="E141" s="1687"/>
      <c r="F141" s="1687"/>
      <c r="G141" s="1687"/>
      <c r="H141" s="1687"/>
      <c r="I141" s="1687"/>
      <c r="J141" s="1687"/>
      <c r="K141" s="1687"/>
      <c r="L141" s="1687"/>
      <c r="M141" s="1687"/>
      <c r="N141" s="1687"/>
      <c r="O141" s="1687"/>
      <c r="P141" s="1687"/>
      <c r="Q141" s="1687"/>
      <c r="R141" s="1687"/>
    </row>
    <row r="142" spans="1:18" s="1409" customFormat="1" ht="29.25" customHeight="1">
      <c r="A142" s="1687" t="s">
        <v>2111</v>
      </c>
      <c r="B142" s="1687"/>
      <c r="C142" s="1687"/>
      <c r="D142" s="1687"/>
      <c r="E142" s="1687"/>
      <c r="F142" s="1687"/>
      <c r="G142" s="1687"/>
      <c r="H142" s="1687"/>
      <c r="I142" s="1687"/>
      <c r="J142" s="1687"/>
      <c r="K142" s="1687"/>
      <c r="L142" s="1687"/>
      <c r="M142" s="1687"/>
      <c r="N142" s="1687"/>
      <c r="O142" s="1687"/>
      <c r="P142" s="1687"/>
      <c r="Q142" s="1687"/>
      <c r="R142" s="1687"/>
    </row>
    <row r="143" spans="1:18" s="1409" customFormat="1" ht="15.75" customHeight="1">
      <c r="A143" s="1687" t="s">
        <v>2112</v>
      </c>
      <c r="B143" s="1687"/>
      <c r="C143" s="1687"/>
      <c r="D143" s="1687"/>
      <c r="E143" s="1687"/>
      <c r="F143" s="1687"/>
      <c r="G143" s="1687"/>
      <c r="H143" s="1687"/>
      <c r="I143" s="1687"/>
      <c r="J143" s="1687"/>
      <c r="K143" s="1687"/>
      <c r="L143" s="1687"/>
      <c r="M143" s="1687"/>
      <c r="N143" s="1687"/>
      <c r="O143" s="1687"/>
      <c r="P143" s="1687"/>
      <c r="Q143" s="1687"/>
      <c r="R143" s="1687"/>
    </row>
    <row r="144" spans="1:18" s="1409" customFormat="1" ht="15.75" customHeight="1">
      <c r="A144" s="1687" t="s">
        <v>2113</v>
      </c>
      <c r="B144" s="1687"/>
      <c r="C144" s="1687"/>
      <c r="D144" s="1687"/>
      <c r="E144" s="1687"/>
      <c r="F144" s="1687"/>
      <c r="G144" s="1687"/>
      <c r="H144" s="1687"/>
      <c r="I144" s="1687"/>
      <c r="J144" s="1687"/>
      <c r="K144" s="1687"/>
      <c r="L144" s="1687"/>
      <c r="M144" s="1687"/>
      <c r="N144" s="1687"/>
      <c r="O144" s="1687"/>
      <c r="P144" s="1687"/>
      <c r="Q144" s="1687"/>
      <c r="R144" s="1687"/>
    </row>
    <row r="145" spans="1:18" s="1409" customFormat="1" ht="15.75" customHeight="1">
      <c r="A145" s="1687" t="s">
        <v>2114</v>
      </c>
      <c r="B145" s="1687"/>
      <c r="C145" s="1687"/>
      <c r="D145" s="1687"/>
      <c r="E145" s="1687"/>
      <c r="F145" s="1687"/>
      <c r="G145" s="1687"/>
      <c r="H145" s="1687"/>
      <c r="I145" s="1687"/>
      <c r="J145" s="1687"/>
      <c r="K145" s="1687"/>
      <c r="L145" s="1687"/>
      <c r="M145" s="1687"/>
      <c r="N145" s="1687"/>
      <c r="O145" s="1687"/>
      <c r="P145" s="1687"/>
      <c r="Q145" s="1687"/>
      <c r="R145" s="1687"/>
    </row>
    <row r="146" spans="1:18" s="1409" customFormat="1" ht="15.75" customHeight="1">
      <c r="A146" s="1687" t="s">
        <v>2097</v>
      </c>
      <c r="B146" s="1687"/>
      <c r="C146" s="1687"/>
      <c r="D146" s="1687"/>
      <c r="E146" s="1687"/>
      <c r="F146" s="1687"/>
      <c r="G146" s="1687"/>
      <c r="H146" s="1687"/>
      <c r="I146" s="1687"/>
      <c r="J146" s="1687"/>
      <c r="K146" s="1687"/>
      <c r="L146" s="1687"/>
      <c r="M146" s="1687"/>
      <c r="N146" s="1687"/>
      <c r="O146" s="1687"/>
      <c r="P146" s="1687"/>
      <c r="Q146" s="1687"/>
      <c r="R146" s="1687"/>
    </row>
    <row r="147" spans="1:18" s="1409" customFormat="1" ht="15.75" customHeight="1">
      <c r="A147" s="1687" t="s">
        <v>2098</v>
      </c>
      <c r="B147" s="1687"/>
      <c r="C147" s="1687"/>
      <c r="D147" s="1687"/>
      <c r="E147" s="1687"/>
      <c r="F147" s="1687"/>
      <c r="G147" s="1687"/>
      <c r="H147" s="1687"/>
      <c r="I147" s="1687"/>
      <c r="J147" s="1687"/>
      <c r="K147" s="1687"/>
      <c r="L147" s="1687"/>
      <c r="M147" s="1687"/>
      <c r="N147" s="1687"/>
      <c r="O147" s="1687"/>
      <c r="P147" s="1687"/>
      <c r="Q147" s="1687"/>
      <c r="R147" s="1687"/>
    </row>
    <row r="148" spans="1:18" s="1409" customFormat="1" ht="33" customHeight="1">
      <c r="A148" s="1687" t="s">
        <v>2099</v>
      </c>
      <c r="B148" s="1687"/>
      <c r="C148" s="1687"/>
      <c r="D148" s="1687"/>
      <c r="E148" s="1687"/>
      <c r="F148" s="1687"/>
      <c r="G148" s="1687"/>
      <c r="H148" s="1687"/>
      <c r="I148" s="1687"/>
      <c r="J148" s="1687"/>
      <c r="K148" s="1687"/>
      <c r="L148" s="1687"/>
      <c r="M148" s="1687"/>
      <c r="N148" s="1687"/>
      <c r="O148" s="1687"/>
      <c r="P148" s="1687"/>
      <c r="Q148" s="1687"/>
      <c r="R148" s="1687"/>
    </row>
    <row r="149" spans="1:18" s="1409" customFormat="1" ht="15.75" customHeight="1">
      <c r="A149" s="1687" t="s">
        <v>2119</v>
      </c>
      <c r="B149" s="1687"/>
      <c r="C149" s="1687"/>
      <c r="D149" s="1687"/>
      <c r="E149" s="1687"/>
      <c r="F149" s="1687"/>
      <c r="G149" s="1687"/>
      <c r="H149" s="1687"/>
      <c r="I149" s="1687"/>
      <c r="J149" s="1687"/>
      <c r="K149" s="1687"/>
      <c r="L149" s="1687"/>
      <c r="M149" s="1687"/>
      <c r="N149" s="1687"/>
      <c r="O149" s="1687"/>
      <c r="P149" s="1687"/>
      <c r="Q149" s="1687"/>
      <c r="R149" s="1687"/>
    </row>
    <row r="150" spans="1:18" s="1409" customFormat="1" ht="15.75" customHeight="1">
      <c r="A150" s="1687" t="s">
        <v>2120</v>
      </c>
      <c r="B150" s="1687"/>
      <c r="C150" s="1687"/>
      <c r="D150" s="1687"/>
      <c r="E150" s="1687"/>
      <c r="F150" s="1687"/>
      <c r="G150" s="1687"/>
      <c r="H150" s="1687"/>
      <c r="I150" s="1687"/>
      <c r="J150" s="1687"/>
      <c r="K150" s="1687"/>
      <c r="L150" s="1687"/>
      <c r="M150" s="1687"/>
      <c r="N150" s="1687"/>
      <c r="O150" s="1687"/>
      <c r="P150" s="1687"/>
      <c r="Q150" s="1687"/>
      <c r="R150" s="1687"/>
    </row>
    <row r="151" spans="1:18" s="1409" customFormat="1" ht="15.75" customHeight="1">
      <c r="A151" s="1687" t="s">
        <v>2124</v>
      </c>
      <c r="B151" s="1687"/>
      <c r="C151" s="1687"/>
      <c r="D151" s="1687"/>
      <c r="E151" s="1687"/>
      <c r="F151" s="1687"/>
      <c r="G151" s="1687"/>
      <c r="H151" s="1687"/>
      <c r="I151" s="1687"/>
      <c r="J151" s="1687"/>
      <c r="K151" s="1687"/>
      <c r="L151" s="1687"/>
      <c r="M151" s="1687"/>
      <c r="N151" s="1687"/>
      <c r="O151" s="1687"/>
      <c r="P151" s="1687"/>
      <c r="Q151" s="1687"/>
      <c r="R151" s="1687"/>
    </row>
    <row r="152" spans="1:18" s="1409" customFormat="1" ht="15.75" customHeight="1">
      <c r="A152" s="1687" t="s">
        <v>2122</v>
      </c>
      <c r="B152" s="1687"/>
      <c r="C152" s="1687"/>
      <c r="D152" s="1687"/>
      <c r="E152" s="1687"/>
      <c r="F152" s="1687"/>
      <c r="G152" s="1687"/>
      <c r="H152" s="1687"/>
      <c r="I152" s="1687"/>
      <c r="J152" s="1687"/>
      <c r="K152" s="1687"/>
      <c r="L152" s="1687"/>
      <c r="M152" s="1687"/>
      <c r="N152" s="1687"/>
      <c r="O152" s="1687"/>
      <c r="P152" s="1687"/>
      <c r="Q152" s="1687"/>
      <c r="R152" s="1687"/>
    </row>
    <row r="153" spans="1:18" s="1409" customFormat="1" ht="15.75" customHeight="1">
      <c r="A153" s="1687" t="s">
        <v>2123</v>
      </c>
      <c r="B153" s="1687"/>
      <c r="C153" s="1687"/>
      <c r="D153" s="1687"/>
      <c r="E153" s="1687"/>
      <c r="F153" s="1687"/>
      <c r="G153" s="1687"/>
      <c r="H153" s="1687"/>
      <c r="I153" s="1687"/>
      <c r="J153" s="1687"/>
      <c r="K153" s="1687"/>
      <c r="L153" s="1687"/>
      <c r="M153" s="1687"/>
      <c r="N153" s="1687"/>
      <c r="O153" s="1687"/>
      <c r="P153" s="1687"/>
      <c r="Q153" s="1687"/>
      <c r="R153" s="1687"/>
    </row>
    <row r="154" spans="1:18" s="1409" customFormat="1" ht="33" customHeight="1">
      <c r="A154" s="1687" t="s">
        <v>2125</v>
      </c>
      <c r="B154" s="1687"/>
      <c r="C154" s="1687"/>
      <c r="D154" s="1687"/>
      <c r="E154" s="1687"/>
      <c r="F154" s="1687"/>
      <c r="G154" s="1687"/>
      <c r="H154" s="1687"/>
      <c r="I154" s="1687"/>
      <c r="J154" s="1687"/>
      <c r="K154" s="1687"/>
      <c r="L154" s="1687"/>
      <c r="M154" s="1687"/>
      <c r="N154" s="1687"/>
      <c r="O154" s="1687"/>
      <c r="P154" s="1687"/>
      <c r="Q154" s="1687"/>
      <c r="R154" s="1687"/>
    </row>
    <row r="155" spans="1:18" s="1409" customFormat="1" ht="15.75" customHeight="1">
      <c r="A155" s="1687" t="s">
        <v>2135</v>
      </c>
      <c r="B155" s="1687"/>
      <c r="C155" s="1687"/>
      <c r="D155" s="1687"/>
      <c r="E155" s="1687"/>
      <c r="F155" s="1687"/>
      <c r="G155" s="1687"/>
      <c r="H155" s="1687"/>
      <c r="I155" s="1687"/>
      <c r="J155" s="1687"/>
      <c r="K155" s="1687"/>
      <c r="L155" s="1687"/>
      <c r="M155" s="1687"/>
      <c r="N155" s="1687"/>
      <c r="O155" s="1687"/>
      <c r="P155" s="1687"/>
      <c r="Q155" s="1687"/>
      <c r="R155" s="1687"/>
    </row>
    <row r="156" spans="1:18" s="1409" customFormat="1" ht="15.75" customHeight="1">
      <c r="A156" s="1687" t="s">
        <v>2136</v>
      </c>
      <c r="B156" s="1687"/>
      <c r="C156" s="1687"/>
      <c r="D156" s="1687"/>
      <c r="E156" s="1687"/>
      <c r="F156" s="1687"/>
      <c r="G156" s="1687"/>
      <c r="H156" s="1687"/>
      <c r="I156" s="1687"/>
      <c r="J156" s="1687"/>
      <c r="K156" s="1687"/>
      <c r="L156" s="1687"/>
      <c r="M156" s="1687"/>
      <c r="N156" s="1687"/>
      <c r="O156" s="1687"/>
      <c r="P156" s="1687"/>
      <c r="Q156" s="1687"/>
      <c r="R156" s="1687"/>
    </row>
    <row r="157" spans="1:18" s="1409" customFormat="1" ht="30.75" customHeight="1">
      <c r="A157" s="1687" t="s">
        <v>2143</v>
      </c>
      <c r="B157" s="1687"/>
      <c r="C157" s="1687"/>
      <c r="D157" s="1687"/>
      <c r="E157" s="1687"/>
      <c r="F157" s="1687"/>
      <c r="G157" s="1687"/>
      <c r="H157" s="1687"/>
      <c r="I157" s="1687"/>
      <c r="J157" s="1687"/>
      <c r="K157" s="1687"/>
      <c r="L157" s="1687"/>
      <c r="M157" s="1687"/>
      <c r="N157" s="1687"/>
      <c r="O157" s="1687"/>
      <c r="P157" s="1687"/>
      <c r="Q157" s="1687"/>
      <c r="R157" s="1687"/>
    </row>
    <row r="158" spans="1:18" s="1409" customFormat="1" ht="30.75" customHeight="1">
      <c r="A158" s="1687" t="s">
        <v>2142</v>
      </c>
      <c r="B158" s="1687"/>
      <c r="C158" s="1687"/>
      <c r="D158" s="1687"/>
      <c r="E158" s="1687"/>
      <c r="F158" s="1687"/>
      <c r="G158" s="1687"/>
      <c r="H158" s="1687"/>
      <c r="I158" s="1687"/>
      <c r="J158" s="1687"/>
      <c r="K158" s="1687"/>
      <c r="L158" s="1687"/>
      <c r="M158" s="1687"/>
      <c r="N158" s="1687"/>
      <c r="O158" s="1687"/>
      <c r="P158" s="1687"/>
      <c r="Q158" s="1687"/>
      <c r="R158" s="1687"/>
    </row>
    <row r="159" spans="1:18" s="1409" customFormat="1" ht="30.75" customHeight="1">
      <c r="A159" s="1687" t="s">
        <v>2141</v>
      </c>
      <c r="B159" s="1687"/>
      <c r="C159" s="1687"/>
      <c r="D159" s="1687"/>
      <c r="E159" s="1687"/>
      <c r="F159" s="1687"/>
      <c r="G159" s="1687"/>
      <c r="H159" s="1687"/>
      <c r="I159" s="1687"/>
      <c r="J159" s="1687"/>
      <c r="K159" s="1687"/>
      <c r="L159" s="1687"/>
      <c r="M159" s="1687"/>
      <c r="N159" s="1687"/>
      <c r="O159" s="1687"/>
      <c r="P159" s="1687"/>
      <c r="Q159" s="1687"/>
      <c r="R159" s="1687"/>
    </row>
    <row r="160" spans="1:18" s="1409" customFormat="1" ht="15.75" customHeight="1">
      <c r="A160" s="1687" t="s">
        <v>2146</v>
      </c>
      <c r="B160" s="1687"/>
      <c r="C160" s="1687"/>
      <c r="D160" s="1687"/>
      <c r="E160" s="1687"/>
      <c r="F160" s="1687"/>
      <c r="G160" s="1687"/>
      <c r="H160" s="1687"/>
      <c r="I160" s="1687"/>
      <c r="J160" s="1687"/>
      <c r="K160" s="1687"/>
      <c r="L160" s="1687"/>
      <c r="M160" s="1687"/>
      <c r="N160" s="1687"/>
      <c r="O160" s="1687"/>
      <c r="P160" s="1687"/>
      <c r="Q160" s="1687"/>
      <c r="R160" s="1687"/>
    </row>
    <row r="161" spans="1:18" s="1409" customFormat="1" ht="15.75" customHeight="1">
      <c r="A161" s="1687" t="s">
        <v>2145</v>
      </c>
      <c r="B161" s="1687"/>
      <c r="C161" s="1687"/>
      <c r="D161" s="1687"/>
      <c r="E161" s="1687"/>
      <c r="F161" s="1687"/>
      <c r="G161" s="1687"/>
      <c r="H161" s="1687"/>
      <c r="I161" s="1687"/>
      <c r="J161" s="1687"/>
      <c r="K161" s="1687"/>
      <c r="L161" s="1687"/>
      <c r="M161" s="1687"/>
      <c r="N161" s="1687"/>
      <c r="O161" s="1687"/>
      <c r="P161" s="1687"/>
      <c r="Q161" s="1687"/>
      <c r="R161" s="1687"/>
    </row>
    <row r="162" spans="1:18" s="1409" customFormat="1" ht="15.75" customHeight="1">
      <c r="A162" s="1687" t="s">
        <v>2147</v>
      </c>
      <c r="B162" s="1687"/>
      <c r="C162" s="1687"/>
      <c r="D162" s="1687"/>
      <c r="E162" s="1687"/>
      <c r="F162" s="1687"/>
      <c r="G162" s="1687"/>
      <c r="H162" s="1687"/>
      <c r="I162" s="1687"/>
      <c r="J162" s="1687"/>
      <c r="K162" s="1687"/>
      <c r="L162" s="1687"/>
      <c r="M162" s="1687"/>
      <c r="N162" s="1687"/>
      <c r="O162" s="1687"/>
      <c r="P162" s="1687"/>
      <c r="Q162" s="1687"/>
      <c r="R162" s="1687"/>
    </row>
    <row r="163" spans="1:18" s="1409" customFormat="1" ht="15.75" customHeight="1">
      <c r="A163" s="1687" t="s">
        <v>2150</v>
      </c>
      <c r="B163" s="1687"/>
      <c r="C163" s="1687"/>
      <c r="D163" s="1687"/>
      <c r="E163" s="1687"/>
      <c r="F163" s="1687"/>
      <c r="G163" s="1687"/>
      <c r="H163" s="1687"/>
      <c r="I163" s="1687"/>
      <c r="J163" s="1687"/>
      <c r="K163" s="1687"/>
      <c r="L163" s="1687"/>
      <c r="M163" s="1687"/>
      <c r="N163" s="1687"/>
      <c r="O163" s="1687"/>
      <c r="P163" s="1687"/>
      <c r="Q163" s="1687"/>
      <c r="R163" s="1687"/>
    </row>
    <row r="164" spans="1:18" s="1409" customFormat="1" ht="15.75" customHeight="1">
      <c r="A164" s="1687" t="s">
        <v>2152</v>
      </c>
      <c r="B164" s="1687"/>
      <c r="C164" s="1687"/>
      <c r="D164" s="1687"/>
      <c r="E164" s="1687"/>
      <c r="F164" s="1687"/>
      <c r="G164" s="1687"/>
      <c r="H164" s="1687"/>
      <c r="I164" s="1687"/>
      <c r="J164" s="1687"/>
      <c r="K164" s="1687"/>
      <c r="L164" s="1687"/>
      <c r="M164" s="1687"/>
      <c r="N164" s="1687"/>
      <c r="O164" s="1687"/>
      <c r="P164" s="1687"/>
      <c r="Q164" s="1687"/>
      <c r="R164" s="1687"/>
    </row>
    <row r="165" spans="1:18" s="1384" customFormat="1" ht="30" customHeight="1">
      <c r="A165" s="1686" t="s">
        <v>2170</v>
      </c>
      <c r="B165" s="1686"/>
      <c r="C165" s="1686"/>
      <c r="D165" s="1686"/>
      <c r="E165" s="1686"/>
      <c r="F165" s="1686"/>
      <c r="G165" s="1686"/>
      <c r="H165" s="1686"/>
      <c r="I165" s="1686"/>
      <c r="J165" s="1686"/>
      <c r="K165" s="1686"/>
      <c r="L165" s="1686"/>
      <c r="M165" s="1686"/>
      <c r="N165" s="1686"/>
      <c r="O165" s="1686"/>
      <c r="P165" s="1686"/>
      <c r="Q165" s="1686"/>
      <c r="R165" s="1686"/>
    </row>
    <row r="166" spans="1:18" s="1384" customFormat="1" ht="30" customHeight="1">
      <c r="A166" s="1687" t="s">
        <v>2171</v>
      </c>
      <c r="B166" s="1687"/>
      <c r="C166" s="1687"/>
      <c r="D166" s="1687"/>
      <c r="E166" s="1687"/>
      <c r="F166" s="1687"/>
      <c r="G166" s="1687"/>
      <c r="H166" s="1687"/>
      <c r="I166" s="1687"/>
      <c r="J166" s="1687"/>
      <c r="K166" s="1687"/>
      <c r="L166" s="1687"/>
      <c r="M166" s="1687"/>
      <c r="N166" s="1687"/>
      <c r="O166" s="1687"/>
      <c r="P166" s="1687"/>
      <c r="Q166" s="1687"/>
      <c r="R166" s="1687"/>
    </row>
    <row r="167" spans="1:18" s="1384" customFormat="1" ht="30" customHeight="1">
      <c r="A167" s="1687" t="s">
        <v>2172</v>
      </c>
      <c r="B167" s="1687"/>
      <c r="C167" s="1687"/>
      <c r="D167" s="1687"/>
      <c r="E167" s="1687"/>
      <c r="F167" s="1687"/>
      <c r="G167" s="1687"/>
      <c r="H167" s="1687"/>
      <c r="I167" s="1687"/>
      <c r="J167" s="1687"/>
      <c r="K167" s="1687"/>
      <c r="L167" s="1687"/>
      <c r="M167" s="1687"/>
      <c r="N167" s="1687"/>
      <c r="O167" s="1687"/>
      <c r="P167" s="1687"/>
      <c r="Q167" s="1687"/>
      <c r="R167" s="1687"/>
    </row>
    <row r="168" spans="1:18" s="1384" customFormat="1" ht="30" customHeight="1">
      <c r="A168" s="1687" t="s">
        <v>2173</v>
      </c>
      <c r="B168" s="1687"/>
      <c r="C168" s="1687"/>
      <c r="D168" s="1687"/>
      <c r="E168" s="1687"/>
      <c r="F168" s="1687"/>
      <c r="G168" s="1687"/>
      <c r="H168" s="1687"/>
      <c r="I168" s="1687"/>
      <c r="J168" s="1687"/>
      <c r="K168" s="1687"/>
      <c r="L168" s="1687"/>
      <c r="M168" s="1687"/>
      <c r="N168" s="1687"/>
      <c r="O168" s="1687"/>
      <c r="P168" s="1687"/>
      <c r="Q168" s="1687"/>
      <c r="R168" s="1687"/>
    </row>
    <row r="169" spans="1:18" s="1384" customFormat="1" ht="30" customHeight="1">
      <c r="A169" s="1687" t="s">
        <v>2174</v>
      </c>
      <c r="B169" s="1687"/>
      <c r="C169" s="1687"/>
      <c r="D169" s="1687"/>
      <c r="E169" s="1687"/>
      <c r="F169" s="1687"/>
      <c r="G169" s="1687"/>
      <c r="H169" s="1687"/>
      <c r="I169" s="1687"/>
      <c r="J169" s="1687"/>
      <c r="K169" s="1687"/>
      <c r="L169" s="1687"/>
      <c r="M169" s="1687"/>
      <c r="N169" s="1687"/>
      <c r="O169" s="1687"/>
      <c r="P169" s="1687"/>
      <c r="Q169" s="1687"/>
      <c r="R169" s="1687"/>
    </row>
    <row r="170" spans="1:18" s="1384" customFormat="1" ht="15" customHeight="1">
      <c r="A170" s="1687" t="s">
        <v>2175</v>
      </c>
      <c r="B170" s="1687"/>
      <c r="C170" s="1687"/>
      <c r="D170" s="1687"/>
      <c r="E170" s="1687"/>
      <c r="F170" s="1687"/>
      <c r="G170" s="1687"/>
      <c r="H170" s="1687"/>
      <c r="I170" s="1687"/>
      <c r="J170" s="1687"/>
      <c r="K170" s="1687"/>
      <c r="L170" s="1687"/>
      <c r="M170" s="1687"/>
      <c r="N170" s="1687"/>
      <c r="O170" s="1687"/>
      <c r="P170" s="1687"/>
      <c r="Q170" s="1687"/>
      <c r="R170" s="1687"/>
    </row>
    <row r="171" spans="1:18" s="1384" customFormat="1" ht="30" customHeight="1">
      <c r="A171" s="1687" t="s">
        <v>2176</v>
      </c>
      <c r="B171" s="1687"/>
      <c r="C171" s="1687"/>
      <c r="D171" s="1687"/>
      <c r="E171" s="1687"/>
      <c r="F171" s="1687"/>
      <c r="G171" s="1687"/>
      <c r="H171" s="1687"/>
      <c r="I171" s="1687"/>
      <c r="J171" s="1687"/>
      <c r="K171" s="1687"/>
      <c r="L171" s="1687"/>
      <c r="M171" s="1687"/>
      <c r="N171" s="1687"/>
      <c r="O171" s="1687"/>
      <c r="P171" s="1687"/>
      <c r="Q171" s="1687"/>
      <c r="R171" s="1687"/>
    </row>
    <row r="172" spans="1:18" s="1384" customFormat="1" ht="30" customHeight="1">
      <c r="A172" s="1687" t="s">
        <v>2177</v>
      </c>
      <c r="B172" s="1687"/>
      <c r="C172" s="1687"/>
      <c r="D172" s="1687"/>
      <c r="E172" s="1687"/>
      <c r="F172" s="1687"/>
      <c r="G172" s="1687"/>
      <c r="H172" s="1687"/>
      <c r="I172" s="1687"/>
      <c r="J172" s="1687"/>
      <c r="K172" s="1687"/>
      <c r="L172" s="1687"/>
      <c r="M172" s="1687"/>
      <c r="N172" s="1687"/>
      <c r="O172" s="1687"/>
      <c r="P172" s="1687"/>
      <c r="Q172" s="1687"/>
      <c r="R172" s="1687"/>
    </row>
    <row r="173" spans="1:18" s="1384" customFormat="1" ht="30" customHeight="1">
      <c r="A173" s="1686" t="s">
        <v>2181</v>
      </c>
      <c r="B173" s="1686"/>
      <c r="C173" s="1686"/>
      <c r="D173" s="1686"/>
      <c r="E173" s="1686"/>
      <c r="F173" s="1686"/>
      <c r="G173" s="1686"/>
      <c r="H173" s="1686"/>
      <c r="I173" s="1686"/>
      <c r="J173" s="1686"/>
      <c r="K173" s="1686"/>
      <c r="L173" s="1686"/>
      <c r="M173" s="1686"/>
      <c r="N173" s="1686"/>
      <c r="O173" s="1686"/>
      <c r="P173" s="1686"/>
      <c r="Q173" s="1686"/>
      <c r="R173" s="1686"/>
    </row>
    <row r="174" spans="1:18" s="1384" customFormat="1" ht="30" customHeight="1">
      <c r="A174" s="1686" t="s">
        <v>2178</v>
      </c>
      <c r="B174" s="1686"/>
      <c r="C174" s="1686"/>
      <c r="D174" s="1686"/>
      <c r="E174" s="1686"/>
      <c r="F174" s="1686"/>
      <c r="G174" s="1686"/>
      <c r="H174" s="1686"/>
      <c r="I174" s="1686"/>
      <c r="J174" s="1686"/>
      <c r="K174" s="1686"/>
      <c r="L174" s="1686"/>
      <c r="M174" s="1686"/>
      <c r="N174" s="1686"/>
      <c r="O174" s="1686"/>
      <c r="P174" s="1686"/>
      <c r="Q174" s="1686"/>
      <c r="R174" s="1686"/>
    </row>
    <row r="175" spans="1:18" s="1384" customFormat="1" ht="30" customHeight="1">
      <c r="A175" s="1686" t="s">
        <v>2179</v>
      </c>
      <c r="B175" s="1686"/>
      <c r="C175" s="1686"/>
      <c r="D175" s="1686"/>
      <c r="E175" s="1686"/>
      <c r="F175" s="1686"/>
      <c r="G175" s="1686"/>
      <c r="H175" s="1686"/>
      <c r="I175" s="1686"/>
      <c r="J175" s="1686"/>
      <c r="K175" s="1686"/>
      <c r="L175" s="1686"/>
      <c r="M175" s="1686"/>
      <c r="N175" s="1686"/>
      <c r="O175" s="1686"/>
      <c r="P175" s="1686"/>
      <c r="Q175" s="1686"/>
      <c r="R175" s="1686"/>
    </row>
    <row r="176" spans="1:18" s="1386" customFormat="1" ht="15.75" customHeight="1">
      <c r="A176" s="1687" t="s">
        <v>2168</v>
      </c>
      <c r="B176" s="1687"/>
      <c r="C176" s="1687"/>
      <c r="D176" s="1687"/>
      <c r="E176" s="1687"/>
      <c r="F176" s="1687"/>
      <c r="G176" s="1687"/>
      <c r="H176" s="1687"/>
      <c r="I176" s="1687"/>
      <c r="J176" s="1687"/>
      <c r="K176" s="1687"/>
      <c r="L176" s="1687"/>
      <c r="M176" s="1687"/>
      <c r="N176" s="1687"/>
      <c r="O176" s="1687"/>
      <c r="P176" s="1687"/>
      <c r="Q176" s="1687"/>
      <c r="R176" s="1687"/>
    </row>
    <row r="177" spans="1:18" s="1385" customFormat="1" ht="15.75" customHeight="1">
      <c r="A177" s="1687"/>
      <c r="B177" s="1687"/>
      <c r="C177" s="1687"/>
      <c r="D177" s="1687"/>
      <c r="E177" s="1687"/>
      <c r="F177" s="1687"/>
      <c r="G177" s="1687"/>
      <c r="H177" s="1687"/>
      <c r="I177" s="1687"/>
      <c r="J177" s="1687"/>
      <c r="K177" s="1687"/>
      <c r="L177" s="1687"/>
      <c r="M177" s="1687"/>
      <c r="N177" s="1687"/>
      <c r="O177" s="1687"/>
      <c r="P177" s="1687"/>
      <c r="Q177" s="1687"/>
      <c r="R177" s="1687"/>
    </row>
    <row r="178" spans="1:18" s="1687" customFormat="1" ht="15.75" customHeight="1">
      <c r="A178" s="1687" t="s">
        <v>2167</v>
      </c>
    </row>
    <row r="179" spans="1:18" s="1384" customFormat="1" ht="30" customHeight="1">
      <c r="A179" s="1686" t="s">
        <v>2196</v>
      </c>
      <c r="B179" s="1686"/>
      <c r="C179" s="1686"/>
      <c r="D179" s="1686"/>
      <c r="E179" s="1686"/>
      <c r="F179" s="1686"/>
      <c r="G179" s="1686"/>
      <c r="H179" s="1686"/>
      <c r="I179" s="1686"/>
      <c r="J179" s="1686"/>
      <c r="K179" s="1686"/>
      <c r="L179" s="1686"/>
      <c r="M179" s="1686"/>
      <c r="N179" s="1686"/>
      <c r="O179" s="1686"/>
      <c r="P179" s="1686"/>
      <c r="Q179" s="1686"/>
      <c r="R179" s="1686"/>
    </row>
    <row r="180" spans="1:18" s="1384" customFormat="1" ht="30" customHeight="1">
      <c r="A180" s="1686" t="s">
        <v>2197</v>
      </c>
      <c r="B180" s="1686"/>
      <c r="C180" s="1686"/>
      <c r="D180" s="1686"/>
      <c r="E180" s="1686"/>
      <c r="F180" s="1686"/>
      <c r="G180" s="1686"/>
      <c r="H180" s="1686"/>
      <c r="I180" s="1686"/>
      <c r="J180" s="1686"/>
      <c r="K180" s="1686"/>
      <c r="L180" s="1686"/>
      <c r="M180" s="1686"/>
      <c r="N180" s="1686"/>
      <c r="O180" s="1686"/>
      <c r="P180" s="1686"/>
      <c r="Q180" s="1686"/>
      <c r="R180" s="1686"/>
    </row>
    <row r="181" spans="1:18" s="1384" customFormat="1" ht="30" customHeight="1">
      <c r="A181" s="1686" t="s">
        <v>2198</v>
      </c>
      <c r="B181" s="1686"/>
      <c r="C181" s="1686"/>
      <c r="D181" s="1686"/>
      <c r="E181" s="1686"/>
      <c r="F181" s="1686"/>
      <c r="G181" s="1686"/>
      <c r="H181" s="1686"/>
      <c r="I181" s="1686"/>
      <c r="J181" s="1686"/>
      <c r="K181" s="1686"/>
      <c r="L181" s="1686"/>
      <c r="M181" s="1686"/>
      <c r="N181" s="1686"/>
      <c r="O181" s="1686"/>
      <c r="P181" s="1686"/>
      <c r="Q181" s="1686"/>
      <c r="R181" s="1686"/>
    </row>
    <row r="182" spans="1:18" s="1384" customFormat="1" ht="30" customHeight="1">
      <c r="A182" s="1686" t="s">
        <v>2199</v>
      </c>
      <c r="B182" s="1686"/>
      <c r="C182" s="1686"/>
      <c r="D182" s="1686"/>
      <c r="E182" s="1686"/>
      <c r="F182" s="1686"/>
      <c r="G182" s="1686"/>
      <c r="H182" s="1686"/>
      <c r="I182" s="1686"/>
      <c r="J182" s="1686"/>
      <c r="K182" s="1686"/>
      <c r="L182" s="1686"/>
      <c r="M182" s="1686"/>
      <c r="N182" s="1686"/>
      <c r="O182" s="1686"/>
      <c r="P182" s="1686"/>
      <c r="Q182" s="1686"/>
      <c r="R182" s="1686"/>
    </row>
    <row r="183" spans="1:18" s="1384" customFormat="1" ht="30" customHeight="1">
      <c r="A183" s="1686" t="s">
        <v>2200</v>
      </c>
      <c r="B183" s="1686"/>
      <c r="C183" s="1686"/>
      <c r="D183" s="1686"/>
      <c r="E183" s="1686"/>
      <c r="F183" s="1686"/>
      <c r="G183" s="1686"/>
      <c r="H183" s="1686"/>
      <c r="I183" s="1686"/>
      <c r="J183" s="1686"/>
      <c r="K183" s="1686"/>
      <c r="L183" s="1686"/>
      <c r="M183" s="1686"/>
      <c r="N183" s="1686"/>
      <c r="O183" s="1686"/>
      <c r="P183" s="1686"/>
      <c r="Q183" s="1686"/>
      <c r="R183" s="1686"/>
    </row>
    <row r="184" spans="1:18" s="1384" customFormat="1" ht="30" customHeight="1">
      <c r="A184" s="1686" t="s">
        <v>2201</v>
      </c>
      <c r="B184" s="1686"/>
      <c r="C184" s="1686"/>
      <c r="D184" s="1686"/>
      <c r="E184" s="1686"/>
      <c r="F184" s="1686"/>
      <c r="G184" s="1686"/>
      <c r="H184" s="1686"/>
      <c r="I184" s="1686"/>
      <c r="J184" s="1686"/>
      <c r="K184" s="1686"/>
      <c r="L184" s="1686"/>
      <c r="M184" s="1686"/>
      <c r="N184" s="1686"/>
      <c r="O184" s="1686"/>
      <c r="P184" s="1686"/>
      <c r="Q184" s="1686"/>
      <c r="R184" s="1686"/>
    </row>
    <row r="185" spans="1:18" s="1384" customFormat="1" ht="30" customHeight="1">
      <c r="A185" s="1686" t="s">
        <v>2202</v>
      </c>
      <c r="B185" s="1686"/>
      <c r="C185" s="1686"/>
      <c r="D185" s="1686"/>
      <c r="E185" s="1686"/>
      <c r="F185" s="1686"/>
      <c r="G185" s="1686"/>
      <c r="H185" s="1686"/>
      <c r="I185" s="1686"/>
      <c r="J185" s="1686"/>
      <c r="K185" s="1686"/>
      <c r="L185" s="1686"/>
      <c r="M185" s="1686"/>
      <c r="N185" s="1686"/>
      <c r="O185" s="1686"/>
      <c r="P185" s="1686"/>
      <c r="Q185" s="1686"/>
      <c r="R185" s="1686"/>
    </row>
    <row r="186" spans="1:18" s="1384" customFormat="1" ht="15.75" customHeight="1">
      <c r="A186" s="1686" t="s">
        <v>2204</v>
      </c>
      <c r="B186" s="1686"/>
      <c r="C186" s="1686"/>
      <c r="D186" s="1686"/>
      <c r="E186" s="1686"/>
      <c r="F186" s="1686"/>
      <c r="G186" s="1686"/>
      <c r="H186" s="1686"/>
      <c r="I186" s="1686"/>
      <c r="J186" s="1686"/>
      <c r="K186" s="1686"/>
      <c r="L186" s="1686"/>
      <c r="M186" s="1686"/>
      <c r="N186" s="1686"/>
      <c r="O186" s="1686"/>
      <c r="P186" s="1686"/>
      <c r="Q186" s="1686"/>
      <c r="R186" s="1686"/>
    </row>
    <row r="187" spans="1:18" s="1384" customFormat="1" ht="30" customHeight="1">
      <c r="A187" s="1686" t="s">
        <v>2203</v>
      </c>
      <c r="B187" s="1686"/>
      <c r="C187" s="1686"/>
      <c r="D187" s="1686"/>
      <c r="E187" s="1686"/>
      <c r="F187" s="1686"/>
      <c r="G187" s="1686"/>
      <c r="H187" s="1686"/>
      <c r="I187" s="1686"/>
      <c r="J187" s="1686"/>
      <c r="K187" s="1686"/>
      <c r="L187" s="1686"/>
      <c r="M187" s="1686"/>
      <c r="N187" s="1686"/>
      <c r="O187" s="1686"/>
      <c r="P187" s="1686"/>
      <c r="Q187" s="1686"/>
      <c r="R187" s="1686"/>
    </row>
    <row r="188" spans="1:18" s="1384" customFormat="1" ht="30" customHeight="1">
      <c r="A188" s="1686" t="s">
        <v>2205</v>
      </c>
      <c r="B188" s="1686"/>
      <c r="C188" s="1686"/>
      <c r="D188" s="1686"/>
      <c r="E188" s="1686"/>
      <c r="F188" s="1686"/>
      <c r="G188" s="1686"/>
      <c r="H188" s="1686"/>
      <c r="I188" s="1686"/>
      <c r="J188" s="1686"/>
      <c r="K188" s="1686"/>
      <c r="L188" s="1686"/>
      <c r="M188" s="1686"/>
      <c r="N188" s="1686"/>
      <c r="O188" s="1686"/>
      <c r="P188" s="1686"/>
      <c r="Q188" s="1686"/>
      <c r="R188" s="1686"/>
    </row>
    <row r="189" spans="1:18" s="1384" customFormat="1" ht="30" customHeight="1">
      <c r="A189" s="1686" t="s">
        <v>2206</v>
      </c>
      <c r="B189" s="1686"/>
      <c r="C189" s="1686"/>
      <c r="D189" s="1686"/>
      <c r="E189" s="1686"/>
      <c r="F189" s="1686"/>
      <c r="G189" s="1686"/>
      <c r="H189" s="1686"/>
      <c r="I189" s="1686"/>
      <c r="J189" s="1686"/>
      <c r="K189" s="1686"/>
      <c r="L189" s="1686"/>
      <c r="M189" s="1686"/>
      <c r="N189" s="1686"/>
      <c r="O189" s="1686"/>
      <c r="P189" s="1686"/>
      <c r="Q189" s="1686"/>
      <c r="R189" s="1686"/>
    </row>
    <row r="190" spans="1:18" s="1384" customFormat="1" ht="30" customHeight="1">
      <c r="A190" s="1686" t="s">
        <v>2334</v>
      </c>
      <c r="B190" s="1686"/>
      <c r="C190" s="1686"/>
      <c r="D190" s="1686"/>
      <c r="E190" s="1686"/>
      <c r="F190" s="1686"/>
      <c r="G190" s="1686"/>
      <c r="H190" s="1686"/>
      <c r="I190" s="1686"/>
      <c r="J190" s="1686"/>
      <c r="K190" s="1686"/>
      <c r="L190" s="1686"/>
      <c r="M190" s="1686"/>
      <c r="N190" s="1686"/>
      <c r="O190" s="1686"/>
      <c r="P190" s="1686"/>
      <c r="Q190" s="1686"/>
      <c r="R190" s="1686"/>
    </row>
    <row r="191" spans="1:18" s="1687" customFormat="1" ht="15.75" customHeight="1">
      <c r="A191" s="1687" t="s">
        <v>2195</v>
      </c>
    </row>
    <row r="192" spans="1:18" s="1687" customFormat="1" ht="15.75" customHeight="1">
      <c r="A192" s="1687" t="s">
        <v>2208</v>
      </c>
    </row>
    <row r="193" spans="1:18" s="1385" customFormat="1" ht="15.75" customHeight="1">
      <c r="A193" s="1688" t="s">
        <v>2229</v>
      </c>
      <c r="B193" s="1688"/>
      <c r="C193" s="1688"/>
      <c r="D193" s="1688"/>
      <c r="E193" s="1688"/>
      <c r="F193" s="1688"/>
      <c r="G193" s="1688"/>
      <c r="H193" s="1688"/>
      <c r="I193" s="1688"/>
      <c r="J193" s="1688"/>
      <c r="K193" s="1688"/>
      <c r="L193" s="1688"/>
      <c r="M193" s="1688"/>
      <c r="N193" s="1688"/>
      <c r="O193" s="1688"/>
      <c r="P193" s="1688"/>
      <c r="Q193" s="1688"/>
      <c r="R193" s="1688"/>
    </row>
    <row r="194" spans="1:18" s="1385" customFormat="1" ht="30" customHeight="1">
      <c r="A194" s="1687" t="s">
        <v>2233</v>
      </c>
      <c r="B194" s="1687"/>
      <c r="C194" s="1687"/>
      <c r="D194" s="1687"/>
      <c r="E194" s="1687"/>
      <c r="F194" s="1687"/>
      <c r="G194" s="1687"/>
      <c r="H194" s="1687"/>
      <c r="I194" s="1687"/>
      <c r="J194" s="1687"/>
      <c r="K194" s="1687"/>
      <c r="L194" s="1687"/>
      <c r="M194" s="1687"/>
      <c r="N194" s="1687"/>
      <c r="O194" s="1687"/>
      <c r="P194" s="1687"/>
      <c r="Q194" s="1687"/>
      <c r="R194" s="1687"/>
    </row>
    <row r="195" spans="1:18" s="1385" customFormat="1" ht="15.75" customHeight="1">
      <c r="A195" s="1687" t="s">
        <v>2230</v>
      </c>
      <c r="B195" s="1687"/>
      <c r="C195" s="1687"/>
      <c r="D195" s="1687"/>
      <c r="E195" s="1687"/>
      <c r="F195" s="1687"/>
      <c r="G195" s="1687"/>
      <c r="H195" s="1687"/>
      <c r="I195" s="1687"/>
      <c r="J195" s="1687"/>
      <c r="K195" s="1687"/>
      <c r="L195" s="1687"/>
      <c r="M195" s="1687"/>
      <c r="N195" s="1687"/>
      <c r="O195" s="1687"/>
      <c r="P195" s="1687"/>
      <c r="Q195" s="1687"/>
      <c r="R195" s="1687"/>
    </row>
    <row r="196" spans="1:18" s="1385" customFormat="1" ht="30" customHeight="1">
      <c r="A196" s="1687" t="s">
        <v>2236</v>
      </c>
      <c r="B196" s="1687"/>
      <c r="C196" s="1687"/>
      <c r="D196" s="1687"/>
      <c r="E196" s="1687"/>
      <c r="F196" s="1687"/>
      <c r="G196" s="1687"/>
      <c r="H196" s="1687"/>
      <c r="I196" s="1687"/>
      <c r="J196" s="1687"/>
      <c r="K196" s="1687"/>
      <c r="L196" s="1687"/>
      <c r="M196" s="1687"/>
      <c r="N196" s="1687"/>
      <c r="O196" s="1687"/>
      <c r="P196" s="1687"/>
      <c r="Q196" s="1687"/>
      <c r="R196" s="1687"/>
    </row>
    <row r="197" spans="1:18" s="1385" customFormat="1" ht="30" customHeight="1">
      <c r="A197" s="1687" t="s">
        <v>2234</v>
      </c>
      <c r="B197" s="1687"/>
      <c r="C197" s="1687"/>
      <c r="D197" s="1687"/>
      <c r="E197" s="1687"/>
      <c r="F197" s="1687"/>
      <c r="G197" s="1687"/>
      <c r="H197" s="1687"/>
      <c r="I197" s="1687"/>
      <c r="J197" s="1687"/>
      <c r="K197" s="1687"/>
      <c r="L197" s="1687"/>
      <c r="M197" s="1687"/>
      <c r="N197" s="1687"/>
      <c r="O197" s="1687"/>
      <c r="P197" s="1687"/>
      <c r="Q197" s="1687"/>
      <c r="R197" s="1687"/>
    </row>
    <row r="198" spans="1:18" s="1385" customFormat="1" ht="30" customHeight="1">
      <c r="A198" s="1687" t="s">
        <v>2238</v>
      </c>
      <c r="B198" s="1687"/>
      <c r="C198" s="1687"/>
      <c r="D198" s="1687"/>
      <c r="E198" s="1687"/>
      <c r="F198" s="1687"/>
      <c r="G198" s="1687"/>
      <c r="H198" s="1687"/>
      <c r="I198" s="1687"/>
      <c r="J198" s="1687"/>
      <c r="K198" s="1687"/>
      <c r="L198" s="1687"/>
      <c r="M198" s="1687"/>
      <c r="N198" s="1687"/>
      <c r="O198" s="1687"/>
      <c r="P198" s="1687"/>
      <c r="Q198" s="1687"/>
      <c r="R198" s="1687"/>
    </row>
    <row r="199" spans="1:18" s="1385" customFormat="1" ht="30" customHeight="1">
      <c r="A199" s="1687" t="s">
        <v>2232</v>
      </c>
      <c r="B199" s="1687"/>
      <c r="C199" s="1687"/>
      <c r="D199" s="1687"/>
      <c r="E199" s="1687"/>
      <c r="F199" s="1687"/>
      <c r="G199" s="1687"/>
      <c r="H199" s="1687"/>
      <c r="I199" s="1687"/>
      <c r="J199" s="1687"/>
      <c r="K199" s="1687"/>
      <c r="L199" s="1687"/>
      <c r="M199" s="1687"/>
      <c r="N199" s="1687"/>
      <c r="O199" s="1687"/>
      <c r="P199" s="1687"/>
      <c r="Q199" s="1687"/>
      <c r="R199" s="1687"/>
    </row>
    <row r="200" spans="1:18" s="1385" customFormat="1" ht="30" customHeight="1">
      <c r="A200" s="1687" t="s">
        <v>2239</v>
      </c>
      <c r="B200" s="1687"/>
      <c r="C200" s="1687"/>
      <c r="D200" s="1687"/>
      <c r="E200" s="1687"/>
      <c r="F200" s="1687"/>
      <c r="G200" s="1687"/>
      <c r="H200" s="1687"/>
      <c r="I200" s="1687"/>
      <c r="J200" s="1687"/>
      <c r="K200" s="1687"/>
      <c r="L200" s="1687"/>
      <c r="M200" s="1687"/>
      <c r="N200" s="1687"/>
      <c r="O200" s="1687"/>
      <c r="P200" s="1687"/>
      <c r="Q200" s="1687"/>
      <c r="R200" s="1687"/>
    </row>
    <row r="201" spans="1:18" s="1385" customFormat="1" ht="30" customHeight="1">
      <c r="A201" s="1687" t="s">
        <v>2223</v>
      </c>
      <c r="B201" s="1687"/>
      <c r="C201" s="1687"/>
      <c r="D201" s="1687"/>
      <c r="E201" s="1687"/>
      <c r="F201" s="1687"/>
      <c r="G201" s="1687"/>
      <c r="H201" s="1687"/>
      <c r="I201" s="1687"/>
      <c r="J201" s="1687"/>
      <c r="K201" s="1687"/>
      <c r="L201" s="1687"/>
      <c r="M201" s="1687"/>
      <c r="N201" s="1687"/>
      <c r="O201" s="1687"/>
      <c r="P201" s="1687"/>
      <c r="Q201" s="1687"/>
      <c r="R201" s="1687"/>
    </row>
    <row r="202" spans="1:18" s="1385" customFormat="1" ht="30" customHeight="1">
      <c r="A202" s="1687" t="s">
        <v>2225</v>
      </c>
      <c r="B202" s="1687"/>
      <c r="C202" s="1687"/>
      <c r="D202" s="1687"/>
      <c r="E202" s="1687"/>
      <c r="F202" s="1687"/>
      <c r="G202" s="1687"/>
      <c r="H202" s="1687"/>
      <c r="I202" s="1687"/>
      <c r="J202" s="1687"/>
      <c r="K202" s="1687"/>
      <c r="L202" s="1687"/>
      <c r="M202" s="1687"/>
      <c r="N202" s="1687"/>
      <c r="O202" s="1687"/>
      <c r="P202" s="1687"/>
      <c r="Q202" s="1687"/>
      <c r="R202" s="1687"/>
    </row>
    <row r="203" spans="1:18" s="1384" customFormat="1" ht="30" customHeight="1">
      <c r="A203" s="1686" t="s">
        <v>2237</v>
      </c>
      <c r="B203" s="1686"/>
      <c r="C203" s="1686"/>
      <c r="D203" s="1686"/>
      <c r="E203" s="1686"/>
      <c r="F203" s="1686"/>
      <c r="G203" s="1686"/>
      <c r="H203" s="1686"/>
      <c r="I203" s="1686"/>
      <c r="J203" s="1686"/>
      <c r="K203" s="1686"/>
      <c r="L203" s="1686"/>
      <c r="M203" s="1686"/>
      <c r="N203" s="1686"/>
      <c r="O203" s="1686"/>
      <c r="P203" s="1686"/>
      <c r="Q203" s="1686"/>
      <c r="R203" s="1686"/>
    </row>
    <row r="204" spans="1:18" s="1384" customFormat="1" ht="30" customHeight="1">
      <c r="A204" s="1686" t="s">
        <v>2231</v>
      </c>
      <c r="B204" s="1686"/>
      <c r="C204" s="1686"/>
      <c r="D204" s="1686"/>
      <c r="E204" s="1686"/>
      <c r="F204" s="1686"/>
      <c r="G204" s="1686"/>
      <c r="H204" s="1686"/>
      <c r="I204" s="1686"/>
      <c r="J204" s="1686"/>
      <c r="K204" s="1686"/>
      <c r="L204" s="1686"/>
      <c r="M204" s="1686"/>
      <c r="N204" s="1686"/>
      <c r="O204" s="1686"/>
      <c r="P204" s="1686"/>
      <c r="Q204" s="1686"/>
      <c r="R204" s="1686"/>
    </row>
    <row r="205" spans="1:18" s="1384" customFormat="1" ht="30" customHeight="1">
      <c r="A205" s="1686" t="s">
        <v>2235</v>
      </c>
      <c r="B205" s="1686"/>
      <c r="C205" s="1686"/>
      <c r="D205" s="1686"/>
      <c r="E205" s="1686"/>
      <c r="F205" s="1686"/>
      <c r="G205" s="1686"/>
      <c r="H205" s="1686"/>
      <c r="I205" s="1686"/>
      <c r="J205" s="1686"/>
      <c r="K205" s="1686"/>
      <c r="L205" s="1686"/>
      <c r="M205" s="1686"/>
      <c r="N205" s="1686"/>
      <c r="O205" s="1686"/>
      <c r="P205" s="1686"/>
      <c r="Q205" s="1686"/>
      <c r="R205" s="1686"/>
    </row>
    <row r="206" spans="1:18" s="1687" customFormat="1" ht="15.75" customHeight="1">
      <c r="A206" s="1687" t="s">
        <v>2227</v>
      </c>
    </row>
    <row r="207" spans="1:18" s="1384" customFormat="1" ht="30" customHeight="1">
      <c r="A207" s="1686" t="s">
        <v>2224</v>
      </c>
      <c r="B207" s="1686"/>
      <c r="C207" s="1686"/>
      <c r="D207" s="1686"/>
      <c r="E207" s="1686"/>
      <c r="F207" s="1686"/>
      <c r="G207" s="1686"/>
      <c r="H207" s="1686"/>
      <c r="I207" s="1686"/>
      <c r="J207" s="1686"/>
      <c r="K207" s="1686"/>
      <c r="L207" s="1686"/>
      <c r="M207" s="1686"/>
      <c r="N207" s="1686"/>
      <c r="O207" s="1686"/>
      <c r="P207" s="1686"/>
      <c r="Q207" s="1686"/>
      <c r="R207" s="1686"/>
    </row>
    <row r="208" spans="1:18" s="1040" customFormat="1" ht="30" customHeight="1">
      <c r="A208" s="1686" t="s">
        <v>2226</v>
      </c>
      <c r="B208" s="1686"/>
      <c r="C208" s="1686"/>
      <c r="D208" s="1686"/>
      <c r="E208" s="1686"/>
      <c r="F208" s="1686"/>
      <c r="G208" s="1686"/>
      <c r="H208" s="1686"/>
      <c r="I208" s="1686"/>
      <c r="J208" s="1686"/>
      <c r="K208" s="1686"/>
      <c r="L208" s="1686"/>
      <c r="M208" s="1686"/>
      <c r="N208" s="1686"/>
      <c r="O208" s="1686"/>
      <c r="P208" s="1686"/>
      <c r="Q208" s="1686"/>
      <c r="R208" s="1686"/>
    </row>
    <row r="209" spans="1:18" s="1687" customFormat="1" ht="14.25" customHeight="1">
      <c r="A209" s="1687" t="s">
        <v>2241</v>
      </c>
    </row>
    <row r="210" spans="1:18" s="1687" customFormat="1" ht="15.75" customHeight="1">
      <c r="A210" s="1687" t="s">
        <v>2335</v>
      </c>
    </row>
    <row r="211" spans="1:18" s="1384" customFormat="1" ht="30" customHeight="1">
      <c r="A211" s="1686" t="s">
        <v>2255</v>
      </c>
      <c r="B211" s="1686"/>
      <c r="C211" s="1686"/>
      <c r="D211" s="1686"/>
      <c r="E211" s="1686"/>
      <c r="F211" s="1686"/>
      <c r="G211" s="1686"/>
      <c r="H211" s="1686"/>
      <c r="I211" s="1686"/>
      <c r="J211" s="1686"/>
      <c r="K211" s="1686"/>
      <c r="L211" s="1686"/>
      <c r="M211" s="1686"/>
      <c r="N211" s="1686"/>
      <c r="O211" s="1686"/>
      <c r="P211" s="1686"/>
      <c r="Q211" s="1686"/>
      <c r="R211" s="1686"/>
    </row>
    <row r="212" spans="1:18" s="1385" customFormat="1" ht="30" customHeight="1">
      <c r="A212" s="1687" t="s">
        <v>2252</v>
      </c>
      <c r="B212" s="1687"/>
      <c r="C212" s="1687"/>
      <c r="D212" s="1687"/>
      <c r="E212" s="1687"/>
      <c r="F212" s="1687"/>
      <c r="G212" s="1687"/>
      <c r="H212" s="1687"/>
      <c r="I212" s="1687"/>
      <c r="J212" s="1687"/>
      <c r="K212" s="1687"/>
      <c r="L212" s="1687"/>
      <c r="M212" s="1687"/>
      <c r="N212" s="1687"/>
      <c r="O212" s="1687"/>
      <c r="P212" s="1687"/>
      <c r="Q212" s="1687"/>
      <c r="R212" s="1687"/>
    </row>
    <row r="213" spans="1:18" s="1385" customFormat="1" ht="14.25">
      <c r="A213" s="1687" t="s">
        <v>2251</v>
      </c>
      <c r="B213" s="1687"/>
      <c r="C213" s="1687"/>
      <c r="D213" s="1687"/>
      <c r="E213" s="1687"/>
      <c r="F213" s="1687"/>
      <c r="G213" s="1687"/>
      <c r="H213" s="1687"/>
      <c r="I213" s="1687"/>
      <c r="J213" s="1687"/>
      <c r="K213" s="1687"/>
      <c r="L213" s="1687"/>
      <c r="M213" s="1687"/>
      <c r="N213" s="1687"/>
      <c r="O213" s="1687"/>
      <c r="P213" s="1687"/>
      <c r="Q213" s="1687"/>
      <c r="R213" s="1687"/>
    </row>
    <row r="214" spans="1:18" s="1385" customFormat="1" ht="30" customHeight="1">
      <c r="A214" s="1687" t="s">
        <v>2253</v>
      </c>
      <c r="B214" s="1687"/>
      <c r="C214" s="1687"/>
      <c r="D214" s="1687"/>
      <c r="E214" s="1687"/>
      <c r="F214" s="1687"/>
      <c r="G214" s="1687"/>
      <c r="H214" s="1687"/>
      <c r="I214" s="1687"/>
      <c r="J214" s="1687"/>
      <c r="K214" s="1687"/>
      <c r="L214" s="1687"/>
      <c r="M214" s="1687"/>
      <c r="N214" s="1687"/>
      <c r="O214" s="1687"/>
      <c r="P214" s="1687"/>
      <c r="Q214" s="1687"/>
      <c r="R214" s="1687"/>
    </row>
    <row r="215" spans="1:18" s="1385" customFormat="1" ht="30" customHeight="1">
      <c r="A215" s="1687" t="s">
        <v>2257</v>
      </c>
      <c r="B215" s="1687"/>
      <c r="C215" s="1687"/>
      <c r="D215" s="1687"/>
      <c r="E215" s="1687"/>
      <c r="F215" s="1687"/>
      <c r="G215" s="1687"/>
      <c r="H215" s="1687"/>
      <c r="I215" s="1687"/>
      <c r="J215" s="1687"/>
      <c r="K215" s="1687"/>
      <c r="L215" s="1687"/>
      <c r="M215" s="1687"/>
      <c r="N215" s="1687"/>
      <c r="O215" s="1687"/>
      <c r="P215" s="1687"/>
      <c r="Q215" s="1687"/>
      <c r="R215" s="1687"/>
    </row>
    <row r="216" spans="1:18" s="1385" customFormat="1" ht="30" customHeight="1">
      <c r="A216" s="1687" t="s">
        <v>2256</v>
      </c>
      <c r="B216" s="1687"/>
      <c r="C216" s="1687"/>
      <c r="D216" s="1687"/>
      <c r="E216" s="1687"/>
      <c r="F216" s="1687"/>
      <c r="G216" s="1687"/>
      <c r="H216" s="1687"/>
      <c r="I216" s="1687"/>
      <c r="J216" s="1687"/>
      <c r="K216" s="1687"/>
      <c r="L216" s="1687"/>
      <c r="M216" s="1687"/>
      <c r="N216" s="1687"/>
      <c r="O216" s="1687"/>
      <c r="P216" s="1687"/>
      <c r="Q216" s="1687"/>
      <c r="R216" s="1687"/>
    </row>
    <row r="217" spans="1:18" s="1385" customFormat="1" ht="30" customHeight="1">
      <c r="A217" s="1687" t="s">
        <v>2254</v>
      </c>
      <c r="B217" s="1687"/>
      <c r="C217" s="1687"/>
      <c r="D217" s="1687"/>
      <c r="E217" s="1687"/>
      <c r="F217" s="1687"/>
      <c r="G217" s="1687"/>
      <c r="H217" s="1687"/>
      <c r="I217" s="1687"/>
      <c r="J217" s="1687"/>
      <c r="K217" s="1687"/>
      <c r="L217" s="1687"/>
      <c r="M217" s="1687"/>
      <c r="N217" s="1687"/>
      <c r="O217" s="1687"/>
      <c r="P217" s="1687"/>
      <c r="Q217" s="1687"/>
      <c r="R217" s="1687"/>
    </row>
    <row r="218" spans="1:18" s="1385" customFormat="1" ht="14.25">
      <c r="A218" s="1687" t="s">
        <v>2245</v>
      </c>
      <c r="B218" s="1687"/>
      <c r="C218" s="1687"/>
      <c r="D218" s="1687"/>
      <c r="E218" s="1687"/>
      <c r="F218" s="1687"/>
      <c r="G218" s="1687"/>
      <c r="H218" s="1687"/>
      <c r="I218" s="1687"/>
      <c r="J218" s="1687"/>
      <c r="K218" s="1687"/>
      <c r="L218" s="1687"/>
      <c r="M218" s="1687"/>
      <c r="N218" s="1687"/>
      <c r="O218" s="1687"/>
      <c r="P218" s="1687"/>
      <c r="Q218" s="1687"/>
      <c r="R218" s="1687"/>
    </row>
    <row r="219" spans="1:18" s="1385" customFormat="1" ht="30" customHeight="1">
      <c r="A219" s="1687" t="s">
        <v>2267</v>
      </c>
      <c r="B219" s="1687"/>
      <c r="C219" s="1687"/>
      <c r="D219" s="1687"/>
      <c r="E219" s="1687"/>
      <c r="F219" s="1687"/>
      <c r="G219" s="1687"/>
      <c r="H219" s="1687"/>
      <c r="I219" s="1687"/>
      <c r="J219" s="1687"/>
      <c r="K219" s="1687"/>
      <c r="L219" s="1687"/>
      <c r="M219" s="1687"/>
      <c r="N219" s="1687"/>
      <c r="O219" s="1687"/>
      <c r="P219" s="1687"/>
      <c r="Q219" s="1687"/>
      <c r="R219" s="1687"/>
    </row>
    <row r="220" spans="1:18" s="1385" customFormat="1" ht="30" customHeight="1">
      <c r="A220" s="1687" t="s">
        <v>2268</v>
      </c>
      <c r="B220" s="1687"/>
      <c r="C220" s="1687"/>
      <c r="D220" s="1687"/>
      <c r="E220" s="1687"/>
      <c r="F220" s="1687"/>
      <c r="G220" s="1687"/>
      <c r="H220" s="1687"/>
      <c r="I220" s="1687"/>
      <c r="J220" s="1687"/>
      <c r="K220" s="1687"/>
      <c r="L220" s="1687"/>
      <c r="M220" s="1687"/>
      <c r="N220" s="1687"/>
      <c r="O220" s="1687"/>
      <c r="P220" s="1687"/>
      <c r="Q220" s="1687"/>
      <c r="R220" s="1687"/>
    </row>
    <row r="221" spans="1:18" s="1385" customFormat="1" ht="30" customHeight="1">
      <c r="A221" s="1687" t="s">
        <v>2269</v>
      </c>
      <c r="B221" s="1687"/>
      <c r="C221" s="1687"/>
      <c r="D221" s="1687"/>
      <c r="E221" s="1687"/>
      <c r="F221" s="1687"/>
      <c r="G221" s="1687"/>
      <c r="H221" s="1687"/>
      <c r="I221" s="1687"/>
      <c r="J221" s="1687"/>
      <c r="K221" s="1687"/>
      <c r="L221" s="1687"/>
      <c r="M221" s="1687"/>
      <c r="N221" s="1687"/>
      <c r="O221" s="1687"/>
      <c r="P221" s="1687"/>
      <c r="Q221" s="1687"/>
      <c r="R221" s="1687"/>
    </row>
    <row r="222" spans="1:18" s="1385" customFormat="1" ht="30" customHeight="1">
      <c r="A222" s="1687" t="s">
        <v>2270</v>
      </c>
      <c r="B222" s="1687"/>
      <c r="C222" s="1687"/>
      <c r="D222" s="1687"/>
      <c r="E222" s="1687"/>
      <c r="F222" s="1687"/>
      <c r="G222" s="1687"/>
      <c r="H222" s="1687"/>
      <c r="I222" s="1687"/>
      <c r="J222" s="1687"/>
      <c r="K222" s="1687"/>
      <c r="L222" s="1687"/>
      <c r="M222" s="1687"/>
      <c r="N222" s="1687"/>
      <c r="O222" s="1687"/>
      <c r="P222" s="1687"/>
      <c r="Q222" s="1687"/>
      <c r="R222" s="1687"/>
    </row>
    <row r="223" spans="1:18" s="1385" customFormat="1" ht="14.25">
      <c r="A223" s="1687" t="s">
        <v>2271</v>
      </c>
      <c r="B223" s="1687"/>
      <c r="C223" s="1687"/>
      <c r="D223" s="1687"/>
      <c r="E223" s="1687"/>
      <c r="F223" s="1687"/>
      <c r="G223" s="1687"/>
      <c r="H223" s="1687"/>
      <c r="I223" s="1687"/>
      <c r="J223" s="1687"/>
      <c r="K223" s="1687"/>
      <c r="L223" s="1687"/>
      <c r="M223" s="1687"/>
      <c r="N223" s="1687"/>
      <c r="O223" s="1687"/>
      <c r="P223" s="1687"/>
      <c r="Q223" s="1687"/>
      <c r="R223" s="1687"/>
    </row>
    <row r="224" spans="1:18" s="1385" customFormat="1" ht="30" customHeight="1">
      <c r="A224" s="1687" t="s">
        <v>2272</v>
      </c>
      <c r="B224" s="1687"/>
      <c r="C224" s="1687"/>
      <c r="D224" s="1687"/>
      <c r="E224" s="1687"/>
      <c r="F224" s="1687"/>
      <c r="G224" s="1687"/>
      <c r="H224" s="1687"/>
      <c r="I224" s="1687"/>
      <c r="J224" s="1687"/>
      <c r="K224" s="1687"/>
      <c r="L224" s="1687"/>
      <c r="M224" s="1687"/>
      <c r="N224" s="1687"/>
      <c r="O224" s="1687"/>
      <c r="P224" s="1687"/>
      <c r="Q224" s="1687"/>
      <c r="R224" s="1687"/>
    </row>
    <row r="225" spans="1:18" s="1385" customFormat="1" ht="30" customHeight="1">
      <c r="A225" s="1687" t="s">
        <v>2273</v>
      </c>
      <c r="B225" s="1687"/>
      <c r="C225" s="1687"/>
      <c r="D225" s="1687"/>
      <c r="E225" s="1687"/>
      <c r="F225" s="1687"/>
      <c r="G225" s="1687"/>
      <c r="H225" s="1687"/>
      <c r="I225" s="1687"/>
      <c r="J225" s="1687"/>
      <c r="K225" s="1687"/>
      <c r="L225" s="1687"/>
      <c r="M225" s="1687"/>
      <c r="N225" s="1687"/>
      <c r="O225" s="1687"/>
      <c r="P225" s="1687"/>
      <c r="Q225" s="1687"/>
      <c r="R225" s="1687"/>
    </row>
    <row r="226" spans="1:18" s="1385" customFormat="1" ht="30" customHeight="1">
      <c r="A226" s="1687" t="s">
        <v>2281</v>
      </c>
      <c r="B226" s="1687"/>
      <c r="C226" s="1687"/>
      <c r="D226" s="1687"/>
      <c r="E226" s="1687"/>
      <c r="F226" s="1687"/>
      <c r="G226" s="1687"/>
      <c r="H226" s="1687"/>
      <c r="I226" s="1687"/>
      <c r="J226" s="1687"/>
      <c r="K226" s="1687"/>
      <c r="L226" s="1687"/>
      <c r="M226" s="1687"/>
      <c r="N226" s="1687"/>
      <c r="O226" s="1687"/>
      <c r="P226" s="1687"/>
      <c r="Q226" s="1687"/>
      <c r="R226" s="1687"/>
    </row>
    <row r="227" spans="1:18" s="1385" customFormat="1" ht="30" customHeight="1">
      <c r="A227" s="1687" t="s">
        <v>2301</v>
      </c>
      <c r="B227" s="1687"/>
      <c r="C227" s="1687"/>
      <c r="D227" s="1687"/>
      <c r="E227" s="1687"/>
      <c r="F227" s="1687"/>
      <c r="G227" s="1687"/>
      <c r="H227" s="1687"/>
      <c r="I227" s="1687"/>
      <c r="J227" s="1687"/>
      <c r="K227" s="1687"/>
      <c r="L227" s="1687"/>
      <c r="M227" s="1687"/>
      <c r="N227" s="1687"/>
      <c r="O227" s="1687"/>
      <c r="P227" s="1687"/>
      <c r="Q227" s="1687"/>
      <c r="R227" s="1687"/>
    </row>
    <row r="228" spans="1:18" s="1385" customFormat="1" ht="30" customHeight="1">
      <c r="A228" s="1687" t="s">
        <v>2306</v>
      </c>
      <c r="B228" s="1687"/>
      <c r="C228" s="1687"/>
      <c r="D228" s="1687"/>
      <c r="E228" s="1687"/>
      <c r="F228" s="1687"/>
      <c r="G228" s="1687"/>
      <c r="H228" s="1687"/>
      <c r="I228" s="1687"/>
      <c r="J228" s="1687"/>
      <c r="K228" s="1687"/>
      <c r="L228" s="1687"/>
      <c r="M228" s="1687"/>
      <c r="N228" s="1687"/>
      <c r="O228" s="1687"/>
      <c r="P228" s="1687"/>
      <c r="Q228" s="1687"/>
      <c r="R228" s="1687"/>
    </row>
    <row r="229" spans="1:18" s="1385" customFormat="1" ht="30" customHeight="1">
      <c r="A229" s="1687" t="s">
        <v>2307</v>
      </c>
      <c r="B229" s="1687"/>
      <c r="C229" s="1687"/>
      <c r="D229" s="1687"/>
      <c r="E229" s="1687"/>
      <c r="F229" s="1687"/>
      <c r="G229" s="1687"/>
      <c r="H229" s="1687"/>
      <c r="I229" s="1687"/>
      <c r="J229" s="1687"/>
      <c r="K229" s="1687"/>
      <c r="L229" s="1687"/>
      <c r="M229" s="1687"/>
      <c r="N229" s="1687"/>
      <c r="O229" s="1687"/>
      <c r="P229" s="1687"/>
      <c r="Q229" s="1687"/>
      <c r="R229" s="1687"/>
    </row>
    <row r="230" spans="1:18" s="1385" customFormat="1" ht="27.75" customHeight="1">
      <c r="A230" s="1687" t="s">
        <v>2312</v>
      </c>
      <c r="B230" s="1687"/>
      <c r="C230" s="1687"/>
      <c r="D230" s="1687"/>
      <c r="E230" s="1687"/>
      <c r="F230" s="1687"/>
      <c r="G230" s="1687"/>
      <c r="H230" s="1687"/>
      <c r="I230" s="1687"/>
      <c r="J230" s="1687"/>
      <c r="K230" s="1687"/>
      <c r="L230" s="1687"/>
      <c r="M230" s="1687"/>
      <c r="N230" s="1687"/>
      <c r="O230" s="1687"/>
      <c r="P230" s="1687"/>
      <c r="Q230" s="1687"/>
      <c r="R230" s="1687"/>
    </row>
    <row r="231" spans="1:18" s="1385" customFormat="1" ht="14.25">
      <c r="A231" s="1687" t="s">
        <v>2302</v>
      </c>
      <c r="B231" s="1687"/>
      <c r="C231" s="1687"/>
      <c r="D231" s="1687"/>
      <c r="E231" s="1687"/>
      <c r="F231" s="1687"/>
      <c r="G231" s="1687"/>
      <c r="H231" s="1687"/>
      <c r="I231" s="1687"/>
      <c r="J231" s="1687"/>
      <c r="K231" s="1687"/>
      <c r="L231" s="1687"/>
      <c r="M231" s="1687"/>
      <c r="N231" s="1687"/>
      <c r="O231" s="1687"/>
      <c r="P231" s="1687"/>
      <c r="Q231" s="1687"/>
      <c r="R231" s="1687"/>
    </row>
    <row r="232" spans="1:18" s="1385" customFormat="1" ht="30" customHeight="1">
      <c r="A232" s="1687" t="s">
        <v>2310</v>
      </c>
      <c r="B232" s="1687"/>
      <c r="C232" s="1687"/>
      <c r="D232" s="1687"/>
      <c r="E232" s="1687"/>
      <c r="F232" s="1687"/>
      <c r="G232" s="1687"/>
      <c r="H232" s="1687"/>
      <c r="I232" s="1687"/>
      <c r="J232" s="1687"/>
      <c r="K232" s="1687"/>
      <c r="L232" s="1687"/>
      <c r="M232" s="1687"/>
      <c r="N232" s="1687"/>
      <c r="O232" s="1687"/>
      <c r="P232" s="1687"/>
      <c r="Q232" s="1687"/>
      <c r="R232" s="1687"/>
    </row>
    <row r="233" spans="1:18" s="1385" customFormat="1" ht="30" customHeight="1">
      <c r="A233" s="1687" t="s">
        <v>2308</v>
      </c>
      <c r="B233" s="1687"/>
      <c r="C233" s="1687"/>
      <c r="D233" s="1687"/>
      <c r="E233" s="1687"/>
      <c r="F233" s="1687"/>
      <c r="G233" s="1687"/>
      <c r="H233" s="1687"/>
      <c r="I233" s="1687"/>
      <c r="J233" s="1687"/>
      <c r="K233" s="1687"/>
      <c r="L233" s="1687"/>
      <c r="M233" s="1687"/>
      <c r="N233" s="1687"/>
      <c r="O233" s="1687"/>
      <c r="P233" s="1687"/>
      <c r="Q233" s="1687"/>
      <c r="R233" s="1687"/>
    </row>
    <row r="234" spans="1:18" s="1385" customFormat="1" ht="30" customHeight="1">
      <c r="A234" s="1687" t="s">
        <v>2304</v>
      </c>
      <c r="B234" s="1687"/>
      <c r="C234" s="1687"/>
      <c r="D234" s="1687"/>
      <c r="E234" s="1687"/>
      <c r="F234" s="1687"/>
      <c r="G234" s="1687"/>
      <c r="H234" s="1687"/>
      <c r="I234" s="1687"/>
      <c r="J234" s="1687"/>
      <c r="K234" s="1687"/>
      <c r="L234" s="1687"/>
      <c r="M234" s="1687"/>
      <c r="N234" s="1687"/>
      <c r="O234" s="1687"/>
      <c r="P234" s="1687"/>
      <c r="Q234" s="1687"/>
      <c r="R234" s="1687"/>
    </row>
    <row r="235" spans="1:18" s="1385" customFormat="1" ht="30" customHeight="1">
      <c r="A235" s="1687" t="s">
        <v>2309</v>
      </c>
      <c r="B235" s="1687"/>
      <c r="C235" s="1687"/>
      <c r="D235" s="1687"/>
      <c r="E235" s="1687"/>
      <c r="F235" s="1687"/>
      <c r="G235" s="1687"/>
      <c r="H235" s="1687"/>
      <c r="I235" s="1687"/>
      <c r="J235" s="1687"/>
      <c r="K235" s="1687"/>
      <c r="L235" s="1687"/>
      <c r="M235" s="1687"/>
      <c r="N235" s="1687"/>
      <c r="O235" s="1687"/>
      <c r="P235" s="1687"/>
      <c r="Q235" s="1687"/>
      <c r="R235" s="1687"/>
    </row>
    <row r="236" spans="1:18" s="1385" customFormat="1" ht="14.25">
      <c r="A236" s="1687" t="s">
        <v>2311</v>
      </c>
      <c r="B236" s="1687"/>
      <c r="C236" s="1687"/>
      <c r="D236" s="1687"/>
      <c r="E236" s="1687"/>
      <c r="F236" s="1687"/>
      <c r="G236" s="1687"/>
      <c r="H236" s="1687"/>
      <c r="I236" s="1687"/>
      <c r="J236" s="1687"/>
      <c r="K236" s="1687"/>
      <c r="L236" s="1687"/>
      <c r="M236" s="1687"/>
      <c r="N236" s="1687"/>
      <c r="O236" s="1687"/>
      <c r="P236" s="1687"/>
      <c r="Q236" s="1687"/>
      <c r="R236" s="1687"/>
    </row>
    <row r="237" spans="1:18" s="1385" customFormat="1" ht="30" customHeight="1">
      <c r="A237" s="1687" t="s">
        <v>2305</v>
      </c>
      <c r="B237" s="1687"/>
      <c r="C237" s="1687"/>
      <c r="D237" s="1687"/>
      <c r="E237" s="1687"/>
      <c r="F237" s="1687"/>
      <c r="G237" s="1687"/>
      <c r="H237" s="1687"/>
      <c r="I237" s="1687"/>
      <c r="J237" s="1687"/>
      <c r="K237" s="1687"/>
      <c r="L237" s="1687"/>
      <c r="M237" s="1687"/>
      <c r="N237" s="1687"/>
      <c r="O237" s="1687"/>
      <c r="P237" s="1687"/>
      <c r="Q237" s="1687"/>
      <c r="R237" s="1687"/>
    </row>
    <row r="238" spans="1:18" s="1385" customFormat="1" ht="14.25">
      <c r="A238" s="1687" t="s">
        <v>2315</v>
      </c>
      <c r="B238" s="1687"/>
      <c r="C238" s="1687"/>
      <c r="D238" s="1687"/>
      <c r="E238" s="1687"/>
      <c r="F238" s="1687"/>
      <c r="G238" s="1687"/>
      <c r="H238" s="1687"/>
      <c r="I238" s="1687"/>
      <c r="J238" s="1687"/>
      <c r="K238" s="1687"/>
      <c r="L238" s="1687"/>
      <c r="M238" s="1687"/>
      <c r="N238" s="1687"/>
      <c r="O238" s="1687"/>
      <c r="P238" s="1687"/>
      <c r="Q238" s="1687"/>
      <c r="R238" s="1687"/>
    </row>
    <row r="239" spans="1:18" s="1385" customFormat="1" ht="14.25">
      <c r="A239" s="1687" t="s">
        <v>2313</v>
      </c>
      <c r="B239" s="1687"/>
      <c r="C239" s="1687"/>
      <c r="D239" s="1687"/>
      <c r="E239" s="1687"/>
      <c r="F239" s="1687"/>
      <c r="G239" s="1687"/>
      <c r="H239" s="1687"/>
      <c r="I239" s="1687"/>
      <c r="J239" s="1687"/>
      <c r="K239" s="1687"/>
      <c r="L239" s="1687"/>
      <c r="M239" s="1687"/>
      <c r="N239" s="1687"/>
      <c r="O239" s="1687"/>
      <c r="P239" s="1687"/>
      <c r="Q239" s="1687"/>
      <c r="R239" s="1687"/>
    </row>
    <row r="240" spans="1:18" s="1385" customFormat="1" ht="30" customHeight="1">
      <c r="A240" s="1687" t="s">
        <v>2316</v>
      </c>
      <c r="B240" s="1687"/>
      <c r="C240" s="1687"/>
      <c r="D240" s="1687"/>
      <c r="E240" s="1687"/>
      <c r="F240" s="1687"/>
      <c r="G240" s="1687"/>
      <c r="H240" s="1687"/>
      <c r="I240" s="1687"/>
      <c r="J240" s="1687"/>
      <c r="K240" s="1687"/>
      <c r="L240" s="1687"/>
      <c r="M240" s="1687"/>
      <c r="N240" s="1687"/>
      <c r="O240" s="1687"/>
      <c r="P240" s="1687"/>
      <c r="Q240" s="1687"/>
      <c r="R240" s="1687"/>
    </row>
    <row r="241" spans="1:18" s="1409" customFormat="1" ht="15.75" customHeight="1">
      <c r="A241" s="1687" t="s">
        <v>2317</v>
      </c>
      <c r="B241" s="1687"/>
      <c r="C241" s="1687"/>
      <c r="D241" s="1687"/>
      <c r="E241" s="1687"/>
      <c r="F241" s="1687"/>
      <c r="G241" s="1687"/>
      <c r="H241" s="1687"/>
      <c r="I241" s="1687"/>
      <c r="J241" s="1687"/>
      <c r="K241" s="1687"/>
      <c r="L241" s="1687"/>
      <c r="M241" s="1687"/>
      <c r="N241" s="1687"/>
      <c r="O241" s="1687"/>
      <c r="P241" s="1687"/>
      <c r="Q241" s="1687"/>
      <c r="R241" s="1687"/>
    </row>
    <row r="242" spans="1:18" s="1409" customFormat="1" ht="30.75" customHeight="1">
      <c r="A242" s="1687" t="s">
        <v>2319</v>
      </c>
      <c r="B242" s="1687"/>
      <c r="C242" s="1687"/>
      <c r="D242" s="1687"/>
      <c r="E242" s="1687"/>
      <c r="F242" s="1687"/>
      <c r="G242" s="1687"/>
      <c r="H242" s="1687"/>
      <c r="I242" s="1687"/>
      <c r="J242" s="1687"/>
      <c r="K242" s="1687"/>
      <c r="L242" s="1687"/>
      <c r="M242" s="1687"/>
      <c r="N242" s="1687"/>
      <c r="O242" s="1687"/>
      <c r="P242" s="1687"/>
      <c r="Q242" s="1687"/>
      <c r="R242" s="1687"/>
    </row>
    <row r="243" spans="1:18" s="1409" customFormat="1" ht="31.5" customHeight="1">
      <c r="A243" s="1687" t="s">
        <v>2321</v>
      </c>
      <c r="B243" s="1687"/>
      <c r="C243" s="1687"/>
      <c r="D243" s="1687"/>
      <c r="E243" s="1687"/>
      <c r="F243" s="1687"/>
      <c r="G243" s="1687"/>
      <c r="H243" s="1687"/>
      <c r="I243" s="1687"/>
      <c r="J243" s="1687"/>
      <c r="K243" s="1687"/>
      <c r="L243" s="1687"/>
      <c r="M243" s="1687"/>
      <c r="N243" s="1687"/>
      <c r="O243" s="1687"/>
      <c r="P243" s="1687"/>
      <c r="Q243" s="1687"/>
      <c r="R243" s="1687"/>
    </row>
    <row r="244" spans="1:18" s="1409" customFormat="1" ht="30" customHeight="1">
      <c r="A244" s="1687" t="s">
        <v>2323</v>
      </c>
      <c r="B244" s="1687"/>
      <c r="C244" s="1687"/>
      <c r="D244" s="1687"/>
      <c r="E244" s="1687"/>
      <c r="F244" s="1687"/>
      <c r="G244" s="1687"/>
      <c r="H244" s="1687"/>
      <c r="I244" s="1687"/>
      <c r="J244" s="1687"/>
      <c r="K244" s="1687"/>
      <c r="L244" s="1687"/>
      <c r="M244" s="1687"/>
      <c r="N244" s="1687"/>
      <c r="O244" s="1687"/>
      <c r="P244" s="1687"/>
      <c r="Q244" s="1687"/>
      <c r="R244" s="1687"/>
    </row>
    <row r="245" spans="1:18" s="1409" customFormat="1" ht="30" customHeight="1">
      <c r="A245" s="1687" t="s">
        <v>2324</v>
      </c>
      <c r="B245" s="1687"/>
      <c r="C245" s="1687"/>
      <c r="D245" s="1687"/>
      <c r="E245" s="1687"/>
      <c r="F245" s="1687"/>
      <c r="G245" s="1687"/>
      <c r="H245" s="1687"/>
      <c r="I245" s="1687"/>
      <c r="J245" s="1687"/>
      <c r="K245" s="1687"/>
      <c r="L245" s="1687"/>
      <c r="M245" s="1687"/>
      <c r="N245" s="1687"/>
      <c r="O245" s="1687"/>
      <c r="P245" s="1687"/>
      <c r="Q245" s="1687"/>
      <c r="R245" s="1687"/>
    </row>
    <row r="246" spans="1:18" s="1409" customFormat="1" ht="29.25" customHeight="1">
      <c r="A246" s="1687" t="s">
        <v>2326</v>
      </c>
      <c r="B246" s="1687"/>
      <c r="C246" s="1687"/>
      <c r="D246" s="1687"/>
      <c r="E246" s="1687"/>
      <c r="F246" s="1687"/>
      <c r="G246" s="1687"/>
      <c r="H246" s="1687"/>
      <c r="I246" s="1687"/>
      <c r="J246" s="1687"/>
      <c r="K246" s="1687"/>
      <c r="L246" s="1687"/>
      <c r="M246" s="1687"/>
      <c r="N246" s="1687"/>
      <c r="O246" s="1687"/>
      <c r="P246" s="1687"/>
      <c r="Q246" s="1687"/>
      <c r="R246" s="1687"/>
    </row>
    <row r="247" spans="1:18" s="1409" customFormat="1" ht="15.75" customHeight="1">
      <c r="A247" s="1687" t="s">
        <v>2327</v>
      </c>
      <c r="B247" s="1687"/>
      <c r="C247" s="1687"/>
      <c r="D247" s="1687"/>
      <c r="E247" s="1687"/>
      <c r="F247" s="1687"/>
      <c r="G247" s="1687"/>
      <c r="H247" s="1687"/>
      <c r="I247" s="1687"/>
      <c r="J247" s="1687"/>
      <c r="K247" s="1687"/>
      <c r="L247" s="1687"/>
      <c r="M247" s="1687"/>
      <c r="N247" s="1687"/>
      <c r="O247" s="1687"/>
      <c r="P247" s="1687"/>
      <c r="Q247" s="1687"/>
      <c r="R247" s="1687"/>
    </row>
    <row r="248" spans="1:18" s="1409" customFormat="1" ht="30.75" customHeight="1">
      <c r="A248" s="1687" t="s">
        <v>2338</v>
      </c>
      <c r="B248" s="1687"/>
      <c r="C248" s="1687"/>
      <c r="D248" s="1687"/>
      <c r="E248" s="1687"/>
      <c r="F248" s="1687"/>
      <c r="G248" s="1687"/>
      <c r="H248" s="1687"/>
      <c r="I248" s="1687"/>
      <c r="J248" s="1687"/>
      <c r="K248" s="1687"/>
      <c r="L248" s="1687"/>
      <c r="M248" s="1687"/>
      <c r="N248" s="1687"/>
      <c r="O248" s="1687"/>
      <c r="P248" s="1687"/>
      <c r="Q248" s="1687"/>
      <c r="R248" s="1687"/>
    </row>
    <row r="249" spans="1:18" s="1409" customFormat="1" ht="14.25">
      <c r="A249" s="1687" t="s">
        <v>2339</v>
      </c>
      <c r="B249" s="1687"/>
      <c r="C249" s="1687"/>
      <c r="D249" s="1687"/>
      <c r="E249" s="1687"/>
      <c r="F249" s="1687"/>
      <c r="G249" s="1687"/>
      <c r="H249" s="1687"/>
      <c r="I249" s="1687"/>
      <c r="J249" s="1687"/>
      <c r="K249" s="1687"/>
      <c r="L249" s="1687"/>
      <c r="M249" s="1687"/>
      <c r="N249" s="1687"/>
      <c r="O249" s="1687"/>
      <c r="P249" s="1687"/>
      <c r="Q249" s="1687"/>
      <c r="R249" s="1687"/>
    </row>
    <row r="250" spans="1:18" s="1409" customFormat="1" ht="30.75" customHeight="1">
      <c r="A250" s="1687" t="s">
        <v>2341</v>
      </c>
      <c r="B250" s="1687"/>
      <c r="C250" s="1687"/>
      <c r="D250" s="1687"/>
      <c r="E250" s="1687"/>
      <c r="F250" s="1687"/>
      <c r="G250" s="1687"/>
      <c r="H250" s="1687"/>
      <c r="I250" s="1687"/>
      <c r="J250" s="1687"/>
      <c r="K250" s="1687"/>
      <c r="L250" s="1687"/>
      <c r="M250" s="1687"/>
      <c r="N250" s="1687"/>
      <c r="O250" s="1687"/>
      <c r="P250" s="1687"/>
      <c r="Q250" s="1687"/>
      <c r="R250" s="1687"/>
    </row>
    <row r="251" spans="1:18" s="1409" customFormat="1" ht="30.75" customHeight="1">
      <c r="A251" s="1687" t="s">
        <v>2344</v>
      </c>
      <c r="B251" s="1687"/>
      <c r="C251" s="1687"/>
      <c r="D251" s="1687"/>
      <c r="E251" s="1687"/>
      <c r="F251" s="1687"/>
      <c r="G251" s="1687"/>
      <c r="H251" s="1687"/>
      <c r="I251" s="1687"/>
      <c r="J251" s="1687"/>
      <c r="K251" s="1687"/>
      <c r="L251" s="1687"/>
      <c r="M251" s="1687"/>
      <c r="N251" s="1687"/>
      <c r="O251" s="1687"/>
      <c r="P251" s="1687"/>
      <c r="Q251" s="1687"/>
      <c r="R251" s="1687"/>
    </row>
    <row r="252" spans="1:18" s="1409" customFormat="1" ht="30.75" customHeight="1">
      <c r="A252" s="1687" t="s">
        <v>2346</v>
      </c>
      <c r="B252" s="1687"/>
      <c r="C252" s="1687"/>
      <c r="D252" s="1687"/>
      <c r="E252" s="1687"/>
      <c r="F252" s="1687"/>
      <c r="G252" s="1687"/>
      <c r="H252" s="1687"/>
      <c r="I252" s="1687"/>
      <c r="J252" s="1687"/>
      <c r="K252" s="1687"/>
      <c r="L252" s="1687"/>
      <c r="M252" s="1687"/>
      <c r="N252" s="1687"/>
      <c r="O252" s="1687"/>
      <c r="P252" s="1687"/>
      <c r="Q252" s="1687"/>
      <c r="R252" s="1687"/>
    </row>
    <row r="253" spans="1:18" s="1409" customFormat="1" ht="30.75" customHeight="1">
      <c r="A253" s="1687" t="s">
        <v>2348</v>
      </c>
      <c r="B253" s="1687"/>
      <c r="C253" s="1687"/>
      <c r="D253" s="1687"/>
      <c r="E253" s="1687"/>
      <c r="F253" s="1687"/>
      <c r="G253" s="1687"/>
      <c r="H253" s="1687"/>
      <c r="I253" s="1687"/>
      <c r="J253" s="1687"/>
      <c r="K253" s="1687"/>
      <c r="L253" s="1687"/>
      <c r="M253" s="1687"/>
      <c r="N253" s="1687"/>
      <c r="O253" s="1687"/>
      <c r="P253" s="1687"/>
      <c r="Q253" s="1687"/>
      <c r="R253" s="1687"/>
    </row>
    <row r="254" spans="1:18" s="1409" customFormat="1" ht="30.75" customHeight="1">
      <c r="A254" s="1687" t="s">
        <v>2350</v>
      </c>
      <c r="B254" s="1687"/>
      <c r="C254" s="1687"/>
      <c r="D254" s="1687"/>
      <c r="E254" s="1687"/>
      <c r="F254" s="1687"/>
      <c r="G254" s="1687"/>
      <c r="H254" s="1687"/>
      <c r="I254" s="1687"/>
      <c r="J254" s="1687"/>
      <c r="K254" s="1687"/>
      <c r="L254" s="1687"/>
      <c r="M254" s="1687"/>
      <c r="N254" s="1687"/>
      <c r="O254" s="1687"/>
      <c r="P254" s="1687"/>
      <c r="Q254" s="1687"/>
      <c r="R254" s="1687"/>
    </row>
    <row r="255" spans="1:18" s="1409" customFormat="1" ht="30.75" customHeight="1">
      <c r="A255" s="1687" t="s">
        <v>2352</v>
      </c>
      <c r="B255" s="1687"/>
      <c r="C255" s="1687"/>
      <c r="D255" s="1687"/>
      <c r="E255" s="1687"/>
      <c r="F255" s="1687"/>
      <c r="G255" s="1687"/>
      <c r="H255" s="1687"/>
      <c r="I255" s="1687"/>
      <c r="J255" s="1687"/>
      <c r="K255" s="1687"/>
      <c r="L255" s="1687"/>
      <c r="M255" s="1687"/>
      <c r="N255" s="1687"/>
      <c r="O255" s="1687"/>
      <c r="P255" s="1687"/>
      <c r="Q255" s="1687"/>
      <c r="R255" s="1687"/>
    </row>
    <row r="256" spans="1:18" s="1409" customFormat="1" ht="14.25">
      <c r="A256" s="1687" t="s">
        <v>2353</v>
      </c>
      <c r="B256" s="1687"/>
      <c r="C256" s="1687"/>
      <c r="D256" s="1687"/>
      <c r="E256" s="1687"/>
      <c r="F256" s="1687"/>
      <c r="G256" s="1687"/>
      <c r="H256" s="1687"/>
      <c r="I256" s="1687"/>
      <c r="J256" s="1687"/>
      <c r="K256" s="1687"/>
      <c r="L256" s="1687"/>
      <c r="M256" s="1687"/>
      <c r="N256" s="1687"/>
      <c r="O256" s="1687"/>
      <c r="P256" s="1687"/>
      <c r="Q256" s="1687"/>
      <c r="R256" s="1687"/>
    </row>
    <row r="257" spans="1:18" s="1409" customFormat="1" ht="30.75" customHeight="1">
      <c r="A257" s="1687"/>
      <c r="B257" s="1687"/>
      <c r="C257" s="1687"/>
      <c r="D257" s="1687"/>
      <c r="E257" s="1687"/>
      <c r="F257" s="1687"/>
      <c r="G257" s="1687"/>
      <c r="H257" s="1687"/>
      <c r="I257" s="1687"/>
      <c r="J257" s="1687"/>
      <c r="K257" s="1687"/>
      <c r="L257" s="1687"/>
      <c r="M257" s="1687"/>
      <c r="N257" s="1687"/>
      <c r="O257" s="1687"/>
      <c r="P257" s="1687"/>
      <c r="Q257" s="1687"/>
      <c r="R257" s="1687"/>
    </row>
    <row r="258" spans="1:18" s="1409" customFormat="1" ht="30.75" customHeight="1">
      <c r="A258" s="1687"/>
      <c r="B258" s="1687"/>
      <c r="C258" s="1687"/>
      <c r="D258" s="1687"/>
      <c r="E258" s="1687"/>
      <c r="F258" s="1687"/>
      <c r="G258" s="1687"/>
      <c r="H258" s="1687"/>
      <c r="I258" s="1687"/>
      <c r="J258" s="1687"/>
      <c r="K258" s="1687"/>
      <c r="L258" s="1687"/>
      <c r="M258" s="1687"/>
      <c r="N258" s="1687"/>
      <c r="O258" s="1687"/>
      <c r="P258" s="1687"/>
      <c r="Q258" s="1687"/>
      <c r="R258" s="1687"/>
    </row>
    <row r="259" spans="1:18" s="1409" customFormat="1" ht="30.75" customHeight="1">
      <c r="A259" s="1687"/>
      <c r="B259" s="1687"/>
      <c r="C259" s="1687"/>
      <c r="D259" s="1687"/>
      <c r="E259" s="1687"/>
      <c r="F259" s="1687"/>
      <c r="G259" s="1687"/>
      <c r="H259" s="1687"/>
      <c r="I259" s="1687"/>
      <c r="J259" s="1687"/>
      <c r="K259" s="1687"/>
      <c r="L259" s="1687"/>
      <c r="M259" s="1687"/>
      <c r="N259" s="1687"/>
      <c r="O259" s="1687"/>
      <c r="P259" s="1687"/>
      <c r="Q259" s="1687"/>
      <c r="R259" s="1687"/>
    </row>
    <row r="260" spans="1:18" s="1409" customFormat="1" ht="30.75" customHeight="1">
      <c r="A260" s="1687"/>
      <c r="B260" s="1687"/>
      <c r="C260" s="1687"/>
      <c r="D260" s="1687"/>
      <c r="E260" s="1687"/>
      <c r="F260" s="1687"/>
      <c r="G260" s="1687"/>
      <c r="H260" s="1687"/>
      <c r="I260" s="1687"/>
      <c r="J260" s="1687"/>
      <c r="K260" s="1687"/>
      <c r="L260" s="1687"/>
      <c r="M260" s="1687"/>
      <c r="N260" s="1687"/>
      <c r="O260" s="1687"/>
      <c r="P260" s="1687"/>
      <c r="Q260" s="1687"/>
      <c r="R260" s="1687"/>
    </row>
    <row r="261" spans="1:18" s="1409" customFormat="1" ht="30.75" customHeight="1">
      <c r="A261" s="1687"/>
      <c r="B261" s="1687"/>
      <c r="C261" s="1687"/>
      <c r="D261" s="1687"/>
      <c r="E261" s="1687"/>
      <c r="F261" s="1687"/>
      <c r="G261" s="1687"/>
      <c r="H261" s="1687"/>
      <c r="I261" s="1687"/>
      <c r="J261" s="1687"/>
      <c r="K261" s="1687"/>
      <c r="L261" s="1687"/>
      <c r="M261" s="1687"/>
      <c r="N261" s="1687"/>
      <c r="O261" s="1687"/>
      <c r="P261" s="1687"/>
      <c r="Q261" s="1687"/>
      <c r="R261" s="1687"/>
    </row>
  </sheetData>
  <mergeCells count="221">
    <mergeCell ref="A259:R259"/>
    <mergeCell ref="A260:R260"/>
    <mergeCell ref="A261:R261"/>
    <mergeCell ref="A250:R250"/>
    <mergeCell ref="A251:R251"/>
    <mergeCell ref="A252:R252"/>
    <mergeCell ref="A253:R253"/>
    <mergeCell ref="A254:R254"/>
    <mergeCell ref="A255:R255"/>
    <mergeCell ref="A256:R256"/>
    <mergeCell ref="A257:R257"/>
    <mergeCell ref="A258:R258"/>
    <mergeCell ref="A213:R213"/>
    <mergeCell ref="A214:R214"/>
    <mergeCell ref="A215:R215"/>
    <mergeCell ref="A227:R227"/>
    <mergeCell ref="A228:R228"/>
    <mergeCell ref="A229:R229"/>
    <mergeCell ref="A216:R216"/>
    <mergeCell ref="A217:R217"/>
    <mergeCell ref="A218:R218"/>
    <mergeCell ref="A225:R225"/>
    <mergeCell ref="A226:R226"/>
    <mergeCell ref="A219:R219"/>
    <mergeCell ref="A220:R220"/>
    <mergeCell ref="A221:R221"/>
    <mergeCell ref="A222:R222"/>
    <mergeCell ref="A223:R223"/>
    <mergeCell ref="A224:R224"/>
    <mergeCell ref="A248:R248"/>
    <mergeCell ref="A249:R249"/>
    <mergeCell ref="A239:R239"/>
    <mergeCell ref="A240:R240"/>
    <mergeCell ref="A241:R241"/>
    <mergeCell ref="A242:R242"/>
    <mergeCell ref="A243:R243"/>
    <mergeCell ref="A244:R244"/>
    <mergeCell ref="A245:R245"/>
    <mergeCell ref="A246:R246"/>
    <mergeCell ref="A247:R247"/>
    <mergeCell ref="A238:R238"/>
    <mergeCell ref="A230:R230"/>
    <mergeCell ref="A231:R231"/>
    <mergeCell ref="A232:R232"/>
    <mergeCell ref="A233:R233"/>
    <mergeCell ref="A234:R234"/>
    <mergeCell ref="A235:R235"/>
    <mergeCell ref="A236:R236"/>
    <mergeCell ref="A237:R237"/>
    <mergeCell ref="A151:R151"/>
    <mergeCell ref="A152:R152"/>
    <mergeCell ref="A153:R153"/>
    <mergeCell ref="A154:R154"/>
    <mergeCell ref="A155:R155"/>
    <mergeCell ref="A156:R156"/>
    <mergeCell ref="A157:R157"/>
    <mergeCell ref="A158:R158"/>
    <mergeCell ref="A159:R159"/>
    <mergeCell ref="A212:R212"/>
    <mergeCell ref="A168:R168"/>
    <mergeCell ref="A169:R169"/>
    <mergeCell ref="A170:R170"/>
    <mergeCell ref="A199:R199"/>
    <mergeCell ref="A200:R200"/>
    <mergeCell ref="A201:R201"/>
    <mergeCell ref="A202:R202"/>
    <mergeCell ref="A204:R204"/>
    <mergeCell ref="A203:R203"/>
    <mergeCell ref="A179:R179"/>
    <mergeCell ref="A178:XFD178"/>
    <mergeCell ref="A174:R174"/>
    <mergeCell ref="A175:R175"/>
    <mergeCell ref="A171:R171"/>
    <mergeCell ref="A172:R172"/>
    <mergeCell ref="A173:R173"/>
    <mergeCell ref="A176:R177"/>
    <mergeCell ref="A180:R180"/>
    <mergeCell ref="A181:R181"/>
    <mergeCell ref="A182:R182"/>
    <mergeCell ref="A183:R183"/>
    <mergeCell ref="A184:R184"/>
    <mergeCell ref="A185:R185"/>
    <mergeCell ref="A163:R163"/>
    <mergeCell ref="A164:R164"/>
    <mergeCell ref="A165:R165"/>
    <mergeCell ref="A166:R166"/>
    <mergeCell ref="A167:R167"/>
    <mergeCell ref="A130:R130"/>
    <mergeCell ref="A131:R131"/>
    <mergeCell ref="A132:R132"/>
    <mergeCell ref="A133:R133"/>
    <mergeCell ref="A134:R134"/>
    <mergeCell ref="A160:R160"/>
    <mergeCell ref="A161:R161"/>
    <mergeCell ref="A162:R162"/>
    <mergeCell ref="A140:R140"/>
    <mergeCell ref="A135:R135"/>
    <mergeCell ref="A136:R136"/>
    <mergeCell ref="A137:R137"/>
    <mergeCell ref="A138:R138"/>
    <mergeCell ref="A139:R139"/>
    <mergeCell ref="A141:R141"/>
    <mergeCell ref="A142:R142"/>
    <mergeCell ref="A143:R143"/>
    <mergeCell ref="A147:R147"/>
    <mergeCell ref="A144:R144"/>
    <mergeCell ref="A116:R116"/>
    <mergeCell ref="A145:R145"/>
    <mergeCell ref="A146:R146"/>
    <mergeCell ref="A148:R148"/>
    <mergeCell ref="A149:R149"/>
    <mergeCell ref="A150:R150"/>
    <mergeCell ref="A128:R128"/>
    <mergeCell ref="A129:R129"/>
    <mergeCell ref="A123:R123"/>
    <mergeCell ref="A124:R124"/>
    <mergeCell ref="A125:R125"/>
    <mergeCell ref="A126:R126"/>
    <mergeCell ref="A127:R127"/>
    <mergeCell ref="A105:R105"/>
    <mergeCell ref="A100:R100"/>
    <mergeCell ref="A74:R75"/>
    <mergeCell ref="A93:R93"/>
    <mergeCell ref="A118:R118"/>
    <mergeCell ref="A119:R119"/>
    <mergeCell ref="A120:R120"/>
    <mergeCell ref="A121:R121"/>
    <mergeCell ref="A122:R122"/>
    <mergeCell ref="A99:R99"/>
    <mergeCell ref="A98:R98"/>
    <mergeCell ref="A101:R101"/>
    <mergeCell ref="A103:R103"/>
    <mergeCell ref="A111:R111"/>
    <mergeCell ref="A106:R106"/>
    <mergeCell ref="A107:R107"/>
    <mergeCell ref="A108:R108"/>
    <mergeCell ref="A109:R109"/>
    <mergeCell ref="A110:R110"/>
    <mergeCell ref="A117:R117"/>
    <mergeCell ref="A112:R112"/>
    <mergeCell ref="A113:R113"/>
    <mergeCell ref="A114:R114"/>
    <mergeCell ref="A115:R115"/>
    <mergeCell ref="A1:R1"/>
    <mergeCell ref="A2:R3"/>
    <mergeCell ref="A4:R4"/>
    <mergeCell ref="A5:R5"/>
    <mergeCell ref="A6:R6"/>
    <mergeCell ref="A38:R38"/>
    <mergeCell ref="A18:R18"/>
    <mergeCell ref="A20:R20"/>
    <mergeCell ref="A29:R30"/>
    <mergeCell ref="A21:R21"/>
    <mergeCell ref="A19:R19"/>
    <mergeCell ref="A28:R28"/>
    <mergeCell ref="A22:R22"/>
    <mergeCell ref="A23:R23"/>
    <mergeCell ref="A24:R24"/>
    <mergeCell ref="A25:R25"/>
    <mergeCell ref="A26:R27"/>
    <mergeCell ref="A31:R37"/>
    <mergeCell ref="A7:R7"/>
    <mergeCell ref="A13:R13"/>
    <mergeCell ref="A14:R14"/>
    <mergeCell ref="A15:R17"/>
    <mergeCell ref="A8:R8"/>
    <mergeCell ref="A9:R9"/>
    <mergeCell ref="A10:R10"/>
    <mergeCell ref="A11:R11"/>
    <mergeCell ref="A12:R12"/>
    <mergeCell ref="A55:R55"/>
    <mergeCell ref="A39:R39"/>
    <mergeCell ref="A42:R42"/>
    <mergeCell ref="A48:R48"/>
    <mergeCell ref="A40:R41"/>
    <mergeCell ref="A45:R47"/>
    <mergeCell ref="A49:R49"/>
    <mergeCell ref="A52:R53"/>
    <mergeCell ref="A50:R51"/>
    <mergeCell ref="A54:R54"/>
    <mergeCell ref="A43:R44"/>
    <mergeCell ref="A56:R57"/>
    <mergeCell ref="A97:R97"/>
    <mergeCell ref="A90:R90"/>
    <mergeCell ref="A76:R77"/>
    <mergeCell ref="A89:R89"/>
    <mergeCell ref="A79:R79"/>
    <mergeCell ref="A78:R78"/>
    <mergeCell ref="A96:R96"/>
    <mergeCell ref="A104:R104"/>
    <mergeCell ref="A58:R59"/>
    <mergeCell ref="A92:R92"/>
    <mergeCell ref="A91:R91"/>
    <mergeCell ref="A60:R60"/>
    <mergeCell ref="A61:R62"/>
    <mergeCell ref="A72:R73"/>
    <mergeCell ref="A70:R71"/>
    <mergeCell ref="A65:R66"/>
    <mergeCell ref="A67:R69"/>
    <mergeCell ref="A63:R64"/>
    <mergeCell ref="A102:R102"/>
    <mergeCell ref="A186:R186"/>
    <mergeCell ref="A187:R187"/>
    <mergeCell ref="A188:R188"/>
    <mergeCell ref="A189:R189"/>
    <mergeCell ref="A191:XFD191"/>
    <mergeCell ref="A211:R211"/>
    <mergeCell ref="A192:XFD192"/>
    <mergeCell ref="A206:XFD206"/>
    <mergeCell ref="A190:R190"/>
    <mergeCell ref="A193:R193"/>
    <mergeCell ref="A194:R194"/>
    <mergeCell ref="A195:R195"/>
    <mergeCell ref="A207:R207"/>
    <mergeCell ref="A205:R205"/>
    <mergeCell ref="A196:R196"/>
    <mergeCell ref="A197:R197"/>
    <mergeCell ref="A198:R198"/>
    <mergeCell ref="A210:XFD210"/>
    <mergeCell ref="A209:XFD209"/>
    <mergeCell ref="A208:R208"/>
  </mergeCells>
  <pageMargins left="0.7" right="0.7" top="0.75" bottom="0.75" header="0.3" footer="0.3"/>
  <pageSetup paperSize="5" scale="52" fitToHeight="20" orientation="landscape" r:id="rId1"/>
  <headerFooter>
    <oddFooter>&amp;RPage &amp;P of &amp;N</oddFooter>
  </headerFooter>
</worksheet>
</file>

<file path=xl/worksheets/sheet3.xml><?xml version="1.0" encoding="utf-8"?>
<worksheet xmlns="http://schemas.openxmlformats.org/spreadsheetml/2006/main" xmlns:r="http://schemas.openxmlformats.org/officeDocument/2006/relationships">
  <sheetPr codeName="Sheet4"/>
  <dimension ref="B1:L30"/>
  <sheetViews>
    <sheetView view="pageBreakPreview" zoomScale="75" zoomScaleNormal="100" zoomScaleSheetLayoutView="75" zoomScalePageLayoutView="40" workbookViewId="0">
      <selection activeCell="H5" sqref="H5:H9"/>
    </sheetView>
  </sheetViews>
  <sheetFormatPr defaultColWidth="9.140625" defaultRowHeight="14.25"/>
  <cols>
    <col min="1" max="1" width="2.7109375" style="536" customWidth="1"/>
    <col min="2" max="2" width="12.7109375" style="532" customWidth="1"/>
    <col min="3" max="3" width="2.7109375" style="532" customWidth="1"/>
    <col min="4" max="4" width="26.7109375" style="150" customWidth="1"/>
    <col min="5" max="5" width="30.85546875" style="536" customWidth="1"/>
    <col min="6" max="6" width="28.7109375" style="152" customWidth="1"/>
    <col min="7" max="7" width="30.42578125" style="533" customWidth="1"/>
    <col min="8" max="8" width="24.42578125" style="533" customWidth="1"/>
    <col min="9" max="9" width="28.28515625" style="536" customWidth="1"/>
    <col min="10" max="16384" width="9.140625" style="536"/>
  </cols>
  <sheetData>
    <row r="1" spans="2:12" ht="15">
      <c r="B1" s="1696" t="s">
        <v>1410</v>
      </c>
      <c r="C1" s="1696"/>
      <c r="D1" s="1696"/>
      <c r="E1" s="1696"/>
      <c r="F1" s="1696"/>
      <c r="G1" s="511"/>
      <c r="H1" s="511"/>
      <c r="I1" s="511"/>
    </row>
    <row r="2" spans="2:12" ht="15">
      <c r="B2" s="1696" t="s">
        <v>1409</v>
      </c>
      <c r="C2" s="1696"/>
      <c r="D2" s="1696"/>
      <c r="E2" s="1696"/>
      <c r="F2" s="1696"/>
      <c r="G2" s="511"/>
      <c r="H2" s="511"/>
      <c r="I2" s="511"/>
    </row>
    <row r="3" spans="2:12" ht="15.75" thickBot="1">
      <c r="B3" s="511"/>
      <c r="C3" s="512"/>
      <c r="D3" s="511"/>
      <c r="E3" s="511"/>
      <c r="F3" s="511"/>
      <c r="G3" s="511"/>
      <c r="H3" s="511"/>
    </row>
    <row r="4" spans="2:12" s="42" customFormat="1" ht="39.75" customHeight="1">
      <c r="B4" s="1697" t="s">
        <v>2</v>
      </c>
      <c r="C4" s="1698"/>
      <c r="D4" s="513" t="s">
        <v>1599</v>
      </c>
      <c r="E4" s="298" t="s">
        <v>1408</v>
      </c>
      <c r="F4" s="514" t="s">
        <v>1600</v>
      </c>
    </row>
    <row r="5" spans="2:12" s="535" customFormat="1" ht="30" customHeight="1">
      <c r="B5" s="515" t="s">
        <v>1411</v>
      </c>
      <c r="C5" s="516">
        <v>1</v>
      </c>
      <c r="D5" s="517">
        <v>4.1216621052775331</v>
      </c>
      <c r="E5" s="518">
        <v>1500000000</v>
      </c>
      <c r="F5" s="519">
        <f>D5*E5</f>
        <v>6182493157.9162998</v>
      </c>
      <c r="G5" s="330"/>
      <c r="H5" s="520"/>
      <c r="I5" s="484"/>
    </row>
    <row r="6" spans="2:12" s="535" customFormat="1" ht="30" customHeight="1">
      <c r="B6" s="521" t="s">
        <v>1419</v>
      </c>
      <c r="C6" s="516">
        <v>2</v>
      </c>
      <c r="D6" s="522">
        <v>3.8980000000000001</v>
      </c>
      <c r="E6" s="523">
        <v>1108971857</v>
      </c>
      <c r="F6" s="524">
        <v>4322726824.6037006</v>
      </c>
      <c r="H6" s="520"/>
      <c r="I6" s="42"/>
    </row>
    <row r="7" spans="2:12" s="535" customFormat="1" ht="30" customHeight="1">
      <c r="B7" s="521" t="s">
        <v>1429</v>
      </c>
      <c r="C7" s="516">
        <v>3</v>
      </c>
      <c r="D7" s="522">
        <v>3.9089999999999998</v>
      </c>
      <c r="E7" s="523">
        <v>1500000000</v>
      </c>
      <c r="F7" s="524">
        <v>5863489586.79</v>
      </c>
      <c r="H7" s="1262"/>
      <c r="I7" s="525"/>
    </row>
    <row r="8" spans="2:12" s="535" customFormat="1" ht="30" customHeight="1">
      <c r="B8" s="537" t="s">
        <v>1596</v>
      </c>
      <c r="C8" s="538">
        <v>4</v>
      </c>
      <c r="D8" s="539">
        <v>4.2609000000000004</v>
      </c>
      <c r="E8" s="540">
        <v>1165928228</v>
      </c>
      <c r="F8" s="541">
        <v>4967921811.1899996</v>
      </c>
      <c r="H8" s="1262"/>
      <c r="I8" s="42"/>
    </row>
    <row r="9" spans="2:12" s="535" customFormat="1" ht="30" customHeight="1" thickBot="1">
      <c r="B9" s="542">
        <v>40518</v>
      </c>
      <c r="C9" s="543">
        <v>5</v>
      </c>
      <c r="D9" s="544">
        <v>4.3499999999999996</v>
      </c>
      <c r="E9" s="545">
        <v>2417407607</v>
      </c>
      <c r="F9" s="546">
        <f>D9*E9</f>
        <v>10515723090.449999</v>
      </c>
      <c r="H9" s="485"/>
      <c r="I9" s="42"/>
    </row>
    <row r="10" spans="2:12" s="535" customFormat="1" ht="30" customHeight="1" thickBot="1">
      <c r="B10" s="297"/>
      <c r="C10" s="297"/>
      <c r="E10" s="526" t="s">
        <v>1407</v>
      </c>
      <c r="F10" s="527">
        <f>SUM(F5:F9)</f>
        <v>31852354470.949997</v>
      </c>
      <c r="G10" s="531"/>
      <c r="H10" s="528"/>
      <c r="K10" s="42"/>
      <c r="L10" s="42"/>
    </row>
    <row r="11" spans="2:12" s="535" customFormat="1" ht="15" thickTop="1">
      <c r="C11" s="534"/>
      <c r="E11" s="296"/>
      <c r="F11" s="42"/>
    </row>
    <row r="12" spans="2:12" s="535" customFormat="1">
      <c r="C12" s="534"/>
      <c r="E12" s="296"/>
      <c r="F12" s="42"/>
    </row>
    <row r="13" spans="2:12" s="535" customFormat="1">
      <c r="B13" s="1694" t="s">
        <v>1420</v>
      </c>
      <c r="C13" s="1694"/>
      <c r="D13" s="1694"/>
      <c r="E13" s="1694"/>
      <c r="F13" s="1694"/>
      <c r="G13" s="1694"/>
      <c r="H13" s="1694"/>
      <c r="I13" s="1694"/>
    </row>
    <row r="14" spans="2:12" s="535" customFormat="1">
      <c r="B14" s="1694"/>
      <c r="C14" s="1694"/>
      <c r="D14" s="1694"/>
      <c r="E14" s="1694"/>
      <c r="F14" s="1694"/>
      <c r="G14" s="1694"/>
      <c r="H14" s="1694"/>
      <c r="I14" s="1694"/>
    </row>
    <row r="15" spans="2:12" s="535" customFormat="1">
      <c r="B15" s="1694" t="s">
        <v>1421</v>
      </c>
      <c r="C15" s="1694"/>
      <c r="D15" s="1694"/>
      <c r="E15" s="1694"/>
      <c r="F15" s="1694"/>
      <c r="G15" s="1694"/>
      <c r="H15" s="1694"/>
      <c r="I15" s="1694"/>
    </row>
    <row r="16" spans="2:12" s="535" customFormat="1">
      <c r="B16" s="1694"/>
      <c r="C16" s="1694"/>
      <c r="D16" s="1694"/>
      <c r="E16" s="1694"/>
      <c r="F16" s="1694"/>
      <c r="G16" s="1694"/>
      <c r="H16" s="1694"/>
      <c r="I16" s="1694"/>
    </row>
    <row r="17" spans="2:9" s="535" customFormat="1" ht="14.25" customHeight="1">
      <c r="B17" s="1694" t="s">
        <v>1579</v>
      </c>
      <c r="C17" s="1694"/>
      <c r="D17" s="1694"/>
      <c r="E17" s="1694"/>
      <c r="F17" s="1694"/>
      <c r="G17" s="1694"/>
      <c r="H17" s="1694"/>
      <c r="I17" s="1694"/>
    </row>
    <row r="18" spans="2:9" s="535" customFormat="1">
      <c r="B18" s="1694"/>
      <c r="C18" s="1694"/>
      <c r="D18" s="1694"/>
      <c r="E18" s="1694"/>
      <c r="F18" s="1694"/>
      <c r="G18" s="1694"/>
      <c r="H18" s="1694"/>
      <c r="I18" s="1694"/>
    </row>
    <row r="19" spans="2:9" s="535" customFormat="1">
      <c r="B19" s="1694" t="s">
        <v>1602</v>
      </c>
      <c r="C19" s="1694"/>
      <c r="D19" s="1694"/>
      <c r="E19" s="1694"/>
      <c r="F19" s="1694"/>
      <c r="G19" s="1694"/>
      <c r="H19" s="1694"/>
      <c r="I19" s="1694"/>
    </row>
    <row r="20" spans="2:9" s="535" customFormat="1">
      <c r="B20" s="1694"/>
      <c r="C20" s="1694"/>
      <c r="D20" s="1694"/>
      <c r="E20" s="1694"/>
      <c r="F20" s="1694"/>
      <c r="G20" s="1694"/>
      <c r="H20" s="1694"/>
      <c r="I20" s="1694"/>
    </row>
    <row r="21" spans="2:9" s="535" customFormat="1">
      <c r="B21" s="1695" t="s">
        <v>1603</v>
      </c>
      <c r="C21" s="1695"/>
      <c r="D21" s="1695"/>
      <c r="E21" s="1695"/>
      <c r="F21" s="1695"/>
      <c r="G21" s="1695"/>
      <c r="H21" s="1695"/>
      <c r="I21" s="1695"/>
    </row>
    <row r="22" spans="2:9" ht="14.25" customHeight="1">
      <c r="B22" s="1693" t="s">
        <v>1597</v>
      </c>
      <c r="C22" s="1693"/>
      <c r="D22" s="1693"/>
      <c r="E22" s="1693"/>
      <c r="F22" s="1693"/>
      <c r="G22" s="1693"/>
      <c r="H22" s="1693"/>
      <c r="I22" s="1693"/>
    </row>
    <row r="23" spans="2:9">
      <c r="B23" s="1617" t="s">
        <v>1598</v>
      </c>
      <c r="C23" s="1617"/>
      <c r="D23" s="1617"/>
      <c r="E23" s="1617"/>
      <c r="F23" s="1617"/>
      <c r="G23" s="1617"/>
      <c r="H23" s="1617"/>
      <c r="I23" s="1617"/>
    </row>
    <row r="27" spans="2:9" ht="15">
      <c r="E27" s="529"/>
    </row>
    <row r="28" spans="2:9">
      <c r="E28" s="300"/>
      <c r="F28" s="301"/>
      <c r="G28" s="303"/>
    </row>
    <row r="29" spans="2:9">
      <c r="G29" s="302"/>
    </row>
    <row r="30" spans="2:9" ht="15">
      <c r="E30" s="530"/>
      <c r="F30" s="301"/>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Height="0" orientation="landscape" horizontalDpi="300" verticalDpi="300" r:id="rId1"/>
  <headerFoot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5"/>
  <dimension ref="A1:IX135"/>
  <sheetViews>
    <sheetView view="pageBreakPreview" zoomScale="85" zoomScaleNormal="85" zoomScaleSheetLayoutView="85" zoomScalePageLayoutView="40" workbookViewId="0">
      <selection sqref="A1:N1"/>
    </sheetView>
  </sheetViews>
  <sheetFormatPr defaultColWidth="9.140625" defaultRowHeight="16.5"/>
  <cols>
    <col min="1" max="1" width="11.5703125" style="849" bestFit="1" customWidth="1"/>
    <col min="2" max="2" width="14.85546875" style="150" customWidth="1"/>
    <col min="3" max="3" width="70.28515625" style="1200" bestFit="1" customWidth="1"/>
    <col min="4" max="4" width="19.85546875" style="1197" bestFit="1" customWidth="1"/>
    <col min="5" max="5" width="6.85546875" style="1196" bestFit="1" customWidth="1"/>
    <col min="6" max="6" width="32.7109375" style="1200" bestFit="1" customWidth="1"/>
    <col min="7" max="7" width="22.7109375" style="1200" customWidth="1"/>
    <col min="8" max="8" width="25" style="1200" bestFit="1" customWidth="1"/>
    <col min="9" max="9" width="26.42578125" style="152" bestFit="1" customWidth="1"/>
    <col min="10" max="10" width="13.7109375" style="1196" customWidth="1"/>
    <col min="11" max="11" width="14.140625" style="1196" customWidth="1"/>
    <col min="12" max="12" width="2.42578125" style="153" customWidth="1"/>
    <col min="13" max="13" width="20.140625" style="154" customWidth="1"/>
    <col min="14" max="14" width="25.5703125" style="154" customWidth="1"/>
    <col min="15" max="16384" width="9.140625" style="1200"/>
  </cols>
  <sheetData>
    <row r="1" spans="1:14" ht="15">
      <c r="A1" s="1699" t="s">
        <v>1432</v>
      </c>
      <c r="B1" s="1699"/>
      <c r="C1" s="1699"/>
      <c r="D1" s="1699"/>
      <c r="E1" s="1699"/>
      <c r="F1" s="1699"/>
      <c r="G1" s="1699"/>
      <c r="H1" s="1699"/>
      <c r="I1" s="1699"/>
      <c r="J1" s="1699"/>
      <c r="K1" s="1699"/>
      <c r="L1" s="1699"/>
      <c r="M1" s="1699"/>
      <c r="N1" s="1699"/>
    </row>
    <row r="2" spans="1:14" ht="15.75" thickBot="1">
      <c r="A2" s="1699"/>
      <c r="B2" s="1699"/>
      <c r="C2" s="1699"/>
      <c r="D2" s="1699"/>
      <c r="E2" s="1699"/>
      <c r="F2" s="1699"/>
      <c r="G2" s="1699"/>
      <c r="H2" s="1699"/>
      <c r="I2" s="1699"/>
      <c r="J2" s="1699"/>
      <c r="K2" s="1699"/>
      <c r="L2" s="1699"/>
      <c r="M2" s="1699"/>
      <c r="N2" s="1699"/>
    </row>
    <row r="3" spans="1:14" s="1197" customFormat="1" ht="30.75" customHeight="1">
      <c r="A3" s="1700" t="s">
        <v>680</v>
      </c>
      <c r="B3" s="1702" t="s">
        <v>1006</v>
      </c>
      <c r="C3" s="1704" t="s">
        <v>4</v>
      </c>
      <c r="D3" s="1704"/>
      <c r="E3" s="1705"/>
      <c r="F3" s="1706" t="s">
        <v>1007</v>
      </c>
      <c r="G3" s="1707"/>
      <c r="H3" s="1707"/>
      <c r="I3" s="1708"/>
      <c r="J3" s="1709"/>
      <c r="K3" s="1631" t="s">
        <v>1433</v>
      </c>
      <c r="L3" s="1632"/>
      <c r="M3" s="1632"/>
      <c r="N3" s="1633"/>
    </row>
    <row r="4" spans="1:14" s="42" customFormat="1" ht="48.75" customHeight="1" thickBot="1">
      <c r="A4" s="1701"/>
      <c r="B4" s="1703"/>
      <c r="C4" s="322" t="s">
        <v>6</v>
      </c>
      <c r="D4" s="322" t="s">
        <v>7</v>
      </c>
      <c r="E4" s="323" t="s">
        <v>8</v>
      </c>
      <c r="F4" s="324" t="s">
        <v>1008</v>
      </c>
      <c r="G4" s="325" t="s">
        <v>1434</v>
      </c>
      <c r="H4" s="325" t="s">
        <v>1435</v>
      </c>
      <c r="I4" s="326" t="s">
        <v>1011</v>
      </c>
      <c r="J4" s="323" t="s">
        <v>1009</v>
      </c>
      <c r="K4" s="1710" t="s">
        <v>2</v>
      </c>
      <c r="L4" s="1711"/>
      <c r="M4" s="1198" t="s">
        <v>1249</v>
      </c>
      <c r="N4" s="327" t="s">
        <v>1436</v>
      </c>
    </row>
    <row r="5" spans="1:14">
      <c r="A5" s="46">
        <v>1</v>
      </c>
      <c r="B5" s="1006">
        <v>40389</v>
      </c>
      <c r="C5" s="84" t="s">
        <v>1177</v>
      </c>
      <c r="D5" s="85" t="s">
        <v>1175</v>
      </c>
      <c r="E5" s="341" t="s">
        <v>740</v>
      </c>
      <c r="F5" s="342" t="s">
        <v>1110</v>
      </c>
      <c r="G5" s="343">
        <v>14000000</v>
      </c>
      <c r="H5" s="344">
        <v>0</v>
      </c>
      <c r="I5" s="345">
        <f t="shared" ref="I5:I12" si="0">G5+H5</f>
        <v>14000000</v>
      </c>
      <c r="J5" s="86" t="s">
        <v>13</v>
      </c>
      <c r="K5" s="123"/>
      <c r="L5" s="89"/>
      <c r="M5" s="124"/>
      <c r="N5" s="121"/>
    </row>
    <row r="6" spans="1:14">
      <c r="A6" s="48" t="s">
        <v>1437</v>
      </c>
      <c r="B6" s="117">
        <v>40389</v>
      </c>
      <c r="C6" s="348" t="s">
        <v>1438</v>
      </c>
      <c r="D6" s="349" t="s">
        <v>273</v>
      </c>
      <c r="E6" s="350" t="s">
        <v>798</v>
      </c>
      <c r="F6" s="1041" t="s">
        <v>1110</v>
      </c>
      <c r="G6" s="351">
        <v>11926000</v>
      </c>
      <c r="H6" s="352">
        <v>10189000</v>
      </c>
      <c r="I6" s="78">
        <f t="shared" si="0"/>
        <v>22115000</v>
      </c>
      <c r="J6" s="111" t="s">
        <v>13</v>
      </c>
      <c r="K6" s="1042">
        <v>41241</v>
      </c>
      <c r="L6" s="112">
        <v>6</v>
      </c>
      <c r="M6" s="134">
        <v>22115000</v>
      </c>
      <c r="N6" s="133">
        <f>I6-M6</f>
        <v>0</v>
      </c>
    </row>
    <row r="7" spans="1:14">
      <c r="A7" s="46" t="s">
        <v>1437</v>
      </c>
      <c r="B7" s="1006">
        <v>40396</v>
      </c>
      <c r="C7" s="122" t="s">
        <v>472</v>
      </c>
      <c r="D7" s="77" t="s">
        <v>490</v>
      </c>
      <c r="E7" s="99" t="s">
        <v>729</v>
      </c>
      <c r="F7" s="339" t="s">
        <v>395</v>
      </c>
      <c r="G7" s="344">
        <v>11000000</v>
      </c>
      <c r="H7" s="344">
        <v>22800000</v>
      </c>
      <c r="I7" s="78">
        <f t="shared" si="0"/>
        <v>33800000</v>
      </c>
      <c r="J7" s="135" t="s">
        <v>13</v>
      </c>
      <c r="K7" s="123"/>
      <c r="L7" s="89"/>
      <c r="M7" s="355"/>
      <c r="N7" s="136"/>
    </row>
    <row r="8" spans="1:14">
      <c r="A8" s="46" t="s">
        <v>2000</v>
      </c>
      <c r="B8" s="1006">
        <v>40403</v>
      </c>
      <c r="C8" s="122" t="s">
        <v>1100</v>
      </c>
      <c r="D8" s="77" t="s">
        <v>1106</v>
      </c>
      <c r="E8" s="99" t="s">
        <v>722</v>
      </c>
      <c r="F8" s="339" t="s">
        <v>1110</v>
      </c>
      <c r="G8" s="344">
        <v>6784000</v>
      </c>
      <c r="H8" s="344">
        <v>0</v>
      </c>
      <c r="I8" s="78">
        <f t="shared" si="0"/>
        <v>6784000</v>
      </c>
      <c r="J8" s="135" t="s">
        <v>13</v>
      </c>
      <c r="K8" s="123"/>
      <c r="L8" s="89"/>
      <c r="M8" s="355"/>
      <c r="N8" s="136"/>
    </row>
    <row r="9" spans="1:14">
      <c r="A9" s="46">
        <v>1</v>
      </c>
      <c r="B9" s="1006">
        <v>40403</v>
      </c>
      <c r="C9" s="1679" t="s">
        <v>919</v>
      </c>
      <c r="D9" s="1601" t="s">
        <v>672</v>
      </c>
      <c r="E9" s="1452" t="s">
        <v>787</v>
      </c>
      <c r="F9" s="332" t="s">
        <v>395</v>
      </c>
      <c r="G9" s="344">
        <v>7462000</v>
      </c>
      <c r="H9" s="352">
        <v>0</v>
      </c>
      <c r="I9" s="423"/>
      <c r="J9" s="420" t="s">
        <v>13</v>
      </c>
      <c r="K9" s="132"/>
      <c r="L9" s="112"/>
      <c r="M9" s="421"/>
      <c r="N9" s="422"/>
    </row>
    <row r="10" spans="1:14">
      <c r="A10" s="109" t="s">
        <v>1469</v>
      </c>
      <c r="B10" s="169">
        <v>40438</v>
      </c>
      <c r="C10" s="1680"/>
      <c r="D10" s="1602"/>
      <c r="E10" s="1453"/>
      <c r="F10" s="372" t="s">
        <v>395</v>
      </c>
      <c r="G10" s="373">
        <v>0</v>
      </c>
      <c r="H10" s="373">
        <v>4379000</v>
      </c>
      <c r="I10" s="138">
        <f>G9+H10</f>
        <v>11841000</v>
      </c>
      <c r="J10" s="420" t="s">
        <v>13</v>
      </c>
      <c r="K10" s="127"/>
      <c r="L10" s="131"/>
      <c r="M10" s="370"/>
      <c r="N10" s="140"/>
    </row>
    <row r="11" spans="1:14">
      <c r="A11" s="46">
        <v>1</v>
      </c>
      <c r="B11" s="1006">
        <v>40403</v>
      </c>
      <c r="C11" s="122" t="s">
        <v>635</v>
      </c>
      <c r="D11" s="77" t="s">
        <v>660</v>
      </c>
      <c r="E11" s="99" t="s">
        <v>23</v>
      </c>
      <c r="F11" s="339" t="s">
        <v>395</v>
      </c>
      <c r="G11" s="344">
        <v>3000000</v>
      </c>
      <c r="H11" s="344">
        <v>0</v>
      </c>
      <c r="I11" s="78">
        <f>G11+H11</f>
        <v>3000000</v>
      </c>
      <c r="J11" s="135" t="s">
        <v>13</v>
      </c>
      <c r="K11" s="123"/>
      <c r="L11" s="89"/>
      <c r="M11" s="355"/>
      <c r="N11" s="136"/>
    </row>
    <row r="12" spans="1:14">
      <c r="A12" s="46">
        <v>1</v>
      </c>
      <c r="B12" s="1006">
        <v>40403</v>
      </c>
      <c r="C12" s="122" t="s">
        <v>931</v>
      </c>
      <c r="D12" s="77" t="s">
        <v>943</v>
      </c>
      <c r="E12" s="99" t="s">
        <v>85</v>
      </c>
      <c r="F12" s="339" t="s">
        <v>395</v>
      </c>
      <c r="G12" s="344">
        <v>17000000</v>
      </c>
      <c r="H12" s="344">
        <v>0</v>
      </c>
      <c r="I12" s="78">
        <f t="shared" si="0"/>
        <v>17000000</v>
      </c>
      <c r="J12" s="135" t="s">
        <v>13</v>
      </c>
      <c r="K12" s="123"/>
      <c r="L12" s="89"/>
      <c r="M12" s="355"/>
      <c r="N12" s="136"/>
    </row>
    <row r="13" spans="1:14">
      <c r="A13" s="46">
        <v>1</v>
      </c>
      <c r="B13" s="1006">
        <v>40403</v>
      </c>
      <c r="C13" s="122" t="s">
        <v>1023</v>
      </c>
      <c r="D13" s="77" t="s">
        <v>1029</v>
      </c>
      <c r="E13" s="99" t="s">
        <v>761</v>
      </c>
      <c r="F13" s="339" t="s">
        <v>395</v>
      </c>
      <c r="G13" s="344">
        <v>2795000</v>
      </c>
      <c r="H13" s="344">
        <v>0</v>
      </c>
      <c r="I13" s="78">
        <f>G13+H13</f>
        <v>2795000</v>
      </c>
      <c r="J13" s="135" t="s">
        <v>13</v>
      </c>
      <c r="K13" s="123"/>
      <c r="L13" s="89"/>
      <c r="M13" s="355"/>
      <c r="N13" s="136"/>
    </row>
    <row r="14" spans="1:14">
      <c r="A14" s="46">
        <v>1</v>
      </c>
      <c r="B14" s="1006">
        <v>40410</v>
      </c>
      <c r="C14" s="1679" t="s">
        <v>1454</v>
      </c>
      <c r="D14" s="1601" t="s">
        <v>1455</v>
      </c>
      <c r="E14" s="1452" t="s">
        <v>724</v>
      </c>
      <c r="F14" s="339" t="s">
        <v>395</v>
      </c>
      <c r="G14" s="344">
        <v>5500000</v>
      </c>
      <c r="H14" s="352">
        <v>0</v>
      </c>
      <c r="I14" s="429"/>
      <c r="J14" s="135" t="s">
        <v>13</v>
      </c>
      <c r="K14" s="132"/>
      <c r="L14" s="112"/>
      <c r="M14" s="421"/>
      <c r="N14" s="422"/>
    </row>
    <row r="15" spans="1:14">
      <c r="A15" s="46" t="s">
        <v>1469</v>
      </c>
      <c r="B15" s="1006">
        <v>40445</v>
      </c>
      <c r="C15" s="1680"/>
      <c r="D15" s="1602"/>
      <c r="E15" s="1453"/>
      <c r="F15" s="339" t="s">
        <v>395</v>
      </c>
      <c r="G15" s="344">
        <v>0</v>
      </c>
      <c r="H15" s="373">
        <v>4836000</v>
      </c>
      <c r="I15" s="138">
        <f>G14+H15</f>
        <v>10336000</v>
      </c>
      <c r="J15" s="135" t="s">
        <v>13</v>
      </c>
      <c r="K15" s="127"/>
      <c r="L15" s="131"/>
      <c r="M15" s="370"/>
      <c r="N15" s="140"/>
    </row>
    <row r="16" spans="1:14">
      <c r="A16" s="46">
        <v>1</v>
      </c>
      <c r="B16" s="1006">
        <v>40410</v>
      </c>
      <c r="C16" s="122" t="s">
        <v>164</v>
      </c>
      <c r="D16" s="77" t="s">
        <v>174</v>
      </c>
      <c r="E16" s="99" t="s">
        <v>445</v>
      </c>
      <c r="F16" s="339" t="s">
        <v>395</v>
      </c>
      <c r="G16" s="344">
        <v>11735000</v>
      </c>
      <c r="H16" s="344">
        <v>0</v>
      </c>
      <c r="I16" s="78">
        <f>G16+H16</f>
        <v>11735000</v>
      </c>
      <c r="J16" s="135" t="s">
        <v>13</v>
      </c>
      <c r="K16" s="123"/>
      <c r="L16" s="89"/>
      <c r="M16" s="355"/>
      <c r="N16" s="136"/>
    </row>
    <row r="17" spans="1:14">
      <c r="A17" s="873" t="s">
        <v>1965</v>
      </c>
      <c r="B17" s="1006">
        <v>40417</v>
      </c>
      <c r="C17" s="122" t="s">
        <v>455</v>
      </c>
      <c r="D17" s="77" t="s">
        <v>84</v>
      </c>
      <c r="E17" s="99" t="s">
        <v>15</v>
      </c>
      <c r="F17" s="339" t="s">
        <v>1237</v>
      </c>
      <c r="G17" s="344">
        <v>18980000</v>
      </c>
      <c r="H17" s="344">
        <v>0</v>
      </c>
      <c r="I17" s="78">
        <f>G17+H17</f>
        <v>18980000</v>
      </c>
      <c r="J17" s="135" t="s">
        <v>13</v>
      </c>
      <c r="K17" s="123"/>
      <c r="L17" s="89"/>
      <c r="M17" s="355"/>
      <c r="N17" s="136"/>
    </row>
    <row r="18" spans="1:14">
      <c r="A18" s="109"/>
      <c r="B18" s="169">
        <v>40424</v>
      </c>
      <c r="C18" s="126" t="s">
        <v>1460</v>
      </c>
      <c r="D18" s="371" t="s">
        <v>1461</v>
      </c>
      <c r="E18" s="486" t="s">
        <v>740</v>
      </c>
      <c r="F18" s="372" t="s">
        <v>1110</v>
      </c>
      <c r="G18" s="373">
        <v>0</v>
      </c>
      <c r="H18" s="373">
        <v>0</v>
      </c>
      <c r="I18" s="138">
        <v>3154000</v>
      </c>
      <c r="J18" s="139" t="s">
        <v>13</v>
      </c>
      <c r="K18" s="127"/>
      <c r="L18" s="131"/>
      <c r="M18" s="370"/>
      <c r="N18" s="140"/>
    </row>
    <row r="19" spans="1:14">
      <c r="A19" s="46">
        <v>1</v>
      </c>
      <c r="B19" s="1006">
        <v>40424</v>
      </c>
      <c r="C19" s="122" t="s">
        <v>1462</v>
      </c>
      <c r="D19" s="77" t="s">
        <v>1463</v>
      </c>
      <c r="E19" s="99" t="s">
        <v>801</v>
      </c>
      <c r="F19" s="339" t="s">
        <v>395</v>
      </c>
      <c r="G19" s="344">
        <v>10300000</v>
      </c>
      <c r="H19" s="344">
        <v>0</v>
      </c>
      <c r="I19" s="78">
        <f>G19+H19</f>
        <v>10300000</v>
      </c>
      <c r="J19" s="135" t="s">
        <v>13</v>
      </c>
      <c r="K19" s="123"/>
      <c r="L19" s="89"/>
      <c r="M19" s="355"/>
      <c r="N19" s="136"/>
    </row>
    <row r="20" spans="1:14">
      <c r="A20" s="46">
        <v>1</v>
      </c>
      <c r="B20" s="1006">
        <v>40424</v>
      </c>
      <c r="C20" s="122" t="s">
        <v>1464</v>
      </c>
      <c r="D20" s="77" t="s">
        <v>950</v>
      </c>
      <c r="E20" s="99" t="s">
        <v>951</v>
      </c>
      <c r="F20" s="339" t="s">
        <v>395</v>
      </c>
      <c r="G20" s="344">
        <v>6000000</v>
      </c>
      <c r="H20" s="344">
        <v>0</v>
      </c>
      <c r="I20" s="78">
        <f>G20+H20</f>
        <v>6000000</v>
      </c>
      <c r="J20" s="135" t="s">
        <v>13</v>
      </c>
      <c r="K20" s="123"/>
      <c r="L20" s="89"/>
      <c r="M20" s="355"/>
      <c r="N20" s="136"/>
    </row>
    <row r="21" spans="1:14">
      <c r="A21" s="46" t="s">
        <v>1437</v>
      </c>
      <c r="B21" s="1006">
        <v>40431</v>
      </c>
      <c r="C21" s="122" t="s">
        <v>1468</v>
      </c>
      <c r="D21" s="77" t="s">
        <v>660</v>
      </c>
      <c r="E21" s="99" t="s">
        <v>722</v>
      </c>
      <c r="F21" s="339" t="s">
        <v>1110</v>
      </c>
      <c r="G21" s="344">
        <v>4205000</v>
      </c>
      <c r="H21" s="344">
        <v>3881000</v>
      </c>
      <c r="I21" s="78">
        <f>G21+H21</f>
        <v>8086000</v>
      </c>
      <c r="J21" s="135" t="s">
        <v>13</v>
      </c>
      <c r="K21" s="123"/>
      <c r="L21" s="89"/>
      <c r="M21" s="355"/>
      <c r="N21" s="136"/>
    </row>
    <row r="22" spans="1:14">
      <c r="A22" s="109"/>
      <c r="B22" s="169">
        <v>40438</v>
      </c>
      <c r="C22" s="126" t="s">
        <v>1471</v>
      </c>
      <c r="D22" s="371" t="s">
        <v>950</v>
      </c>
      <c r="E22" s="486" t="s">
        <v>951</v>
      </c>
      <c r="F22" s="372" t="s">
        <v>395</v>
      </c>
      <c r="G22" s="373">
        <v>0</v>
      </c>
      <c r="H22" s="373">
        <v>0</v>
      </c>
      <c r="I22" s="138">
        <v>5781000</v>
      </c>
      <c r="J22" s="139" t="s">
        <v>13</v>
      </c>
      <c r="K22" s="127"/>
      <c r="L22" s="131"/>
      <c r="M22" s="370"/>
      <c r="N22" s="140"/>
    </row>
    <row r="23" spans="1:14">
      <c r="A23" s="46"/>
      <c r="B23" s="1006">
        <v>40438</v>
      </c>
      <c r="C23" s="122" t="s">
        <v>1477</v>
      </c>
      <c r="D23" s="77" t="s">
        <v>194</v>
      </c>
      <c r="E23" s="99" t="s">
        <v>722</v>
      </c>
      <c r="F23" s="339" t="s">
        <v>1110</v>
      </c>
      <c r="G23" s="344">
        <v>0</v>
      </c>
      <c r="H23" s="344">
        <v>0</v>
      </c>
      <c r="I23" s="78">
        <v>5457000</v>
      </c>
      <c r="J23" s="135" t="s">
        <v>13</v>
      </c>
      <c r="K23" s="123"/>
      <c r="L23" s="89"/>
      <c r="M23" s="355"/>
      <c r="N23" s="136"/>
    </row>
    <row r="24" spans="1:14">
      <c r="A24" s="46"/>
      <c r="B24" s="1006">
        <v>40438</v>
      </c>
      <c r="C24" s="122" t="s">
        <v>1472</v>
      </c>
      <c r="D24" s="77" t="s">
        <v>1473</v>
      </c>
      <c r="E24" s="99" t="s">
        <v>740</v>
      </c>
      <c r="F24" s="339" t="s">
        <v>1110</v>
      </c>
      <c r="G24" s="344">
        <v>0</v>
      </c>
      <c r="H24" s="344">
        <v>0</v>
      </c>
      <c r="I24" s="78">
        <v>4520000</v>
      </c>
      <c r="J24" s="135" t="s">
        <v>13</v>
      </c>
      <c r="K24" s="123"/>
      <c r="L24" s="89"/>
      <c r="M24" s="355"/>
      <c r="N24" s="136"/>
    </row>
    <row r="25" spans="1:14">
      <c r="A25" s="46"/>
      <c r="B25" s="1006">
        <v>40438</v>
      </c>
      <c r="C25" s="122" t="s">
        <v>1474</v>
      </c>
      <c r="D25" s="77" t="s">
        <v>1476</v>
      </c>
      <c r="E25" s="99" t="s">
        <v>85</v>
      </c>
      <c r="F25" s="339" t="s">
        <v>1110</v>
      </c>
      <c r="G25" s="344">
        <v>0</v>
      </c>
      <c r="H25" s="344">
        <v>0</v>
      </c>
      <c r="I25" s="78">
        <v>300000</v>
      </c>
      <c r="J25" s="135" t="s">
        <v>13</v>
      </c>
      <c r="K25" s="123"/>
      <c r="L25" s="89"/>
      <c r="M25" s="355"/>
      <c r="N25" s="136"/>
    </row>
    <row r="26" spans="1:14">
      <c r="A26" s="46">
        <v>1</v>
      </c>
      <c r="B26" s="1006">
        <v>40438</v>
      </c>
      <c r="C26" s="122" t="s">
        <v>1160</v>
      </c>
      <c r="D26" s="77" t="s">
        <v>1165</v>
      </c>
      <c r="E26" s="99" t="s">
        <v>722</v>
      </c>
      <c r="F26" s="339" t="s">
        <v>1110</v>
      </c>
      <c r="G26" s="344">
        <v>7875000</v>
      </c>
      <c r="H26" s="344">
        <v>0</v>
      </c>
      <c r="I26" s="78">
        <f>G26+H26</f>
        <v>7875000</v>
      </c>
      <c r="J26" s="135" t="s">
        <v>13</v>
      </c>
      <c r="K26" s="123"/>
      <c r="L26" s="89"/>
      <c r="M26" s="355"/>
      <c r="N26" s="136"/>
    </row>
    <row r="27" spans="1:14">
      <c r="A27" s="109" t="s">
        <v>1437</v>
      </c>
      <c r="B27" s="169">
        <v>40445</v>
      </c>
      <c r="C27" s="438" t="s">
        <v>642</v>
      </c>
      <c r="D27" s="439" t="s">
        <v>667</v>
      </c>
      <c r="E27" s="440" t="s">
        <v>864</v>
      </c>
      <c r="F27" s="441" t="s">
        <v>395</v>
      </c>
      <c r="G27" s="442">
        <v>5645000</v>
      </c>
      <c r="H27" s="373">
        <v>5689000</v>
      </c>
      <c r="I27" s="443">
        <f>G27+H27</f>
        <v>11334000</v>
      </c>
      <c r="J27" s="106" t="s">
        <v>13</v>
      </c>
      <c r="K27" s="127"/>
      <c r="L27" s="131"/>
      <c r="M27" s="129"/>
      <c r="N27" s="128"/>
    </row>
    <row r="28" spans="1:14">
      <c r="A28" s="48">
        <v>1</v>
      </c>
      <c r="B28" s="117">
        <v>40445</v>
      </c>
      <c r="C28" s="348" t="s">
        <v>715</v>
      </c>
      <c r="D28" s="349" t="s">
        <v>753</v>
      </c>
      <c r="E28" s="350" t="s">
        <v>724</v>
      </c>
      <c r="F28" s="342" t="s">
        <v>395</v>
      </c>
      <c r="G28" s="351">
        <v>5146000</v>
      </c>
      <c r="H28" s="373">
        <v>0</v>
      </c>
      <c r="I28" s="78">
        <f>G28+H28</f>
        <v>5146000</v>
      </c>
      <c r="J28" s="111" t="s">
        <v>13</v>
      </c>
      <c r="K28" s="132"/>
      <c r="L28" s="112"/>
      <c r="M28" s="134"/>
      <c r="N28" s="133"/>
    </row>
    <row r="29" spans="1:14">
      <c r="A29" s="46"/>
      <c r="B29" s="1006">
        <v>40445</v>
      </c>
      <c r="C29" s="122" t="s">
        <v>1481</v>
      </c>
      <c r="D29" s="77" t="s">
        <v>1482</v>
      </c>
      <c r="E29" s="99" t="s">
        <v>787</v>
      </c>
      <c r="F29" s="342" t="s">
        <v>395</v>
      </c>
      <c r="G29" s="344">
        <v>0</v>
      </c>
      <c r="H29" s="373">
        <v>0</v>
      </c>
      <c r="I29" s="344">
        <v>3372000</v>
      </c>
      <c r="J29" s="135" t="s">
        <v>13</v>
      </c>
      <c r="K29" s="123"/>
      <c r="L29" s="89"/>
      <c r="M29" s="355"/>
      <c r="N29" s="136"/>
    </row>
    <row r="30" spans="1:14">
      <c r="A30" s="46"/>
      <c r="B30" s="117">
        <v>40445</v>
      </c>
      <c r="C30" s="122" t="s">
        <v>1483</v>
      </c>
      <c r="D30" s="77" t="s">
        <v>1484</v>
      </c>
      <c r="E30" s="99" t="s">
        <v>947</v>
      </c>
      <c r="F30" s="342" t="s">
        <v>1110</v>
      </c>
      <c r="G30" s="344">
        <v>0</v>
      </c>
      <c r="H30" s="373">
        <v>0</v>
      </c>
      <c r="I30" s="344">
        <v>1915000</v>
      </c>
      <c r="J30" s="135" t="s">
        <v>13</v>
      </c>
      <c r="K30" s="123"/>
      <c r="L30" s="89"/>
      <c r="M30" s="355"/>
      <c r="N30" s="136"/>
    </row>
    <row r="31" spans="1:14">
      <c r="A31" s="46"/>
      <c r="B31" s="1006">
        <v>40445</v>
      </c>
      <c r="C31" s="122" t="s">
        <v>1485</v>
      </c>
      <c r="D31" s="77" t="s">
        <v>14</v>
      </c>
      <c r="E31" s="99" t="s">
        <v>85</v>
      </c>
      <c r="F31" s="342" t="s">
        <v>1110</v>
      </c>
      <c r="G31" s="344">
        <v>0</v>
      </c>
      <c r="H31" s="373">
        <v>0</v>
      </c>
      <c r="I31" s="344">
        <v>898000</v>
      </c>
      <c r="J31" s="135" t="s">
        <v>13</v>
      </c>
      <c r="K31" s="123"/>
      <c r="L31" s="89"/>
      <c r="M31" s="355"/>
      <c r="N31" s="136"/>
    </row>
    <row r="32" spans="1:14">
      <c r="A32" s="109">
        <v>6</v>
      </c>
      <c r="B32" s="444">
        <v>40445</v>
      </c>
      <c r="C32" s="126" t="s">
        <v>1486</v>
      </c>
      <c r="D32" s="371" t="s">
        <v>1487</v>
      </c>
      <c r="E32" s="486" t="s">
        <v>747</v>
      </c>
      <c r="F32" s="342" t="s">
        <v>1110</v>
      </c>
      <c r="G32" s="344">
        <v>0</v>
      </c>
      <c r="H32" s="373">
        <v>0</v>
      </c>
      <c r="I32" s="373">
        <v>2500000</v>
      </c>
      <c r="J32" s="445" t="s">
        <v>13</v>
      </c>
      <c r="K32" s="933">
        <v>41178</v>
      </c>
      <c r="L32" s="131">
        <v>6</v>
      </c>
      <c r="M32" s="370">
        <v>2500000</v>
      </c>
      <c r="N32" s="140">
        <f>I32-M32</f>
        <v>0</v>
      </c>
    </row>
    <row r="33" spans="1:14">
      <c r="A33" s="46"/>
      <c r="B33" s="1006">
        <v>40445</v>
      </c>
      <c r="C33" s="122" t="s">
        <v>1488</v>
      </c>
      <c r="D33" s="77" t="s">
        <v>84</v>
      </c>
      <c r="E33" s="99" t="s">
        <v>85</v>
      </c>
      <c r="F33" s="342" t="s">
        <v>1110</v>
      </c>
      <c r="G33" s="344">
        <v>0</v>
      </c>
      <c r="H33" s="373">
        <v>0</v>
      </c>
      <c r="I33" s="344">
        <v>283000</v>
      </c>
      <c r="J33" s="135" t="s">
        <v>13</v>
      </c>
      <c r="K33" s="123"/>
      <c r="L33" s="89"/>
      <c r="M33" s="355"/>
      <c r="N33" s="136"/>
    </row>
    <row r="34" spans="1:14">
      <c r="A34" s="46">
        <v>6</v>
      </c>
      <c r="B34" s="117">
        <v>40445</v>
      </c>
      <c r="C34" s="122" t="s">
        <v>1489</v>
      </c>
      <c r="D34" s="77" t="s">
        <v>1490</v>
      </c>
      <c r="E34" s="99" t="s">
        <v>1491</v>
      </c>
      <c r="F34" s="342" t="s">
        <v>1110</v>
      </c>
      <c r="G34" s="344">
        <v>0</v>
      </c>
      <c r="H34" s="373">
        <v>0</v>
      </c>
      <c r="I34" s="344">
        <v>1657000</v>
      </c>
      <c r="J34" s="135" t="s">
        <v>13</v>
      </c>
      <c r="K34" s="101">
        <v>41199</v>
      </c>
      <c r="L34" s="89">
        <v>6</v>
      </c>
      <c r="M34" s="355">
        <v>1657000</v>
      </c>
      <c r="N34" s="136">
        <f>I34-M34</f>
        <v>0</v>
      </c>
    </row>
    <row r="35" spans="1:14">
      <c r="A35" s="46"/>
      <c r="B35" s="1006">
        <v>40445</v>
      </c>
      <c r="C35" s="122" t="s">
        <v>1492</v>
      </c>
      <c r="D35" s="77" t="s">
        <v>1493</v>
      </c>
      <c r="E35" s="99" t="s">
        <v>776</v>
      </c>
      <c r="F35" s="342" t="s">
        <v>1110</v>
      </c>
      <c r="G35" s="344">
        <v>0</v>
      </c>
      <c r="H35" s="373">
        <v>0</v>
      </c>
      <c r="I35" s="344">
        <v>10000</v>
      </c>
      <c r="J35" s="135" t="s">
        <v>13</v>
      </c>
      <c r="M35" s="355"/>
      <c r="N35" s="136"/>
    </row>
    <row r="36" spans="1:14">
      <c r="A36" s="46"/>
      <c r="B36" s="117">
        <v>40445</v>
      </c>
      <c r="C36" s="122" t="s">
        <v>1494</v>
      </c>
      <c r="D36" s="77" t="s">
        <v>792</v>
      </c>
      <c r="E36" s="99" t="s">
        <v>85</v>
      </c>
      <c r="F36" s="342" t="s">
        <v>1110</v>
      </c>
      <c r="G36" s="344">
        <v>0</v>
      </c>
      <c r="H36" s="373">
        <v>0</v>
      </c>
      <c r="I36" s="344">
        <v>145000</v>
      </c>
      <c r="J36" s="135" t="s">
        <v>13</v>
      </c>
      <c r="K36" s="123"/>
      <c r="L36" s="89"/>
      <c r="M36" s="355"/>
      <c r="N36" s="136"/>
    </row>
    <row r="37" spans="1:14">
      <c r="A37" s="46"/>
      <c r="B37" s="1006">
        <v>40445</v>
      </c>
      <c r="C37" s="122" t="s">
        <v>1523</v>
      </c>
      <c r="D37" s="77" t="s">
        <v>667</v>
      </c>
      <c r="E37" s="99" t="s">
        <v>864</v>
      </c>
      <c r="F37" s="342" t="s">
        <v>1110</v>
      </c>
      <c r="G37" s="344">
        <v>0</v>
      </c>
      <c r="H37" s="373">
        <v>0</v>
      </c>
      <c r="I37" s="344">
        <v>424000</v>
      </c>
      <c r="J37" s="135" t="s">
        <v>13</v>
      </c>
      <c r="K37" s="123"/>
      <c r="L37" s="89"/>
      <c r="M37" s="355"/>
      <c r="N37" s="136"/>
    </row>
    <row r="38" spans="1:14">
      <c r="A38" s="46"/>
      <c r="B38" s="117">
        <v>40445</v>
      </c>
      <c r="C38" s="122" t="s">
        <v>1495</v>
      </c>
      <c r="D38" s="77" t="s">
        <v>1496</v>
      </c>
      <c r="E38" s="99" t="s">
        <v>85</v>
      </c>
      <c r="F38" s="342" t="s">
        <v>1110</v>
      </c>
      <c r="G38" s="344">
        <v>0</v>
      </c>
      <c r="H38" s="373">
        <v>0</v>
      </c>
      <c r="I38" s="344">
        <v>2234000</v>
      </c>
      <c r="J38" s="135" t="s">
        <v>13</v>
      </c>
      <c r="K38" s="123"/>
      <c r="L38" s="89"/>
      <c r="M38" s="355"/>
      <c r="N38" s="136"/>
    </row>
    <row r="39" spans="1:14">
      <c r="A39" s="109"/>
      <c r="B39" s="1006">
        <v>40445</v>
      </c>
      <c r="C39" s="126" t="s">
        <v>1497</v>
      </c>
      <c r="D39" s="371" t="s">
        <v>1498</v>
      </c>
      <c r="E39" s="486" t="s">
        <v>806</v>
      </c>
      <c r="F39" s="342" t="s">
        <v>1110</v>
      </c>
      <c r="G39" s="344">
        <v>0</v>
      </c>
      <c r="H39" s="373">
        <v>0</v>
      </c>
      <c r="I39" s="373">
        <v>435000</v>
      </c>
      <c r="J39" s="139" t="s">
        <v>13</v>
      </c>
      <c r="K39" s="127"/>
      <c r="L39" s="131"/>
      <c r="M39" s="370"/>
      <c r="N39" s="140"/>
    </row>
    <row r="40" spans="1:14">
      <c r="A40" s="46"/>
      <c r="B40" s="117">
        <v>40445</v>
      </c>
      <c r="C40" s="122" t="s">
        <v>1499</v>
      </c>
      <c r="D40" s="77" t="s">
        <v>667</v>
      </c>
      <c r="E40" s="99" t="s">
        <v>864</v>
      </c>
      <c r="F40" s="342" t="s">
        <v>1110</v>
      </c>
      <c r="G40" s="344">
        <v>0</v>
      </c>
      <c r="H40" s="373">
        <v>0</v>
      </c>
      <c r="I40" s="344">
        <v>743000</v>
      </c>
      <c r="J40" s="135" t="s">
        <v>13</v>
      </c>
      <c r="K40" s="123"/>
      <c r="L40" s="89"/>
      <c r="M40" s="355"/>
      <c r="N40" s="136"/>
    </row>
    <row r="41" spans="1:14">
      <c r="A41" s="46"/>
      <c r="B41" s="1006">
        <v>40445</v>
      </c>
      <c r="C41" s="122" t="s">
        <v>1500</v>
      </c>
      <c r="D41" s="77" t="s">
        <v>1501</v>
      </c>
      <c r="E41" s="99" t="s">
        <v>724</v>
      </c>
      <c r="F41" s="342" t="s">
        <v>1110</v>
      </c>
      <c r="G41" s="344">
        <v>0</v>
      </c>
      <c r="H41" s="373">
        <v>0</v>
      </c>
      <c r="I41" s="344">
        <v>1000000</v>
      </c>
      <c r="J41" s="135" t="s">
        <v>13</v>
      </c>
      <c r="K41" s="123"/>
      <c r="L41" s="89"/>
      <c r="M41" s="355"/>
      <c r="N41" s="136"/>
    </row>
    <row r="42" spans="1:14">
      <c r="A42" s="46"/>
      <c r="B42" s="117">
        <v>40445</v>
      </c>
      <c r="C42" s="122" t="s">
        <v>1502</v>
      </c>
      <c r="D42" s="77" t="s">
        <v>1503</v>
      </c>
      <c r="E42" s="99" t="s">
        <v>736</v>
      </c>
      <c r="F42" s="342" t="s">
        <v>1110</v>
      </c>
      <c r="G42" s="344">
        <v>0</v>
      </c>
      <c r="H42" s="373">
        <v>0</v>
      </c>
      <c r="I42" s="344">
        <v>75000</v>
      </c>
      <c r="J42" s="135" t="s">
        <v>13</v>
      </c>
      <c r="K42" s="123"/>
      <c r="L42" s="89"/>
      <c r="M42" s="355"/>
      <c r="N42" s="136"/>
    </row>
    <row r="43" spans="1:14">
      <c r="A43" s="109"/>
      <c r="B43" s="1006">
        <v>40445</v>
      </c>
      <c r="C43" s="126" t="s">
        <v>1504</v>
      </c>
      <c r="D43" s="371" t="s">
        <v>1505</v>
      </c>
      <c r="E43" s="486" t="s">
        <v>801</v>
      </c>
      <c r="F43" s="342" t="s">
        <v>1110</v>
      </c>
      <c r="G43" s="344">
        <v>0</v>
      </c>
      <c r="H43" s="373">
        <v>0</v>
      </c>
      <c r="I43" s="373">
        <v>153000</v>
      </c>
      <c r="J43" s="139" t="s">
        <v>13</v>
      </c>
      <c r="K43" s="127"/>
      <c r="L43" s="131"/>
      <c r="M43" s="370"/>
      <c r="N43" s="140"/>
    </row>
    <row r="44" spans="1:14">
      <c r="A44" s="46"/>
      <c r="B44" s="117">
        <v>40445</v>
      </c>
      <c r="C44" s="122" t="s">
        <v>1506</v>
      </c>
      <c r="D44" s="77" t="s">
        <v>1507</v>
      </c>
      <c r="E44" s="99" t="s">
        <v>614</v>
      </c>
      <c r="F44" s="342" t="s">
        <v>1110</v>
      </c>
      <c r="G44" s="344">
        <v>0</v>
      </c>
      <c r="H44" s="373">
        <v>0</v>
      </c>
      <c r="I44" s="344">
        <v>2500000</v>
      </c>
      <c r="J44" s="135" t="s">
        <v>13</v>
      </c>
      <c r="K44" s="123"/>
      <c r="L44" s="89"/>
      <c r="M44" s="355"/>
      <c r="N44" s="136"/>
    </row>
    <row r="45" spans="1:14">
      <c r="A45" s="46"/>
      <c r="B45" s="1006">
        <v>40445</v>
      </c>
      <c r="C45" s="122" t="s">
        <v>1508</v>
      </c>
      <c r="D45" s="77" t="s">
        <v>1509</v>
      </c>
      <c r="E45" s="99" t="s">
        <v>724</v>
      </c>
      <c r="F45" s="342" t="s">
        <v>1110</v>
      </c>
      <c r="G45" s="344">
        <v>0</v>
      </c>
      <c r="H45" s="373">
        <v>0</v>
      </c>
      <c r="I45" s="344">
        <v>2799000</v>
      </c>
      <c r="J45" s="135" t="s">
        <v>13</v>
      </c>
      <c r="K45" s="123"/>
      <c r="L45" s="89"/>
      <c r="M45" s="355"/>
      <c r="N45" s="136"/>
    </row>
    <row r="46" spans="1:14">
      <c r="A46" s="46"/>
      <c r="B46" s="1006">
        <v>40445</v>
      </c>
      <c r="C46" s="122" t="s">
        <v>1510</v>
      </c>
      <c r="D46" s="77" t="s">
        <v>351</v>
      </c>
      <c r="E46" s="99" t="s">
        <v>352</v>
      </c>
      <c r="F46" s="342" t="s">
        <v>1110</v>
      </c>
      <c r="G46" s="344">
        <v>0</v>
      </c>
      <c r="H46" s="373">
        <v>0</v>
      </c>
      <c r="I46" s="344">
        <v>273000</v>
      </c>
      <c r="J46" s="135" t="s">
        <v>13</v>
      </c>
      <c r="K46" s="123"/>
      <c r="L46" s="89"/>
      <c r="M46" s="355"/>
      <c r="N46" s="136"/>
    </row>
    <row r="47" spans="1:14">
      <c r="A47" s="46"/>
      <c r="B47" s="1006">
        <v>40445</v>
      </c>
      <c r="C47" s="122" t="s">
        <v>1511</v>
      </c>
      <c r="D47" s="77" t="s">
        <v>1512</v>
      </c>
      <c r="E47" s="99" t="s">
        <v>1513</v>
      </c>
      <c r="F47" s="342" t="s">
        <v>1110</v>
      </c>
      <c r="G47" s="344">
        <v>0</v>
      </c>
      <c r="H47" s="373">
        <v>0</v>
      </c>
      <c r="I47" s="344">
        <v>2650000</v>
      </c>
      <c r="J47" s="135" t="s">
        <v>13</v>
      </c>
      <c r="K47" s="123"/>
      <c r="L47" s="89"/>
      <c r="M47" s="355"/>
      <c r="N47" s="136"/>
    </row>
    <row r="48" spans="1:14">
      <c r="A48" s="109">
        <v>6</v>
      </c>
      <c r="B48" s="444">
        <v>40445</v>
      </c>
      <c r="C48" s="126" t="s">
        <v>1522</v>
      </c>
      <c r="D48" s="371" t="s">
        <v>604</v>
      </c>
      <c r="E48" s="486" t="s">
        <v>738</v>
      </c>
      <c r="F48" s="342" t="s">
        <v>1110</v>
      </c>
      <c r="G48" s="344">
        <v>0</v>
      </c>
      <c r="H48" s="373">
        <v>0</v>
      </c>
      <c r="I48" s="373">
        <v>1096000</v>
      </c>
      <c r="J48" s="139" t="s">
        <v>13</v>
      </c>
      <c r="K48" s="933">
        <v>41185</v>
      </c>
      <c r="L48" s="131">
        <v>6</v>
      </c>
      <c r="M48" s="370">
        <v>1096000</v>
      </c>
      <c r="N48" s="140">
        <f>I48-M48</f>
        <v>0</v>
      </c>
    </row>
    <row r="49" spans="1:14">
      <c r="A49" s="109"/>
      <c r="B49" s="1006">
        <v>40445</v>
      </c>
      <c r="C49" s="126" t="s">
        <v>1514</v>
      </c>
      <c r="D49" s="371" t="s">
        <v>1515</v>
      </c>
      <c r="E49" s="486" t="s">
        <v>659</v>
      </c>
      <c r="F49" s="342" t="s">
        <v>1110</v>
      </c>
      <c r="G49" s="344">
        <v>0</v>
      </c>
      <c r="H49" s="373">
        <v>0</v>
      </c>
      <c r="I49" s="373">
        <v>1600000</v>
      </c>
      <c r="J49" s="139" t="s">
        <v>13</v>
      </c>
      <c r="K49" s="127"/>
      <c r="L49" s="131"/>
      <c r="M49" s="370"/>
      <c r="N49" s="140"/>
    </row>
    <row r="50" spans="1:14">
      <c r="A50" s="46"/>
      <c r="B50" s="117">
        <v>40445</v>
      </c>
      <c r="C50" s="122" t="s">
        <v>1516</v>
      </c>
      <c r="D50" s="77" t="s">
        <v>1517</v>
      </c>
      <c r="E50" s="99" t="s">
        <v>724</v>
      </c>
      <c r="F50" s="342" t="s">
        <v>1110</v>
      </c>
      <c r="G50" s="344">
        <v>0</v>
      </c>
      <c r="H50" s="373">
        <v>0</v>
      </c>
      <c r="I50" s="344">
        <v>2828000</v>
      </c>
      <c r="J50" s="135" t="s">
        <v>13</v>
      </c>
      <c r="K50" s="123"/>
      <c r="L50" s="89"/>
      <c r="M50" s="355"/>
      <c r="N50" s="136"/>
    </row>
    <row r="51" spans="1:14">
      <c r="A51" s="46"/>
      <c r="B51" s="1006">
        <v>40445</v>
      </c>
      <c r="C51" s="122" t="s">
        <v>1518</v>
      </c>
      <c r="D51" s="77" t="s">
        <v>1519</v>
      </c>
      <c r="E51" s="99" t="s">
        <v>724</v>
      </c>
      <c r="F51" s="342" t="s">
        <v>1110</v>
      </c>
      <c r="G51" s="344">
        <v>0</v>
      </c>
      <c r="H51" s="373">
        <v>0</v>
      </c>
      <c r="I51" s="344">
        <v>350000</v>
      </c>
      <c r="J51" s="135" t="s">
        <v>13</v>
      </c>
      <c r="K51" s="123"/>
      <c r="L51" s="89"/>
      <c r="M51" s="355"/>
      <c r="N51" s="136"/>
    </row>
    <row r="52" spans="1:14">
      <c r="A52" s="46"/>
      <c r="B52" s="1006">
        <v>40445</v>
      </c>
      <c r="C52" s="122" t="s">
        <v>1520</v>
      </c>
      <c r="D52" s="77" t="s">
        <v>1521</v>
      </c>
      <c r="E52" s="99" t="s">
        <v>947</v>
      </c>
      <c r="F52" s="342" t="s">
        <v>1110</v>
      </c>
      <c r="G52" s="344">
        <v>0</v>
      </c>
      <c r="H52" s="344">
        <v>0</v>
      </c>
      <c r="I52" s="344">
        <v>8044000</v>
      </c>
      <c r="J52" s="135" t="s">
        <v>13</v>
      </c>
      <c r="K52" s="123"/>
      <c r="L52" s="89"/>
      <c r="M52" s="355"/>
      <c r="N52" s="136"/>
    </row>
    <row r="53" spans="1:14">
      <c r="A53" s="109" t="s">
        <v>1437</v>
      </c>
      <c r="B53" s="169">
        <v>40450</v>
      </c>
      <c r="C53" s="126" t="s">
        <v>1525</v>
      </c>
      <c r="D53" s="371" t="s">
        <v>1526</v>
      </c>
      <c r="E53" s="486" t="s">
        <v>745</v>
      </c>
      <c r="F53" s="372" t="s">
        <v>395</v>
      </c>
      <c r="G53" s="373">
        <v>18000000</v>
      </c>
      <c r="H53" s="373">
        <v>4000000</v>
      </c>
      <c r="I53" s="138">
        <f>G53+H53</f>
        <v>22000000</v>
      </c>
      <c r="J53" s="139" t="s">
        <v>13</v>
      </c>
      <c r="K53" s="127"/>
      <c r="L53" s="131"/>
      <c r="M53" s="370"/>
      <c r="N53" s="140"/>
    </row>
    <row r="54" spans="1:14">
      <c r="A54" s="46" t="s">
        <v>1437</v>
      </c>
      <c r="B54" s="1006">
        <v>40450</v>
      </c>
      <c r="C54" s="122" t="s">
        <v>460</v>
      </c>
      <c r="D54" s="77" t="s">
        <v>478</v>
      </c>
      <c r="E54" s="99" t="s">
        <v>724</v>
      </c>
      <c r="F54" s="339" t="s">
        <v>395</v>
      </c>
      <c r="G54" s="344">
        <v>1747000</v>
      </c>
      <c r="H54" s="344">
        <v>2313000</v>
      </c>
      <c r="I54" s="78">
        <f>G54+H54</f>
        <v>4060000</v>
      </c>
      <c r="J54" s="135" t="s">
        <v>13</v>
      </c>
      <c r="K54" s="123"/>
      <c r="L54" s="89"/>
      <c r="M54" s="355"/>
      <c r="N54" s="136"/>
    </row>
    <row r="55" spans="1:14">
      <c r="A55" s="46" t="s">
        <v>1437</v>
      </c>
      <c r="B55" s="169">
        <v>40450</v>
      </c>
      <c r="C55" s="126" t="s">
        <v>632</v>
      </c>
      <c r="D55" s="371" t="s">
        <v>656</v>
      </c>
      <c r="E55" s="486" t="s">
        <v>740</v>
      </c>
      <c r="F55" s="372" t="s">
        <v>395</v>
      </c>
      <c r="G55" s="344">
        <v>5000000</v>
      </c>
      <c r="H55" s="344">
        <v>12123000</v>
      </c>
      <c r="I55" s="78">
        <f t="shared" ref="I55:I63" si="1">G55+H55</f>
        <v>17123000</v>
      </c>
      <c r="J55" s="139" t="s">
        <v>13</v>
      </c>
      <c r="K55" s="127"/>
      <c r="L55" s="131"/>
      <c r="M55" s="370"/>
      <c r="N55" s="140"/>
    </row>
    <row r="56" spans="1:14">
      <c r="A56" s="46" t="s">
        <v>1437</v>
      </c>
      <c r="B56" s="1006">
        <v>40450</v>
      </c>
      <c r="C56" s="122" t="s">
        <v>803</v>
      </c>
      <c r="D56" s="77" t="s">
        <v>804</v>
      </c>
      <c r="E56" s="99" t="s">
        <v>740</v>
      </c>
      <c r="F56" s="339" t="s">
        <v>395</v>
      </c>
      <c r="G56" s="344">
        <v>50400000</v>
      </c>
      <c r="H56" s="344">
        <v>30514000</v>
      </c>
      <c r="I56" s="78">
        <f t="shared" si="1"/>
        <v>80914000</v>
      </c>
      <c r="J56" s="135" t="s">
        <v>13</v>
      </c>
      <c r="K56" s="123"/>
      <c r="L56" s="89"/>
      <c r="M56" s="355"/>
      <c r="N56" s="136"/>
    </row>
    <row r="57" spans="1:14">
      <c r="A57" s="46">
        <v>1</v>
      </c>
      <c r="B57" s="169">
        <v>40450</v>
      </c>
      <c r="C57" s="122" t="s">
        <v>823</v>
      </c>
      <c r="D57" s="77" t="s">
        <v>827</v>
      </c>
      <c r="E57" s="99" t="s">
        <v>740</v>
      </c>
      <c r="F57" s="339" t="s">
        <v>395</v>
      </c>
      <c r="G57" s="344">
        <v>30000000</v>
      </c>
      <c r="H57" s="344">
        <v>0</v>
      </c>
      <c r="I57" s="78">
        <f t="shared" si="1"/>
        <v>30000000</v>
      </c>
      <c r="J57" s="135" t="s">
        <v>13</v>
      </c>
      <c r="K57" s="123"/>
      <c r="L57" s="89"/>
      <c r="M57" s="355"/>
      <c r="N57" s="136"/>
    </row>
    <row r="58" spans="1:14">
      <c r="A58" s="46">
        <v>1</v>
      </c>
      <c r="B58" s="1006">
        <v>40450</v>
      </c>
      <c r="C58" s="122" t="s">
        <v>771</v>
      </c>
      <c r="D58" s="77" t="s">
        <v>743</v>
      </c>
      <c r="E58" s="99" t="s">
        <v>740</v>
      </c>
      <c r="F58" s="339" t="s">
        <v>395</v>
      </c>
      <c r="G58" s="344">
        <v>15750000</v>
      </c>
      <c r="H58" s="344">
        <v>0</v>
      </c>
      <c r="I58" s="78">
        <f t="shared" si="1"/>
        <v>15750000</v>
      </c>
      <c r="J58" s="135" t="s">
        <v>13</v>
      </c>
      <c r="K58" s="123"/>
      <c r="L58" s="89"/>
      <c r="M58" s="355"/>
      <c r="N58" s="136"/>
    </row>
    <row r="59" spans="1:14">
      <c r="A59" s="109">
        <v>1</v>
      </c>
      <c r="B59" s="169">
        <v>40450</v>
      </c>
      <c r="C59" s="126" t="s">
        <v>784</v>
      </c>
      <c r="D59" s="371" t="s">
        <v>785</v>
      </c>
      <c r="E59" s="486" t="s">
        <v>740</v>
      </c>
      <c r="F59" s="372" t="s">
        <v>395</v>
      </c>
      <c r="G59" s="344">
        <v>4551000</v>
      </c>
      <c r="H59" s="344">
        <v>0</v>
      </c>
      <c r="I59" s="78">
        <f t="shared" si="1"/>
        <v>4551000</v>
      </c>
      <c r="J59" s="139" t="s">
        <v>13</v>
      </c>
      <c r="K59" s="127"/>
      <c r="L59" s="131"/>
      <c r="M59" s="370"/>
      <c r="N59" s="140"/>
    </row>
    <row r="60" spans="1:14">
      <c r="A60" s="46">
        <v>1</v>
      </c>
      <c r="B60" s="1006">
        <v>40450</v>
      </c>
      <c r="C60" s="122" t="s">
        <v>838</v>
      </c>
      <c r="D60" s="77" t="s">
        <v>863</v>
      </c>
      <c r="E60" s="99" t="s">
        <v>864</v>
      </c>
      <c r="F60" s="339" t="s">
        <v>395</v>
      </c>
      <c r="G60" s="344">
        <v>9734000</v>
      </c>
      <c r="H60" s="344">
        <v>0</v>
      </c>
      <c r="I60" s="78">
        <f t="shared" si="1"/>
        <v>9734000</v>
      </c>
      <c r="J60" s="135" t="s">
        <v>13</v>
      </c>
      <c r="K60" s="101">
        <v>41271</v>
      </c>
      <c r="L60" s="89">
        <v>6</v>
      </c>
      <c r="M60" s="355">
        <v>9734000</v>
      </c>
      <c r="N60" s="136">
        <v>0</v>
      </c>
    </row>
    <row r="61" spans="1:14">
      <c r="A61" s="46">
        <v>1</v>
      </c>
      <c r="B61" s="169">
        <v>40450</v>
      </c>
      <c r="C61" s="122" t="s">
        <v>1161</v>
      </c>
      <c r="D61" s="77" t="s">
        <v>1530</v>
      </c>
      <c r="E61" s="99" t="s">
        <v>740</v>
      </c>
      <c r="F61" s="339" t="s">
        <v>395</v>
      </c>
      <c r="G61" s="344">
        <v>54600000</v>
      </c>
      <c r="H61" s="344">
        <v>0</v>
      </c>
      <c r="I61" s="78">
        <f t="shared" si="1"/>
        <v>54600000</v>
      </c>
      <c r="J61" s="135" t="s">
        <v>13</v>
      </c>
      <c r="K61" s="123"/>
      <c r="L61" s="89"/>
      <c r="M61" s="355"/>
      <c r="N61" s="136"/>
    </row>
    <row r="62" spans="1:14">
      <c r="A62" s="46">
        <v>1</v>
      </c>
      <c r="B62" s="1006">
        <v>40450</v>
      </c>
      <c r="C62" s="122" t="s">
        <v>245</v>
      </c>
      <c r="D62" s="77" t="s">
        <v>1101</v>
      </c>
      <c r="E62" s="99" t="s">
        <v>801</v>
      </c>
      <c r="F62" s="339" t="s">
        <v>395</v>
      </c>
      <c r="G62" s="344">
        <v>6245000</v>
      </c>
      <c r="H62" s="344">
        <v>0</v>
      </c>
      <c r="I62" s="78">
        <f t="shared" si="1"/>
        <v>6245000</v>
      </c>
      <c r="J62" s="135" t="s">
        <v>13</v>
      </c>
      <c r="K62" s="123"/>
      <c r="L62" s="89"/>
      <c r="M62" s="355"/>
      <c r="N62" s="136"/>
    </row>
    <row r="63" spans="1:14">
      <c r="A63" s="46">
        <v>1</v>
      </c>
      <c r="B63" s="169">
        <v>40450</v>
      </c>
      <c r="C63" s="122" t="s">
        <v>156</v>
      </c>
      <c r="D63" s="77" t="s">
        <v>170</v>
      </c>
      <c r="E63" s="99" t="s">
        <v>740</v>
      </c>
      <c r="F63" s="339" t="s">
        <v>395</v>
      </c>
      <c r="G63" s="344">
        <v>17910000</v>
      </c>
      <c r="H63" s="344">
        <v>0</v>
      </c>
      <c r="I63" s="78">
        <f t="shared" si="1"/>
        <v>17910000</v>
      </c>
      <c r="J63" s="135" t="s">
        <v>13</v>
      </c>
      <c r="K63" s="123"/>
      <c r="L63" s="89"/>
      <c r="M63" s="355"/>
      <c r="N63" s="136"/>
    </row>
    <row r="64" spans="1:14">
      <c r="A64" s="109"/>
      <c r="B64" s="1006">
        <v>40450</v>
      </c>
      <c r="C64" s="438" t="s">
        <v>1532</v>
      </c>
      <c r="D64" s="439" t="s">
        <v>1533</v>
      </c>
      <c r="E64" s="440" t="s">
        <v>1044</v>
      </c>
      <c r="F64" s="441" t="s">
        <v>395</v>
      </c>
      <c r="G64" s="344">
        <v>0</v>
      </c>
      <c r="H64" s="344">
        <v>0</v>
      </c>
      <c r="I64" s="78">
        <v>5250000</v>
      </c>
      <c r="J64" s="106" t="s">
        <v>13</v>
      </c>
      <c r="K64" s="127"/>
      <c r="L64" s="131"/>
      <c r="M64" s="129"/>
      <c r="N64" s="128"/>
    </row>
    <row r="65" spans="1:14">
      <c r="A65" s="48"/>
      <c r="B65" s="169">
        <v>40450</v>
      </c>
      <c r="C65" s="348" t="s">
        <v>1534</v>
      </c>
      <c r="D65" s="349" t="s">
        <v>1535</v>
      </c>
      <c r="E65" s="350" t="s">
        <v>740</v>
      </c>
      <c r="F65" s="342" t="s">
        <v>1110</v>
      </c>
      <c r="G65" s="344">
        <v>0</v>
      </c>
      <c r="H65" s="344">
        <v>0</v>
      </c>
      <c r="I65" s="78">
        <v>7922000</v>
      </c>
      <c r="J65" s="111" t="s">
        <v>13</v>
      </c>
      <c r="K65" s="132"/>
      <c r="L65" s="112"/>
      <c r="M65" s="134"/>
      <c r="N65" s="133"/>
    </row>
    <row r="66" spans="1:14">
      <c r="A66" s="46"/>
      <c r="B66" s="1006">
        <v>40450</v>
      </c>
      <c r="C66" s="122" t="s">
        <v>1536</v>
      </c>
      <c r="D66" s="77" t="s">
        <v>1537</v>
      </c>
      <c r="E66" s="99" t="s">
        <v>740</v>
      </c>
      <c r="F66" s="342" t="s">
        <v>1110</v>
      </c>
      <c r="G66" s="344">
        <v>0</v>
      </c>
      <c r="H66" s="344">
        <v>0</v>
      </c>
      <c r="I66" s="78">
        <v>3297000</v>
      </c>
      <c r="J66" s="135" t="s">
        <v>13</v>
      </c>
      <c r="K66" s="123"/>
      <c r="L66" s="89"/>
      <c r="M66" s="355"/>
      <c r="N66" s="136"/>
    </row>
    <row r="67" spans="1:14">
      <c r="A67" s="46"/>
      <c r="B67" s="1006">
        <v>40450</v>
      </c>
      <c r="C67" s="122" t="s">
        <v>1538</v>
      </c>
      <c r="D67" s="77" t="s">
        <v>764</v>
      </c>
      <c r="E67" s="99" t="s">
        <v>85</v>
      </c>
      <c r="F67" s="342" t="s">
        <v>1110</v>
      </c>
      <c r="G67" s="344">
        <v>0</v>
      </c>
      <c r="H67" s="344">
        <v>0</v>
      </c>
      <c r="I67" s="78">
        <v>1709000</v>
      </c>
      <c r="J67" s="135" t="s">
        <v>13</v>
      </c>
      <c r="K67" s="123"/>
      <c r="L67" s="89"/>
      <c r="M67" s="355"/>
      <c r="N67" s="136"/>
    </row>
    <row r="68" spans="1:14">
      <c r="A68" s="109"/>
      <c r="B68" s="169">
        <v>40450</v>
      </c>
      <c r="C68" s="126" t="s">
        <v>1539</v>
      </c>
      <c r="D68" s="371" t="s">
        <v>14</v>
      </c>
      <c r="E68" s="486" t="s">
        <v>85</v>
      </c>
      <c r="F68" s="342" t="s">
        <v>1110</v>
      </c>
      <c r="G68" s="344">
        <v>0</v>
      </c>
      <c r="H68" s="344">
        <v>0</v>
      </c>
      <c r="I68" s="78">
        <v>14000</v>
      </c>
      <c r="J68" s="445" t="s">
        <v>13</v>
      </c>
      <c r="K68" s="127"/>
      <c r="L68" s="131"/>
      <c r="M68" s="370"/>
      <c r="N68" s="140"/>
    </row>
    <row r="69" spans="1:14">
      <c r="A69" s="46"/>
      <c r="B69" s="1006">
        <v>40450</v>
      </c>
      <c r="C69" s="122" t="s">
        <v>1540</v>
      </c>
      <c r="D69" s="77" t="s">
        <v>1541</v>
      </c>
      <c r="E69" s="99" t="s">
        <v>85</v>
      </c>
      <c r="F69" s="342" t="s">
        <v>1110</v>
      </c>
      <c r="G69" s="344">
        <v>0</v>
      </c>
      <c r="H69" s="344">
        <v>0</v>
      </c>
      <c r="I69" s="78">
        <v>502000</v>
      </c>
      <c r="J69" s="135" t="s">
        <v>13</v>
      </c>
      <c r="K69" s="123"/>
      <c r="L69" s="89"/>
      <c r="M69" s="355"/>
      <c r="N69" s="136"/>
    </row>
    <row r="70" spans="1:14">
      <c r="A70" s="46"/>
      <c r="B70" s="169">
        <v>40450</v>
      </c>
      <c r="C70" s="122" t="s">
        <v>1542</v>
      </c>
      <c r="D70" s="77" t="s">
        <v>1543</v>
      </c>
      <c r="E70" s="99" t="s">
        <v>864</v>
      </c>
      <c r="F70" s="342" t="s">
        <v>1110</v>
      </c>
      <c r="G70" s="344">
        <v>0</v>
      </c>
      <c r="H70" s="344">
        <v>0</v>
      </c>
      <c r="I70" s="78">
        <v>2646000</v>
      </c>
      <c r="J70" s="135" t="s">
        <v>13</v>
      </c>
      <c r="K70" s="123"/>
      <c r="L70" s="89"/>
      <c r="M70" s="355"/>
      <c r="N70" s="136"/>
    </row>
    <row r="71" spans="1:14">
      <c r="A71" s="46">
        <v>6</v>
      </c>
      <c r="B71" s="1006">
        <v>40450</v>
      </c>
      <c r="C71" s="122" t="s">
        <v>1544</v>
      </c>
      <c r="D71" s="77" t="s">
        <v>1545</v>
      </c>
      <c r="E71" s="99" t="s">
        <v>864</v>
      </c>
      <c r="F71" s="342" t="s">
        <v>1110</v>
      </c>
      <c r="G71" s="344">
        <v>0</v>
      </c>
      <c r="H71" s="344">
        <v>0</v>
      </c>
      <c r="I71" s="78">
        <v>6300000</v>
      </c>
      <c r="J71" s="135" t="s">
        <v>13</v>
      </c>
      <c r="K71" s="101">
        <v>41311</v>
      </c>
      <c r="L71" s="89">
        <v>6</v>
      </c>
      <c r="M71" s="355">
        <v>2500000</v>
      </c>
      <c r="N71" s="136">
        <f>I71-M71</f>
        <v>3800000</v>
      </c>
    </row>
    <row r="72" spans="1:14" s="100" customFormat="1" ht="28.5">
      <c r="A72" s="60"/>
      <c r="B72" s="1194">
        <v>40450</v>
      </c>
      <c r="C72" s="435" t="s">
        <v>2033</v>
      </c>
      <c r="D72" s="1199" t="s">
        <v>84</v>
      </c>
      <c r="E72" s="1201" t="s">
        <v>85</v>
      </c>
      <c r="F72" s="497" t="s">
        <v>1110</v>
      </c>
      <c r="G72" s="498">
        <v>0</v>
      </c>
      <c r="H72" s="498">
        <v>0</v>
      </c>
      <c r="I72" s="82">
        <v>57000</v>
      </c>
      <c r="J72" s="141" t="s">
        <v>13</v>
      </c>
      <c r="K72" s="499"/>
      <c r="L72" s="94"/>
      <c r="M72" s="500"/>
      <c r="N72" s="501"/>
    </row>
    <row r="73" spans="1:14">
      <c r="A73" s="46"/>
      <c r="B73" s="1006">
        <v>40450</v>
      </c>
      <c r="C73" s="122" t="s">
        <v>1546</v>
      </c>
      <c r="D73" s="77" t="s">
        <v>660</v>
      </c>
      <c r="E73" s="99" t="s">
        <v>722</v>
      </c>
      <c r="F73" s="342" t="s">
        <v>1110</v>
      </c>
      <c r="G73" s="344">
        <v>0</v>
      </c>
      <c r="H73" s="344">
        <v>0</v>
      </c>
      <c r="I73" s="78">
        <v>325000</v>
      </c>
      <c r="J73" s="135" t="s">
        <v>13</v>
      </c>
      <c r="K73" s="123"/>
      <c r="L73" s="89"/>
      <c r="M73" s="355"/>
      <c r="N73" s="136"/>
    </row>
    <row r="74" spans="1:14">
      <c r="A74" s="46"/>
      <c r="B74" s="169">
        <v>40450</v>
      </c>
      <c r="C74" s="122" t="s">
        <v>1547</v>
      </c>
      <c r="D74" s="77" t="s">
        <v>1548</v>
      </c>
      <c r="E74" s="99" t="s">
        <v>843</v>
      </c>
      <c r="F74" s="342" t="s">
        <v>1110</v>
      </c>
      <c r="G74" s="344">
        <v>0</v>
      </c>
      <c r="H74" s="344">
        <v>0</v>
      </c>
      <c r="I74" s="78">
        <v>7000</v>
      </c>
      <c r="J74" s="135" t="s">
        <v>13</v>
      </c>
      <c r="K74" s="123"/>
      <c r="L74" s="89"/>
      <c r="M74" s="355"/>
      <c r="N74" s="136"/>
    </row>
    <row r="75" spans="1:14">
      <c r="A75" s="109"/>
      <c r="B75" s="1006">
        <v>40450</v>
      </c>
      <c r="C75" s="126" t="s">
        <v>1549</v>
      </c>
      <c r="D75" s="371" t="s">
        <v>1550</v>
      </c>
      <c r="E75" s="486" t="s">
        <v>722</v>
      </c>
      <c r="F75" s="342" t="s">
        <v>1110</v>
      </c>
      <c r="G75" s="344">
        <v>0</v>
      </c>
      <c r="H75" s="344">
        <v>0</v>
      </c>
      <c r="I75" s="78">
        <v>450000</v>
      </c>
      <c r="J75" s="139" t="s">
        <v>13</v>
      </c>
      <c r="K75" s="127"/>
      <c r="L75" s="131"/>
      <c r="M75" s="370"/>
      <c r="N75" s="140"/>
    </row>
    <row r="76" spans="1:14">
      <c r="A76" s="46"/>
      <c r="B76" s="169">
        <v>40450</v>
      </c>
      <c r="C76" s="122" t="s">
        <v>1551</v>
      </c>
      <c r="D76" s="77" t="s">
        <v>1552</v>
      </c>
      <c r="E76" s="99" t="s">
        <v>806</v>
      </c>
      <c r="F76" s="342" t="s">
        <v>1110</v>
      </c>
      <c r="G76" s="344">
        <v>0</v>
      </c>
      <c r="H76" s="344">
        <v>0</v>
      </c>
      <c r="I76" s="78">
        <v>3260000</v>
      </c>
      <c r="J76" s="135" t="s">
        <v>13</v>
      </c>
      <c r="K76" s="123"/>
      <c r="L76" s="89"/>
      <c r="M76" s="355"/>
      <c r="N76" s="136"/>
    </row>
    <row r="77" spans="1:14">
      <c r="A77" s="46"/>
      <c r="B77" s="169">
        <v>40450</v>
      </c>
      <c r="C77" s="122" t="s">
        <v>1553</v>
      </c>
      <c r="D77" s="77" t="s">
        <v>582</v>
      </c>
      <c r="E77" s="99" t="s">
        <v>1554</v>
      </c>
      <c r="F77" s="342" t="s">
        <v>1110</v>
      </c>
      <c r="G77" s="344">
        <v>0</v>
      </c>
      <c r="H77" s="344">
        <v>0</v>
      </c>
      <c r="I77" s="78">
        <v>1091000</v>
      </c>
      <c r="J77" s="135" t="s">
        <v>13</v>
      </c>
      <c r="K77" s="123"/>
      <c r="L77" s="89"/>
      <c r="M77" s="355"/>
      <c r="N77" s="136"/>
    </row>
    <row r="78" spans="1:14">
      <c r="A78" s="109"/>
      <c r="B78" s="1006">
        <v>40450</v>
      </c>
      <c r="C78" s="126" t="s">
        <v>1555</v>
      </c>
      <c r="D78" s="371" t="s">
        <v>419</v>
      </c>
      <c r="E78" s="486" t="s">
        <v>445</v>
      </c>
      <c r="F78" s="342" t="s">
        <v>1110</v>
      </c>
      <c r="G78" s="344">
        <v>0</v>
      </c>
      <c r="H78" s="344">
        <v>0</v>
      </c>
      <c r="I78" s="78">
        <v>1000000</v>
      </c>
      <c r="J78" s="139" t="s">
        <v>13</v>
      </c>
      <c r="K78" s="127"/>
      <c r="L78" s="131"/>
      <c r="M78" s="370"/>
      <c r="N78" s="140"/>
    </row>
    <row r="79" spans="1:14">
      <c r="A79" s="46"/>
      <c r="B79" s="169">
        <v>40450</v>
      </c>
      <c r="C79" s="122" t="s">
        <v>1556</v>
      </c>
      <c r="D79" s="77" t="s">
        <v>84</v>
      </c>
      <c r="E79" s="99" t="s">
        <v>85</v>
      </c>
      <c r="F79" s="342" t="s">
        <v>1110</v>
      </c>
      <c r="G79" s="344">
        <v>0</v>
      </c>
      <c r="H79" s="344">
        <v>0</v>
      </c>
      <c r="I79" s="78">
        <v>295000</v>
      </c>
      <c r="J79" s="135" t="s">
        <v>13</v>
      </c>
      <c r="K79" s="123"/>
      <c r="L79" s="89"/>
      <c r="M79" s="355"/>
      <c r="N79" s="136"/>
    </row>
    <row r="80" spans="1:14">
      <c r="A80" s="46"/>
      <c r="B80" s="1006">
        <v>40450</v>
      </c>
      <c r="C80" s="122" t="s">
        <v>1557</v>
      </c>
      <c r="D80" s="77" t="s">
        <v>1558</v>
      </c>
      <c r="E80" s="99" t="s">
        <v>806</v>
      </c>
      <c r="F80" s="342" t="s">
        <v>1110</v>
      </c>
      <c r="G80" s="344">
        <v>0</v>
      </c>
      <c r="H80" s="344">
        <v>0</v>
      </c>
      <c r="I80" s="78">
        <v>1100000</v>
      </c>
      <c r="J80" s="135" t="s">
        <v>13</v>
      </c>
      <c r="K80" s="123"/>
      <c r="L80" s="89"/>
      <c r="M80" s="355"/>
      <c r="N80" s="136"/>
    </row>
    <row r="81" spans="1:14">
      <c r="A81" s="46"/>
      <c r="B81" s="169">
        <v>40450</v>
      </c>
      <c r="C81" s="122" t="s">
        <v>1559</v>
      </c>
      <c r="D81" s="77" t="s">
        <v>950</v>
      </c>
      <c r="E81" s="99" t="s">
        <v>951</v>
      </c>
      <c r="F81" s="342" t="s">
        <v>1110</v>
      </c>
      <c r="G81" s="344">
        <v>0</v>
      </c>
      <c r="H81" s="344">
        <v>0</v>
      </c>
      <c r="I81" s="78">
        <v>1522000</v>
      </c>
      <c r="J81" s="135" t="s">
        <v>13</v>
      </c>
      <c r="K81" s="123"/>
      <c r="L81" s="89"/>
      <c r="M81" s="355"/>
      <c r="N81" s="136"/>
    </row>
    <row r="82" spans="1:14">
      <c r="A82" s="46"/>
      <c r="B82" s="1006">
        <v>40450</v>
      </c>
      <c r="C82" s="122" t="s">
        <v>1560</v>
      </c>
      <c r="D82" s="77" t="s">
        <v>1561</v>
      </c>
      <c r="E82" s="99" t="s">
        <v>724</v>
      </c>
      <c r="F82" s="342" t="s">
        <v>1110</v>
      </c>
      <c r="G82" s="344">
        <v>0</v>
      </c>
      <c r="H82" s="344">
        <v>0</v>
      </c>
      <c r="I82" s="78">
        <v>30000</v>
      </c>
      <c r="J82" s="135" t="s">
        <v>13</v>
      </c>
      <c r="K82" s="123"/>
      <c r="L82" s="89"/>
      <c r="M82" s="355"/>
      <c r="N82" s="136"/>
    </row>
    <row r="83" spans="1:14">
      <c r="A83" s="109">
        <v>5</v>
      </c>
      <c r="B83" s="169">
        <v>40450</v>
      </c>
      <c r="C83" s="126" t="s">
        <v>1562</v>
      </c>
      <c r="D83" s="371" t="s">
        <v>1563</v>
      </c>
      <c r="E83" s="486" t="s">
        <v>445</v>
      </c>
      <c r="F83" s="342" t="s">
        <v>1110</v>
      </c>
      <c r="G83" s="344">
        <v>0</v>
      </c>
      <c r="H83" s="344">
        <v>0</v>
      </c>
      <c r="I83" s="78">
        <v>350000</v>
      </c>
      <c r="J83" s="139" t="s">
        <v>13</v>
      </c>
      <c r="K83" s="933">
        <v>41009</v>
      </c>
      <c r="L83" s="131">
        <v>5</v>
      </c>
      <c r="M83" s="370">
        <v>350000</v>
      </c>
      <c r="N83" s="140">
        <f>I83-M83</f>
        <v>0</v>
      </c>
    </row>
    <row r="84" spans="1:14">
      <c r="A84" s="109"/>
      <c r="B84" s="1006">
        <v>40450</v>
      </c>
      <c r="C84" s="126" t="s">
        <v>1564</v>
      </c>
      <c r="D84" s="371" t="s">
        <v>853</v>
      </c>
      <c r="E84" s="486" t="s">
        <v>763</v>
      </c>
      <c r="F84" s="342" t="s">
        <v>1110</v>
      </c>
      <c r="G84" s="344">
        <v>0</v>
      </c>
      <c r="H84" s="344">
        <v>0</v>
      </c>
      <c r="I84" s="78">
        <v>100000</v>
      </c>
      <c r="J84" s="139" t="s">
        <v>13</v>
      </c>
      <c r="K84" s="127"/>
      <c r="L84" s="131"/>
      <c r="M84" s="370"/>
      <c r="N84" s="140"/>
    </row>
    <row r="85" spans="1:14">
      <c r="A85" s="46"/>
      <c r="B85" s="169">
        <v>40450</v>
      </c>
      <c r="C85" s="122" t="s">
        <v>1588</v>
      </c>
      <c r="D85" s="77" t="s">
        <v>1565</v>
      </c>
      <c r="E85" s="99" t="s">
        <v>947</v>
      </c>
      <c r="F85" s="342" t="s">
        <v>1110</v>
      </c>
      <c r="G85" s="344">
        <v>0</v>
      </c>
      <c r="H85" s="344">
        <v>0</v>
      </c>
      <c r="I85" s="78">
        <v>9278000</v>
      </c>
      <c r="J85" s="135" t="s">
        <v>13</v>
      </c>
      <c r="K85" s="123"/>
      <c r="L85" s="89"/>
      <c r="M85" s="355"/>
      <c r="N85" s="136"/>
    </row>
    <row r="86" spans="1:14">
      <c r="A86" s="46"/>
      <c r="B86" s="1006">
        <v>40450</v>
      </c>
      <c r="C86" s="122" t="s">
        <v>1566</v>
      </c>
      <c r="D86" s="77" t="s">
        <v>727</v>
      </c>
      <c r="E86" s="99" t="s">
        <v>724</v>
      </c>
      <c r="F86" s="342" t="s">
        <v>1110</v>
      </c>
      <c r="G86" s="344">
        <v>0</v>
      </c>
      <c r="H86" s="344">
        <v>0</v>
      </c>
      <c r="I86" s="78">
        <v>100000</v>
      </c>
      <c r="J86" s="135" t="s">
        <v>13</v>
      </c>
      <c r="K86" s="123"/>
      <c r="L86" s="89"/>
      <c r="M86" s="355"/>
      <c r="N86" s="136"/>
    </row>
    <row r="87" spans="1:14">
      <c r="A87" s="46"/>
      <c r="B87" s="169">
        <v>40450</v>
      </c>
      <c r="C87" s="122" t="s">
        <v>1567</v>
      </c>
      <c r="D87" s="77" t="s">
        <v>1458</v>
      </c>
      <c r="E87" s="99" t="s">
        <v>776</v>
      </c>
      <c r="F87" s="342" t="s">
        <v>1110</v>
      </c>
      <c r="G87" s="344">
        <v>0</v>
      </c>
      <c r="H87" s="344">
        <v>0</v>
      </c>
      <c r="I87" s="78">
        <v>1229000</v>
      </c>
      <c r="J87" s="135" t="s">
        <v>13</v>
      </c>
      <c r="K87" s="123"/>
      <c r="L87" s="89"/>
      <c r="M87" s="355"/>
      <c r="N87" s="136"/>
    </row>
    <row r="88" spans="1:14">
      <c r="A88" s="46"/>
      <c r="B88" s="1006">
        <v>40450</v>
      </c>
      <c r="C88" s="122" t="s">
        <v>1568</v>
      </c>
      <c r="D88" s="77" t="s">
        <v>1569</v>
      </c>
      <c r="E88" s="99" t="s">
        <v>1044</v>
      </c>
      <c r="F88" s="342" t="s">
        <v>1110</v>
      </c>
      <c r="G88" s="344">
        <v>0</v>
      </c>
      <c r="H88" s="344">
        <v>0</v>
      </c>
      <c r="I88" s="78">
        <v>31000</v>
      </c>
      <c r="J88" s="135" t="s">
        <v>13</v>
      </c>
      <c r="K88" s="123"/>
      <c r="L88" s="89"/>
      <c r="M88" s="355"/>
      <c r="N88" s="136"/>
    </row>
    <row r="89" spans="1:14">
      <c r="A89" s="46"/>
      <c r="B89" s="1006">
        <v>40450</v>
      </c>
      <c r="C89" s="122" t="s">
        <v>1570</v>
      </c>
      <c r="D89" s="77" t="s">
        <v>1571</v>
      </c>
      <c r="E89" s="99" t="s">
        <v>352</v>
      </c>
      <c r="F89" s="342" t="s">
        <v>1110</v>
      </c>
      <c r="G89" s="344">
        <v>0</v>
      </c>
      <c r="H89" s="344">
        <v>0</v>
      </c>
      <c r="I89" s="78">
        <v>698000</v>
      </c>
      <c r="J89" s="135" t="s">
        <v>13</v>
      </c>
      <c r="K89" s="123"/>
      <c r="L89" s="89"/>
      <c r="M89" s="355"/>
      <c r="N89" s="136"/>
    </row>
    <row r="90" spans="1:14" ht="17.25" thickBot="1">
      <c r="A90" s="4"/>
      <c r="B90" s="1173">
        <v>40451</v>
      </c>
      <c r="C90" s="142" t="s">
        <v>1573</v>
      </c>
      <c r="D90" s="143" t="s">
        <v>943</v>
      </c>
      <c r="E90" s="144" t="s">
        <v>85</v>
      </c>
      <c r="F90" s="494" t="s">
        <v>1110</v>
      </c>
      <c r="G90" s="495">
        <v>0</v>
      </c>
      <c r="H90" s="495">
        <v>0</v>
      </c>
      <c r="I90" s="145">
        <v>300000</v>
      </c>
      <c r="J90" s="146" t="s">
        <v>13</v>
      </c>
      <c r="K90" s="446"/>
      <c r="L90" s="149"/>
      <c r="M90" s="447"/>
      <c r="N90" s="448"/>
    </row>
    <row r="91" spans="1:14">
      <c r="C91" s="151"/>
    </row>
    <row r="92" spans="1:14" ht="18" customHeight="1" thickBot="1">
      <c r="G92" s="1195"/>
      <c r="H92" s="1195" t="s">
        <v>1439</v>
      </c>
      <c r="I92" s="307">
        <f>SUM(I5:I90)</f>
        <v>570073000</v>
      </c>
      <c r="J92" s="156"/>
      <c r="K92" s="328" t="s">
        <v>1440</v>
      </c>
      <c r="L92" s="328"/>
      <c r="M92" s="328"/>
      <c r="N92" s="1209">
        <f>SUM(M5:M90)</f>
        <v>39952000</v>
      </c>
    </row>
    <row r="93" spans="1:14" ht="16.5" customHeight="1" thickTop="1">
      <c r="K93" s="1597"/>
      <c r="L93" s="1597"/>
      <c r="M93" s="1597"/>
      <c r="N93" s="1597"/>
    </row>
    <row r="94" spans="1:14" ht="16.5" customHeight="1" thickBot="1">
      <c r="F94" s="1596" t="s">
        <v>1441</v>
      </c>
      <c r="G94" s="1596"/>
      <c r="H94" s="1596"/>
      <c r="I94" s="1596"/>
      <c r="J94" s="1596"/>
      <c r="K94" s="1596"/>
      <c r="L94" s="321"/>
      <c r="M94" s="1210">
        <f>I92-N92</f>
        <v>530121000</v>
      </c>
      <c r="N94" s="329"/>
    </row>
    <row r="95" spans="1:14" ht="16.5" customHeight="1" thickTop="1">
      <c r="F95" s="1195"/>
      <c r="G95" s="1195"/>
      <c r="H95" s="1195"/>
      <c r="I95" s="1195"/>
      <c r="J95" s="1195"/>
      <c r="K95" s="1195"/>
      <c r="L95" s="212"/>
      <c r="M95" s="299"/>
    </row>
    <row r="96" spans="1:14" ht="16.5" customHeight="1">
      <c r="A96" s="1692" t="s">
        <v>1445</v>
      </c>
      <c r="B96" s="1692"/>
      <c r="C96" s="1692"/>
      <c r="D96" s="1692"/>
      <c r="E96" s="1692"/>
      <c r="F96" s="1692"/>
      <c r="G96" s="1692"/>
      <c r="H96" s="1692"/>
      <c r="I96" s="1692"/>
      <c r="J96" s="1692"/>
      <c r="K96" s="1692"/>
      <c r="L96" s="1692"/>
      <c r="M96" s="1692"/>
      <c r="N96" s="1692"/>
    </row>
    <row r="97" spans="1:14" ht="16.5" customHeight="1">
      <c r="A97" s="1692" t="s">
        <v>1442</v>
      </c>
      <c r="B97" s="1692"/>
      <c r="C97" s="1692"/>
      <c r="D97" s="1692"/>
      <c r="E97" s="1692"/>
      <c r="F97" s="1692"/>
      <c r="G97" s="1692"/>
      <c r="H97" s="1692"/>
      <c r="I97" s="1692"/>
      <c r="J97" s="1692"/>
      <c r="K97" s="1692"/>
      <c r="L97" s="1692"/>
      <c r="M97" s="1692"/>
      <c r="N97" s="1692"/>
    </row>
    <row r="98" spans="1:14" ht="16.5" customHeight="1">
      <c r="A98" s="1692" t="s">
        <v>1470</v>
      </c>
      <c r="B98" s="1692"/>
      <c r="C98" s="1692"/>
      <c r="D98" s="1692"/>
      <c r="E98" s="1692"/>
      <c r="F98" s="1692"/>
      <c r="G98" s="1692"/>
      <c r="H98" s="1692"/>
      <c r="I98" s="1692"/>
      <c r="J98" s="1692"/>
      <c r="K98" s="1692"/>
      <c r="L98" s="1692"/>
      <c r="M98" s="1692"/>
      <c r="N98" s="1692"/>
    </row>
    <row r="99" spans="1:14" ht="29.25" customHeight="1">
      <c r="A99" s="1611" t="s">
        <v>1966</v>
      </c>
      <c r="B99" s="1611"/>
      <c r="C99" s="1611"/>
      <c r="D99" s="1611"/>
      <c r="E99" s="1611"/>
      <c r="F99" s="1611"/>
      <c r="G99" s="1611"/>
      <c r="H99" s="1611"/>
      <c r="I99" s="1611"/>
      <c r="J99" s="1611"/>
      <c r="K99" s="1611"/>
      <c r="L99" s="1611"/>
      <c r="M99" s="1611"/>
      <c r="N99" s="1611"/>
    </row>
    <row r="100" spans="1:14" ht="14.25">
      <c r="A100" s="1692" t="s">
        <v>2001</v>
      </c>
      <c r="B100" s="1692"/>
      <c r="C100" s="1692"/>
      <c r="D100" s="1692"/>
      <c r="E100" s="1692"/>
      <c r="F100" s="1692"/>
      <c r="G100" s="1692"/>
      <c r="H100" s="1692"/>
      <c r="I100" s="1692"/>
      <c r="J100" s="1692"/>
      <c r="K100" s="1692"/>
      <c r="L100" s="1692"/>
      <c r="M100" s="1692"/>
      <c r="N100" s="1692"/>
    </row>
    <row r="101" spans="1:14" ht="14.25">
      <c r="A101" s="1692" t="s">
        <v>2030</v>
      </c>
      <c r="B101" s="1692"/>
      <c r="C101" s="1692"/>
      <c r="D101" s="1692"/>
      <c r="E101" s="1692"/>
      <c r="F101" s="1692"/>
      <c r="G101" s="1692"/>
      <c r="H101" s="1692"/>
      <c r="I101" s="1692"/>
      <c r="J101" s="1692"/>
      <c r="K101" s="1692"/>
      <c r="L101" s="1692"/>
      <c r="M101" s="1692"/>
      <c r="N101" s="1692"/>
    </row>
    <row r="102" spans="1:14" ht="16.5" customHeight="1">
      <c r="A102" s="1595" t="s">
        <v>2149</v>
      </c>
      <c r="B102" s="1595"/>
      <c r="C102" s="1595"/>
      <c r="D102" s="1595"/>
      <c r="E102" s="1595"/>
      <c r="F102" s="1595"/>
      <c r="G102" s="1595"/>
      <c r="H102" s="1595"/>
      <c r="I102" s="1595"/>
      <c r="J102" s="1595"/>
      <c r="K102" s="1595"/>
      <c r="L102" s="1595"/>
      <c r="M102" s="1595"/>
      <c r="N102" s="1595"/>
    </row>
    <row r="135" spans="2:258" s="849" customFormat="1" ht="14.25" customHeight="1">
      <c r="B135" s="150"/>
      <c r="C135" s="1200"/>
      <c r="D135" s="1197"/>
      <c r="E135" s="1196"/>
      <c r="F135" s="1200"/>
      <c r="G135" s="1200"/>
      <c r="H135" s="1200"/>
      <c r="I135" s="152"/>
      <c r="J135" s="1196"/>
      <c r="K135" s="1196"/>
      <c r="L135" s="153"/>
      <c r="M135" s="154"/>
      <c r="N135" s="154"/>
      <c r="O135" s="1200"/>
      <c r="P135" s="1200"/>
      <c r="Q135" s="1200"/>
      <c r="R135" s="1200"/>
      <c r="S135" s="1200"/>
      <c r="T135" s="1200"/>
      <c r="U135" s="1200"/>
      <c r="V135" s="1200"/>
      <c r="W135" s="1200"/>
      <c r="X135" s="1200"/>
      <c r="Y135" s="1200"/>
      <c r="Z135" s="1200"/>
      <c r="AA135" s="1200"/>
      <c r="AB135" s="1200"/>
      <c r="AC135" s="1200"/>
      <c r="AD135" s="1200"/>
      <c r="AE135" s="1200"/>
      <c r="AF135" s="1200"/>
      <c r="AG135" s="1200"/>
      <c r="AH135" s="1200"/>
      <c r="AI135" s="1200"/>
      <c r="AJ135" s="1200"/>
      <c r="AK135" s="1200"/>
      <c r="AL135" s="1200"/>
      <c r="AM135" s="1200"/>
      <c r="AN135" s="1200"/>
      <c r="AO135" s="1200"/>
      <c r="AP135" s="1200"/>
      <c r="AQ135" s="1200"/>
      <c r="AR135" s="1200"/>
      <c r="AS135" s="1200"/>
      <c r="AT135" s="1200"/>
      <c r="AU135" s="1200"/>
      <c r="AV135" s="1200"/>
      <c r="AW135" s="1200"/>
      <c r="AX135" s="1200"/>
      <c r="AY135" s="1200"/>
      <c r="AZ135" s="1200"/>
      <c r="BA135" s="1200"/>
      <c r="BB135" s="1200"/>
      <c r="BC135" s="1200"/>
      <c r="BD135" s="1200"/>
      <c r="BE135" s="1200"/>
      <c r="BF135" s="1200"/>
      <c r="BG135" s="1200"/>
      <c r="BH135" s="1200"/>
      <c r="BI135" s="1200"/>
      <c r="BJ135" s="1200"/>
      <c r="BK135" s="1200"/>
      <c r="BL135" s="1200"/>
      <c r="BM135" s="1200"/>
      <c r="BN135" s="1200"/>
      <c r="BO135" s="1200"/>
      <c r="BP135" s="1200"/>
      <c r="BQ135" s="1200"/>
      <c r="BR135" s="1200"/>
      <c r="BS135" s="1200"/>
      <c r="BT135" s="1200"/>
      <c r="BU135" s="1200"/>
      <c r="BV135" s="1200"/>
      <c r="BW135" s="1200"/>
      <c r="BX135" s="1200"/>
      <c r="BY135" s="1200"/>
      <c r="BZ135" s="1200"/>
      <c r="CA135" s="1200"/>
      <c r="CB135" s="1200"/>
      <c r="CC135" s="1200"/>
      <c r="CD135" s="1200"/>
      <c r="CE135" s="1200"/>
      <c r="CF135" s="1200"/>
      <c r="CG135" s="1200"/>
      <c r="CH135" s="1200"/>
      <c r="CI135" s="1200"/>
      <c r="CJ135" s="1200"/>
      <c r="CK135" s="1200"/>
      <c r="CL135" s="1200"/>
      <c r="CM135" s="1200"/>
      <c r="CN135" s="1200"/>
      <c r="CO135" s="1200"/>
      <c r="CP135" s="1200"/>
      <c r="CQ135" s="1200"/>
      <c r="CR135" s="1200"/>
      <c r="CS135" s="1200"/>
      <c r="CT135" s="1200"/>
      <c r="CU135" s="1200"/>
      <c r="CV135" s="1200"/>
      <c r="CW135" s="1200"/>
      <c r="CX135" s="1200"/>
      <c r="CY135" s="1200"/>
      <c r="CZ135" s="1200"/>
      <c r="DA135" s="1200"/>
      <c r="DB135" s="1200"/>
      <c r="DC135" s="1200"/>
      <c r="DD135" s="1200"/>
      <c r="DE135" s="1200"/>
      <c r="DF135" s="1200"/>
      <c r="DG135" s="1200"/>
      <c r="DH135" s="1200"/>
      <c r="DI135" s="1200"/>
      <c r="DJ135" s="1200"/>
      <c r="DK135" s="1200"/>
      <c r="DL135" s="1200"/>
      <c r="DM135" s="1200"/>
      <c r="DN135" s="1200"/>
      <c r="DO135" s="1200"/>
      <c r="DP135" s="1200"/>
      <c r="DQ135" s="1200"/>
      <c r="DR135" s="1200"/>
      <c r="DS135" s="1200"/>
      <c r="DT135" s="1200"/>
      <c r="DU135" s="1200"/>
      <c r="DV135" s="1200"/>
      <c r="DW135" s="1200"/>
      <c r="DX135" s="1200"/>
      <c r="DY135" s="1200"/>
      <c r="DZ135" s="1200"/>
      <c r="EA135" s="1200"/>
      <c r="EB135" s="1200"/>
      <c r="EC135" s="1200"/>
      <c r="ED135" s="1200"/>
      <c r="EE135" s="1200"/>
      <c r="EF135" s="1200"/>
      <c r="EG135" s="1200"/>
      <c r="EH135" s="1200"/>
      <c r="EI135" s="1200"/>
      <c r="EJ135" s="1200"/>
      <c r="EK135" s="1200"/>
      <c r="EL135" s="1200"/>
      <c r="EM135" s="1200"/>
      <c r="EN135" s="1200"/>
      <c r="EO135" s="1200"/>
      <c r="EP135" s="1200"/>
      <c r="EQ135" s="1200"/>
      <c r="ER135" s="1200"/>
      <c r="ES135" s="1200"/>
      <c r="ET135" s="1200"/>
      <c r="EU135" s="1200"/>
      <c r="EV135" s="1200"/>
      <c r="EW135" s="1200"/>
      <c r="EX135" s="1200"/>
      <c r="EY135" s="1200"/>
      <c r="EZ135" s="1200"/>
      <c r="FA135" s="1200"/>
      <c r="FB135" s="1200"/>
      <c r="FC135" s="1200"/>
      <c r="FD135" s="1200"/>
      <c r="FE135" s="1200"/>
      <c r="FF135" s="1200"/>
      <c r="FG135" s="1200"/>
      <c r="FH135" s="1200"/>
      <c r="FI135" s="1200"/>
      <c r="FJ135" s="1200"/>
      <c r="FK135" s="1200"/>
      <c r="FL135" s="1200"/>
      <c r="FM135" s="1200"/>
      <c r="FN135" s="1200"/>
      <c r="FO135" s="1200"/>
      <c r="FP135" s="1200"/>
      <c r="FQ135" s="1200"/>
      <c r="FR135" s="1200"/>
      <c r="FS135" s="1200"/>
      <c r="FT135" s="1200"/>
      <c r="FU135" s="1200"/>
      <c r="FV135" s="1200"/>
      <c r="FW135" s="1200"/>
      <c r="FX135" s="1200"/>
      <c r="FY135" s="1200"/>
      <c r="FZ135" s="1200"/>
      <c r="GA135" s="1200"/>
      <c r="GB135" s="1200"/>
      <c r="GC135" s="1200"/>
      <c r="GD135" s="1200"/>
      <c r="GE135" s="1200"/>
      <c r="GF135" s="1200"/>
      <c r="GG135" s="1200"/>
      <c r="GH135" s="1200"/>
      <c r="GI135" s="1200"/>
      <c r="GJ135" s="1200"/>
      <c r="GK135" s="1200"/>
      <c r="GL135" s="1200"/>
      <c r="GM135" s="1200"/>
      <c r="GN135" s="1200"/>
      <c r="GO135" s="1200"/>
      <c r="GP135" s="1200"/>
      <c r="GQ135" s="1200"/>
      <c r="GR135" s="1200"/>
      <c r="GS135" s="1200"/>
      <c r="GT135" s="1200"/>
      <c r="GU135" s="1200"/>
      <c r="GV135" s="1200"/>
      <c r="GW135" s="1200"/>
      <c r="GX135" s="1200"/>
      <c r="GY135" s="1200"/>
      <c r="GZ135" s="1200"/>
      <c r="HA135" s="1200"/>
      <c r="HB135" s="1200"/>
      <c r="HC135" s="1200"/>
      <c r="HD135" s="1200"/>
      <c r="HE135" s="1200"/>
      <c r="HF135" s="1200"/>
      <c r="HG135" s="1200"/>
      <c r="HH135" s="1200"/>
      <c r="HI135" s="1200"/>
      <c r="HJ135" s="1200"/>
      <c r="HK135" s="1200"/>
      <c r="HL135" s="1200"/>
      <c r="HM135" s="1200"/>
      <c r="HN135" s="1200"/>
      <c r="HO135" s="1200"/>
      <c r="HP135" s="1200"/>
      <c r="HQ135" s="1200"/>
      <c r="HR135" s="1200"/>
      <c r="HS135" s="1200"/>
      <c r="HT135" s="1200"/>
      <c r="HU135" s="1200"/>
      <c r="HV135" s="1200"/>
      <c r="HW135" s="1200"/>
      <c r="HX135" s="1200"/>
      <c r="HY135" s="1200"/>
      <c r="HZ135" s="1200"/>
      <c r="IA135" s="1200"/>
      <c r="IB135" s="1200"/>
      <c r="IC135" s="1200"/>
      <c r="ID135" s="1200"/>
      <c r="IE135" s="1200"/>
      <c r="IF135" s="1200"/>
      <c r="IG135" s="1200"/>
      <c r="IH135" s="1200"/>
      <c r="II135" s="1200"/>
      <c r="IJ135" s="1200"/>
      <c r="IK135" s="1200"/>
      <c r="IL135" s="1200"/>
      <c r="IM135" s="1200"/>
      <c r="IN135" s="1200"/>
      <c r="IO135" s="1200"/>
      <c r="IP135" s="1200"/>
      <c r="IQ135" s="1200"/>
      <c r="IR135" s="1200"/>
      <c r="IS135" s="1200"/>
      <c r="IT135" s="1200"/>
      <c r="IU135" s="1200"/>
      <c r="IV135" s="1200"/>
      <c r="IW135" s="1200"/>
      <c r="IX135" s="1200"/>
    </row>
  </sheetData>
  <protectedRanges>
    <protectedRange sqref="A91 F94:H96 J93:N97 F93:I93 M92:N92 A97:H97 C91:N91 A92:E96 G92:K92 C7:E26 G7:H26 I29:I52 G29:G52 C29:E63 G53:H90 C66:E90 M5:N90 K5:L34 K36:L90" name="Range1"/>
    <protectedRange sqref="A5:A16 B7:B16 A17:B26 J7:J26 A47:B47 A27:A46 A48:A52 J29:J63 B91 J66:J90 A53:B90" name="Range1_4"/>
  </protectedRanges>
  <mergeCells count="23">
    <mergeCell ref="A96:N96"/>
    <mergeCell ref="C14:C15"/>
    <mergeCell ref="D14:D15"/>
    <mergeCell ref="E14:E15"/>
    <mergeCell ref="C9:C10"/>
    <mergeCell ref="D9:D10"/>
    <mergeCell ref="E9:E10"/>
    <mergeCell ref="A102:N102"/>
    <mergeCell ref="A1:N1"/>
    <mergeCell ref="A2:N2"/>
    <mergeCell ref="A3:A4"/>
    <mergeCell ref="B3:B4"/>
    <mergeCell ref="C3:E3"/>
    <mergeCell ref="F3:J3"/>
    <mergeCell ref="K3:N3"/>
    <mergeCell ref="K4:L4"/>
    <mergeCell ref="A97:N97"/>
    <mergeCell ref="A98:N98"/>
    <mergeCell ref="A101:N101"/>
    <mergeCell ref="A100:N100"/>
    <mergeCell ref="A99:N99"/>
    <mergeCell ref="K93:N93"/>
    <mergeCell ref="F94:K94"/>
  </mergeCells>
  <printOptions horizontalCentered="1"/>
  <pageMargins left="0.2" right="0.2" top="0.35" bottom="0.5" header="0.3" footer="0.3"/>
  <pageSetup paperSize="5" scale="51" fitToHeight="0" orientation="landscape" horizontalDpi="300" verticalDpi="300" r:id="rId1"/>
  <headerFooter>
    <oddFooter>&amp;RPage &amp;P of &amp;N</oddFooter>
  </headerFooter>
</worksheet>
</file>

<file path=xl/worksheets/sheet5.xml><?xml version="1.0" encoding="utf-8"?>
<worksheet xmlns="http://schemas.openxmlformats.org/spreadsheetml/2006/main" xmlns:r="http://schemas.openxmlformats.org/officeDocument/2006/relationships">
  <sheetPr codeName="Sheet6"/>
  <dimension ref="A1:X791"/>
  <sheetViews>
    <sheetView view="pageBreakPreview" zoomScale="75" zoomScaleNormal="70" zoomScaleSheetLayoutView="75" workbookViewId="0">
      <selection activeCell="A92" sqref="A92:V93"/>
    </sheetView>
  </sheetViews>
  <sheetFormatPr defaultColWidth="9.140625" defaultRowHeight="14.25"/>
  <cols>
    <col min="1" max="1" width="10.85546875" style="1147" customWidth="1"/>
    <col min="2" max="2" width="12.140625" style="1147" customWidth="1"/>
    <col min="3" max="3" width="12.85546875" style="1147" customWidth="1"/>
    <col min="4" max="4" width="18.7109375" style="1168" bestFit="1" customWidth="1"/>
    <col min="5" max="5" width="18.42578125" style="1168" customWidth="1"/>
    <col min="6" max="6" width="26.42578125" style="1147" customWidth="1"/>
    <col min="7" max="7" width="21.85546875" style="1147" customWidth="1"/>
    <col min="8" max="8" width="12.5703125" style="6" customWidth="1"/>
    <col min="9" max="9" width="5" style="6" customWidth="1"/>
    <col min="10" max="10" width="16.7109375" style="1147" customWidth="1"/>
    <col min="11" max="11" width="28.28515625" style="1147" customWidth="1"/>
    <col min="12" max="12" width="19" style="1147" customWidth="1"/>
    <col min="13" max="13" width="9" style="1147" customWidth="1"/>
    <col min="14" max="14" width="4.28515625" style="1147" customWidth="1"/>
    <col min="15" max="15" width="17.42578125" style="1147" customWidth="1"/>
    <col min="16" max="16" width="6.85546875" style="1147" customWidth="1"/>
    <col min="17" max="17" width="17.5703125" style="1147" customWidth="1"/>
    <col min="18" max="18" width="18.42578125" style="1147" customWidth="1"/>
    <col min="19" max="19" width="12.5703125" style="1147" customWidth="1"/>
    <col min="20" max="20" width="32.42578125" style="1147" customWidth="1"/>
    <col min="21" max="21" width="25.140625" style="1147" customWidth="1"/>
    <col min="22" max="22" width="19" style="1147" customWidth="1"/>
    <col min="23" max="23" width="19.28515625" style="1147" customWidth="1"/>
    <col min="24" max="24" width="17.28515625" style="1147" bestFit="1" customWidth="1"/>
    <col min="25" max="16384" width="9.140625" style="1147"/>
  </cols>
  <sheetData>
    <row r="1" spans="1:23" ht="15">
      <c r="A1" s="1868" t="s">
        <v>325</v>
      </c>
      <c r="B1" s="1868"/>
      <c r="C1" s="1868"/>
      <c r="D1" s="1868"/>
      <c r="E1" s="1868"/>
      <c r="F1" s="1868"/>
      <c r="G1" s="1868"/>
      <c r="H1" s="1868"/>
      <c r="I1" s="1868"/>
      <c r="J1" s="1868"/>
      <c r="K1" s="1868"/>
      <c r="L1" s="1868"/>
      <c r="M1" s="1868"/>
      <c r="N1" s="1868"/>
      <c r="O1" s="1868"/>
      <c r="P1" s="1868"/>
      <c r="Q1" s="1868"/>
      <c r="R1" s="1868"/>
      <c r="S1" s="1868"/>
      <c r="T1" s="1868"/>
      <c r="U1" s="1868"/>
      <c r="V1" s="1868"/>
    </row>
    <row r="2" spans="1:23" ht="15">
      <c r="A2" s="1868"/>
      <c r="B2" s="1868"/>
      <c r="C2" s="1868"/>
      <c r="D2" s="1868"/>
      <c r="E2" s="1868"/>
      <c r="F2" s="1868"/>
      <c r="G2" s="1868"/>
      <c r="H2" s="1868"/>
      <c r="I2" s="1868"/>
      <c r="J2" s="1868"/>
      <c r="K2" s="1868"/>
      <c r="L2" s="1868"/>
      <c r="M2" s="1868"/>
      <c r="N2" s="1868"/>
      <c r="O2" s="1868"/>
      <c r="P2" s="1868"/>
      <c r="Q2" s="1868"/>
      <c r="R2" s="1868"/>
      <c r="S2" s="1868"/>
      <c r="T2" s="1868"/>
      <c r="U2" s="1868"/>
      <c r="V2" s="1868"/>
    </row>
    <row r="3" spans="1:23" s="1417" customFormat="1" ht="15.75" thickBot="1"/>
    <row r="4" spans="1:23" ht="15" customHeight="1">
      <c r="A4" s="1869"/>
      <c r="B4" s="1872" t="s">
        <v>1255</v>
      </c>
      <c r="C4" s="1873"/>
      <c r="D4" s="1873"/>
      <c r="E4" s="1873"/>
      <c r="F4" s="1873"/>
      <c r="G4" s="1873"/>
      <c r="H4" s="1873"/>
      <c r="I4" s="1874"/>
      <c r="J4" s="1878" t="s">
        <v>1254</v>
      </c>
      <c r="K4" s="1879"/>
      <c r="L4" s="1879"/>
      <c r="M4" s="1879"/>
      <c r="N4" s="1880"/>
      <c r="O4" s="1862" t="s">
        <v>1253</v>
      </c>
      <c r="P4" s="1863"/>
      <c r="Q4" s="1863"/>
      <c r="R4" s="1864"/>
      <c r="S4" s="1862" t="s">
        <v>1252</v>
      </c>
      <c r="T4" s="1863"/>
      <c r="U4" s="1863"/>
      <c r="V4" s="1863"/>
      <c r="W4" s="1864"/>
    </row>
    <row r="5" spans="1:23" ht="14.25" customHeight="1">
      <c r="A5" s="1870"/>
      <c r="B5" s="1875"/>
      <c r="C5" s="1876"/>
      <c r="D5" s="1876"/>
      <c r="E5" s="1876"/>
      <c r="F5" s="1876"/>
      <c r="G5" s="1876"/>
      <c r="H5" s="1876"/>
      <c r="I5" s="1877"/>
      <c r="J5" s="1881"/>
      <c r="K5" s="1882"/>
      <c r="L5" s="1882"/>
      <c r="M5" s="1882"/>
      <c r="N5" s="1883"/>
      <c r="O5" s="1865"/>
      <c r="P5" s="1866"/>
      <c r="Q5" s="1866"/>
      <c r="R5" s="1867"/>
      <c r="S5" s="1865"/>
      <c r="T5" s="1866"/>
      <c r="U5" s="1866"/>
      <c r="V5" s="1866"/>
      <c r="W5" s="1867"/>
    </row>
    <row r="6" spans="1:23" ht="15" customHeight="1">
      <c r="A6" s="1870"/>
      <c r="B6" s="1884" t="s">
        <v>1251</v>
      </c>
      <c r="C6" s="1884" t="s">
        <v>2</v>
      </c>
      <c r="D6" s="1895" t="s">
        <v>328</v>
      </c>
      <c r="E6" s="1898" t="s">
        <v>327</v>
      </c>
      <c r="F6" s="1901" t="s">
        <v>1250</v>
      </c>
      <c r="G6" s="1898" t="s">
        <v>1249</v>
      </c>
      <c r="H6" s="1811" t="s">
        <v>10</v>
      </c>
      <c r="I6" s="1812"/>
      <c r="J6" s="1817" t="s">
        <v>1065</v>
      </c>
      <c r="K6" s="1892" t="s">
        <v>1245</v>
      </c>
      <c r="L6" s="1892" t="s">
        <v>1249</v>
      </c>
      <c r="M6" s="1811" t="s">
        <v>10</v>
      </c>
      <c r="N6" s="1812"/>
      <c r="O6" s="1842" t="s">
        <v>1248</v>
      </c>
      <c r="P6" s="1845"/>
      <c r="Q6" s="1848" t="s">
        <v>1247</v>
      </c>
      <c r="R6" s="1842" t="s">
        <v>1246</v>
      </c>
      <c r="S6" s="1842" t="s">
        <v>2</v>
      </c>
      <c r="T6" s="1811" t="s">
        <v>1245</v>
      </c>
      <c r="U6" s="1886" t="s">
        <v>1244</v>
      </c>
      <c r="V6" s="1889" t="s">
        <v>1010</v>
      </c>
      <c r="W6" s="1859" t="s">
        <v>1243</v>
      </c>
    </row>
    <row r="7" spans="1:23" ht="15" customHeight="1">
      <c r="A7" s="1870"/>
      <c r="B7" s="1885"/>
      <c r="C7" s="1885"/>
      <c r="D7" s="1896"/>
      <c r="E7" s="1899"/>
      <c r="F7" s="1902"/>
      <c r="G7" s="1899"/>
      <c r="H7" s="1813"/>
      <c r="I7" s="1814"/>
      <c r="J7" s="1818"/>
      <c r="K7" s="1893"/>
      <c r="L7" s="1893"/>
      <c r="M7" s="1813"/>
      <c r="N7" s="1814"/>
      <c r="O7" s="1843"/>
      <c r="P7" s="1846"/>
      <c r="Q7" s="1849"/>
      <c r="R7" s="1843"/>
      <c r="S7" s="1843"/>
      <c r="T7" s="1813"/>
      <c r="U7" s="1887"/>
      <c r="V7" s="1890"/>
      <c r="W7" s="1860"/>
    </row>
    <row r="8" spans="1:23" ht="15" customHeight="1" thickBot="1">
      <c r="A8" s="1871"/>
      <c r="B8" s="1619"/>
      <c r="C8" s="1619"/>
      <c r="D8" s="1897"/>
      <c r="E8" s="1900"/>
      <c r="F8" s="1903"/>
      <c r="G8" s="1900"/>
      <c r="H8" s="1815"/>
      <c r="I8" s="1816"/>
      <c r="J8" s="1819"/>
      <c r="K8" s="1894"/>
      <c r="L8" s="1894"/>
      <c r="M8" s="1815"/>
      <c r="N8" s="1816"/>
      <c r="O8" s="1844"/>
      <c r="P8" s="1847"/>
      <c r="Q8" s="1850"/>
      <c r="R8" s="1844"/>
      <c r="S8" s="1844"/>
      <c r="T8" s="1815"/>
      <c r="U8" s="1888"/>
      <c r="V8" s="1891"/>
      <c r="W8" s="1861"/>
    </row>
    <row r="9" spans="1:23" ht="28.5">
      <c r="A9" s="1820" t="s">
        <v>1607</v>
      </c>
      <c r="B9" s="1823" t="s">
        <v>1239</v>
      </c>
      <c r="C9" s="567">
        <v>39811</v>
      </c>
      <c r="D9" s="1169" t="s">
        <v>86</v>
      </c>
      <c r="E9" s="1144" t="s">
        <v>1241</v>
      </c>
      <c r="F9" s="568" t="s">
        <v>335</v>
      </c>
      <c r="G9" s="34">
        <v>5000000000</v>
      </c>
      <c r="H9" s="569" t="s">
        <v>322</v>
      </c>
      <c r="I9" s="570"/>
      <c r="J9" s="571">
        <v>40177</v>
      </c>
      <c r="K9" s="572" t="s">
        <v>1334</v>
      </c>
      <c r="L9" s="34">
        <v>5000000000</v>
      </c>
      <c r="M9" s="573" t="s">
        <v>334</v>
      </c>
      <c r="N9" s="574"/>
      <c r="O9" s="1851" t="s">
        <v>1607</v>
      </c>
      <c r="P9" s="1839" t="s">
        <v>1333</v>
      </c>
      <c r="Q9" s="1841" t="s">
        <v>1332</v>
      </c>
      <c r="R9" s="1808">
        <v>5937500000</v>
      </c>
      <c r="S9" s="1833"/>
      <c r="T9" s="1835"/>
      <c r="U9" s="1836"/>
      <c r="V9" s="1837"/>
      <c r="W9" s="738"/>
    </row>
    <row r="10" spans="1:23" ht="14.25" customHeight="1">
      <c r="A10" s="1821"/>
      <c r="B10" s="1753"/>
      <c r="C10" s="1719">
        <v>39954</v>
      </c>
      <c r="D10" s="1727" t="s">
        <v>86</v>
      </c>
      <c r="E10" s="1806" t="s">
        <v>1241</v>
      </c>
      <c r="F10" s="1807" t="s">
        <v>1242</v>
      </c>
      <c r="G10" s="1713">
        <v>7500000000</v>
      </c>
      <c r="H10" s="1810" t="s">
        <v>322</v>
      </c>
      <c r="I10" s="1769">
        <v>22</v>
      </c>
      <c r="J10" s="1772">
        <v>40177</v>
      </c>
      <c r="K10" s="1775" t="s">
        <v>1608</v>
      </c>
      <c r="L10" s="1749">
        <v>3000000000</v>
      </c>
      <c r="M10" s="1781" t="s">
        <v>334</v>
      </c>
      <c r="N10" s="1827"/>
      <c r="O10" s="1852"/>
      <c r="P10" s="1840"/>
      <c r="Q10" s="1468"/>
      <c r="R10" s="1809"/>
      <c r="S10" s="1834"/>
      <c r="T10" s="1826"/>
      <c r="U10" s="1805"/>
      <c r="V10" s="1838"/>
      <c r="W10" s="737"/>
    </row>
    <row r="11" spans="1:23" ht="28.5" customHeight="1">
      <c r="A11" s="1821"/>
      <c r="B11" s="1753"/>
      <c r="C11" s="1719"/>
      <c r="D11" s="1727"/>
      <c r="E11" s="1806"/>
      <c r="F11" s="1807"/>
      <c r="G11" s="1713"/>
      <c r="H11" s="1810"/>
      <c r="I11" s="1771"/>
      <c r="J11" s="1774"/>
      <c r="K11" s="1777"/>
      <c r="L11" s="1751"/>
      <c r="M11" s="1783"/>
      <c r="N11" s="1828"/>
      <c r="O11" s="1829" t="s">
        <v>1607</v>
      </c>
      <c r="P11" s="1762" t="s">
        <v>1967</v>
      </c>
      <c r="Q11" s="1746" t="s">
        <v>1237</v>
      </c>
      <c r="R11" s="1853">
        <v>0.73799999999999999</v>
      </c>
      <c r="S11" s="1855"/>
      <c r="T11" s="1825"/>
      <c r="U11" s="1804"/>
      <c r="V11" s="1825"/>
      <c r="W11" s="736"/>
    </row>
    <row r="12" spans="1:23" ht="44.25" customHeight="1" thickBot="1">
      <c r="A12" s="1821"/>
      <c r="B12" s="1753"/>
      <c r="C12" s="1098">
        <v>40177</v>
      </c>
      <c r="D12" s="492" t="s">
        <v>86</v>
      </c>
      <c r="E12" s="1138" t="s">
        <v>1241</v>
      </c>
      <c r="F12" s="1139" t="s">
        <v>1242</v>
      </c>
      <c r="G12" s="22">
        <v>1250000000</v>
      </c>
      <c r="H12" s="1140" t="s">
        <v>322</v>
      </c>
      <c r="I12" s="248" t="s">
        <v>1609</v>
      </c>
      <c r="J12" s="1124">
        <v>40542</v>
      </c>
      <c r="K12" s="605" t="s">
        <v>1608</v>
      </c>
      <c r="L12" s="233">
        <v>5500000000</v>
      </c>
      <c r="M12" s="1131" t="s">
        <v>334</v>
      </c>
      <c r="N12" s="1143">
        <v>26</v>
      </c>
      <c r="O12" s="1830"/>
      <c r="P12" s="1831"/>
      <c r="Q12" s="1832"/>
      <c r="R12" s="1854"/>
      <c r="S12" s="1834"/>
      <c r="T12" s="1826"/>
      <c r="U12" s="1805"/>
      <c r="V12" s="1826"/>
      <c r="W12" s="737"/>
    </row>
    <row r="13" spans="1:23" ht="44.25" customHeight="1" thickTop="1" thickBot="1">
      <c r="A13" s="1822"/>
      <c r="B13" s="1824"/>
      <c r="C13" s="1099">
        <v>40177</v>
      </c>
      <c r="D13" s="1103" t="s">
        <v>86</v>
      </c>
      <c r="E13" s="33" t="s">
        <v>1241</v>
      </c>
      <c r="F13" s="176" t="s">
        <v>1336</v>
      </c>
      <c r="G13" s="685">
        <v>2540000000</v>
      </c>
      <c r="H13" s="249" t="s">
        <v>322</v>
      </c>
      <c r="I13" s="686"/>
      <c r="J13" s="612">
        <v>40603</v>
      </c>
      <c r="K13" s="630" t="s">
        <v>1638</v>
      </c>
      <c r="L13" s="685">
        <v>2670000000</v>
      </c>
      <c r="M13" s="575" t="s">
        <v>334</v>
      </c>
      <c r="N13" s="687">
        <v>27</v>
      </c>
      <c r="O13" s="688" t="s">
        <v>1607</v>
      </c>
      <c r="P13" s="689">
        <v>27</v>
      </c>
      <c r="Q13" s="559" t="s">
        <v>1637</v>
      </c>
      <c r="R13" s="685">
        <v>2670000000</v>
      </c>
      <c r="S13" s="690">
        <v>40604</v>
      </c>
      <c r="T13" s="836" t="s">
        <v>1905</v>
      </c>
      <c r="U13" s="1171">
        <v>2667000000</v>
      </c>
      <c r="V13" s="763" t="s">
        <v>334</v>
      </c>
      <c r="W13" s="20">
        <v>0</v>
      </c>
    </row>
    <row r="14" spans="1:23" ht="28.5" customHeight="1" thickBot="1">
      <c r="A14" s="1752" t="s">
        <v>1240</v>
      </c>
      <c r="B14" s="1753" t="s">
        <v>1239</v>
      </c>
      <c r="C14" s="1115">
        <v>39811</v>
      </c>
      <c r="D14" s="170" t="s">
        <v>86</v>
      </c>
      <c r="E14" s="1081" t="s">
        <v>332</v>
      </c>
      <c r="F14" s="1081" t="s">
        <v>333</v>
      </c>
      <c r="G14" s="233">
        <v>884024131</v>
      </c>
      <c r="H14" s="1092" t="s">
        <v>322</v>
      </c>
      <c r="I14" s="1135">
        <v>2</v>
      </c>
      <c r="J14" s="577">
        <v>39962</v>
      </c>
      <c r="K14" s="578" t="s">
        <v>1238</v>
      </c>
      <c r="L14" s="579">
        <v>884024131</v>
      </c>
      <c r="M14" s="580" t="s">
        <v>334</v>
      </c>
      <c r="N14" s="581">
        <v>3</v>
      </c>
      <c r="O14" s="682"/>
      <c r="P14" s="683"/>
      <c r="Q14" s="1088"/>
      <c r="R14" s="1159"/>
      <c r="S14" s="684"/>
      <c r="T14" s="838"/>
      <c r="U14" s="1137"/>
      <c r="V14" s="751"/>
      <c r="W14" s="1087"/>
    </row>
    <row r="15" spans="1:23" ht="1.5" customHeight="1" thickTop="1" thickBot="1">
      <c r="A15" s="1752"/>
      <c r="B15" s="1753"/>
      <c r="C15" s="1424">
        <v>39813</v>
      </c>
      <c r="D15" s="1746" t="s">
        <v>86</v>
      </c>
      <c r="E15" s="1466" t="s">
        <v>332</v>
      </c>
      <c r="F15" s="1466" t="s">
        <v>336</v>
      </c>
      <c r="G15" s="1576">
        <v>13400000000</v>
      </c>
      <c r="H15" s="1673" t="s">
        <v>322</v>
      </c>
      <c r="I15" s="1789"/>
      <c r="J15" s="502"/>
      <c r="K15" s="503"/>
      <c r="L15" s="504"/>
      <c r="M15" s="505"/>
      <c r="N15" s="506"/>
      <c r="O15" s="1791"/>
      <c r="P15" s="1793"/>
      <c r="Q15" s="1747"/>
      <c r="R15" s="1796"/>
      <c r="S15" s="1798"/>
      <c r="T15" s="1800"/>
      <c r="U15" s="1802"/>
      <c r="V15" s="1787"/>
      <c r="W15" s="1086"/>
    </row>
    <row r="16" spans="1:23" ht="27.75" customHeight="1" thickTop="1" thickBot="1">
      <c r="A16" s="1752"/>
      <c r="B16" s="1753"/>
      <c r="C16" s="1425"/>
      <c r="D16" s="1748"/>
      <c r="E16" s="1468"/>
      <c r="F16" s="1468"/>
      <c r="G16" s="1577"/>
      <c r="H16" s="1674"/>
      <c r="I16" s="1790"/>
      <c r="J16" s="1124">
        <v>40004</v>
      </c>
      <c r="K16" s="1127" t="s">
        <v>1234</v>
      </c>
      <c r="L16" s="1128">
        <v>13400000000</v>
      </c>
      <c r="M16" s="1131" t="s">
        <v>334</v>
      </c>
      <c r="N16" s="582">
        <v>7</v>
      </c>
      <c r="O16" s="1792"/>
      <c r="P16" s="1794"/>
      <c r="Q16" s="1795"/>
      <c r="R16" s="1797"/>
      <c r="S16" s="1799"/>
      <c r="T16" s="1801"/>
      <c r="U16" s="1803"/>
      <c r="V16" s="1788"/>
      <c r="W16" s="1087"/>
    </row>
    <row r="17" spans="1:24" ht="28.5" customHeight="1" thickTop="1">
      <c r="A17" s="1752"/>
      <c r="B17" s="1753"/>
      <c r="C17" s="583">
        <v>39925</v>
      </c>
      <c r="D17" s="1102" t="s">
        <v>86</v>
      </c>
      <c r="E17" s="1138" t="s">
        <v>332</v>
      </c>
      <c r="F17" s="1138" t="s">
        <v>336</v>
      </c>
      <c r="G17" s="32">
        <v>2000000000</v>
      </c>
      <c r="H17" s="1091" t="s">
        <v>322</v>
      </c>
      <c r="I17" s="1134">
        <v>4</v>
      </c>
      <c r="J17" s="584">
        <v>40004</v>
      </c>
      <c r="K17" s="585" t="s">
        <v>1234</v>
      </c>
      <c r="L17" s="171">
        <v>2000000000</v>
      </c>
      <c r="M17" s="586" t="s">
        <v>334</v>
      </c>
      <c r="N17" s="587">
        <v>7</v>
      </c>
      <c r="O17" s="588" t="s">
        <v>195</v>
      </c>
      <c r="P17" s="589" t="s">
        <v>1590</v>
      </c>
      <c r="Q17" s="1081" t="s">
        <v>395</v>
      </c>
      <c r="R17" s="174">
        <v>2100000000</v>
      </c>
      <c r="S17" s="1170">
        <v>40527</v>
      </c>
      <c r="T17" s="839" t="s">
        <v>1223</v>
      </c>
      <c r="U17" s="739">
        <v>2139406777.5</v>
      </c>
      <c r="V17" s="1077" t="s">
        <v>334</v>
      </c>
      <c r="W17" s="21">
        <v>0</v>
      </c>
    </row>
    <row r="18" spans="1:24" ht="28.5" customHeight="1">
      <c r="A18" s="1752"/>
      <c r="B18" s="1753"/>
      <c r="C18" s="1754">
        <v>39953</v>
      </c>
      <c r="D18" s="1746" t="s">
        <v>86</v>
      </c>
      <c r="E18" s="1466" t="s">
        <v>332</v>
      </c>
      <c r="F18" s="1466" t="s">
        <v>336</v>
      </c>
      <c r="G18" s="1576">
        <v>4000000000</v>
      </c>
      <c r="H18" s="1673" t="s">
        <v>322</v>
      </c>
      <c r="I18" s="1964">
        <v>5</v>
      </c>
      <c r="J18" s="1772">
        <v>40004</v>
      </c>
      <c r="K18" s="1775" t="s">
        <v>1234</v>
      </c>
      <c r="L18" s="1778">
        <v>4000000000</v>
      </c>
      <c r="M18" s="1781" t="s">
        <v>334</v>
      </c>
      <c r="N18" s="1967">
        <v>7</v>
      </c>
      <c r="O18" s="1759" t="s">
        <v>195</v>
      </c>
      <c r="P18" s="1762" t="s">
        <v>1593</v>
      </c>
      <c r="Q18" s="1972" t="s">
        <v>1237</v>
      </c>
      <c r="R18" s="1962">
        <v>0.60799999999999998</v>
      </c>
      <c r="S18" s="508">
        <v>40500</v>
      </c>
      <c r="T18" s="837" t="s">
        <v>1906</v>
      </c>
      <c r="U18" s="740">
        <v>11743303903</v>
      </c>
      <c r="V18" s="551" t="s">
        <v>1237</v>
      </c>
      <c r="W18" s="552">
        <v>0.36899999999999999</v>
      </c>
    </row>
    <row r="19" spans="1:24" ht="28.5" customHeight="1">
      <c r="A19" s="1752"/>
      <c r="B19" s="1753"/>
      <c r="C19" s="1755"/>
      <c r="D19" s="1747"/>
      <c r="E19" s="1467"/>
      <c r="F19" s="1467"/>
      <c r="G19" s="1758"/>
      <c r="H19" s="1757"/>
      <c r="I19" s="1965"/>
      <c r="J19" s="1773"/>
      <c r="K19" s="1776"/>
      <c r="L19" s="1779"/>
      <c r="M19" s="1782"/>
      <c r="N19" s="1968"/>
      <c r="O19" s="1760"/>
      <c r="P19" s="1763"/>
      <c r="Q19" s="1973"/>
      <c r="R19" s="1796"/>
      <c r="S19" s="509">
        <v>40508</v>
      </c>
      <c r="T19" s="837" t="s">
        <v>1906</v>
      </c>
      <c r="U19" s="740">
        <v>1761495577.3</v>
      </c>
      <c r="V19" s="551" t="s">
        <v>1237</v>
      </c>
      <c r="W19" s="800">
        <v>0.32040000000000002</v>
      </c>
    </row>
    <row r="20" spans="1:24" ht="28.5" customHeight="1">
      <c r="A20" s="1752"/>
      <c r="B20" s="1753"/>
      <c r="C20" s="1756"/>
      <c r="D20" s="1748"/>
      <c r="E20" s="1468"/>
      <c r="F20" s="1468"/>
      <c r="G20" s="1577"/>
      <c r="H20" s="1674"/>
      <c r="I20" s="1966"/>
      <c r="J20" s="1774"/>
      <c r="K20" s="1777"/>
      <c r="L20" s="1780"/>
      <c r="M20" s="1783"/>
      <c r="N20" s="1969"/>
      <c r="O20" s="1970"/>
      <c r="P20" s="1971"/>
      <c r="Q20" s="1974"/>
      <c r="R20" s="1963"/>
      <c r="S20" s="509">
        <v>41264</v>
      </c>
      <c r="T20" s="840" t="s">
        <v>2275</v>
      </c>
      <c r="U20" s="740">
        <v>5500000000</v>
      </c>
      <c r="V20" s="551" t="s">
        <v>1237</v>
      </c>
      <c r="W20" s="800">
        <v>0.21970000000000001</v>
      </c>
    </row>
    <row r="21" spans="1:24" ht="28.5" customHeight="1">
      <c r="A21" s="1752"/>
      <c r="B21" s="1753"/>
      <c r="C21" s="1743">
        <v>39960</v>
      </c>
      <c r="D21" s="1746" t="s">
        <v>86</v>
      </c>
      <c r="E21" s="1466" t="s">
        <v>332</v>
      </c>
      <c r="F21" s="1466" t="s">
        <v>336</v>
      </c>
      <c r="G21" s="1749">
        <v>360624198</v>
      </c>
      <c r="H21" s="1477" t="s">
        <v>322</v>
      </c>
      <c r="I21" s="1769">
        <v>6</v>
      </c>
      <c r="J21" s="1772">
        <v>40004</v>
      </c>
      <c r="K21" s="1775" t="s">
        <v>1234</v>
      </c>
      <c r="L21" s="1778">
        <v>360624198</v>
      </c>
      <c r="M21" s="1781" t="s">
        <v>334</v>
      </c>
      <c r="N21" s="1784">
        <v>7</v>
      </c>
      <c r="O21" s="1759" t="s">
        <v>1236</v>
      </c>
      <c r="P21" s="1762" t="s">
        <v>1235</v>
      </c>
      <c r="Q21" s="1466" t="s">
        <v>333</v>
      </c>
      <c r="R21" s="1766">
        <v>7072488605</v>
      </c>
      <c r="S21" s="172">
        <v>40004</v>
      </c>
      <c r="T21" s="840" t="s">
        <v>1604</v>
      </c>
      <c r="U21" s="741">
        <v>360624198</v>
      </c>
      <c r="V21" s="551" t="s">
        <v>333</v>
      </c>
      <c r="W21" s="23">
        <v>6711864407</v>
      </c>
      <c r="X21" s="750"/>
    </row>
    <row r="22" spans="1:24" ht="28.5" customHeight="1">
      <c r="A22" s="1752"/>
      <c r="B22" s="1753"/>
      <c r="C22" s="1744"/>
      <c r="D22" s="1747"/>
      <c r="E22" s="1467"/>
      <c r="F22" s="1467"/>
      <c r="G22" s="1750"/>
      <c r="H22" s="1495"/>
      <c r="I22" s="1770"/>
      <c r="J22" s="1773"/>
      <c r="K22" s="1776"/>
      <c r="L22" s="1779"/>
      <c r="M22" s="1782"/>
      <c r="N22" s="1785"/>
      <c r="O22" s="1760"/>
      <c r="P22" s="1763"/>
      <c r="Q22" s="1467"/>
      <c r="R22" s="1767"/>
      <c r="S22" s="36">
        <v>40165</v>
      </c>
      <c r="T22" s="840" t="s">
        <v>1604</v>
      </c>
      <c r="U22" s="1137">
        <v>1000000000</v>
      </c>
      <c r="V22" s="551" t="s">
        <v>333</v>
      </c>
      <c r="W22" s="23">
        <v>5711864407</v>
      </c>
      <c r="X22" s="750"/>
    </row>
    <row r="23" spans="1:24" ht="28.5" customHeight="1">
      <c r="A23" s="1752"/>
      <c r="B23" s="1753"/>
      <c r="C23" s="1744"/>
      <c r="D23" s="1747"/>
      <c r="E23" s="1467"/>
      <c r="F23" s="1467"/>
      <c r="G23" s="1750"/>
      <c r="H23" s="1495"/>
      <c r="I23" s="1770"/>
      <c r="J23" s="1773"/>
      <c r="K23" s="1776"/>
      <c r="L23" s="1779"/>
      <c r="M23" s="1782"/>
      <c r="N23" s="1785"/>
      <c r="O23" s="1760"/>
      <c r="P23" s="1763"/>
      <c r="Q23" s="1467"/>
      <c r="R23" s="1767"/>
      <c r="S23" s="36">
        <v>40199</v>
      </c>
      <c r="T23" s="840" t="s">
        <v>1604</v>
      </c>
      <c r="U23" s="1137">
        <v>35084421.25</v>
      </c>
      <c r="V23" s="551" t="s">
        <v>333</v>
      </c>
      <c r="W23" s="21">
        <v>5676779985.75</v>
      </c>
      <c r="X23" s="750"/>
    </row>
    <row r="24" spans="1:24" ht="28.5" customHeight="1">
      <c r="A24" s="1752"/>
      <c r="B24" s="1753"/>
      <c r="C24" s="1744"/>
      <c r="D24" s="1747"/>
      <c r="E24" s="1467"/>
      <c r="F24" s="1467"/>
      <c r="G24" s="1750"/>
      <c r="H24" s="1495"/>
      <c r="I24" s="1770"/>
      <c r="J24" s="1773"/>
      <c r="K24" s="1776"/>
      <c r="L24" s="1779"/>
      <c r="M24" s="1782"/>
      <c r="N24" s="1785"/>
      <c r="O24" s="1760"/>
      <c r="P24" s="1763"/>
      <c r="Q24" s="1467"/>
      <c r="R24" s="1767"/>
      <c r="S24" s="36">
        <v>40268</v>
      </c>
      <c r="T24" s="840" t="s">
        <v>1604</v>
      </c>
      <c r="U24" s="1137">
        <v>1000000000</v>
      </c>
      <c r="V24" s="551" t="s">
        <v>333</v>
      </c>
      <c r="W24" s="21">
        <v>4676779986</v>
      </c>
      <c r="X24" s="750"/>
    </row>
    <row r="25" spans="1:24" ht="28.5" customHeight="1" thickBot="1">
      <c r="A25" s="1752"/>
      <c r="B25" s="1753"/>
      <c r="C25" s="1745"/>
      <c r="D25" s="1748"/>
      <c r="E25" s="1468"/>
      <c r="F25" s="1468"/>
      <c r="G25" s="1751"/>
      <c r="H25" s="1478"/>
      <c r="I25" s="1771"/>
      <c r="J25" s="1774"/>
      <c r="K25" s="1777"/>
      <c r="L25" s="1780"/>
      <c r="M25" s="1783"/>
      <c r="N25" s="1786"/>
      <c r="O25" s="1761"/>
      <c r="P25" s="1764"/>
      <c r="Q25" s="1765"/>
      <c r="R25" s="1768"/>
      <c r="S25" s="172">
        <v>40288</v>
      </c>
      <c r="T25" s="840" t="s">
        <v>1223</v>
      </c>
      <c r="U25" s="740">
        <v>4676779986</v>
      </c>
      <c r="V25" s="762" t="s">
        <v>334</v>
      </c>
      <c r="W25" s="23">
        <v>0</v>
      </c>
    </row>
    <row r="26" spans="1:24" ht="28.5" customHeight="1" thickTop="1">
      <c r="A26" s="1752"/>
      <c r="B26" s="1753"/>
      <c r="C26" s="1115">
        <v>39967</v>
      </c>
      <c r="D26" s="1076" t="s">
        <v>86</v>
      </c>
      <c r="E26" s="1081" t="s">
        <v>332</v>
      </c>
      <c r="F26" s="834" t="s">
        <v>336</v>
      </c>
      <c r="G26" s="1110">
        <f>23027511395+7072488605</f>
        <v>30100000000</v>
      </c>
      <c r="H26" s="1080" t="s">
        <v>322</v>
      </c>
      <c r="I26" s="236">
        <v>8</v>
      </c>
      <c r="J26" s="1124">
        <v>40004</v>
      </c>
      <c r="K26" s="585" t="s">
        <v>1234</v>
      </c>
      <c r="L26" s="173">
        <v>22041706310</v>
      </c>
      <c r="M26" s="1131" t="s">
        <v>334</v>
      </c>
      <c r="N26" s="590">
        <v>9</v>
      </c>
      <c r="O26" s="591"/>
      <c r="P26" s="592"/>
      <c r="Q26" s="958"/>
      <c r="R26" s="174"/>
      <c r="S26" s="175"/>
      <c r="T26" s="841"/>
      <c r="U26" s="1137"/>
      <c r="V26" s="752"/>
      <c r="W26" s="1087"/>
    </row>
    <row r="27" spans="1:24" ht="28.5" customHeight="1" thickBot="1">
      <c r="A27" s="1752"/>
      <c r="B27" s="1753"/>
      <c r="C27" s="583"/>
      <c r="D27" s="1098"/>
      <c r="E27" s="1100"/>
      <c r="F27" s="1139"/>
      <c r="G27" s="1096"/>
      <c r="H27" s="251"/>
      <c r="I27" s="252"/>
      <c r="J27" s="593">
        <v>40004</v>
      </c>
      <c r="K27" s="594" t="s">
        <v>1233</v>
      </c>
      <c r="L27" s="507">
        <v>7072488605</v>
      </c>
      <c r="M27" s="595" t="s">
        <v>334</v>
      </c>
      <c r="N27" s="596">
        <v>9</v>
      </c>
      <c r="O27" s="597"/>
      <c r="P27" s="598"/>
      <c r="Q27" s="958"/>
      <c r="R27" s="174"/>
      <c r="S27" s="175"/>
      <c r="T27" s="842"/>
      <c r="U27" s="1137"/>
      <c r="V27" s="752"/>
      <c r="W27" s="1087"/>
    </row>
    <row r="28" spans="1:24" ht="28.5" customHeight="1" thickTop="1">
      <c r="A28" s="1752"/>
      <c r="B28" s="1753"/>
      <c r="C28" s="583"/>
      <c r="D28" s="1098"/>
      <c r="E28" s="1100"/>
      <c r="F28" s="1139"/>
      <c r="G28" s="1096"/>
      <c r="H28" s="1140"/>
      <c r="I28" s="248"/>
      <c r="J28" s="1124">
        <v>40004</v>
      </c>
      <c r="K28" s="1127" t="s">
        <v>1232</v>
      </c>
      <c r="L28" s="1110">
        <v>985805085</v>
      </c>
      <c r="M28" s="1131" t="s">
        <v>334</v>
      </c>
      <c r="N28" s="1162">
        <v>9</v>
      </c>
      <c r="O28" s="591" t="s">
        <v>1231</v>
      </c>
      <c r="P28" s="589">
        <v>29</v>
      </c>
      <c r="Q28" s="958" t="s">
        <v>333</v>
      </c>
      <c r="R28" s="174">
        <v>985805085</v>
      </c>
      <c r="S28" s="36">
        <v>40633</v>
      </c>
      <c r="T28" s="756" t="s">
        <v>1604</v>
      </c>
      <c r="U28" s="1137">
        <v>50000000</v>
      </c>
      <c r="V28" s="752" t="s">
        <v>333</v>
      </c>
      <c r="W28" s="21">
        <f>R28-U28</f>
        <v>935805085</v>
      </c>
    </row>
    <row r="29" spans="1:24" ht="28.5" customHeight="1">
      <c r="A29" s="1111"/>
      <c r="B29" s="1112"/>
      <c r="C29" s="583"/>
      <c r="D29" s="1098"/>
      <c r="E29" s="1100"/>
      <c r="F29" s="1139"/>
      <c r="G29" s="1096"/>
      <c r="H29" s="1140"/>
      <c r="I29" s="248"/>
      <c r="J29" s="584"/>
      <c r="K29" s="585"/>
      <c r="L29" s="1096"/>
      <c r="M29" s="586"/>
      <c r="N29" s="717"/>
      <c r="O29" s="597"/>
      <c r="P29" s="718"/>
      <c r="Q29" s="719"/>
      <c r="R29" s="184"/>
      <c r="S29" s="509">
        <v>40638</v>
      </c>
      <c r="T29" s="843" t="s">
        <v>1604</v>
      </c>
      <c r="U29" s="741">
        <v>45000000</v>
      </c>
      <c r="V29" s="753" t="s">
        <v>333</v>
      </c>
      <c r="W29" s="21">
        <f t="shared" ref="W29:W34" si="0">W28-U29</f>
        <v>890805085</v>
      </c>
    </row>
    <row r="30" spans="1:24" ht="28.5" customHeight="1">
      <c r="A30" s="1111"/>
      <c r="B30" s="1112"/>
      <c r="C30" s="583"/>
      <c r="D30" s="1098"/>
      <c r="E30" s="1100"/>
      <c r="F30" s="1139"/>
      <c r="G30" s="1096"/>
      <c r="H30" s="1140"/>
      <c r="I30" s="248"/>
      <c r="J30" s="584"/>
      <c r="K30" s="585"/>
      <c r="L30" s="1096"/>
      <c r="M30" s="586"/>
      <c r="N30" s="717"/>
      <c r="O30" s="597"/>
      <c r="P30" s="718"/>
      <c r="Q30" s="719"/>
      <c r="R30" s="184"/>
      <c r="S30" s="509">
        <v>40666</v>
      </c>
      <c r="T30" s="843" t="s">
        <v>1604</v>
      </c>
      <c r="U30" s="741">
        <v>15887795</v>
      </c>
      <c r="V30" s="875" t="s">
        <v>333</v>
      </c>
      <c r="W30" s="23">
        <f t="shared" si="0"/>
        <v>874917290</v>
      </c>
    </row>
    <row r="31" spans="1:24" ht="28.5" customHeight="1">
      <c r="A31" s="1111"/>
      <c r="B31" s="1112"/>
      <c r="C31" s="583"/>
      <c r="D31" s="1098"/>
      <c r="E31" s="1100"/>
      <c r="F31" s="1139"/>
      <c r="G31" s="1096"/>
      <c r="H31" s="1140"/>
      <c r="I31" s="248"/>
      <c r="J31" s="584"/>
      <c r="K31" s="585"/>
      <c r="L31" s="1096"/>
      <c r="M31" s="586"/>
      <c r="N31" s="717"/>
      <c r="O31" s="597"/>
      <c r="P31" s="718"/>
      <c r="Q31" s="719"/>
      <c r="R31" s="184"/>
      <c r="S31" s="509">
        <v>40893</v>
      </c>
      <c r="T31" s="843" t="s">
        <v>1604</v>
      </c>
      <c r="U31" s="741">
        <v>144444.04</v>
      </c>
      <c r="V31" s="551" t="s">
        <v>333</v>
      </c>
      <c r="W31" s="881">
        <f t="shared" si="0"/>
        <v>874772845.96000004</v>
      </c>
    </row>
    <row r="32" spans="1:24" ht="28.5" customHeight="1">
      <c r="A32" s="1111"/>
      <c r="B32" s="1112"/>
      <c r="C32" s="1114"/>
      <c r="D32" s="1089"/>
      <c r="E32" s="186"/>
      <c r="F32" s="876"/>
      <c r="G32" s="1109"/>
      <c r="H32" s="1079"/>
      <c r="I32" s="1121"/>
      <c r="J32" s="1123"/>
      <c r="K32" s="1126"/>
      <c r="L32" s="1109"/>
      <c r="M32" s="1130"/>
      <c r="N32" s="1161"/>
      <c r="O32" s="877"/>
      <c r="P32" s="749"/>
      <c r="Q32" s="878"/>
      <c r="R32" s="1119"/>
      <c r="S32" s="879">
        <v>40900</v>
      </c>
      <c r="T32" s="757" t="s">
        <v>1604</v>
      </c>
      <c r="U32" s="765">
        <v>18890294</v>
      </c>
      <c r="V32" s="880" t="s">
        <v>333</v>
      </c>
      <c r="W32" s="881">
        <f t="shared" si="0"/>
        <v>855882551.96000004</v>
      </c>
    </row>
    <row r="33" spans="1:23" ht="28.5" customHeight="1">
      <c r="A33" s="1111"/>
      <c r="B33" s="1112"/>
      <c r="C33" s="1113"/>
      <c r="D33" s="1075"/>
      <c r="E33" s="1084"/>
      <c r="F33" s="1008"/>
      <c r="G33" s="1108"/>
      <c r="H33" s="1078"/>
      <c r="I33" s="1120"/>
      <c r="J33" s="1122"/>
      <c r="K33" s="1125"/>
      <c r="L33" s="1108"/>
      <c r="M33" s="1129"/>
      <c r="N33" s="1160"/>
      <c r="O33" s="1009"/>
      <c r="P33" s="1010"/>
      <c r="Q33" s="1007"/>
      <c r="R33" s="1118"/>
      <c r="S33" s="1011">
        <v>40919</v>
      </c>
      <c r="T33" s="1012" t="s">
        <v>1604</v>
      </c>
      <c r="U33" s="1136">
        <v>6713489</v>
      </c>
      <c r="V33" s="1013" t="s">
        <v>333</v>
      </c>
      <c r="W33" s="881">
        <f t="shared" si="0"/>
        <v>849169062.96000004</v>
      </c>
    </row>
    <row r="34" spans="1:23" ht="28.5" customHeight="1" thickBot="1">
      <c r="A34" s="1111"/>
      <c r="B34" s="1112"/>
      <c r="C34" s="599"/>
      <c r="D34" s="1099"/>
      <c r="E34" s="1101"/>
      <c r="F34" s="176"/>
      <c r="G34" s="1104"/>
      <c r="H34" s="249"/>
      <c r="I34" s="250"/>
      <c r="J34" s="612"/>
      <c r="K34" s="630"/>
      <c r="L34" s="1104"/>
      <c r="M34" s="575"/>
      <c r="N34" s="883"/>
      <c r="O34" s="884"/>
      <c r="P34" s="835"/>
      <c r="Q34" s="885"/>
      <c r="R34" s="190"/>
      <c r="S34" s="1014">
        <v>41205</v>
      </c>
      <c r="T34" s="847" t="s">
        <v>1604</v>
      </c>
      <c r="U34" s="745">
        <v>435096.61</v>
      </c>
      <c r="V34" s="1015" t="s">
        <v>333</v>
      </c>
      <c r="W34" s="20">
        <f t="shared" si="0"/>
        <v>848733966.35000002</v>
      </c>
    </row>
    <row r="35" spans="1:23" ht="28.5" customHeight="1">
      <c r="A35" s="1905" t="s">
        <v>1229</v>
      </c>
      <c r="B35" s="1823" t="s">
        <v>1230</v>
      </c>
      <c r="C35" s="1115">
        <v>39829</v>
      </c>
      <c r="D35" s="1076" t="s">
        <v>86</v>
      </c>
      <c r="E35" s="179" t="s">
        <v>1229</v>
      </c>
      <c r="F35" s="180" t="s">
        <v>336</v>
      </c>
      <c r="G35" s="1110">
        <v>1500000000</v>
      </c>
      <c r="H35" s="1080" t="s">
        <v>322</v>
      </c>
      <c r="I35" s="236">
        <v>13</v>
      </c>
      <c r="J35" s="1124"/>
      <c r="K35" s="602"/>
      <c r="L35" s="1110"/>
      <c r="M35" s="1131"/>
      <c r="N35" s="1133"/>
      <c r="O35" s="603"/>
      <c r="P35" s="1164"/>
      <c r="Q35" s="1166"/>
      <c r="R35" s="174"/>
      <c r="S35" s="604">
        <v>39889</v>
      </c>
      <c r="T35" s="844" t="s">
        <v>1604</v>
      </c>
      <c r="U35" s="742">
        <v>3499054.95</v>
      </c>
      <c r="V35" s="754" t="s">
        <v>336</v>
      </c>
      <c r="W35" s="21">
        <v>1496500945</v>
      </c>
    </row>
    <row r="36" spans="1:23" ht="28.5" customHeight="1">
      <c r="A36" s="1752"/>
      <c r="B36" s="1907"/>
      <c r="C36" s="583"/>
      <c r="D36" s="1098"/>
      <c r="E36" s="181"/>
      <c r="F36" s="182"/>
      <c r="G36" s="1096"/>
      <c r="H36" s="1140"/>
      <c r="I36" s="248"/>
      <c r="J36" s="584"/>
      <c r="K36" s="606"/>
      <c r="L36" s="1096"/>
      <c r="M36" s="586"/>
      <c r="N36" s="607"/>
      <c r="O36" s="1149"/>
      <c r="P36" s="1150"/>
      <c r="Q36" s="183"/>
      <c r="R36" s="184"/>
      <c r="S36" s="608">
        <v>39920</v>
      </c>
      <c r="T36" s="845" t="s">
        <v>1604</v>
      </c>
      <c r="U36" s="743">
        <v>31810122.109999999</v>
      </c>
      <c r="V36" s="755" t="s">
        <v>336</v>
      </c>
      <c r="W36" s="21">
        <v>1464690823</v>
      </c>
    </row>
    <row r="37" spans="1:23" ht="28.5" customHeight="1">
      <c r="A37" s="1752"/>
      <c r="B37" s="1907"/>
      <c r="C37" s="1115"/>
      <c r="D37" s="1076"/>
      <c r="E37" s="1085"/>
      <c r="F37" s="180"/>
      <c r="G37" s="1110"/>
      <c r="H37" s="1140"/>
      <c r="I37" s="248"/>
      <c r="J37" s="185"/>
      <c r="K37" s="606"/>
      <c r="L37" s="1096"/>
      <c r="M37" s="586"/>
      <c r="N37" s="607"/>
      <c r="O37" s="1149"/>
      <c r="P37" s="1150"/>
      <c r="Q37" s="1166"/>
      <c r="R37" s="174"/>
      <c r="S37" s="608">
        <v>39951</v>
      </c>
      <c r="T37" s="845" t="s">
        <v>1604</v>
      </c>
      <c r="U37" s="743">
        <v>51136083.810000002</v>
      </c>
      <c r="V37" s="755" t="s">
        <v>336</v>
      </c>
      <c r="W37" s="21">
        <v>1413554739</v>
      </c>
    </row>
    <row r="38" spans="1:23" ht="28.5" customHeight="1">
      <c r="A38" s="1752"/>
      <c r="B38" s="1907"/>
      <c r="C38" s="1115"/>
      <c r="D38" s="1076"/>
      <c r="E38" s="1085"/>
      <c r="F38" s="180"/>
      <c r="G38" s="1110"/>
      <c r="H38" s="1140"/>
      <c r="I38" s="248"/>
      <c r="J38" s="584"/>
      <c r="K38" s="606"/>
      <c r="L38" s="1096"/>
      <c r="M38" s="586"/>
      <c r="N38" s="607"/>
      <c r="O38" s="1149"/>
      <c r="P38" s="1150"/>
      <c r="Q38" s="1166"/>
      <c r="R38" s="174"/>
      <c r="S38" s="608">
        <v>39981</v>
      </c>
      <c r="T38" s="845" t="s">
        <v>1604</v>
      </c>
      <c r="U38" s="744">
        <v>44357709.980000004</v>
      </c>
      <c r="V38" s="756" t="s">
        <v>336</v>
      </c>
      <c r="W38" s="21">
        <v>1369197029</v>
      </c>
    </row>
    <row r="39" spans="1:23" ht="28.5" customHeight="1">
      <c r="A39" s="1752"/>
      <c r="B39" s="1907"/>
      <c r="C39" s="1114"/>
      <c r="D39" s="1089"/>
      <c r="E39" s="186"/>
      <c r="F39" s="187"/>
      <c r="G39" s="1109"/>
      <c r="H39" s="1078"/>
      <c r="I39" s="1120"/>
      <c r="J39" s="1122"/>
      <c r="K39" s="609"/>
      <c r="L39" s="1108"/>
      <c r="M39" s="1129"/>
      <c r="N39" s="1142"/>
      <c r="O39" s="610"/>
      <c r="P39" s="1117"/>
      <c r="Q39" s="1165"/>
      <c r="R39" s="1119"/>
      <c r="S39" s="611">
        <v>40008</v>
      </c>
      <c r="T39" s="846" t="s">
        <v>1223</v>
      </c>
      <c r="U39" s="743">
        <v>1369197029.1500001</v>
      </c>
      <c r="V39" s="757" t="s">
        <v>1222</v>
      </c>
      <c r="W39" s="1145">
        <v>0</v>
      </c>
    </row>
    <row r="40" spans="1:23" ht="28.5" customHeight="1" thickBot="1">
      <c r="A40" s="1906"/>
      <c r="B40" s="1908"/>
      <c r="C40" s="599"/>
      <c r="D40" s="1099"/>
      <c r="E40" s="1101"/>
      <c r="F40" s="188"/>
      <c r="G40" s="1104"/>
      <c r="H40" s="249"/>
      <c r="I40" s="250"/>
      <c r="J40" s="612"/>
      <c r="K40" s="613"/>
      <c r="L40" s="1104"/>
      <c r="M40" s="575"/>
      <c r="N40" s="576"/>
      <c r="O40" s="614"/>
      <c r="P40" s="615"/>
      <c r="Q40" s="1103"/>
      <c r="R40" s="246"/>
      <c r="S40" s="191">
        <v>40008</v>
      </c>
      <c r="T40" s="847" t="s">
        <v>1400</v>
      </c>
      <c r="U40" s="745">
        <v>15000000</v>
      </c>
      <c r="V40" s="760" t="s">
        <v>334</v>
      </c>
      <c r="W40" s="253" t="s">
        <v>1221</v>
      </c>
    </row>
    <row r="41" spans="1:23" ht="28.5" customHeight="1">
      <c r="A41" s="1752" t="s">
        <v>1417</v>
      </c>
      <c r="B41" s="1753" t="s">
        <v>1226</v>
      </c>
      <c r="C41" s="616">
        <v>39815</v>
      </c>
      <c r="D41" s="1105" t="s">
        <v>86</v>
      </c>
      <c r="E41" s="1152" t="s">
        <v>1224</v>
      </c>
      <c r="F41" s="254" t="s">
        <v>336</v>
      </c>
      <c r="G41" s="1095">
        <v>4000000000</v>
      </c>
      <c r="H41" s="255" t="s">
        <v>322</v>
      </c>
      <c r="I41" s="256"/>
      <c r="J41" s="571">
        <v>39974</v>
      </c>
      <c r="K41" s="617" t="s">
        <v>1225</v>
      </c>
      <c r="L41" s="1095">
        <v>500000000</v>
      </c>
      <c r="M41" s="573" t="s">
        <v>334</v>
      </c>
      <c r="N41" s="618">
        <v>19</v>
      </c>
      <c r="O41" s="619" t="s">
        <v>1224</v>
      </c>
      <c r="P41" s="620">
        <v>20</v>
      </c>
      <c r="Q41" s="274" t="s">
        <v>1404</v>
      </c>
      <c r="R41" s="271">
        <v>3500000000</v>
      </c>
      <c r="S41" s="272">
        <v>40312</v>
      </c>
      <c r="T41" s="1909" t="s">
        <v>1401</v>
      </c>
      <c r="U41" s="746">
        <v>1900000000</v>
      </c>
      <c r="V41" s="761" t="s">
        <v>334</v>
      </c>
      <c r="W41" s="273" t="s">
        <v>1221</v>
      </c>
    </row>
    <row r="42" spans="1:23" ht="28.5" customHeight="1">
      <c r="A42" s="1752"/>
      <c r="B42" s="1753"/>
      <c r="C42" s="621">
        <v>39932</v>
      </c>
      <c r="D42" s="1076" t="s">
        <v>86</v>
      </c>
      <c r="E42" s="1085" t="s">
        <v>1224</v>
      </c>
      <c r="F42" s="180" t="s">
        <v>336</v>
      </c>
      <c r="G42" s="192">
        <v>0</v>
      </c>
      <c r="H42" s="193" t="s">
        <v>1221</v>
      </c>
      <c r="I42" s="236">
        <v>14</v>
      </c>
      <c r="J42" s="584"/>
      <c r="K42" s="1148"/>
      <c r="L42" s="1096"/>
      <c r="M42" s="586"/>
      <c r="N42" s="622"/>
      <c r="O42" s="1149"/>
      <c r="P42" s="1150"/>
      <c r="Q42" s="183"/>
      <c r="R42" s="184"/>
      <c r="S42" s="194"/>
      <c r="T42" s="1910"/>
      <c r="U42" s="741"/>
      <c r="V42" s="753"/>
      <c r="W42" s="195"/>
    </row>
    <row r="43" spans="1:23" ht="28.5" customHeight="1" thickBot="1">
      <c r="A43" s="1752"/>
      <c r="B43" s="1753"/>
      <c r="C43" s="1172">
        <v>39932</v>
      </c>
      <c r="D43" s="1099" t="s">
        <v>86</v>
      </c>
      <c r="E43" s="1101" t="s">
        <v>1224</v>
      </c>
      <c r="F43" s="188" t="s">
        <v>336</v>
      </c>
      <c r="G43" s="1104">
        <v>280130642</v>
      </c>
      <c r="H43" s="249" t="s">
        <v>322</v>
      </c>
      <c r="I43" s="196">
        <v>15</v>
      </c>
      <c r="J43" s="612"/>
      <c r="K43" s="613"/>
      <c r="L43" s="1104"/>
      <c r="M43" s="575"/>
      <c r="N43" s="623"/>
      <c r="O43" s="624"/>
      <c r="P43" s="615"/>
      <c r="Q43" s="189"/>
      <c r="R43" s="190"/>
      <c r="S43" s="191">
        <v>40004</v>
      </c>
      <c r="T43" s="847" t="s">
        <v>1223</v>
      </c>
      <c r="U43" s="745">
        <v>280130642</v>
      </c>
      <c r="V43" s="760" t="s">
        <v>334</v>
      </c>
      <c r="W43" s="20">
        <v>0</v>
      </c>
    </row>
    <row r="44" spans="1:23" ht="28.5" customHeight="1">
      <c r="A44" s="1752"/>
      <c r="B44" s="1753"/>
      <c r="C44" s="616">
        <v>39934</v>
      </c>
      <c r="D44" s="1105" t="s">
        <v>86</v>
      </c>
      <c r="E44" s="1152" t="s">
        <v>1387</v>
      </c>
      <c r="F44" s="254" t="s">
        <v>336</v>
      </c>
      <c r="G44" s="1095">
        <v>1888153580</v>
      </c>
      <c r="H44" s="255"/>
      <c r="I44" s="256">
        <v>16</v>
      </c>
      <c r="J44" s="571">
        <v>40298</v>
      </c>
      <c r="K44" s="1911" t="s">
        <v>1390</v>
      </c>
      <c r="L44" s="1095">
        <v>-1888153580</v>
      </c>
      <c r="M44" s="573" t="s">
        <v>334</v>
      </c>
      <c r="N44" s="618">
        <v>23</v>
      </c>
      <c r="O44" s="619" t="s">
        <v>1391</v>
      </c>
      <c r="P44" s="620">
        <v>23</v>
      </c>
      <c r="Q44" s="274" t="s">
        <v>1388</v>
      </c>
      <c r="R44" s="271" t="s">
        <v>334</v>
      </c>
      <c r="S44" s="564">
        <v>40308</v>
      </c>
      <c r="T44" s="758" t="s">
        <v>1392</v>
      </c>
      <c r="U44" s="747">
        <v>30544528</v>
      </c>
      <c r="V44" s="758" t="s">
        <v>1388</v>
      </c>
      <c r="W44" s="565" t="s">
        <v>334</v>
      </c>
    </row>
    <row r="45" spans="1:23" ht="28.5" customHeight="1">
      <c r="A45" s="1752"/>
      <c r="B45" s="1753"/>
      <c r="C45" s="583">
        <v>39953</v>
      </c>
      <c r="D45" s="1098" t="s">
        <v>86</v>
      </c>
      <c r="E45" s="1100" t="s">
        <v>1387</v>
      </c>
      <c r="F45" s="182" t="s">
        <v>336</v>
      </c>
      <c r="G45" s="1096">
        <v>0</v>
      </c>
      <c r="H45" s="1140" t="s">
        <v>1221</v>
      </c>
      <c r="I45" s="566">
        <v>17</v>
      </c>
      <c r="J45" s="584"/>
      <c r="K45" s="1912"/>
      <c r="L45" s="1096"/>
      <c r="M45" s="586"/>
      <c r="N45" s="607"/>
      <c r="O45" s="1913"/>
      <c r="P45" s="1914"/>
      <c r="Q45" s="183"/>
      <c r="R45" s="184"/>
      <c r="S45" s="376">
        <v>40430</v>
      </c>
      <c r="T45" s="848" t="s">
        <v>1392</v>
      </c>
      <c r="U45" s="741">
        <v>9666784</v>
      </c>
      <c r="V45" s="759" t="s">
        <v>1388</v>
      </c>
      <c r="W45" s="195" t="s">
        <v>334</v>
      </c>
    </row>
    <row r="46" spans="1:23" ht="44.25" customHeight="1">
      <c r="A46" s="1752"/>
      <c r="B46" s="1753"/>
      <c r="C46" s="583"/>
      <c r="D46" s="1098"/>
      <c r="E46" s="1100"/>
      <c r="F46" s="182"/>
      <c r="G46" s="1096"/>
      <c r="H46" s="1140"/>
      <c r="I46" s="566"/>
      <c r="J46" s="584"/>
      <c r="K46" s="960"/>
      <c r="L46" s="1096"/>
      <c r="M46" s="586"/>
      <c r="N46" s="607"/>
      <c r="O46" s="1149"/>
      <c r="P46" s="1150"/>
      <c r="Q46" s="183"/>
      <c r="R46" s="184"/>
      <c r="S46" s="376">
        <v>40541</v>
      </c>
      <c r="T46" s="961" t="s">
        <v>1392</v>
      </c>
      <c r="U46" s="741">
        <v>7844409</v>
      </c>
      <c r="V46" s="759" t="s">
        <v>1388</v>
      </c>
      <c r="W46" s="195" t="s">
        <v>334</v>
      </c>
    </row>
    <row r="47" spans="1:23" ht="44.25" customHeight="1" thickBot="1">
      <c r="A47" s="1752"/>
      <c r="B47" s="1753"/>
      <c r="C47" s="625"/>
      <c r="D47" s="1049"/>
      <c r="E47" s="559"/>
      <c r="F47" s="560"/>
      <c r="G47" s="177"/>
      <c r="H47" s="561"/>
      <c r="I47" s="562"/>
      <c r="J47" s="600"/>
      <c r="K47" s="626"/>
      <c r="L47" s="177"/>
      <c r="M47" s="601"/>
      <c r="N47" s="627"/>
      <c r="O47" s="628"/>
      <c r="P47" s="629"/>
      <c r="Q47" s="563"/>
      <c r="R47" s="178"/>
      <c r="S47" s="962">
        <v>41029</v>
      </c>
      <c r="T47" s="963" t="s">
        <v>1392</v>
      </c>
      <c r="U47" s="964">
        <v>9302184.8000000007</v>
      </c>
      <c r="V47" s="965" t="s">
        <v>1388</v>
      </c>
      <c r="W47" s="1145" t="s">
        <v>334</v>
      </c>
    </row>
    <row r="48" spans="1:23" ht="45" customHeight="1">
      <c r="A48" s="1752"/>
      <c r="B48" s="1753"/>
      <c r="C48" s="1115">
        <v>39960</v>
      </c>
      <c r="D48" s="1076" t="s">
        <v>86</v>
      </c>
      <c r="E48" s="1085" t="s">
        <v>1414</v>
      </c>
      <c r="F48" s="180" t="s">
        <v>1855</v>
      </c>
      <c r="G48" s="1110">
        <v>6642000000</v>
      </c>
      <c r="H48" s="1080" t="s">
        <v>334</v>
      </c>
      <c r="I48" s="236">
        <v>18</v>
      </c>
      <c r="J48" s="1124">
        <v>39974</v>
      </c>
      <c r="K48" s="1127" t="s">
        <v>1220</v>
      </c>
      <c r="L48" s="1110">
        <v>0</v>
      </c>
      <c r="M48" s="1131" t="s">
        <v>334</v>
      </c>
      <c r="N48" s="1133"/>
      <c r="O48" s="1163" t="s">
        <v>1219</v>
      </c>
      <c r="P48" s="589" t="s">
        <v>1864</v>
      </c>
      <c r="Q48" s="1081" t="s">
        <v>1856</v>
      </c>
      <c r="R48" s="174">
        <v>7142000000</v>
      </c>
      <c r="S48" s="764">
        <v>40687</v>
      </c>
      <c r="T48" s="756" t="s">
        <v>1861</v>
      </c>
      <c r="U48" s="1137">
        <v>5076460000</v>
      </c>
      <c r="V48" s="1915" t="s">
        <v>334</v>
      </c>
      <c r="W48" s="1856">
        <v>0</v>
      </c>
    </row>
    <row r="49" spans="1:23" ht="28.35" customHeight="1">
      <c r="A49" s="1752"/>
      <c r="B49" s="1753"/>
      <c r="C49" s="1114"/>
      <c r="D49" s="1089"/>
      <c r="E49" s="186"/>
      <c r="F49" s="187"/>
      <c r="G49" s="1109"/>
      <c r="H49" s="1079"/>
      <c r="I49" s="748"/>
      <c r="J49" s="1123"/>
      <c r="K49" s="1126"/>
      <c r="L49" s="1109"/>
      <c r="M49" s="1130"/>
      <c r="N49" s="1132"/>
      <c r="O49" s="1116"/>
      <c r="P49" s="749"/>
      <c r="Q49" s="1090"/>
      <c r="R49" s="1119"/>
      <c r="S49" s="764">
        <v>40687</v>
      </c>
      <c r="T49" s="756" t="s">
        <v>1904</v>
      </c>
      <c r="U49" s="1137">
        <f>R48-U48</f>
        <v>2065540000</v>
      </c>
      <c r="V49" s="1916"/>
      <c r="W49" s="1857"/>
    </row>
    <row r="50" spans="1:23" ht="28.35" customHeight="1">
      <c r="A50" s="1752"/>
      <c r="B50" s="1753"/>
      <c r="C50" s="1114"/>
      <c r="D50" s="1089"/>
      <c r="E50" s="186"/>
      <c r="F50" s="187"/>
      <c r="G50" s="1109"/>
      <c r="H50" s="1079"/>
      <c r="I50" s="748"/>
      <c r="J50" s="1123"/>
      <c r="K50" s="1126"/>
      <c r="L50" s="1109"/>
      <c r="M50" s="1130"/>
      <c r="N50" s="1132"/>
      <c r="O50" s="1116"/>
      <c r="P50" s="749"/>
      <c r="Q50" s="1090"/>
      <c r="R50" s="1119"/>
      <c r="S50" s="172">
        <v>40687</v>
      </c>
      <c r="T50" s="843" t="s">
        <v>1862</v>
      </c>
      <c r="U50" s="741">
        <v>288000000</v>
      </c>
      <c r="V50" s="1916"/>
      <c r="W50" s="1857"/>
    </row>
    <row r="51" spans="1:23" ht="28.5" customHeight="1">
      <c r="A51" s="1752"/>
      <c r="B51" s="1753"/>
      <c r="C51" s="1114"/>
      <c r="D51" s="1089"/>
      <c r="E51" s="186"/>
      <c r="F51" s="187"/>
      <c r="G51" s="1109"/>
      <c r="H51" s="1079"/>
      <c r="I51" s="748"/>
      <c r="J51" s="1123"/>
      <c r="K51" s="1126"/>
      <c r="L51" s="1109"/>
      <c r="M51" s="1130"/>
      <c r="N51" s="1132"/>
      <c r="O51" s="1116"/>
      <c r="P51" s="749"/>
      <c r="Q51" s="1090"/>
      <c r="R51" s="1119"/>
      <c r="S51" s="172">
        <v>40687</v>
      </c>
      <c r="T51" s="843" t="s">
        <v>1863</v>
      </c>
      <c r="U51" s="765">
        <v>100000000</v>
      </c>
      <c r="V51" s="1917"/>
      <c r="W51" s="1858"/>
    </row>
    <row r="52" spans="1:23" ht="15" customHeight="1" thickBot="1">
      <c r="A52" s="1906"/>
      <c r="B52" s="1824"/>
      <c r="C52" s="599"/>
      <c r="D52" s="1099"/>
      <c r="E52" s="1101"/>
      <c r="F52" s="188"/>
      <c r="G52" s="1104"/>
      <c r="H52" s="249"/>
      <c r="I52" s="250"/>
      <c r="J52" s="612"/>
      <c r="K52" s="630"/>
      <c r="L52" s="1104"/>
      <c r="M52" s="575"/>
      <c r="N52" s="576"/>
      <c r="O52" s="631" t="s">
        <v>1219</v>
      </c>
      <c r="P52" s="835">
        <v>30</v>
      </c>
      <c r="Q52" s="33" t="s">
        <v>1218</v>
      </c>
      <c r="R52" s="766">
        <v>6.6000000000000003E-2</v>
      </c>
      <c r="S52" s="191">
        <v>40745</v>
      </c>
      <c r="T52" s="847" t="s">
        <v>1575</v>
      </c>
      <c r="U52" s="745">
        <v>560000000</v>
      </c>
      <c r="V52" s="760" t="s">
        <v>334</v>
      </c>
      <c r="W52" s="882" t="s">
        <v>1221</v>
      </c>
    </row>
    <row r="53" spans="1:23" ht="30.75" customHeight="1">
      <c r="A53" s="257"/>
      <c r="B53" s="257"/>
      <c r="C53" s="632"/>
      <c r="D53" s="258"/>
      <c r="E53" s="259"/>
      <c r="F53" s="260"/>
      <c r="G53" s="261"/>
      <c r="H53" s="262"/>
      <c r="I53" s="262"/>
      <c r="J53" s="633"/>
      <c r="K53" s="634"/>
      <c r="L53" s="263"/>
      <c r="M53" s="635"/>
      <c r="N53" s="635"/>
      <c r="O53" s="634"/>
      <c r="P53" s="636"/>
      <c r="Q53" s="264"/>
      <c r="R53" s="265"/>
      <c r="S53" s="266"/>
      <c r="T53" s="267"/>
      <c r="U53" s="268"/>
      <c r="V53" s="269"/>
    </row>
    <row r="54" spans="1:23" ht="30.75" customHeight="1" thickBot="1">
      <c r="D54" s="5"/>
      <c r="E54" s="1167"/>
      <c r="F54" s="1082" t="s">
        <v>196</v>
      </c>
      <c r="G54" s="1156">
        <f>SUM(G9:G48)</f>
        <v>81344932551</v>
      </c>
      <c r="K54" s="959"/>
      <c r="L54" s="19"/>
      <c r="M54" s="19"/>
      <c r="N54" s="1155"/>
      <c r="O54" s="1155"/>
      <c r="P54" s="1155"/>
      <c r="Q54" s="19"/>
      <c r="R54" s="1167"/>
      <c r="S54" s="1167"/>
      <c r="T54" s="1167" t="s">
        <v>1217</v>
      </c>
      <c r="U54" s="1016">
        <f>SUM(U13:U52)-U40-U50-U51-U49</f>
        <v>40394714529.500008</v>
      </c>
    </row>
    <row r="55" spans="1:23" ht="30.75" customHeight="1" thickTop="1" thickBot="1">
      <c r="D55" s="5"/>
      <c r="E55" s="5"/>
      <c r="F55" s="1155"/>
      <c r="G55" s="18"/>
      <c r="L55" s="19"/>
      <c r="M55" s="19"/>
      <c r="N55" s="1155"/>
      <c r="O55" s="1167"/>
      <c r="P55" s="1167"/>
      <c r="Q55" s="1167"/>
      <c r="R55" s="211"/>
      <c r="S55" s="1975" t="s">
        <v>1860</v>
      </c>
      <c r="T55" s="1975"/>
      <c r="U55" s="767">
        <f>U40+U50+U51</f>
        <v>403000000</v>
      </c>
      <c r="V55" s="270"/>
    </row>
    <row r="56" spans="1:23" ht="15" customHeight="1" thickTop="1" thickBot="1">
      <c r="D56" s="5"/>
      <c r="E56" s="5"/>
      <c r="F56" s="1155"/>
      <c r="G56" s="18"/>
      <c r="L56" s="1082"/>
      <c r="M56" s="1082"/>
      <c r="N56" s="1082" t="s">
        <v>1216</v>
      </c>
      <c r="O56" s="1976">
        <f>G54-U54+L44-(R41-U41)-U49</f>
        <v>35396524441.499992</v>
      </c>
      <c r="P56" s="1977"/>
      <c r="Q56" s="1155"/>
      <c r="R56" s="1167"/>
      <c r="S56" s="1167"/>
      <c r="T56" s="1167"/>
      <c r="U56" s="18"/>
    </row>
    <row r="57" spans="1:23" ht="15" customHeight="1" thickTop="1">
      <c r="A57" s="1904" t="s">
        <v>1402</v>
      </c>
      <c r="B57" s="1904"/>
      <c r="C57" s="1904"/>
      <c r="D57" s="1904"/>
      <c r="E57" s="1904"/>
      <c r="F57" s="1904"/>
      <c r="G57" s="1904"/>
      <c r="H57" s="1904"/>
      <c r="I57" s="1904"/>
      <c r="J57" s="1904"/>
      <c r="K57" s="1904"/>
      <c r="L57" s="1904"/>
      <c r="M57" s="1904"/>
      <c r="N57" s="1904"/>
      <c r="O57" s="1904"/>
      <c r="P57" s="1904"/>
      <c r="Q57" s="1904"/>
      <c r="R57" s="1904"/>
      <c r="S57" s="1904"/>
      <c r="T57" s="1904"/>
      <c r="U57" s="1904"/>
      <c r="V57" s="1904"/>
    </row>
    <row r="58" spans="1:23" ht="15" customHeight="1">
      <c r="A58" s="1904"/>
      <c r="B58" s="1904"/>
      <c r="C58" s="1904"/>
      <c r="D58" s="1904"/>
      <c r="E58" s="1904"/>
      <c r="F58" s="1904"/>
      <c r="G58" s="1904"/>
      <c r="H58" s="1904"/>
      <c r="I58" s="1904"/>
      <c r="J58" s="1904"/>
      <c r="K58" s="1904"/>
      <c r="L58" s="1904"/>
      <c r="M58" s="1904"/>
      <c r="N58" s="1904"/>
      <c r="O58" s="1904"/>
      <c r="P58" s="1904"/>
      <c r="Q58" s="1904"/>
      <c r="R58" s="1904"/>
      <c r="S58" s="1904"/>
      <c r="T58" s="1904"/>
      <c r="U58" s="1904"/>
      <c r="V58" s="1904"/>
    </row>
    <row r="59" spans="1:23" ht="15" customHeight="1">
      <c r="A59" s="1904" t="s">
        <v>1215</v>
      </c>
      <c r="B59" s="1904"/>
      <c r="C59" s="1904"/>
      <c r="D59" s="1904"/>
      <c r="E59" s="1904"/>
      <c r="F59" s="1904"/>
      <c r="G59" s="1904"/>
      <c r="H59" s="1904"/>
      <c r="I59" s="1904"/>
      <c r="J59" s="1904"/>
      <c r="K59" s="1904"/>
      <c r="L59" s="1904"/>
      <c r="M59" s="1904"/>
      <c r="N59" s="1904"/>
      <c r="O59" s="1904"/>
      <c r="P59" s="1904"/>
      <c r="Q59" s="1904"/>
      <c r="R59" s="1904"/>
      <c r="S59" s="1904"/>
      <c r="T59" s="1904"/>
      <c r="U59" s="1904"/>
      <c r="V59" s="1904"/>
    </row>
    <row r="60" spans="1:23" s="1151" customFormat="1" ht="15" customHeight="1">
      <c r="A60" s="1920" t="s">
        <v>1606</v>
      </c>
      <c r="B60" s="1920"/>
      <c r="C60" s="1920"/>
      <c r="D60" s="1920"/>
      <c r="E60" s="1920"/>
      <c r="F60" s="1920"/>
      <c r="G60" s="1920"/>
      <c r="H60" s="1920"/>
      <c r="I60" s="1920"/>
      <c r="J60" s="1920"/>
      <c r="K60" s="1920"/>
      <c r="L60" s="1920"/>
      <c r="M60" s="1920"/>
      <c r="N60" s="1920"/>
      <c r="O60" s="1920"/>
      <c r="P60" s="1920"/>
      <c r="Q60" s="1920"/>
      <c r="R60" s="1920"/>
      <c r="S60" s="1920"/>
      <c r="T60" s="1920"/>
      <c r="U60" s="1920"/>
      <c r="V60" s="1920"/>
    </row>
    <row r="61" spans="1:23" ht="14.25" customHeight="1">
      <c r="A61" s="1904" t="s">
        <v>1214</v>
      </c>
      <c r="B61" s="1904"/>
      <c r="C61" s="1904"/>
      <c r="D61" s="1904"/>
      <c r="E61" s="1904"/>
      <c r="F61" s="1904"/>
      <c r="G61" s="1904"/>
      <c r="H61" s="1904"/>
      <c r="I61" s="1904"/>
      <c r="J61" s="1904"/>
      <c r="K61" s="1904"/>
      <c r="L61" s="1904"/>
      <c r="M61" s="1904"/>
      <c r="N61" s="1904"/>
      <c r="O61" s="1904"/>
      <c r="P61" s="1904"/>
      <c r="Q61" s="1904"/>
      <c r="R61" s="1904"/>
      <c r="S61" s="1904"/>
      <c r="T61" s="1904"/>
      <c r="U61" s="1904"/>
      <c r="V61" s="1904"/>
    </row>
    <row r="62" spans="1:23" ht="14.25" customHeight="1">
      <c r="A62" s="1904" t="s">
        <v>1261</v>
      </c>
      <c r="B62" s="1904"/>
      <c r="C62" s="1904"/>
      <c r="D62" s="1904"/>
      <c r="E62" s="1904"/>
      <c r="F62" s="1904"/>
      <c r="G62" s="1904"/>
      <c r="H62" s="1904"/>
      <c r="I62" s="1904"/>
      <c r="J62" s="1904"/>
      <c r="K62" s="1904"/>
      <c r="L62" s="1904"/>
      <c r="M62" s="1904"/>
      <c r="N62" s="1904"/>
      <c r="O62" s="1904"/>
      <c r="P62" s="1904"/>
      <c r="Q62" s="1904"/>
      <c r="R62" s="1904"/>
      <c r="S62" s="1904"/>
      <c r="T62" s="1904"/>
      <c r="U62" s="1904"/>
      <c r="V62" s="1904"/>
    </row>
    <row r="63" spans="1:23" s="1151" customFormat="1" ht="14.25" customHeight="1">
      <c r="A63" s="1919" t="s">
        <v>1213</v>
      </c>
      <c r="B63" s="1919"/>
      <c r="C63" s="1919"/>
      <c r="D63" s="1919"/>
      <c r="E63" s="1919"/>
      <c r="F63" s="1919"/>
      <c r="G63" s="1919"/>
      <c r="H63" s="1919"/>
      <c r="I63" s="1919"/>
      <c r="J63" s="1919"/>
      <c r="K63" s="1919"/>
      <c r="L63" s="1919"/>
      <c r="M63" s="1919"/>
      <c r="N63" s="1919"/>
      <c r="O63" s="1919"/>
      <c r="P63" s="1919"/>
      <c r="Q63" s="1919"/>
      <c r="R63" s="1919"/>
      <c r="S63" s="1919"/>
      <c r="T63" s="1919"/>
      <c r="U63" s="1919"/>
      <c r="V63" s="1919"/>
    </row>
    <row r="64" spans="1:23" ht="15" customHeight="1">
      <c r="A64" s="1904" t="s">
        <v>1212</v>
      </c>
      <c r="B64" s="1904"/>
      <c r="C64" s="1904"/>
      <c r="D64" s="1904"/>
      <c r="E64" s="1904"/>
      <c r="F64" s="1904"/>
      <c r="G64" s="1904"/>
      <c r="H64" s="1904"/>
      <c r="I64" s="1904"/>
      <c r="J64" s="1904"/>
      <c r="K64" s="1904"/>
      <c r="L64" s="1904"/>
      <c r="M64" s="1904"/>
      <c r="N64" s="1904"/>
      <c r="O64" s="1904"/>
      <c r="P64" s="1904"/>
      <c r="Q64" s="1904"/>
      <c r="R64" s="1904"/>
      <c r="S64" s="1904"/>
      <c r="T64" s="1904"/>
      <c r="U64" s="1904"/>
      <c r="V64" s="1904"/>
    </row>
    <row r="65" spans="1:22" s="1151" customFormat="1" ht="15" customHeight="1">
      <c r="A65" s="1919" t="s">
        <v>1403</v>
      </c>
      <c r="B65" s="1919"/>
      <c r="C65" s="1919"/>
      <c r="D65" s="1919"/>
      <c r="E65" s="1919"/>
      <c r="F65" s="1919"/>
      <c r="G65" s="1919"/>
      <c r="H65" s="1919"/>
      <c r="I65" s="1919"/>
      <c r="J65" s="1919"/>
      <c r="K65" s="1919"/>
      <c r="L65" s="1919"/>
      <c r="M65" s="1919"/>
      <c r="N65" s="1919"/>
      <c r="O65" s="1919"/>
      <c r="P65" s="1919"/>
      <c r="Q65" s="1919"/>
      <c r="R65" s="1919"/>
      <c r="S65" s="1919"/>
      <c r="T65" s="1919"/>
      <c r="U65" s="1919"/>
      <c r="V65" s="1919"/>
    </row>
    <row r="66" spans="1:22" s="1151" customFormat="1" ht="15" customHeight="1">
      <c r="A66" s="1919" t="s">
        <v>1211</v>
      </c>
      <c r="B66" s="1919"/>
      <c r="C66" s="1919"/>
      <c r="D66" s="1919"/>
      <c r="E66" s="1919"/>
      <c r="F66" s="1919"/>
      <c r="G66" s="1919"/>
      <c r="H66" s="1919"/>
      <c r="I66" s="1919"/>
      <c r="J66" s="1919"/>
      <c r="K66" s="1919"/>
      <c r="L66" s="1919"/>
      <c r="M66" s="1919"/>
      <c r="N66" s="1919"/>
      <c r="O66" s="1919"/>
      <c r="P66" s="1919"/>
      <c r="Q66" s="1919"/>
      <c r="R66" s="1919"/>
      <c r="S66" s="1919"/>
      <c r="T66" s="1919"/>
      <c r="U66" s="1919"/>
      <c r="V66" s="1919"/>
    </row>
    <row r="67" spans="1:22" s="1151" customFormat="1" ht="15" customHeight="1">
      <c r="A67" s="1919"/>
      <c r="B67" s="1919"/>
      <c r="C67" s="1919"/>
      <c r="D67" s="1919"/>
      <c r="E67" s="1919"/>
      <c r="F67" s="1919"/>
      <c r="G67" s="1919"/>
      <c r="H67" s="1919"/>
      <c r="I67" s="1919"/>
      <c r="J67" s="1919"/>
      <c r="K67" s="1919"/>
      <c r="L67" s="1919"/>
      <c r="M67" s="1919"/>
      <c r="N67" s="1919"/>
      <c r="O67" s="1919"/>
      <c r="P67" s="1919"/>
      <c r="Q67" s="1919"/>
      <c r="R67" s="1919"/>
      <c r="S67" s="1919"/>
      <c r="T67" s="1919"/>
      <c r="U67" s="1919"/>
      <c r="V67" s="1919"/>
    </row>
    <row r="68" spans="1:22" s="1151" customFormat="1" ht="15" customHeight="1">
      <c r="A68" s="1919"/>
      <c r="B68" s="1919"/>
      <c r="C68" s="1919"/>
      <c r="D68" s="1919"/>
      <c r="E68" s="1919"/>
      <c r="F68" s="1919"/>
      <c r="G68" s="1919"/>
      <c r="H68" s="1919"/>
      <c r="I68" s="1919"/>
      <c r="J68" s="1919"/>
      <c r="K68" s="1919"/>
      <c r="L68" s="1919"/>
      <c r="M68" s="1919"/>
      <c r="N68" s="1919"/>
      <c r="O68" s="1919"/>
      <c r="P68" s="1919"/>
      <c r="Q68" s="1919"/>
      <c r="R68" s="1919"/>
      <c r="S68" s="1919"/>
      <c r="T68" s="1919"/>
      <c r="U68" s="1919"/>
      <c r="V68" s="1919"/>
    </row>
    <row r="69" spans="1:22" ht="15" customHeight="1">
      <c r="A69" s="1904" t="s">
        <v>1210</v>
      </c>
      <c r="B69" s="1904"/>
      <c r="C69" s="1904"/>
      <c r="D69" s="1904"/>
      <c r="E69" s="1904"/>
      <c r="F69" s="1904"/>
      <c r="G69" s="1904"/>
      <c r="H69" s="1904"/>
      <c r="I69" s="1904"/>
      <c r="J69" s="1904"/>
      <c r="K69" s="1904"/>
      <c r="L69" s="1904"/>
      <c r="M69" s="1904"/>
      <c r="N69" s="1904"/>
      <c r="O69" s="1904"/>
      <c r="P69" s="1904"/>
      <c r="Q69" s="1904"/>
      <c r="R69" s="1904"/>
      <c r="S69" s="1904"/>
      <c r="T69" s="1904"/>
      <c r="U69" s="1904"/>
      <c r="V69" s="1904"/>
    </row>
    <row r="70" spans="1:22" ht="15" customHeight="1">
      <c r="A70" s="1904" t="s">
        <v>1209</v>
      </c>
      <c r="B70" s="1904"/>
      <c r="C70" s="1904"/>
      <c r="D70" s="1904"/>
      <c r="E70" s="1904"/>
      <c r="F70" s="1904"/>
      <c r="G70" s="1904"/>
      <c r="H70" s="1904"/>
      <c r="I70" s="1904"/>
      <c r="J70" s="1904"/>
      <c r="K70" s="1904"/>
      <c r="L70" s="1904"/>
      <c r="M70" s="1904"/>
      <c r="N70" s="1904"/>
      <c r="O70" s="1904"/>
      <c r="P70" s="1904"/>
      <c r="Q70" s="1904"/>
      <c r="R70" s="1904"/>
      <c r="S70" s="1904"/>
      <c r="T70" s="1904"/>
      <c r="U70" s="1904"/>
      <c r="V70" s="1904"/>
    </row>
    <row r="71" spans="1:22" ht="15" customHeight="1">
      <c r="A71" s="1918" t="s">
        <v>1338</v>
      </c>
      <c r="B71" s="1918"/>
      <c r="C71" s="1918"/>
      <c r="D71" s="1918"/>
      <c r="E71" s="1918"/>
      <c r="F71" s="1918"/>
      <c r="G71" s="1918"/>
      <c r="H71" s="1918"/>
      <c r="I71" s="1918"/>
      <c r="J71" s="1918"/>
      <c r="K71" s="1918"/>
      <c r="L71" s="1918"/>
      <c r="M71" s="1918"/>
      <c r="N71" s="1918"/>
      <c r="O71" s="1918"/>
      <c r="P71" s="1918"/>
      <c r="Q71" s="1918"/>
      <c r="R71" s="1918"/>
      <c r="S71" s="1918"/>
      <c r="T71" s="1918"/>
      <c r="U71" s="1918"/>
      <c r="V71" s="1918"/>
    </row>
    <row r="72" spans="1:22" ht="15" customHeight="1">
      <c r="A72" s="1904" t="s">
        <v>1208</v>
      </c>
      <c r="B72" s="1904"/>
      <c r="C72" s="1904"/>
      <c r="D72" s="1904"/>
      <c r="E72" s="1904"/>
      <c r="F72" s="1904"/>
      <c r="G72" s="1904"/>
      <c r="H72" s="1904"/>
      <c r="I72" s="1904"/>
      <c r="J72" s="1904"/>
      <c r="K72" s="1904"/>
      <c r="L72" s="1904"/>
      <c r="M72" s="1904"/>
      <c r="N72" s="1904"/>
      <c r="O72" s="1904"/>
      <c r="P72" s="1904"/>
      <c r="Q72" s="1904"/>
      <c r="R72" s="1904"/>
      <c r="S72" s="1904"/>
      <c r="T72" s="1904"/>
      <c r="U72" s="1904"/>
      <c r="V72" s="1904"/>
    </row>
    <row r="73" spans="1:22" ht="15" customHeight="1">
      <c r="A73" s="1904" t="s">
        <v>1207</v>
      </c>
      <c r="B73" s="1904"/>
      <c r="C73" s="1904"/>
      <c r="D73" s="1904"/>
      <c r="E73" s="1904"/>
      <c r="F73" s="1904"/>
      <c r="G73" s="1904"/>
      <c r="H73" s="1904"/>
      <c r="I73" s="1904"/>
      <c r="J73" s="1904"/>
      <c r="K73" s="1904"/>
      <c r="L73" s="1904"/>
      <c r="M73" s="1904"/>
      <c r="N73" s="1904"/>
      <c r="O73" s="1904"/>
      <c r="P73" s="1904"/>
      <c r="Q73" s="1904"/>
      <c r="R73" s="1904"/>
      <c r="S73" s="1904"/>
      <c r="T73" s="1904"/>
      <c r="U73" s="1904"/>
      <c r="V73" s="1904"/>
    </row>
    <row r="74" spans="1:22" ht="15" customHeight="1">
      <c r="A74" s="1918" t="s">
        <v>1389</v>
      </c>
      <c r="B74" s="1918"/>
      <c r="C74" s="1918"/>
      <c r="D74" s="1918"/>
      <c r="E74" s="1918"/>
      <c r="F74" s="1918"/>
      <c r="G74" s="1918"/>
      <c r="H74" s="1918"/>
      <c r="I74" s="1918"/>
      <c r="J74" s="1918"/>
      <c r="K74" s="1918"/>
      <c r="L74" s="1918"/>
      <c r="M74" s="1918"/>
      <c r="N74" s="1918"/>
      <c r="O74" s="1918"/>
      <c r="P74" s="1918"/>
      <c r="Q74" s="1918"/>
      <c r="R74" s="1918"/>
      <c r="S74" s="1918"/>
      <c r="T74" s="1918"/>
      <c r="U74" s="1918"/>
      <c r="V74" s="1918"/>
    </row>
    <row r="75" spans="1:22" ht="15" customHeight="1">
      <c r="A75" s="1904" t="s">
        <v>1206</v>
      </c>
      <c r="B75" s="1904"/>
      <c r="C75" s="1904"/>
      <c r="D75" s="1904"/>
      <c r="E75" s="1904"/>
      <c r="F75" s="1904"/>
      <c r="G75" s="1904"/>
      <c r="H75" s="1904"/>
      <c r="I75" s="1904"/>
      <c r="J75" s="1904"/>
      <c r="K75" s="1904"/>
      <c r="L75" s="1904"/>
      <c r="M75" s="1904"/>
      <c r="N75" s="1904"/>
      <c r="O75" s="1904"/>
      <c r="P75" s="1904"/>
      <c r="Q75" s="1904"/>
      <c r="R75" s="1904"/>
      <c r="S75" s="1904"/>
      <c r="T75" s="1904"/>
      <c r="U75" s="1904"/>
      <c r="V75" s="1904"/>
    </row>
    <row r="76" spans="1:22" ht="15" customHeight="1">
      <c r="A76" s="1904" t="s">
        <v>1205</v>
      </c>
      <c r="B76" s="1904"/>
      <c r="C76" s="1904"/>
      <c r="D76" s="1904"/>
      <c r="E76" s="1904"/>
      <c r="F76" s="1904"/>
      <c r="G76" s="1904"/>
      <c r="H76" s="1904"/>
      <c r="I76" s="1904"/>
      <c r="J76" s="1904"/>
      <c r="K76" s="1904"/>
      <c r="L76" s="1904"/>
      <c r="M76" s="1904"/>
      <c r="N76" s="1904"/>
      <c r="O76" s="1904"/>
      <c r="P76" s="1904"/>
      <c r="Q76" s="1904"/>
      <c r="R76" s="1904"/>
      <c r="S76" s="1904"/>
      <c r="T76" s="1904"/>
      <c r="U76" s="1904"/>
      <c r="V76" s="1904"/>
    </row>
    <row r="77" spans="1:22" ht="15" customHeight="1">
      <c r="A77" s="1740" t="s">
        <v>1260</v>
      </c>
      <c r="B77" s="1740"/>
      <c r="C77" s="1740"/>
      <c r="D77" s="1740"/>
      <c r="E77" s="1740"/>
      <c r="F77" s="1740"/>
      <c r="G77" s="1740"/>
      <c r="H77" s="1740"/>
      <c r="I77" s="1740"/>
      <c r="J77" s="1740"/>
      <c r="K77" s="1740"/>
      <c r="L77" s="1740"/>
      <c r="M77" s="1740"/>
      <c r="N77" s="1740"/>
      <c r="O77" s="1740"/>
      <c r="P77" s="1740"/>
      <c r="Q77" s="1740"/>
      <c r="R77" s="1740"/>
      <c r="S77" s="1740"/>
      <c r="T77" s="1740"/>
      <c r="U77" s="1740"/>
      <c r="V77" s="1740"/>
    </row>
    <row r="78" spans="1:22" ht="15" customHeight="1">
      <c r="A78" s="1740"/>
      <c r="B78" s="1740"/>
      <c r="C78" s="1740"/>
      <c r="D78" s="1740"/>
      <c r="E78" s="1740"/>
      <c r="F78" s="1740"/>
      <c r="G78" s="1740"/>
      <c r="H78" s="1740"/>
      <c r="I78" s="1740"/>
      <c r="J78" s="1740"/>
      <c r="K78" s="1740"/>
      <c r="L78" s="1740"/>
      <c r="M78" s="1740"/>
      <c r="N78" s="1740"/>
      <c r="O78" s="1740"/>
      <c r="P78" s="1740"/>
      <c r="Q78" s="1740"/>
      <c r="R78" s="1740"/>
      <c r="S78" s="1740"/>
      <c r="T78" s="1740"/>
      <c r="U78" s="1740"/>
      <c r="V78" s="1740"/>
    </row>
    <row r="79" spans="1:22" ht="15" customHeight="1">
      <c r="A79" s="1918" t="s">
        <v>1259</v>
      </c>
      <c r="B79" s="1918"/>
      <c r="C79" s="1918"/>
      <c r="D79" s="1918"/>
      <c r="E79" s="1918"/>
      <c r="F79" s="1918"/>
      <c r="G79" s="1918"/>
      <c r="H79" s="1918"/>
      <c r="I79" s="1918"/>
      <c r="J79" s="1918"/>
      <c r="K79" s="1918"/>
      <c r="L79" s="1918"/>
      <c r="M79" s="1918"/>
      <c r="N79" s="1918"/>
      <c r="O79" s="1918"/>
      <c r="P79" s="1918"/>
      <c r="Q79" s="1918"/>
      <c r="R79" s="1918"/>
      <c r="S79" s="1918"/>
      <c r="T79" s="1918"/>
      <c r="U79" s="1918"/>
      <c r="V79" s="1918"/>
    </row>
    <row r="80" spans="1:22" ht="15" customHeight="1">
      <c r="A80" s="1740" t="s">
        <v>1204</v>
      </c>
      <c r="B80" s="1740"/>
      <c r="C80" s="1740"/>
      <c r="D80" s="1740"/>
      <c r="E80" s="1740"/>
      <c r="F80" s="1740"/>
      <c r="G80" s="1740"/>
      <c r="H80" s="1740"/>
      <c r="I80" s="1740"/>
      <c r="J80" s="1740"/>
      <c r="K80" s="1740"/>
      <c r="L80" s="1740"/>
      <c r="M80" s="1740"/>
      <c r="N80" s="1740"/>
      <c r="O80" s="1740"/>
      <c r="P80" s="1740"/>
      <c r="Q80" s="1740"/>
      <c r="R80" s="1740"/>
      <c r="S80" s="1740"/>
      <c r="T80" s="1740"/>
      <c r="U80" s="1740"/>
      <c r="V80" s="1740"/>
    </row>
    <row r="81" spans="1:22" ht="15" customHeight="1">
      <c r="A81" s="1740"/>
      <c r="B81" s="1740"/>
      <c r="C81" s="1740"/>
      <c r="D81" s="1740"/>
      <c r="E81" s="1740"/>
      <c r="F81" s="1740"/>
      <c r="G81" s="1740"/>
      <c r="H81" s="1740"/>
      <c r="I81" s="1740"/>
      <c r="J81" s="1740"/>
      <c r="K81" s="1740"/>
      <c r="L81" s="1740"/>
      <c r="M81" s="1740"/>
      <c r="N81" s="1740"/>
      <c r="O81" s="1740"/>
      <c r="P81" s="1740"/>
      <c r="Q81" s="1740"/>
      <c r="R81" s="1740"/>
      <c r="S81" s="1740"/>
      <c r="T81" s="1740"/>
      <c r="U81" s="1740"/>
      <c r="V81" s="1740"/>
    </row>
    <row r="82" spans="1:22" ht="15" customHeight="1">
      <c r="A82" s="1904" t="s">
        <v>1203</v>
      </c>
      <c r="B82" s="1904"/>
      <c r="C82" s="1904"/>
      <c r="D82" s="1904"/>
      <c r="E82" s="1904"/>
      <c r="F82" s="1904"/>
      <c r="G82" s="1904"/>
      <c r="H82" s="1904"/>
      <c r="I82" s="1904"/>
      <c r="J82" s="1904"/>
      <c r="K82" s="1904"/>
      <c r="L82" s="1904"/>
      <c r="M82" s="1904"/>
      <c r="N82" s="1904"/>
      <c r="O82" s="1904"/>
      <c r="P82" s="1904"/>
      <c r="Q82" s="1904"/>
      <c r="R82" s="1904"/>
      <c r="S82" s="1904"/>
      <c r="T82" s="1904"/>
      <c r="U82" s="1904"/>
      <c r="V82" s="1904"/>
    </row>
    <row r="83" spans="1:22" ht="15" customHeight="1">
      <c r="A83" s="1904" t="s">
        <v>1202</v>
      </c>
      <c r="B83" s="1904"/>
      <c r="C83" s="1904"/>
      <c r="D83" s="1904"/>
      <c r="E83" s="1904"/>
      <c r="F83" s="1904"/>
      <c r="G83" s="1904"/>
      <c r="H83" s="1904"/>
      <c r="I83" s="1904"/>
      <c r="J83" s="1904"/>
      <c r="K83" s="1904"/>
      <c r="L83" s="1904"/>
      <c r="M83" s="1904"/>
      <c r="N83" s="1904"/>
      <c r="O83" s="1904"/>
      <c r="P83" s="1904"/>
      <c r="Q83" s="1904"/>
      <c r="R83" s="1904"/>
      <c r="S83" s="1904"/>
      <c r="T83" s="1904"/>
      <c r="U83" s="1904"/>
      <c r="V83" s="1904"/>
    </row>
    <row r="84" spans="1:22" ht="15" customHeight="1">
      <c r="A84" s="1904" t="s">
        <v>1201</v>
      </c>
      <c r="B84" s="1904"/>
      <c r="C84" s="1904"/>
      <c r="D84" s="1904"/>
      <c r="E84" s="1904"/>
      <c r="F84" s="1904"/>
      <c r="G84" s="1904"/>
      <c r="H84" s="1904"/>
      <c r="I84" s="1904"/>
      <c r="J84" s="1904"/>
      <c r="K84" s="1904"/>
      <c r="L84" s="1904"/>
      <c r="M84" s="1904"/>
      <c r="N84" s="1904"/>
      <c r="O84" s="1904"/>
      <c r="P84" s="1904"/>
      <c r="Q84" s="1904"/>
      <c r="R84" s="1904"/>
      <c r="S84" s="1904"/>
      <c r="T84" s="1904"/>
      <c r="U84" s="1904"/>
      <c r="V84" s="1904"/>
    </row>
    <row r="85" spans="1:22" ht="15" customHeight="1">
      <c r="A85" s="1904" t="s">
        <v>1200</v>
      </c>
      <c r="B85" s="1904"/>
      <c r="C85" s="1904"/>
      <c r="D85" s="1904"/>
      <c r="E85" s="1904"/>
      <c r="F85" s="1904"/>
      <c r="G85" s="1904"/>
      <c r="H85" s="1904"/>
      <c r="I85" s="1904"/>
      <c r="J85" s="1904"/>
      <c r="K85" s="1904"/>
      <c r="L85" s="1904"/>
      <c r="M85" s="1904"/>
      <c r="N85" s="1904"/>
      <c r="O85" s="1904"/>
      <c r="P85" s="1904"/>
      <c r="Q85" s="1904"/>
      <c r="R85" s="1904"/>
      <c r="S85" s="1904"/>
      <c r="T85" s="1904"/>
      <c r="U85" s="1904"/>
      <c r="V85" s="1904"/>
    </row>
    <row r="86" spans="1:22" ht="15" customHeight="1">
      <c r="A86" s="1740" t="s">
        <v>1418</v>
      </c>
      <c r="B86" s="1740"/>
      <c r="C86" s="1740"/>
      <c r="D86" s="1740"/>
      <c r="E86" s="1740"/>
      <c r="F86" s="1740"/>
      <c r="G86" s="1740"/>
      <c r="H86" s="1740"/>
      <c r="I86" s="1740"/>
      <c r="J86" s="1740"/>
      <c r="K86" s="1740"/>
      <c r="L86" s="1740"/>
      <c r="M86" s="1740"/>
      <c r="N86" s="1740"/>
      <c r="O86" s="1740"/>
      <c r="P86" s="1740"/>
      <c r="Q86" s="1740"/>
      <c r="R86" s="1740"/>
      <c r="S86" s="1740"/>
      <c r="T86" s="1740"/>
      <c r="U86" s="1740"/>
      <c r="V86" s="1740"/>
    </row>
    <row r="87" spans="1:22" ht="15" customHeight="1">
      <c r="A87" s="1740"/>
      <c r="B87" s="1740"/>
      <c r="C87" s="1740"/>
      <c r="D87" s="1740"/>
      <c r="E87" s="1740"/>
      <c r="F87" s="1740"/>
      <c r="G87" s="1740"/>
      <c r="H87" s="1740"/>
      <c r="I87" s="1740"/>
      <c r="J87" s="1740"/>
      <c r="K87" s="1740"/>
      <c r="L87" s="1740"/>
      <c r="M87" s="1740"/>
      <c r="N87" s="1740"/>
      <c r="O87" s="1740"/>
      <c r="P87" s="1740"/>
      <c r="Q87" s="1740"/>
      <c r="R87" s="1740"/>
      <c r="S87" s="1740"/>
      <c r="T87" s="1740"/>
      <c r="U87" s="1740"/>
      <c r="V87" s="1740"/>
    </row>
    <row r="88" spans="1:22" ht="15" customHeight="1">
      <c r="A88" s="1918" t="s">
        <v>1199</v>
      </c>
      <c r="B88" s="1918"/>
      <c r="C88" s="1918"/>
      <c r="D88" s="1918"/>
      <c r="E88" s="1918"/>
      <c r="F88" s="1918"/>
      <c r="G88" s="1918"/>
      <c r="H88" s="1918"/>
      <c r="I88" s="1918"/>
      <c r="J88" s="1918"/>
      <c r="K88" s="1918"/>
      <c r="L88" s="1918"/>
      <c r="M88" s="1918"/>
      <c r="N88" s="1918"/>
      <c r="O88" s="1918"/>
      <c r="P88" s="1918"/>
      <c r="Q88" s="1918"/>
      <c r="R88" s="1918"/>
      <c r="S88" s="1918"/>
      <c r="T88" s="1918"/>
      <c r="U88" s="1918"/>
      <c r="V88" s="1918"/>
    </row>
    <row r="89" spans="1:22" ht="15" customHeight="1">
      <c r="A89" s="1740" t="s">
        <v>1198</v>
      </c>
      <c r="B89" s="1740"/>
      <c r="C89" s="1740"/>
      <c r="D89" s="1740"/>
      <c r="E89" s="1740"/>
      <c r="F89" s="1740"/>
      <c r="G89" s="1740"/>
      <c r="H89" s="1740"/>
      <c r="I89" s="1740"/>
      <c r="J89" s="1740"/>
      <c r="K89" s="1740"/>
      <c r="L89" s="1740"/>
      <c r="M89" s="1740"/>
      <c r="N89" s="1740"/>
      <c r="O89" s="1740"/>
      <c r="P89" s="1740"/>
      <c r="Q89" s="1740"/>
      <c r="R89" s="1740"/>
      <c r="S89" s="1740"/>
      <c r="T89" s="1740"/>
      <c r="U89" s="1740"/>
      <c r="V89" s="1740"/>
    </row>
    <row r="90" spans="1:22" ht="15" customHeight="1">
      <c r="A90" s="1740"/>
      <c r="B90" s="1740"/>
      <c r="C90" s="1740"/>
      <c r="D90" s="1740"/>
      <c r="E90" s="1740"/>
      <c r="F90" s="1740"/>
      <c r="G90" s="1740"/>
      <c r="H90" s="1740"/>
      <c r="I90" s="1740"/>
      <c r="J90" s="1740"/>
      <c r="K90" s="1740"/>
      <c r="L90" s="1740"/>
      <c r="M90" s="1740"/>
      <c r="N90" s="1740"/>
      <c r="O90" s="1740"/>
      <c r="P90" s="1740"/>
      <c r="Q90" s="1740"/>
      <c r="R90" s="1740"/>
      <c r="S90" s="1740"/>
      <c r="T90" s="1740"/>
      <c r="U90" s="1740"/>
      <c r="V90" s="1740"/>
    </row>
    <row r="91" spans="1:22" ht="15" customHeight="1">
      <c r="A91" s="1741" t="s">
        <v>1262</v>
      </c>
      <c r="B91" s="1741"/>
      <c r="C91" s="1741"/>
      <c r="D91" s="1741"/>
      <c r="E91" s="1741"/>
      <c r="F91" s="1741"/>
      <c r="G91" s="1741"/>
      <c r="H91" s="1741"/>
      <c r="I91" s="1741"/>
      <c r="J91" s="1741"/>
      <c r="K91" s="1741"/>
      <c r="L91" s="1741"/>
      <c r="M91" s="1741"/>
      <c r="N91" s="1741"/>
      <c r="O91" s="1741"/>
      <c r="P91" s="1741"/>
      <c r="Q91" s="1741"/>
      <c r="R91" s="1741"/>
      <c r="S91" s="1741"/>
      <c r="T91" s="1741"/>
      <c r="U91" s="1741"/>
      <c r="V91" s="1741"/>
    </row>
    <row r="92" spans="1:22" ht="15" customHeight="1">
      <c r="A92" s="1742" t="s">
        <v>1405</v>
      </c>
      <c r="B92" s="1742"/>
      <c r="C92" s="1742"/>
      <c r="D92" s="1742"/>
      <c r="E92" s="1742"/>
      <c r="F92" s="1742"/>
      <c r="G92" s="1742"/>
      <c r="H92" s="1742"/>
      <c r="I92" s="1742"/>
      <c r="J92" s="1742"/>
      <c r="K92" s="1742"/>
      <c r="L92" s="1742"/>
      <c r="M92" s="1742"/>
      <c r="N92" s="1742"/>
      <c r="O92" s="1742"/>
      <c r="P92" s="1742"/>
      <c r="Q92" s="1742"/>
      <c r="R92" s="1742"/>
      <c r="S92" s="1742"/>
      <c r="T92" s="1742"/>
      <c r="U92" s="1742"/>
      <c r="V92" s="1742"/>
    </row>
    <row r="93" spans="1:22" ht="14.25" customHeight="1">
      <c r="A93" s="1742"/>
      <c r="B93" s="1742"/>
      <c r="C93" s="1742"/>
      <c r="D93" s="1742"/>
      <c r="E93" s="1742"/>
      <c r="F93" s="1742"/>
      <c r="G93" s="1742"/>
      <c r="H93" s="1742"/>
      <c r="I93" s="1742"/>
      <c r="J93" s="1742"/>
      <c r="K93" s="1742"/>
      <c r="L93" s="1742"/>
      <c r="M93" s="1742"/>
      <c r="N93" s="1742"/>
      <c r="O93" s="1742"/>
      <c r="P93" s="1742"/>
      <c r="Q93" s="1742"/>
      <c r="R93" s="1742"/>
      <c r="S93" s="1742"/>
      <c r="T93" s="1742"/>
      <c r="U93" s="1742"/>
      <c r="V93" s="1742"/>
    </row>
    <row r="94" spans="1:22" ht="15" customHeight="1">
      <c r="A94" s="1694" t="s">
        <v>1610</v>
      </c>
      <c r="B94" s="1694"/>
      <c r="C94" s="1694"/>
      <c r="D94" s="1694"/>
      <c r="E94" s="1694"/>
      <c r="F94" s="1694"/>
      <c r="G94" s="1694"/>
      <c r="H94" s="1694"/>
      <c r="I94" s="1694"/>
      <c r="J94" s="1694"/>
      <c r="K94" s="1694"/>
      <c r="L94" s="1694"/>
      <c r="M94" s="1694"/>
      <c r="N94" s="1694"/>
      <c r="O94" s="1694"/>
      <c r="P94" s="1694"/>
      <c r="Q94" s="1694"/>
      <c r="R94" s="1694"/>
      <c r="S94" s="1694"/>
      <c r="T94" s="1694"/>
      <c r="U94" s="1694"/>
      <c r="V94" s="1694"/>
    </row>
    <row r="95" spans="1:22" ht="15" customHeight="1">
      <c r="A95" s="1694" t="s">
        <v>1337</v>
      </c>
      <c r="B95" s="1694"/>
      <c r="C95" s="1694"/>
      <c r="D95" s="1694"/>
      <c r="E95" s="1694"/>
      <c r="F95" s="1694"/>
      <c r="G95" s="1694"/>
      <c r="H95" s="1694"/>
      <c r="I95" s="1694"/>
      <c r="J95" s="1694"/>
      <c r="K95" s="1694"/>
      <c r="L95" s="1694"/>
      <c r="M95" s="1694"/>
      <c r="N95" s="1694"/>
      <c r="O95" s="1694"/>
      <c r="P95" s="1694"/>
      <c r="Q95" s="1694"/>
      <c r="R95" s="1694"/>
      <c r="S95" s="1694"/>
      <c r="T95" s="1694"/>
      <c r="U95" s="1694"/>
      <c r="V95" s="1694"/>
    </row>
    <row r="96" spans="1:22" ht="15" customHeight="1">
      <c r="A96" s="1695" t="s">
        <v>1393</v>
      </c>
      <c r="B96" s="1695"/>
      <c r="C96" s="1695"/>
      <c r="D96" s="1695"/>
      <c r="E96" s="1695"/>
      <c r="F96" s="1695"/>
      <c r="G96" s="1695"/>
      <c r="H96" s="1695"/>
      <c r="I96" s="1695"/>
      <c r="J96" s="1695"/>
      <c r="K96" s="1695"/>
      <c r="L96" s="1695"/>
      <c r="M96" s="1695"/>
      <c r="N96" s="1695"/>
      <c r="O96" s="1695"/>
      <c r="P96" s="1695"/>
      <c r="Q96" s="1695"/>
      <c r="R96" s="1695"/>
      <c r="S96" s="1695"/>
      <c r="T96" s="1695"/>
      <c r="U96" s="1695"/>
      <c r="V96" s="1695"/>
    </row>
    <row r="97" spans="1:22" ht="15" customHeight="1">
      <c r="A97" s="1695"/>
      <c r="B97" s="1695"/>
      <c r="C97" s="1695"/>
      <c r="D97" s="1695"/>
      <c r="E97" s="1695"/>
      <c r="F97" s="1695"/>
      <c r="G97" s="1695"/>
      <c r="H97" s="1695"/>
      <c r="I97" s="1695"/>
      <c r="J97" s="1695"/>
      <c r="K97" s="1695"/>
      <c r="L97" s="1695"/>
      <c r="M97" s="1695"/>
      <c r="N97" s="1695"/>
      <c r="O97" s="1695"/>
      <c r="P97" s="1695"/>
      <c r="Q97" s="1695"/>
      <c r="R97" s="1695"/>
      <c r="S97" s="1695"/>
      <c r="T97" s="1695"/>
      <c r="U97" s="1695"/>
      <c r="V97" s="1695"/>
    </row>
    <row r="98" spans="1:22" ht="15" customHeight="1">
      <c r="A98" s="1695" t="s">
        <v>1605</v>
      </c>
      <c r="B98" s="1695"/>
      <c r="C98" s="1695"/>
      <c r="D98" s="1695"/>
      <c r="E98" s="1695"/>
      <c r="F98" s="1695"/>
      <c r="G98" s="1695"/>
      <c r="H98" s="1695"/>
      <c r="I98" s="1695"/>
      <c r="J98" s="1695"/>
      <c r="K98" s="1695"/>
      <c r="L98" s="1695"/>
      <c r="M98" s="1695"/>
      <c r="N98" s="1695"/>
      <c r="O98" s="1695"/>
      <c r="P98" s="1695"/>
      <c r="Q98" s="1695"/>
      <c r="R98" s="1695"/>
      <c r="S98" s="1695"/>
      <c r="T98" s="1695"/>
      <c r="U98" s="1695"/>
      <c r="V98" s="1695"/>
    </row>
    <row r="99" spans="1:22" ht="15" customHeight="1">
      <c r="A99" s="1695" t="s">
        <v>1611</v>
      </c>
      <c r="B99" s="1695"/>
      <c r="C99" s="1695"/>
      <c r="D99" s="1695"/>
      <c r="E99" s="1695"/>
      <c r="F99" s="1695"/>
      <c r="G99" s="1695"/>
      <c r="H99" s="1695"/>
      <c r="I99" s="1695"/>
      <c r="J99" s="1695"/>
      <c r="K99" s="1695"/>
      <c r="L99" s="1695"/>
      <c r="M99" s="1695"/>
      <c r="N99" s="1695"/>
      <c r="O99" s="1695"/>
      <c r="P99" s="1695"/>
      <c r="Q99" s="1695"/>
      <c r="R99" s="1695"/>
      <c r="S99" s="1695"/>
      <c r="T99" s="1695"/>
      <c r="U99" s="1695"/>
      <c r="V99" s="1695"/>
    </row>
    <row r="100" spans="1:22" ht="15" customHeight="1">
      <c r="A100" s="1695"/>
      <c r="B100" s="1695"/>
      <c r="C100" s="1695"/>
      <c r="D100" s="1695"/>
      <c r="E100" s="1695"/>
      <c r="F100" s="1695"/>
      <c r="G100" s="1695"/>
      <c r="H100" s="1695"/>
      <c r="I100" s="1695"/>
      <c r="J100" s="1695"/>
      <c r="K100" s="1695"/>
      <c r="L100" s="1695"/>
      <c r="M100" s="1695"/>
      <c r="N100" s="1695"/>
      <c r="O100" s="1695"/>
      <c r="P100" s="1695"/>
      <c r="Q100" s="1695"/>
      <c r="R100" s="1695"/>
      <c r="S100" s="1695"/>
      <c r="T100" s="1695"/>
      <c r="U100" s="1695"/>
      <c r="V100" s="1695"/>
    </row>
    <row r="101" spans="1:22" ht="15" customHeight="1">
      <c r="A101" s="1695" t="s">
        <v>1612</v>
      </c>
      <c r="B101" s="1695"/>
      <c r="C101" s="1695"/>
      <c r="D101" s="1695"/>
      <c r="E101" s="1695"/>
      <c r="F101" s="1695"/>
      <c r="G101" s="1695"/>
      <c r="H101" s="1695"/>
      <c r="I101" s="1695"/>
      <c r="J101" s="1695"/>
      <c r="K101" s="1695"/>
      <c r="L101" s="1695"/>
      <c r="M101" s="1695"/>
      <c r="N101" s="1695"/>
      <c r="O101" s="1695"/>
      <c r="P101" s="1695"/>
      <c r="Q101" s="1695"/>
      <c r="R101" s="1695"/>
      <c r="S101" s="1695"/>
      <c r="T101" s="1695"/>
      <c r="U101" s="1695"/>
      <c r="V101" s="1695"/>
    </row>
    <row r="102" spans="1:22" ht="15" customHeight="1">
      <c r="A102" s="1695" t="s">
        <v>1639</v>
      </c>
      <c r="B102" s="1695"/>
      <c r="C102" s="1695"/>
      <c r="D102" s="1695"/>
      <c r="E102" s="1695"/>
      <c r="F102" s="1695"/>
      <c r="G102" s="1695"/>
      <c r="H102" s="1695"/>
      <c r="I102" s="1695"/>
      <c r="J102" s="1695"/>
      <c r="K102" s="1695"/>
      <c r="L102" s="1695"/>
      <c r="M102" s="1695"/>
      <c r="N102" s="1695"/>
      <c r="O102" s="1695"/>
      <c r="P102" s="1695"/>
      <c r="Q102" s="1695"/>
      <c r="R102" s="1695"/>
      <c r="S102" s="1695"/>
      <c r="T102" s="1695"/>
      <c r="U102" s="1695"/>
      <c r="V102" s="1695"/>
    </row>
    <row r="103" spans="1:22" ht="15" customHeight="1">
      <c r="A103" s="1695" t="s">
        <v>1640</v>
      </c>
      <c r="B103" s="1695"/>
      <c r="C103" s="1695"/>
      <c r="D103" s="1695"/>
      <c r="E103" s="1695"/>
      <c r="F103" s="1695"/>
      <c r="G103" s="1695"/>
      <c r="H103" s="1695"/>
      <c r="I103" s="1695"/>
      <c r="J103" s="1695"/>
      <c r="K103" s="1695"/>
      <c r="L103" s="1695"/>
      <c r="M103" s="1695"/>
      <c r="N103" s="1695"/>
      <c r="O103" s="1695"/>
      <c r="P103" s="1695"/>
      <c r="Q103" s="1695"/>
      <c r="R103" s="1695"/>
      <c r="S103" s="1695"/>
      <c r="T103" s="1695"/>
      <c r="U103" s="1695"/>
      <c r="V103" s="1695"/>
    </row>
    <row r="104" spans="1:22" ht="15" customHeight="1">
      <c r="A104" s="1695"/>
      <c r="B104" s="1695"/>
      <c r="C104" s="1695"/>
      <c r="D104" s="1695"/>
      <c r="E104" s="1695"/>
      <c r="F104" s="1695"/>
      <c r="G104" s="1695"/>
      <c r="H104" s="1695"/>
      <c r="I104" s="1695"/>
      <c r="J104" s="1695"/>
      <c r="K104" s="1695"/>
      <c r="L104" s="1695"/>
      <c r="M104" s="1695"/>
      <c r="N104" s="1695"/>
      <c r="O104" s="1695"/>
      <c r="P104" s="1695"/>
      <c r="Q104" s="1695"/>
      <c r="R104" s="1695"/>
      <c r="S104" s="1695"/>
      <c r="T104" s="1695"/>
      <c r="U104" s="1695"/>
      <c r="V104" s="1695"/>
    </row>
    <row r="105" spans="1:22" ht="15" customHeight="1">
      <c r="A105" s="1742" t="s">
        <v>1981</v>
      </c>
      <c r="B105" s="1742"/>
      <c r="C105" s="1742"/>
      <c r="D105" s="1742"/>
      <c r="E105" s="1742"/>
      <c r="F105" s="1742"/>
      <c r="G105" s="1742"/>
      <c r="H105" s="1742"/>
      <c r="I105" s="1742"/>
      <c r="J105" s="1742"/>
      <c r="K105" s="1742"/>
      <c r="L105" s="1742"/>
      <c r="M105" s="1742"/>
      <c r="N105" s="1742"/>
      <c r="O105" s="1742"/>
      <c r="P105" s="1742"/>
      <c r="Q105" s="1742"/>
      <c r="R105" s="1742"/>
      <c r="S105" s="1742"/>
      <c r="T105" s="1742"/>
      <c r="U105" s="1742"/>
      <c r="V105" s="1742"/>
    </row>
    <row r="106" spans="1:22" ht="15" customHeight="1">
      <c r="A106" s="1742"/>
      <c r="B106" s="1742"/>
      <c r="C106" s="1742"/>
      <c r="D106" s="1742"/>
      <c r="E106" s="1742"/>
      <c r="F106" s="1742"/>
      <c r="G106" s="1742"/>
      <c r="H106" s="1742"/>
      <c r="I106" s="1742"/>
      <c r="J106" s="1742"/>
      <c r="K106" s="1742"/>
      <c r="L106" s="1742"/>
      <c r="M106" s="1742"/>
      <c r="N106" s="1742"/>
      <c r="O106" s="1742"/>
      <c r="P106" s="1742"/>
      <c r="Q106" s="1742"/>
      <c r="R106" s="1742"/>
      <c r="S106" s="1742"/>
      <c r="T106" s="1742"/>
      <c r="U106" s="1742"/>
      <c r="V106" s="1742"/>
    </row>
    <row r="107" spans="1:22" ht="15" customHeight="1">
      <c r="A107" s="1742" t="s">
        <v>1933</v>
      </c>
      <c r="B107" s="1742"/>
      <c r="C107" s="1742"/>
      <c r="D107" s="1742"/>
      <c r="E107" s="1742"/>
      <c r="F107" s="1742"/>
      <c r="G107" s="1742"/>
      <c r="H107" s="1742"/>
      <c r="I107" s="1742"/>
      <c r="J107" s="1742"/>
      <c r="K107" s="1742"/>
      <c r="L107" s="1742"/>
      <c r="M107" s="1742"/>
      <c r="N107" s="1742"/>
      <c r="O107" s="1742"/>
      <c r="P107" s="1742"/>
      <c r="Q107" s="1742"/>
      <c r="R107" s="1742"/>
      <c r="S107" s="1742"/>
      <c r="T107" s="1742"/>
      <c r="U107" s="1742"/>
      <c r="V107" s="1742"/>
    </row>
    <row r="108" spans="1:22" ht="15" customHeight="1">
      <c r="A108" s="1742"/>
      <c r="B108" s="1742"/>
      <c r="C108" s="1742"/>
      <c r="D108" s="1742"/>
      <c r="E108" s="1742"/>
      <c r="F108" s="1742"/>
      <c r="G108" s="1742"/>
      <c r="H108" s="1742"/>
      <c r="I108" s="1742"/>
      <c r="J108" s="1742"/>
      <c r="K108" s="1742"/>
      <c r="L108" s="1742"/>
      <c r="M108" s="1742"/>
      <c r="N108" s="1742"/>
      <c r="O108" s="1742"/>
      <c r="P108" s="1742"/>
      <c r="Q108" s="1742"/>
      <c r="R108" s="1742"/>
      <c r="S108" s="1742"/>
      <c r="T108" s="1742"/>
      <c r="U108" s="1742"/>
      <c r="V108" s="1742"/>
    </row>
    <row r="109" spans="1:22" ht="15" customHeight="1">
      <c r="A109" s="1742"/>
      <c r="B109" s="1742"/>
      <c r="C109" s="1742"/>
      <c r="D109" s="1742"/>
      <c r="E109" s="1742"/>
      <c r="F109" s="1742"/>
      <c r="G109" s="1742"/>
      <c r="H109" s="1742"/>
      <c r="I109" s="1742"/>
      <c r="J109" s="1742"/>
      <c r="K109" s="1742"/>
      <c r="L109" s="1742"/>
      <c r="M109" s="1742"/>
      <c r="N109" s="1742"/>
      <c r="O109" s="1742"/>
      <c r="P109" s="1742"/>
      <c r="Q109" s="1742"/>
      <c r="R109" s="1742"/>
      <c r="S109" s="1742"/>
      <c r="T109" s="1742"/>
      <c r="U109" s="1742"/>
      <c r="V109" s="1742"/>
    </row>
    <row r="110" spans="1:22" ht="15" customHeight="1">
      <c r="A110" s="1695" t="s">
        <v>1865</v>
      </c>
      <c r="B110" s="1695"/>
      <c r="C110" s="1695"/>
      <c r="D110" s="1695"/>
      <c r="E110" s="1695"/>
      <c r="F110" s="1695"/>
      <c r="G110" s="1695"/>
      <c r="H110" s="1695"/>
      <c r="I110" s="1695"/>
      <c r="J110" s="1695"/>
      <c r="K110" s="1695"/>
      <c r="L110" s="1695"/>
      <c r="M110" s="1695"/>
      <c r="N110" s="1695"/>
      <c r="O110" s="1695"/>
      <c r="P110" s="1695"/>
      <c r="Q110" s="1695"/>
      <c r="R110" s="1695"/>
      <c r="S110" s="1695"/>
      <c r="T110" s="1695"/>
      <c r="U110" s="1695"/>
      <c r="V110" s="1695"/>
    </row>
    <row r="111" spans="1:22" ht="15" customHeight="1">
      <c r="A111" s="1695" t="s">
        <v>1968</v>
      </c>
      <c r="B111" s="1695"/>
      <c r="C111" s="1695"/>
      <c r="D111" s="1695"/>
      <c r="E111" s="1695"/>
      <c r="F111" s="1695"/>
      <c r="G111" s="1695"/>
      <c r="H111" s="1695"/>
      <c r="I111" s="1695"/>
      <c r="J111" s="1695"/>
      <c r="K111" s="1695"/>
      <c r="L111" s="1695"/>
      <c r="M111" s="1695"/>
      <c r="N111" s="1695"/>
      <c r="O111" s="1695"/>
      <c r="P111" s="1695"/>
      <c r="Q111" s="1695"/>
      <c r="R111" s="1695"/>
      <c r="S111" s="1695"/>
      <c r="T111" s="1695"/>
      <c r="U111" s="1695"/>
      <c r="V111" s="1695"/>
    </row>
    <row r="112" spans="1:22" ht="15" customHeight="1">
      <c r="A112" s="1742" t="s">
        <v>2276</v>
      </c>
      <c r="B112" s="1742"/>
      <c r="C112" s="1742"/>
      <c r="D112" s="1742"/>
      <c r="E112" s="1742"/>
      <c r="F112" s="1742"/>
      <c r="G112" s="1742"/>
      <c r="H112" s="1742"/>
      <c r="I112" s="1742"/>
      <c r="J112" s="1742"/>
      <c r="K112" s="1742"/>
      <c r="L112" s="1742"/>
      <c r="M112" s="1742"/>
      <c r="N112" s="1742"/>
      <c r="O112" s="1742"/>
      <c r="P112" s="1742"/>
      <c r="Q112" s="1742"/>
      <c r="R112" s="1742"/>
      <c r="S112" s="1742"/>
      <c r="T112" s="1742"/>
      <c r="U112" s="1742"/>
      <c r="V112" s="1742"/>
    </row>
    <row r="113" spans="1:22" ht="15" customHeight="1">
      <c r="A113" s="1107"/>
      <c r="B113" s="1107"/>
      <c r="C113" s="1107"/>
      <c r="D113" s="1107"/>
      <c r="E113" s="1107"/>
      <c r="F113" s="1107"/>
      <c r="G113" s="1107"/>
      <c r="H113" s="1107"/>
      <c r="I113" s="1107"/>
      <c r="J113" s="1107"/>
      <c r="K113" s="1107"/>
      <c r="L113" s="1107"/>
      <c r="M113" s="1107"/>
      <c r="N113" s="1107"/>
      <c r="O113" s="1107"/>
      <c r="P113" s="1107"/>
      <c r="Q113" s="1107"/>
      <c r="R113" s="1107"/>
      <c r="S113" s="1107"/>
      <c r="T113" s="1107"/>
      <c r="U113" s="1107"/>
      <c r="V113" s="1107"/>
    </row>
    <row r="114" spans="1:22">
      <c r="A114" s="1107"/>
      <c r="B114" s="1107"/>
      <c r="C114" s="1107"/>
      <c r="D114" s="1107"/>
      <c r="E114" s="1107"/>
      <c r="F114" s="1107"/>
      <c r="G114" s="1107"/>
      <c r="H114" s="1107"/>
      <c r="I114" s="1107"/>
      <c r="J114" s="1107"/>
      <c r="K114" s="1107"/>
      <c r="L114" s="1107"/>
      <c r="M114" s="1107"/>
      <c r="N114" s="1107"/>
      <c r="O114" s="1107"/>
      <c r="P114" s="1107"/>
      <c r="Q114" s="1107"/>
      <c r="R114" s="1107"/>
      <c r="S114" s="1107"/>
      <c r="T114" s="1107"/>
      <c r="U114" s="1107"/>
      <c r="V114" s="1107"/>
    </row>
    <row r="115" spans="1:22" ht="15">
      <c r="A115" s="1921" t="s">
        <v>197</v>
      </c>
      <c r="B115" s="1921"/>
      <c r="C115" s="1921"/>
      <c r="D115" s="1921"/>
      <c r="E115" s="1921"/>
      <c r="F115" s="1921"/>
      <c r="G115" s="1921"/>
      <c r="H115" s="1921"/>
      <c r="I115" s="1921"/>
      <c r="J115" s="1921"/>
      <c r="K115" s="1921"/>
      <c r="L115" s="1921"/>
      <c r="M115" s="1921"/>
      <c r="N115" s="1921"/>
      <c r="O115" s="1921"/>
      <c r="P115" s="1921"/>
      <c r="Q115" s="1921"/>
      <c r="R115" s="1921"/>
      <c r="S115" s="1921"/>
      <c r="T115" s="1921"/>
      <c r="U115" s="1921"/>
    </row>
    <row r="116" spans="1:22" ht="15" customHeight="1" thickBot="1">
      <c r="B116" s="637"/>
      <c r="C116" s="637"/>
      <c r="D116" s="637"/>
      <c r="E116" s="637"/>
      <c r="F116" s="638"/>
      <c r="G116" s="637"/>
      <c r="H116" s="637"/>
      <c r="I116" s="1146"/>
      <c r="J116" s="1146"/>
    </row>
    <row r="117" spans="1:22" ht="30.75" customHeight="1" thickBot="1">
      <c r="A117" s="1922" t="s">
        <v>680</v>
      </c>
      <c r="B117" s="1924" t="s">
        <v>2</v>
      </c>
      <c r="C117" s="1926" t="s">
        <v>327</v>
      </c>
      <c r="D117" s="1927"/>
      <c r="E117" s="1927"/>
      <c r="F117" s="1928"/>
      <c r="G117" s="1929" t="s">
        <v>328</v>
      </c>
      <c r="H117" s="1930" t="s">
        <v>1008</v>
      </c>
      <c r="I117" s="1931"/>
      <c r="J117" s="1929" t="s">
        <v>1011</v>
      </c>
      <c r="K117" s="1930" t="s">
        <v>10</v>
      </c>
      <c r="L117" s="1932"/>
      <c r="M117" s="1935" t="s">
        <v>256</v>
      </c>
      <c r="N117" s="1936"/>
      <c r="O117" s="1936"/>
      <c r="P117" s="1936"/>
      <c r="Q117" s="1936"/>
      <c r="R117" s="1937" t="s">
        <v>1372</v>
      </c>
      <c r="S117" s="1938"/>
      <c r="T117" s="1938"/>
      <c r="U117" s="1939"/>
    </row>
    <row r="118" spans="1:22" ht="28.5" customHeight="1" thickBot="1">
      <c r="A118" s="1923"/>
      <c r="B118" s="1925"/>
      <c r="C118" s="1940" t="s">
        <v>329</v>
      </c>
      <c r="D118" s="1941"/>
      <c r="E118" s="13" t="s">
        <v>330</v>
      </c>
      <c r="F118" s="13" t="s">
        <v>331</v>
      </c>
      <c r="G118" s="1900"/>
      <c r="H118" s="1815"/>
      <c r="I118" s="1847"/>
      <c r="J118" s="1900"/>
      <c r="K118" s="1933"/>
      <c r="L118" s="1934"/>
      <c r="M118" s="1942" t="s">
        <v>257</v>
      </c>
      <c r="N118" s="1943"/>
      <c r="O118" s="1141" t="s">
        <v>185</v>
      </c>
      <c r="P118" s="1944" t="s">
        <v>1373</v>
      </c>
      <c r="Q118" s="1945"/>
      <c r="R118" s="230" t="s">
        <v>2</v>
      </c>
      <c r="S118" s="231" t="s">
        <v>1245</v>
      </c>
      <c r="T118" s="234" t="s">
        <v>1010</v>
      </c>
      <c r="U118" s="232" t="s">
        <v>1249</v>
      </c>
    </row>
    <row r="119" spans="1:22" ht="28.5" customHeight="1">
      <c r="A119" s="1736">
        <v>1</v>
      </c>
      <c r="B119" s="1737">
        <v>39912</v>
      </c>
      <c r="C119" s="1946" t="s">
        <v>259</v>
      </c>
      <c r="D119" s="1946"/>
      <c r="E119" s="1947" t="s">
        <v>880</v>
      </c>
      <c r="F119" s="1948" t="s">
        <v>881</v>
      </c>
      <c r="G119" s="1949" t="s">
        <v>86</v>
      </c>
      <c r="H119" s="1946" t="s">
        <v>336</v>
      </c>
      <c r="I119" s="1946"/>
      <c r="J119" s="1712">
        <v>3500000000</v>
      </c>
      <c r="K119" s="1950" t="s">
        <v>334</v>
      </c>
      <c r="L119" s="1951"/>
      <c r="M119" s="1952">
        <v>40002</v>
      </c>
      <c r="N119" s="1954">
        <v>3</v>
      </c>
      <c r="O119" s="1712">
        <v>-1000000000</v>
      </c>
      <c r="P119" s="1712">
        <f>O119+J119</f>
        <v>2500000000</v>
      </c>
      <c r="Q119" s="1715"/>
      <c r="R119" s="639">
        <v>40137</v>
      </c>
      <c r="S119" s="640" t="s">
        <v>1228</v>
      </c>
      <c r="T119" s="640" t="s">
        <v>336</v>
      </c>
      <c r="U119" s="641">
        <v>140000000</v>
      </c>
    </row>
    <row r="120" spans="1:22" ht="27.75" customHeight="1">
      <c r="A120" s="1717"/>
      <c r="B120" s="1719"/>
      <c r="C120" s="1721"/>
      <c r="D120" s="1721"/>
      <c r="E120" s="1723"/>
      <c r="F120" s="1725"/>
      <c r="G120" s="1727"/>
      <c r="H120" s="1721"/>
      <c r="I120" s="1721"/>
      <c r="J120" s="1713"/>
      <c r="K120" s="1730"/>
      <c r="L120" s="1731"/>
      <c r="M120" s="1953"/>
      <c r="N120" s="1955"/>
      <c r="O120" s="1713"/>
      <c r="P120" s="1713"/>
      <c r="Q120" s="1716"/>
      <c r="R120" s="642">
        <v>40220</v>
      </c>
      <c r="S120" s="643" t="s">
        <v>1228</v>
      </c>
      <c r="T120" s="643" t="s">
        <v>336</v>
      </c>
      <c r="U120" s="644">
        <v>100000000</v>
      </c>
    </row>
    <row r="121" spans="1:22" ht="27.75" customHeight="1">
      <c r="A121" s="1717"/>
      <c r="B121" s="1719"/>
      <c r="C121" s="1721"/>
      <c r="D121" s="1721"/>
      <c r="E121" s="1723"/>
      <c r="F121" s="1725"/>
      <c r="G121" s="1727"/>
      <c r="H121" s="1721"/>
      <c r="I121" s="1721"/>
      <c r="J121" s="1713"/>
      <c r="K121" s="1730"/>
      <c r="L121" s="1731"/>
      <c r="M121" s="1953"/>
      <c r="N121" s="1955"/>
      <c r="O121" s="1713"/>
      <c r="P121" s="1713"/>
      <c r="Q121" s="1716"/>
      <c r="R121" s="642">
        <v>40241</v>
      </c>
      <c r="S121" s="643" t="s">
        <v>1355</v>
      </c>
      <c r="T121" s="643" t="s">
        <v>1222</v>
      </c>
      <c r="U121" s="644">
        <v>50000000</v>
      </c>
    </row>
    <row r="122" spans="1:22" ht="30" customHeight="1">
      <c r="A122" s="1717"/>
      <c r="B122" s="1719"/>
      <c r="C122" s="1721"/>
      <c r="D122" s="1721"/>
      <c r="E122" s="1723"/>
      <c r="F122" s="1725"/>
      <c r="G122" s="1727"/>
      <c r="H122" s="1721"/>
      <c r="I122" s="1721"/>
      <c r="J122" s="1713"/>
      <c r="K122" s="1730"/>
      <c r="L122" s="1731"/>
      <c r="M122" s="1153"/>
      <c r="N122" s="1154">
        <v>6</v>
      </c>
      <c r="O122" s="1096"/>
      <c r="P122" s="1713">
        <v>290000000</v>
      </c>
      <c r="Q122" s="1716"/>
      <c r="R122" s="642">
        <v>40273</v>
      </c>
      <c r="S122" s="643" t="s">
        <v>1377</v>
      </c>
      <c r="T122" s="643" t="s">
        <v>1227</v>
      </c>
      <c r="U122" s="644">
        <v>56541893</v>
      </c>
    </row>
    <row r="123" spans="1:22" s="199" customFormat="1" ht="30" customHeight="1">
      <c r="A123" s="1717">
        <v>2</v>
      </c>
      <c r="B123" s="1719">
        <v>39912</v>
      </c>
      <c r="C123" s="1721" t="s">
        <v>1041</v>
      </c>
      <c r="D123" s="1721"/>
      <c r="E123" s="1723" t="s">
        <v>880</v>
      </c>
      <c r="F123" s="1725" t="s">
        <v>881</v>
      </c>
      <c r="G123" s="1727" t="s">
        <v>86</v>
      </c>
      <c r="H123" s="1721" t="s">
        <v>336</v>
      </c>
      <c r="I123" s="1721"/>
      <c r="J123" s="1713">
        <v>1500000000</v>
      </c>
      <c r="K123" s="1730" t="s">
        <v>334</v>
      </c>
      <c r="L123" s="1731"/>
      <c r="M123" s="645">
        <v>40002</v>
      </c>
      <c r="N123" s="1154">
        <v>3</v>
      </c>
      <c r="O123" s="235">
        <v>-500000000</v>
      </c>
      <c r="P123" s="1738">
        <f>O123+J123</f>
        <v>1000000000</v>
      </c>
      <c r="Q123" s="1739"/>
      <c r="R123" s="642">
        <v>40246</v>
      </c>
      <c r="S123" s="643" t="s">
        <v>1355</v>
      </c>
      <c r="T123" s="643" t="s">
        <v>1222</v>
      </c>
      <c r="U123" s="644">
        <v>123076734.86</v>
      </c>
      <c r="V123" s="100"/>
    </row>
    <row r="124" spans="1:22" s="199" customFormat="1" ht="15" customHeight="1" thickBot="1">
      <c r="A124" s="1718"/>
      <c r="B124" s="1720"/>
      <c r="C124" s="1722"/>
      <c r="D124" s="1722"/>
      <c r="E124" s="1724"/>
      <c r="F124" s="1726"/>
      <c r="G124" s="1728"/>
      <c r="H124" s="1722"/>
      <c r="I124" s="1722"/>
      <c r="J124" s="1729"/>
      <c r="K124" s="1732"/>
      <c r="L124" s="1733"/>
      <c r="M124" s="646"/>
      <c r="N124" s="647">
        <v>7</v>
      </c>
      <c r="O124" s="177"/>
      <c r="P124" s="1734">
        <v>123076734.86</v>
      </c>
      <c r="Q124" s="1735"/>
      <c r="R124" s="648">
        <v>40275</v>
      </c>
      <c r="S124" s="649" t="s">
        <v>1378</v>
      </c>
      <c r="T124" s="649" t="s">
        <v>1227</v>
      </c>
      <c r="U124" s="650">
        <v>44533053.82</v>
      </c>
      <c r="V124" s="100"/>
    </row>
    <row r="125" spans="1:22" ht="15.75" customHeight="1">
      <c r="B125" s="651"/>
      <c r="C125" s="652"/>
      <c r="D125" s="1106"/>
      <c r="E125" s="1106"/>
      <c r="F125" s="5"/>
      <c r="G125" s="1106"/>
      <c r="H125" s="653"/>
      <c r="I125" s="1083"/>
      <c r="J125" s="1083"/>
      <c r="R125" s="654"/>
      <c r="S125" s="654"/>
      <c r="T125" s="655"/>
      <c r="U125" s="655"/>
    </row>
    <row r="126" spans="1:22" ht="15.75" customHeight="1" thickBot="1">
      <c r="A126" s="1956" t="s">
        <v>187</v>
      </c>
      <c r="B126" s="1956"/>
      <c r="C126" s="1956"/>
      <c r="D126" s="1158">
        <f>SUM(J119:J123)</f>
        <v>5000000000</v>
      </c>
      <c r="E126" s="1106"/>
      <c r="F126" s="5"/>
      <c r="G126" s="1957" t="s">
        <v>186</v>
      </c>
      <c r="H126" s="1957"/>
      <c r="I126" s="1958">
        <v>413076735</v>
      </c>
      <c r="J126" s="1958"/>
      <c r="L126" s="1959" t="s">
        <v>1374</v>
      </c>
      <c r="M126" s="1959"/>
      <c r="N126" s="1960">
        <f>SUM(U119:U121,U123)</f>
        <v>413076734.86000001</v>
      </c>
      <c r="O126" s="1960"/>
      <c r="R126" s="1961" t="s">
        <v>1375</v>
      </c>
      <c r="S126" s="1961"/>
      <c r="T126" s="1961"/>
      <c r="U126" s="1156">
        <f>U122+U124</f>
        <v>101074946.81999999</v>
      </c>
    </row>
    <row r="127" spans="1:22" ht="15.75" thickTop="1">
      <c r="B127" s="1106"/>
      <c r="C127" s="1093"/>
      <c r="D127" s="1106"/>
      <c r="E127" s="1106"/>
      <c r="F127" s="5"/>
      <c r="G127" s="1155"/>
      <c r="H127" s="7"/>
      <c r="J127" s="6"/>
    </row>
    <row r="128" spans="1:22" ht="14.25" customHeight="1">
      <c r="B128" s="1106"/>
      <c r="C128" s="1093"/>
      <c r="D128" s="1106"/>
      <c r="E128" s="1106"/>
      <c r="F128" s="5"/>
      <c r="G128" s="9"/>
      <c r="H128" s="10"/>
      <c r="J128" s="6"/>
    </row>
    <row r="129" spans="1:22" ht="14.25" customHeight="1">
      <c r="A129" s="1695" t="s">
        <v>1178</v>
      </c>
      <c r="B129" s="1695"/>
      <c r="C129" s="1695"/>
      <c r="D129" s="1695"/>
      <c r="E129" s="1695"/>
      <c r="F129" s="1695"/>
      <c r="G129" s="1695"/>
      <c r="H129" s="1695"/>
      <c r="I129" s="1695"/>
      <c r="J129" s="1695"/>
      <c r="K129" s="1695"/>
      <c r="L129" s="1695"/>
      <c r="M129" s="1695"/>
      <c r="N129" s="1695"/>
      <c r="O129" s="1695"/>
      <c r="P129" s="1695"/>
      <c r="Q129" s="1695"/>
      <c r="R129" s="1695"/>
      <c r="S129" s="1695"/>
      <c r="T129" s="1695"/>
      <c r="U129" s="1695"/>
    </row>
    <row r="130" spans="1:22" ht="14.25" customHeight="1">
      <c r="A130" s="1695" t="s">
        <v>1376</v>
      </c>
      <c r="B130" s="1695"/>
      <c r="C130" s="1695"/>
      <c r="D130" s="1695"/>
      <c r="E130" s="1695"/>
      <c r="F130" s="1695"/>
      <c r="G130" s="1695"/>
      <c r="H130" s="1695"/>
      <c r="I130" s="1695"/>
      <c r="J130" s="1695"/>
      <c r="K130" s="1695"/>
      <c r="L130" s="1695"/>
      <c r="M130" s="1695"/>
      <c r="N130" s="1695"/>
      <c r="O130" s="1695"/>
      <c r="P130" s="1695"/>
      <c r="Q130" s="1695"/>
      <c r="R130" s="1695"/>
      <c r="S130" s="1695"/>
      <c r="T130" s="1695"/>
      <c r="U130" s="1695"/>
    </row>
    <row r="131" spans="1:22">
      <c r="A131" s="1714" t="s">
        <v>189</v>
      </c>
      <c r="B131" s="1714"/>
      <c r="C131" s="1714"/>
      <c r="D131" s="1714"/>
      <c r="E131" s="1714"/>
      <c r="F131" s="1714"/>
      <c r="G131" s="1714"/>
      <c r="H131" s="1714"/>
      <c r="I131" s="1714"/>
      <c r="J131" s="1714"/>
      <c r="K131" s="1714"/>
      <c r="L131" s="1714"/>
      <c r="M131" s="1714"/>
      <c r="N131" s="1714"/>
      <c r="O131" s="1714"/>
      <c r="P131" s="1714"/>
      <c r="Q131" s="1714"/>
      <c r="R131" s="1714"/>
      <c r="S131" s="1714"/>
      <c r="T131" s="1714"/>
      <c r="U131" s="1714"/>
    </row>
    <row r="132" spans="1:22" ht="15" customHeight="1">
      <c r="A132" s="1919" t="s">
        <v>1275</v>
      </c>
      <c r="B132" s="1919"/>
      <c r="C132" s="1919"/>
      <c r="D132" s="1919"/>
      <c r="E132" s="1919"/>
      <c r="F132" s="1919"/>
      <c r="G132" s="1919"/>
      <c r="H132" s="1919"/>
      <c r="I132" s="1919"/>
      <c r="J132" s="1919"/>
      <c r="K132" s="1919"/>
      <c r="L132" s="1919"/>
      <c r="M132" s="1919"/>
      <c r="N132" s="1919"/>
      <c r="O132" s="1919"/>
      <c r="P132" s="1919"/>
      <c r="Q132" s="1919"/>
      <c r="R132" s="1919"/>
      <c r="S132" s="1919"/>
      <c r="T132" s="1919"/>
      <c r="U132" s="1919"/>
      <c r="V132" s="1151"/>
    </row>
    <row r="133" spans="1:22" ht="14.25" customHeight="1">
      <c r="A133" s="1694" t="s">
        <v>1356</v>
      </c>
      <c r="B133" s="1694"/>
      <c r="C133" s="1694"/>
      <c r="D133" s="1694"/>
      <c r="E133" s="1694"/>
      <c r="F133" s="1694"/>
      <c r="G133" s="1694"/>
      <c r="H133" s="1694"/>
      <c r="I133" s="1694"/>
      <c r="J133" s="1694"/>
      <c r="K133" s="1694"/>
      <c r="L133" s="1694"/>
      <c r="M133" s="1694"/>
      <c r="N133" s="1694"/>
      <c r="O133" s="1694"/>
      <c r="P133" s="1694"/>
      <c r="Q133" s="1694"/>
      <c r="R133" s="1694"/>
      <c r="S133" s="1694"/>
      <c r="T133" s="1694"/>
      <c r="U133" s="1694"/>
    </row>
    <row r="134" spans="1:22" ht="15" customHeight="1">
      <c r="A134" s="1714" t="s">
        <v>1423</v>
      </c>
      <c r="B134" s="1714"/>
      <c r="C134" s="1714"/>
      <c r="D134" s="1714"/>
      <c r="E134" s="1714"/>
      <c r="F134" s="1714"/>
      <c r="G134" s="1714"/>
      <c r="H134" s="1714"/>
      <c r="I134" s="1714"/>
      <c r="J134" s="1714"/>
      <c r="K134" s="1714"/>
      <c r="L134" s="1714"/>
      <c r="M134" s="1714"/>
      <c r="N134" s="1714"/>
      <c r="O134" s="1714"/>
      <c r="P134" s="1714"/>
      <c r="Q134" s="1714"/>
      <c r="R134" s="1714"/>
      <c r="S134" s="1714"/>
      <c r="T134" s="1714"/>
      <c r="U134" s="1714"/>
    </row>
    <row r="135" spans="1:22" ht="15" customHeight="1">
      <c r="A135" s="1714" t="s">
        <v>1422</v>
      </c>
      <c r="B135" s="1714"/>
      <c r="C135" s="1714"/>
      <c r="D135" s="1714"/>
      <c r="E135" s="1714"/>
      <c r="F135" s="1714"/>
      <c r="G135" s="1714"/>
      <c r="H135" s="1714"/>
      <c r="I135" s="1714"/>
      <c r="J135" s="1714"/>
      <c r="K135" s="1714"/>
      <c r="L135" s="1714"/>
      <c r="M135" s="1714"/>
      <c r="N135" s="1714"/>
      <c r="O135" s="1714"/>
      <c r="P135" s="1714"/>
      <c r="Q135" s="1714"/>
      <c r="R135" s="1714"/>
      <c r="S135" s="1714"/>
      <c r="T135" s="1714"/>
      <c r="U135" s="1714"/>
    </row>
    <row r="136" spans="1:22" ht="15" customHeight="1">
      <c r="A136" s="1097"/>
      <c r="B136" s="1097"/>
      <c r="C136" s="1097"/>
      <c r="D136" s="1097"/>
      <c r="E136" s="1097"/>
      <c r="F136" s="1097"/>
      <c r="G136" s="1097"/>
      <c r="H136" s="1097"/>
      <c r="I136" s="1097"/>
      <c r="J136" s="1097"/>
      <c r="K136" s="1097"/>
      <c r="L136" s="1097"/>
      <c r="M136" s="1097"/>
      <c r="N136" s="1097"/>
      <c r="O136" s="1097"/>
      <c r="P136" s="1097"/>
      <c r="Q136" s="1097"/>
      <c r="R136" s="1097"/>
      <c r="S136" s="1097"/>
      <c r="T136" s="1097"/>
      <c r="U136" s="1097"/>
    </row>
    <row r="137" spans="1:22">
      <c r="A137" s="1106"/>
      <c r="B137" s="1106"/>
      <c r="C137" s="1106"/>
      <c r="D137" s="1106"/>
      <c r="E137" s="1106"/>
      <c r="F137" s="1106"/>
      <c r="G137" s="1106"/>
      <c r="H137" s="1106"/>
      <c r="I137" s="1106"/>
      <c r="J137" s="1106"/>
      <c r="K137" s="1106"/>
      <c r="L137" s="1106"/>
      <c r="M137" s="1106"/>
      <c r="N137" s="1106"/>
      <c r="O137" s="1106"/>
      <c r="P137" s="1106"/>
      <c r="Q137" s="1106"/>
      <c r="R137" s="1106"/>
      <c r="S137" s="1106"/>
      <c r="T137" s="1106"/>
      <c r="U137" s="1106"/>
    </row>
    <row r="138" spans="1:22" ht="15">
      <c r="A138" s="1106"/>
      <c r="B138" s="1106"/>
      <c r="C138" s="1106"/>
      <c r="D138" s="5"/>
      <c r="E138" s="5"/>
      <c r="F138" s="1155"/>
      <c r="G138" s="17"/>
      <c r="H138" s="17"/>
      <c r="I138" s="17"/>
      <c r="J138" s="17"/>
      <c r="K138" s="16"/>
      <c r="L138" s="16"/>
      <c r="M138" s="1157"/>
      <c r="N138" s="1157"/>
      <c r="O138" s="1157"/>
      <c r="P138" s="1157"/>
      <c r="Q138" s="1157"/>
      <c r="R138" s="1157"/>
      <c r="S138" s="1157"/>
      <c r="T138" s="1157"/>
    </row>
    <row r="139" spans="1:22" ht="15">
      <c r="A139" s="1106"/>
      <c r="B139" s="1106"/>
      <c r="C139" s="1106"/>
      <c r="D139" s="5"/>
      <c r="E139" s="5"/>
      <c r="F139" s="1155"/>
      <c r="G139" s="17"/>
      <c r="H139" s="17"/>
      <c r="I139" s="17"/>
      <c r="J139" s="17"/>
      <c r="K139" s="16"/>
      <c r="L139" s="16"/>
      <c r="M139" s="1157"/>
      <c r="N139" s="1157"/>
      <c r="O139" s="1157"/>
      <c r="P139" s="1157"/>
      <c r="Q139" s="1157"/>
      <c r="R139" s="1157"/>
      <c r="S139" s="1157"/>
      <c r="T139" s="1157"/>
    </row>
    <row r="140" spans="1:22" ht="15">
      <c r="A140" s="1106"/>
      <c r="B140" s="1106"/>
      <c r="C140" s="1106"/>
      <c r="D140" s="5"/>
      <c r="E140" s="5"/>
      <c r="F140" s="1155"/>
      <c r="G140" s="17"/>
      <c r="H140" s="17"/>
      <c r="I140" s="17"/>
      <c r="J140" s="17"/>
      <c r="K140" s="16"/>
      <c r="L140" s="16"/>
      <c r="M140" s="1157"/>
      <c r="N140" s="1157"/>
      <c r="O140" s="1157"/>
      <c r="P140" s="1157"/>
      <c r="Q140" s="1157"/>
      <c r="R140" s="1157"/>
      <c r="S140" s="1157"/>
      <c r="T140" s="1157"/>
    </row>
    <row r="141" spans="1:22" ht="15">
      <c r="A141" s="1106"/>
      <c r="B141" s="1106"/>
      <c r="C141" s="1106"/>
      <c r="D141" s="5"/>
      <c r="E141" s="5"/>
      <c r="F141" s="1155"/>
      <c r="G141" s="17"/>
      <c r="H141" s="17"/>
      <c r="I141" s="17"/>
      <c r="J141" s="17"/>
      <c r="K141" s="16"/>
      <c r="L141" s="16"/>
      <c r="M141" s="1157"/>
      <c r="N141" s="1157"/>
      <c r="O141" s="1157"/>
      <c r="P141" s="1157"/>
      <c r="Q141" s="1157"/>
      <c r="R141" s="1157"/>
      <c r="S141" s="1157"/>
      <c r="T141" s="1157"/>
    </row>
    <row r="142" spans="1:22" ht="15">
      <c r="A142" s="1106"/>
      <c r="B142" s="1106"/>
      <c r="C142" s="1106"/>
      <c r="D142" s="5"/>
      <c r="E142" s="5"/>
      <c r="F142" s="1155"/>
      <c r="G142" s="17"/>
      <c r="H142" s="17"/>
      <c r="I142" s="17"/>
      <c r="J142" s="17"/>
      <c r="K142" s="16"/>
      <c r="L142" s="16"/>
      <c r="M142" s="1157"/>
      <c r="N142" s="1157"/>
      <c r="O142" s="1157"/>
      <c r="P142" s="1157"/>
      <c r="Q142" s="1157"/>
      <c r="R142" s="1157"/>
      <c r="S142" s="1157"/>
      <c r="T142" s="1157"/>
    </row>
    <row r="143" spans="1:22" ht="15">
      <c r="A143" s="1106"/>
      <c r="B143" s="1106"/>
      <c r="C143" s="1106"/>
      <c r="D143" s="5"/>
      <c r="E143" s="5"/>
      <c r="F143" s="1155"/>
      <c r="G143" s="17"/>
      <c r="H143" s="17"/>
      <c r="I143" s="17"/>
      <c r="J143" s="17"/>
      <c r="K143" s="16"/>
      <c r="L143" s="16"/>
      <c r="M143" s="1157"/>
      <c r="N143" s="1157"/>
      <c r="O143" s="1157"/>
      <c r="P143" s="1157"/>
      <c r="Q143" s="1157"/>
      <c r="R143" s="1157"/>
      <c r="S143" s="1157"/>
      <c r="T143" s="1157"/>
    </row>
    <row r="144" spans="1:22" ht="15">
      <c r="A144" s="1106"/>
      <c r="B144" s="1106"/>
      <c r="C144" s="1106"/>
      <c r="D144" s="5"/>
      <c r="E144" s="5"/>
      <c r="F144" s="1155"/>
      <c r="G144" s="17"/>
      <c r="H144" s="17"/>
      <c r="I144" s="17"/>
      <c r="J144" s="17"/>
      <c r="K144" s="16"/>
      <c r="L144" s="16"/>
      <c r="M144" s="1157"/>
      <c r="N144" s="1157"/>
      <c r="O144" s="1157"/>
      <c r="P144" s="1157"/>
      <c r="Q144" s="1157"/>
      <c r="R144" s="1157"/>
      <c r="S144" s="1157"/>
      <c r="T144" s="1157"/>
    </row>
    <row r="145" spans="1:20" ht="15">
      <c r="A145" s="1106"/>
      <c r="B145" s="1106"/>
      <c r="C145" s="1106"/>
      <c r="D145" s="5"/>
      <c r="E145" s="5"/>
      <c r="F145" s="1155"/>
      <c r="G145" s="17"/>
      <c r="H145" s="17"/>
      <c r="I145" s="17"/>
      <c r="J145" s="17"/>
      <c r="K145" s="16"/>
      <c r="L145" s="16"/>
      <c r="M145" s="1157"/>
      <c r="N145" s="1157"/>
      <c r="O145" s="1157"/>
      <c r="P145" s="1157"/>
      <c r="Q145" s="1157"/>
      <c r="R145" s="1157"/>
      <c r="S145" s="1157"/>
      <c r="T145" s="1157"/>
    </row>
    <row r="146" spans="1:20" ht="15">
      <c r="A146" s="1106"/>
      <c r="B146" s="1106"/>
      <c r="C146" s="1106"/>
      <c r="D146" s="5"/>
      <c r="E146" s="5"/>
      <c r="F146" s="1155"/>
      <c r="G146" s="17"/>
      <c r="H146" s="17"/>
      <c r="I146" s="17"/>
      <c r="J146" s="17"/>
      <c r="K146" s="16"/>
      <c r="L146" s="16"/>
      <c r="M146" s="1157"/>
      <c r="N146" s="1157"/>
      <c r="O146" s="1157"/>
      <c r="P146" s="1157"/>
      <c r="Q146" s="1157"/>
      <c r="R146" s="1157"/>
      <c r="S146" s="1157"/>
      <c r="T146" s="1157"/>
    </row>
    <row r="147" spans="1:20" ht="15">
      <c r="A147" s="1106"/>
      <c r="B147" s="1106"/>
      <c r="C147" s="1106"/>
      <c r="D147" s="5"/>
      <c r="E147" s="5"/>
      <c r="F147" s="1155"/>
      <c r="G147" s="17"/>
      <c r="H147" s="17"/>
      <c r="I147" s="17"/>
      <c r="J147" s="17"/>
      <c r="K147" s="16"/>
      <c r="L147" s="16"/>
      <c r="M147" s="1157"/>
      <c r="N147" s="1157"/>
      <c r="O147" s="1157"/>
      <c r="P147" s="1157"/>
      <c r="Q147" s="1157"/>
      <c r="R147" s="1157"/>
      <c r="S147" s="1157"/>
      <c r="T147" s="1157"/>
    </row>
    <row r="148" spans="1:20" ht="15">
      <c r="A148" s="1106"/>
      <c r="B148" s="1106"/>
      <c r="C148" s="1106"/>
      <c r="D148" s="5"/>
      <c r="E148" s="5"/>
      <c r="F148" s="1155"/>
      <c r="G148" s="17"/>
      <c r="H148" s="17"/>
      <c r="I148" s="17"/>
      <c r="J148" s="17"/>
      <c r="K148" s="16"/>
      <c r="L148" s="16"/>
      <c r="M148" s="1157"/>
      <c r="N148" s="1157"/>
      <c r="O148" s="1157"/>
      <c r="P148" s="1157"/>
      <c r="Q148" s="1157"/>
      <c r="R148" s="1157"/>
      <c r="S148" s="1157"/>
      <c r="T148" s="1157"/>
    </row>
    <row r="149" spans="1:20" ht="15">
      <c r="A149" s="1106"/>
      <c r="B149" s="1106"/>
      <c r="C149" s="1106"/>
      <c r="D149" s="5"/>
      <c r="E149" s="5"/>
      <c r="F149" s="1155"/>
      <c r="G149" s="17"/>
      <c r="H149" s="17"/>
      <c r="I149" s="17"/>
      <c r="J149" s="17"/>
      <c r="K149" s="16"/>
      <c r="L149" s="16"/>
      <c r="M149" s="1157"/>
      <c r="N149" s="1157"/>
      <c r="O149" s="1157"/>
      <c r="P149" s="1157"/>
      <c r="Q149" s="1157"/>
      <c r="R149" s="1157"/>
      <c r="S149" s="1157"/>
      <c r="T149" s="1157"/>
    </row>
    <row r="150" spans="1:20" ht="15">
      <c r="A150" s="1106"/>
      <c r="B150" s="1106"/>
      <c r="C150" s="1106"/>
      <c r="D150" s="5"/>
      <c r="E150" s="5"/>
      <c r="F150" s="1155"/>
      <c r="G150" s="17"/>
      <c r="H150" s="17"/>
      <c r="I150" s="17"/>
      <c r="J150" s="17"/>
      <c r="K150" s="16"/>
      <c r="L150" s="16"/>
      <c r="M150" s="1157"/>
      <c r="N150" s="1157"/>
      <c r="O150" s="1157"/>
      <c r="P150" s="1157"/>
      <c r="Q150" s="1157"/>
      <c r="R150" s="1157"/>
      <c r="S150" s="1157"/>
      <c r="T150" s="1157"/>
    </row>
    <row r="151" spans="1:20" ht="15">
      <c r="A151" s="1106"/>
      <c r="B151" s="1106"/>
      <c r="C151" s="1106"/>
      <c r="D151" s="5"/>
      <c r="E151" s="5"/>
      <c r="F151" s="1155"/>
      <c r="G151" s="17"/>
      <c r="H151" s="17"/>
      <c r="I151" s="17"/>
      <c r="J151" s="17"/>
      <c r="K151" s="16"/>
      <c r="L151" s="16"/>
      <c r="M151" s="1157"/>
      <c r="N151" s="1157"/>
      <c r="O151" s="1157"/>
      <c r="P151" s="1157"/>
      <c r="Q151" s="1157"/>
      <c r="R151" s="1157"/>
      <c r="S151" s="1157"/>
      <c r="T151" s="1157"/>
    </row>
    <row r="152" spans="1:20" ht="15">
      <c r="A152" s="1106"/>
      <c r="B152" s="1106"/>
      <c r="C152" s="1106"/>
      <c r="D152" s="5"/>
      <c r="E152" s="5"/>
      <c r="F152" s="1155"/>
      <c r="G152" s="17"/>
      <c r="H152" s="17"/>
      <c r="I152" s="17"/>
      <c r="J152" s="17"/>
      <c r="K152" s="16"/>
      <c r="L152" s="16"/>
      <c r="M152" s="1157"/>
      <c r="N152" s="1157"/>
      <c r="O152" s="1157"/>
      <c r="P152" s="1157"/>
      <c r="Q152" s="1157"/>
      <c r="R152" s="1157"/>
      <c r="S152" s="1157"/>
      <c r="T152" s="1157"/>
    </row>
    <row r="153" spans="1:20" ht="15">
      <c r="A153" s="1106"/>
      <c r="B153" s="1106"/>
      <c r="C153" s="1106"/>
      <c r="D153" s="5"/>
      <c r="E153" s="5"/>
      <c r="F153" s="1155"/>
      <c r="G153" s="17"/>
      <c r="H153" s="17"/>
      <c r="I153" s="17"/>
      <c r="J153" s="17"/>
      <c r="K153" s="16"/>
      <c r="L153" s="16"/>
      <c r="M153" s="1157"/>
      <c r="N153" s="1157"/>
      <c r="O153" s="1157"/>
      <c r="P153" s="1157"/>
      <c r="Q153" s="1157"/>
      <c r="R153" s="1157"/>
      <c r="S153" s="1157"/>
      <c r="T153" s="1157"/>
    </row>
    <row r="154" spans="1:20" ht="15">
      <c r="A154" s="1106"/>
      <c r="B154" s="1106"/>
      <c r="C154" s="1106"/>
      <c r="D154" s="5"/>
      <c r="E154" s="5"/>
      <c r="F154" s="1155"/>
      <c r="G154" s="17"/>
      <c r="H154" s="17"/>
      <c r="I154" s="17"/>
      <c r="J154" s="17"/>
      <c r="K154" s="16"/>
      <c r="L154" s="16"/>
      <c r="M154" s="1157"/>
      <c r="N154" s="1157"/>
      <c r="O154" s="1157"/>
      <c r="P154" s="1157"/>
      <c r="Q154" s="1157"/>
      <c r="R154" s="1157"/>
      <c r="S154" s="1157"/>
      <c r="T154" s="1157"/>
    </row>
    <row r="155" spans="1:20" ht="15">
      <c r="A155" s="1106"/>
      <c r="B155" s="1106"/>
      <c r="C155" s="1106"/>
      <c r="D155" s="5"/>
      <c r="E155" s="5"/>
      <c r="F155" s="1155"/>
      <c r="G155" s="17"/>
      <c r="H155" s="17"/>
      <c r="I155" s="17"/>
      <c r="J155" s="17"/>
      <c r="K155" s="16"/>
      <c r="L155" s="16"/>
      <c r="M155" s="1157"/>
      <c r="N155" s="1157"/>
      <c r="O155" s="1157"/>
      <c r="P155" s="1157"/>
      <c r="Q155" s="1157"/>
      <c r="R155" s="1157"/>
      <c r="S155" s="1157"/>
      <c r="T155" s="1157"/>
    </row>
    <row r="156" spans="1:20" ht="15">
      <c r="A156" s="1106"/>
      <c r="B156" s="1106"/>
      <c r="C156" s="1106"/>
      <c r="D156" s="5"/>
      <c r="E156" s="5"/>
      <c r="F156" s="1155"/>
      <c r="G156" s="17"/>
      <c r="H156" s="17"/>
      <c r="I156" s="17"/>
      <c r="J156" s="17"/>
      <c r="K156" s="16"/>
      <c r="L156" s="16"/>
      <c r="M156" s="1157"/>
      <c r="N156" s="1157"/>
      <c r="O156" s="1157"/>
      <c r="P156" s="1157"/>
      <c r="Q156" s="1157"/>
      <c r="R156" s="1157"/>
      <c r="S156" s="1157"/>
      <c r="T156" s="1157"/>
    </row>
    <row r="157" spans="1:20" ht="15">
      <c r="A157" s="1106"/>
      <c r="B157" s="1106"/>
      <c r="C157" s="1106"/>
      <c r="D157" s="5"/>
      <c r="E157" s="5"/>
      <c r="F157" s="1155"/>
      <c r="G157" s="17"/>
      <c r="H157" s="17"/>
      <c r="I157" s="17"/>
      <c r="J157" s="17"/>
      <c r="K157" s="16"/>
      <c r="L157" s="16"/>
      <c r="M157" s="1157"/>
      <c r="N157" s="1157"/>
      <c r="O157" s="1157"/>
      <c r="P157" s="1157"/>
      <c r="Q157" s="1157"/>
      <c r="R157" s="1157"/>
      <c r="S157" s="1157"/>
      <c r="T157" s="1157"/>
    </row>
    <row r="158" spans="1:20" ht="15">
      <c r="A158" s="1106"/>
      <c r="B158" s="1106"/>
      <c r="C158" s="1106"/>
      <c r="D158" s="5"/>
      <c r="E158" s="5"/>
      <c r="F158" s="1155"/>
      <c r="G158" s="17"/>
      <c r="H158" s="17"/>
      <c r="I158" s="17"/>
      <c r="J158" s="17"/>
      <c r="K158" s="16"/>
      <c r="L158" s="16"/>
      <c r="M158" s="1157"/>
      <c r="N158" s="1157"/>
      <c r="O158" s="1157"/>
      <c r="P158" s="1157"/>
      <c r="Q158" s="1157"/>
      <c r="R158" s="1157"/>
      <c r="S158" s="1157"/>
      <c r="T158" s="1157"/>
    </row>
    <row r="159" spans="1:20" ht="15">
      <c r="A159" s="1106"/>
      <c r="B159" s="1106"/>
      <c r="C159" s="1106"/>
      <c r="D159" s="5"/>
      <c r="E159" s="5"/>
      <c r="F159" s="1155"/>
      <c r="G159" s="17"/>
      <c r="H159" s="17"/>
      <c r="I159" s="17"/>
      <c r="J159" s="17"/>
      <c r="K159" s="16"/>
      <c r="L159" s="16"/>
      <c r="M159" s="1157"/>
      <c r="N159" s="1157"/>
      <c r="O159" s="1157"/>
      <c r="P159" s="1157"/>
      <c r="Q159" s="1157"/>
      <c r="R159" s="1157"/>
      <c r="S159" s="1157"/>
      <c r="T159" s="1157"/>
    </row>
    <row r="160" spans="1:20" ht="15">
      <c r="A160" s="1106"/>
      <c r="B160" s="1106"/>
      <c r="C160" s="1106"/>
      <c r="D160" s="5"/>
      <c r="E160" s="5"/>
      <c r="F160" s="1155"/>
      <c r="G160" s="17"/>
      <c r="H160" s="17"/>
      <c r="I160" s="17"/>
      <c r="J160" s="17"/>
      <c r="K160" s="16"/>
      <c r="L160" s="16"/>
      <c r="M160" s="1157"/>
      <c r="N160" s="1157"/>
      <c r="O160" s="1157"/>
      <c r="P160" s="1157"/>
      <c r="Q160" s="1157"/>
      <c r="R160" s="1157"/>
      <c r="S160" s="1157"/>
      <c r="T160" s="1157"/>
    </row>
    <row r="161" spans="1:22" ht="15">
      <c r="A161" s="1106"/>
      <c r="B161" s="1106"/>
      <c r="C161" s="1106"/>
      <c r="D161" s="5"/>
      <c r="E161" s="5"/>
      <c r="F161" s="1155"/>
      <c r="G161" s="17"/>
      <c r="H161" s="17"/>
      <c r="I161" s="17"/>
      <c r="J161" s="17"/>
      <c r="K161" s="16"/>
      <c r="L161" s="16"/>
      <c r="M161" s="1157"/>
      <c r="N161" s="1157"/>
      <c r="O161" s="1157"/>
      <c r="P161" s="1157"/>
      <c r="Q161" s="1157"/>
      <c r="R161" s="1157"/>
      <c r="S161" s="1157"/>
      <c r="T161" s="1157"/>
    </row>
    <row r="162" spans="1:22" ht="15">
      <c r="A162" s="1106"/>
      <c r="B162" s="1106"/>
      <c r="C162" s="1106"/>
      <c r="D162" s="5"/>
      <c r="E162" s="5"/>
      <c r="F162" s="1155"/>
      <c r="G162" s="17"/>
      <c r="H162" s="17"/>
      <c r="I162" s="17"/>
      <c r="J162" s="17"/>
      <c r="K162" s="16"/>
      <c r="L162" s="16"/>
      <c r="M162" s="1157"/>
      <c r="N162" s="1157"/>
      <c r="O162" s="1157"/>
      <c r="P162" s="1157"/>
      <c r="Q162" s="1157"/>
      <c r="R162" s="1157"/>
      <c r="S162" s="1157"/>
      <c r="T162" s="1157"/>
    </row>
    <row r="163" spans="1:22" ht="15">
      <c r="A163" s="1106"/>
      <c r="B163" s="1106"/>
      <c r="C163" s="1106"/>
      <c r="D163" s="5"/>
      <c r="E163" s="5"/>
      <c r="F163" s="1155"/>
      <c r="G163" s="17"/>
      <c r="H163" s="17"/>
      <c r="I163" s="17"/>
      <c r="J163" s="17"/>
      <c r="K163" s="16"/>
      <c r="L163" s="16"/>
      <c r="M163" s="1157"/>
      <c r="N163" s="1157"/>
      <c r="O163" s="1157"/>
      <c r="P163" s="1157"/>
      <c r="Q163" s="1157"/>
      <c r="R163" s="1157"/>
      <c r="S163" s="1157"/>
      <c r="T163" s="1157"/>
    </row>
    <row r="164" spans="1:22" ht="15">
      <c r="A164" s="1106"/>
      <c r="B164" s="1106"/>
      <c r="C164" s="1106"/>
      <c r="D164" s="5"/>
      <c r="E164" s="5"/>
      <c r="F164" s="1155"/>
      <c r="G164" s="17"/>
      <c r="H164" s="17"/>
      <c r="I164" s="17"/>
      <c r="J164" s="17"/>
      <c r="K164" s="16"/>
      <c r="L164" s="16"/>
      <c r="M164" s="1157"/>
      <c r="N164" s="1157"/>
      <c r="O164" s="1157"/>
      <c r="P164" s="1157"/>
      <c r="Q164" s="1157"/>
      <c r="R164" s="1157"/>
      <c r="S164" s="1157"/>
      <c r="T164" s="1157"/>
    </row>
    <row r="165" spans="1:22" ht="15">
      <c r="A165" s="1106"/>
      <c r="B165" s="1106"/>
      <c r="C165" s="1106"/>
      <c r="D165" s="5"/>
      <c r="E165" s="5"/>
      <c r="F165" s="1155"/>
      <c r="G165" s="17"/>
      <c r="H165" s="17"/>
      <c r="I165" s="17"/>
      <c r="J165" s="17"/>
      <c r="K165" s="16"/>
      <c r="L165" s="16"/>
      <c r="M165" s="1157"/>
      <c r="N165" s="1157"/>
      <c r="O165" s="1157"/>
      <c r="P165" s="1157"/>
      <c r="Q165" s="1157"/>
      <c r="R165" s="1157"/>
      <c r="S165" s="1157"/>
      <c r="T165" s="1157"/>
    </row>
    <row r="166" spans="1:22" ht="15">
      <c r="A166" s="1106"/>
      <c r="B166" s="1106"/>
      <c r="C166" s="1106"/>
      <c r="D166" s="5"/>
      <c r="E166" s="5"/>
      <c r="F166" s="1155"/>
      <c r="G166" s="17"/>
      <c r="H166" s="17"/>
      <c r="I166" s="17"/>
      <c r="J166" s="17"/>
      <c r="K166" s="16"/>
      <c r="L166" s="16"/>
      <c r="M166" s="1157"/>
      <c r="N166" s="1157"/>
      <c r="O166" s="1157"/>
      <c r="P166" s="1157"/>
      <c r="Q166" s="1157"/>
      <c r="R166" s="1157"/>
      <c r="S166" s="1157"/>
      <c r="T166" s="1157"/>
    </row>
    <row r="167" spans="1:22" ht="15">
      <c r="A167" s="1106"/>
      <c r="B167" s="1106"/>
      <c r="C167" s="1106"/>
      <c r="D167" s="5"/>
      <c r="E167" s="5"/>
      <c r="F167" s="1155"/>
      <c r="G167" s="17"/>
      <c r="H167" s="17"/>
      <c r="I167" s="17"/>
      <c r="J167" s="17"/>
      <c r="K167" s="16"/>
      <c r="L167" s="16"/>
      <c r="M167" s="1157"/>
      <c r="N167" s="1157"/>
      <c r="O167" s="1157"/>
      <c r="P167" s="1157"/>
      <c r="Q167" s="1157"/>
      <c r="R167" s="1157"/>
      <c r="S167" s="1157"/>
      <c r="T167" s="1157"/>
    </row>
    <row r="169" spans="1:22">
      <c r="A169" s="1714"/>
      <c r="B169" s="1714"/>
      <c r="C169" s="1714"/>
      <c r="D169" s="1714"/>
      <c r="E169" s="1714"/>
      <c r="F169" s="1714"/>
      <c r="G169" s="1714"/>
      <c r="H169" s="1714"/>
      <c r="I169" s="1714"/>
      <c r="J169" s="1714"/>
      <c r="K169" s="1714"/>
      <c r="L169" s="1714"/>
      <c r="M169" s="1714"/>
      <c r="N169" s="1714"/>
      <c r="O169" s="1714"/>
      <c r="P169" s="1714"/>
      <c r="Q169" s="1714"/>
      <c r="R169" s="1714"/>
      <c r="S169" s="1714"/>
      <c r="T169" s="1714"/>
      <c r="U169" s="1714"/>
      <c r="V169" s="1714"/>
    </row>
    <row r="170" spans="1:22">
      <c r="A170" s="1094"/>
      <c r="B170" s="1094"/>
      <c r="C170" s="1094"/>
      <c r="D170" s="1094"/>
      <c r="E170" s="1094"/>
      <c r="F170" s="1094"/>
      <c r="G170" s="1094"/>
      <c r="H170" s="1094"/>
      <c r="I170" s="1094"/>
      <c r="J170" s="1094"/>
      <c r="K170" s="1094"/>
      <c r="L170" s="1094"/>
      <c r="M170" s="1107"/>
      <c r="N170" s="1094"/>
      <c r="O170" s="1094"/>
      <c r="P170" s="1094"/>
      <c r="Q170" s="1094"/>
      <c r="R170" s="1094"/>
      <c r="S170" s="1094"/>
      <c r="T170" s="1094"/>
      <c r="U170" s="1094"/>
      <c r="V170" s="1094"/>
    </row>
    <row r="171" spans="1:22">
      <c r="A171" s="1714"/>
      <c r="B171" s="1714"/>
      <c r="C171" s="1714"/>
      <c r="D171" s="1714"/>
      <c r="E171" s="1714"/>
      <c r="F171" s="1714"/>
      <c r="G171" s="1714"/>
      <c r="H171" s="1714"/>
      <c r="I171" s="1714"/>
      <c r="J171" s="1714"/>
      <c r="K171" s="1714"/>
      <c r="L171" s="1714"/>
      <c r="M171" s="1714"/>
      <c r="N171" s="1714"/>
      <c r="O171" s="1714"/>
      <c r="P171" s="1714"/>
      <c r="Q171" s="1714"/>
      <c r="R171" s="1714"/>
      <c r="S171" s="1714"/>
      <c r="T171" s="1714"/>
      <c r="U171" s="1714"/>
      <c r="V171" s="1714"/>
    </row>
    <row r="172" spans="1:22">
      <c r="A172" s="1097"/>
      <c r="B172" s="1097"/>
      <c r="C172" s="1097"/>
      <c r="D172" s="1097"/>
      <c r="E172" s="1097"/>
      <c r="F172" s="1097"/>
      <c r="G172" s="1097"/>
      <c r="H172" s="1097"/>
      <c r="I172" s="1097"/>
      <c r="J172" s="1097"/>
      <c r="K172" s="1097"/>
      <c r="L172" s="1097"/>
      <c r="M172" s="25"/>
      <c r="N172" s="1097"/>
      <c r="O172" s="1097"/>
      <c r="P172" s="1097"/>
      <c r="Q172" s="1097"/>
      <c r="R172" s="1097"/>
      <c r="S172" s="1097"/>
      <c r="T172" s="1097"/>
      <c r="U172" s="1097"/>
      <c r="V172" s="1097"/>
    </row>
    <row r="173" spans="1:22">
      <c r="A173" s="1714"/>
      <c r="B173" s="1714"/>
      <c r="C173" s="1714"/>
      <c r="D173" s="1714"/>
      <c r="E173" s="1714"/>
      <c r="F173" s="1714"/>
      <c r="G173" s="1714"/>
      <c r="H173" s="1714"/>
      <c r="I173" s="1714"/>
      <c r="J173" s="1714"/>
      <c r="K173" s="1714"/>
      <c r="L173" s="1714"/>
      <c r="M173" s="1714"/>
      <c r="N173" s="1714"/>
      <c r="O173" s="1714"/>
      <c r="P173" s="1714"/>
      <c r="Q173" s="1714"/>
      <c r="R173" s="1714"/>
      <c r="S173" s="1714"/>
      <c r="T173" s="1714"/>
      <c r="U173" s="1714"/>
      <c r="V173" s="1714"/>
    </row>
    <row r="174" spans="1:22">
      <c r="A174" s="1695"/>
      <c r="B174" s="1695"/>
      <c r="C174" s="1695"/>
      <c r="D174" s="1695"/>
      <c r="E174" s="1695"/>
      <c r="F174" s="1695"/>
      <c r="G174" s="1695"/>
      <c r="H174" s="1695"/>
      <c r="I174" s="1695"/>
      <c r="J174" s="1695"/>
      <c r="K174" s="1695"/>
      <c r="L174" s="1695"/>
      <c r="M174" s="1695"/>
      <c r="N174" s="1695"/>
      <c r="O174" s="1695"/>
      <c r="P174" s="1695"/>
      <c r="Q174" s="1695"/>
      <c r="R174" s="1695"/>
      <c r="S174" s="1695"/>
      <c r="T174" s="1695"/>
      <c r="U174" s="1695"/>
      <c r="V174" s="1695"/>
    </row>
    <row r="175" spans="1:22">
      <c r="A175" s="1695"/>
      <c r="B175" s="1695"/>
      <c r="C175" s="1695"/>
      <c r="D175" s="1695"/>
      <c r="E175" s="1695"/>
      <c r="F175" s="1695"/>
      <c r="G175" s="1695"/>
      <c r="H175" s="1695"/>
      <c r="I175" s="1695"/>
      <c r="J175" s="1695"/>
      <c r="K175" s="1695"/>
      <c r="L175" s="1695"/>
      <c r="M175" s="1695"/>
      <c r="N175" s="1695"/>
      <c r="O175" s="1695"/>
      <c r="P175" s="1695"/>
      <c r="Q175" s="1695"/>
      <c r="R175" s="1695"/>
      <c r="S175" s="1695"/>
      <c r="T175" s="1695"/>
      <c r="U175" s="1695"/>
      <c r="V175" s="1695"/>
    </row>
    <row r="176" spans="1:22">
      <c r="A176" s="1695"/>
      <c r="B176" s="1695"/>
      <c r="C176" s="1695"/>
      <c r="D176" s="1695"/>
      <c r="E176" s="1695"/>
      <c r="F176" s="1695"/>
      <c r="G176" s="1695"/>
      <c r="H176" s="1695"/>
      <c r="I176" s="1695"/>
      <c r="J176" s="1695"/>
      <c r="K176" s="1695"/>
      <c r="L176" s="1695"/>
      <c r="M176" s="1695"/>
      <c r="N176" s="1695"/>
      <c r="O176" s="1695"/>
      <c r="P176" s="1695"/>
      <c r="Q176" s="1695"/>
      <c r="R176" s="1695"/>
      <c r="S176" s="1695"/>
      <c r="T176" s="1695"/>
      <c r="U176" s="1695"/>
      <c r="V176" s="1695"/>
    </row>
    <row r="177" spans="1:22">
      <c r="A177" s="1094"/>
      <c r="B177" s="1094"/>
      <c r="C177" s="1094"/>
      <c r="D177" s="1094"/>
      <c r="E177" s="1094"/>
      <c r="F177" s="1094"/>
      <c r="G177" s="1094"/>
      <c r="H177" s="1094"/>
      <c r="I177" s="1094"/>
      <c r="J177" s="1094"/>
      <c r="K177" s="1094"/>
      <c r="L177" s="1094"/>
      <c r="M177" s="1107"/>
      <c r="N177" s="1094"/>
      <c r="O177" s="1094"/>
      <c r="P177" s="1094"/>
      <c r="Q177" s="1094"/>
      <c r="R177" s="1094"/>
      <c r="S177" s="1094"/>
      <c r="T177" s="1094"/>
      <c r="U177" s="1094"/>
      <c r="V177" s="1094"/>
    </row>
    <row r="178" spans="1:22">
      <c r="A178" s="1695"/>
      <c r="B178" s="1695"/>
      <c r="C178" s="1695"/>
      <c r="D178" s="1695"/>
      <c r="E178" s="1695"/>
      <c r="F178" s="1695"/>
      <c r="G178" s="1695"/>
      <c r="H178" s="1695"/>
      <c r="I178" s="1695"/>
      <c r="J178" s="1695"/>
      <c r="K178" s="1695"/>
      <c r="L178" s="1695"/>
      <c r="M178" s="1695"/>
      <c r="N178" s="1695"/>
      <c r="O178" s="1695"/>
      <c r="P178" s="1695"/>
      <c r="Q178" s="1695"/>
      <c r="R178" s="1695"/>
      <c r="S178" s="1695"/>
      <c r="T178" s="1695"/>
      <c r="U178" s="1695"/>
      <c r="V178" s="1695"/>
    </row>
    <row r="179" spans="1:22">
      <c r="A179" s="1695"/>
      <c r="B179" s="1695"/>
      <c r="C179" s="1695"/>
      <c r="D179" s="1695"/>
      <c r="E179" s="1695"/>
      <c r="F179" s="1695"/>
      <c r="G179" s="1695"/>
      <c r="H179" s="1695"/>
      <c r="I179" s="1695"/>
      <c r="J179" s="1695"/>
      <c r="K179" s="1695"/>
      <c r="L179" s="1695"/>
      <c r="M179" s="1695"/>
      <c r="N179" s="1695"/>
      <c r="O179" s="1695"/>
      <c r="P179" s="1695"/>
      <c r="Q179" s="1695"/>
      <c r="R179" s="1695"/>
      <c r="S179" s="1695"/>
      <c r="T179" s="1695"/>
      <c r="U179" s="1695"/>
      <c r="V179" s="1695"/>
    </row>
    <row r="180" spans="1:22">
      <c r="A180" s="1695"/>
      <c r="B180" s="1695"/>
      <c r="C180" s="1695"/>
      <c r="D180" s="1695"/>
      <c r="E180" s="1695"/>
      <c r="F180" s="1695"/>
      <c r="G180" s="1695"/>
      <c r="H180" s="1695"/>
      <c r="I180" s="1695"/>
      <c r="J180" s="1695"/>
      <c r="K180" s="1695"/>
      <c r="L180" s="1695"/>
      <c r="M180" s="1695"/>
      <c r="N180" s="1695"/>
      <c r="O180" s="1695"/>
      <c r="P180" s="1695"/>
      <c r="Q180" s="1695"/>
      <c r="R180" s="1695"/>
      <c r="S180" s="1695"/>
      <c r="T180" s="1695"/>
      <c r="U180" s="1695"/>
      <c r="V180" s="1695"/>
    </row>
    <row r="181" spans="1:22">
      <c r="A181" s="1097"/>
      <c r="B181" s="1097"/>
      <c r="C181" s="1097"/>
      <c r="D181" s="1097"/>
      <c r="E181" s="1097"/>
      <c r="F181" s="1097"/>
      <c r="G181" s="1097"/>
      <c r="H181" s="1097"/>
      <c r="I181" s="1097"/>
      <c r="J181" s="1097"/>
      <c r="K181" s="1097"/>
      <c r="L181" s="1097"/>
      <c r="M181" s="25"/>
      <c r="N181" s="1097"/>
      <c r="O181" s="1097"/>
      <c r="P181" s="1097"/>
      <c r="Q181" s="1097"/>
      <c r="R181" s="1097"/>
      <c r="S181" s="1097"/>
      <c r="T181" s="1097"/>
      <c r="U181" s="1097"/>
      <c r="V181" s="1097"/>
    </row>
    <row r="182" spans="1:22">
      <c r="A182" s="1714"/>
      <c r="B182" s="1714"/>
      <c r="C182" s="1714"/>
      <c r="D182" s="1714"/>
      <c r="E182" s="1714"/>
      <c r="F182" s="1714"/>
      <c r="G182" s="1714"/>
      <c r="H182" s="1714"/>
      <c r="I182" s="1714"/>
      <c r="J182" s="1714"/>
      <c r="K182" s="1714"/>
      <c r="L182" s="1714"/>
      <c r="M182" s="1714"/>
      <c r="N182" s="1714"/>
      <c r="O182" s="1714"/>
      <c r="P182" s="1714"/>
      <c r="Q182" s="1714"/>
      <c r="R182" s="1714"/>
      <c r="S182" s="1714"/>
      <c r="T182" s="1714"/>
      <c r="U182" s="1714"/>
      <c r="V182" s="1714"/>
    </row>
    <row r="183" spans="1:22">
      <c r="A183" s="1695"/>
      <c r="B183" s="1695"/>
      <c r="C183" s="1695"/>
      <c r="D183" s="1695"/>
      <c r="E183" s="1695"/>
      <c r="F183" s="1695"/>
      <c r="G183" s="1695"/>
      <c r="H183" s="1695"/>
      <c r="I183" s="1695"/>
      <c r="J183" s="1695"/>
      <c r="K183" s="1695"/>
      <c r="L183" s="1695"/>
      <c r="M183" s="1695"/>
      <c r="N183" s="1695"/>
      <c r="O183" s="1695"/>
      <c r="P183" s="1695"/>
      <c r="Q183" s="1695"/>
      <c r="R183" s="1695"/>
      <c r="S183" s="1695"/>
      <c r="T183" s="1695"/>
      <c r="U183" s="1695"/>
      <c r="V183" s="1695"/>
    </row>
    <row r="184" spans="1:22">
      <c r="A184" s="1695"/>
      <c r="B184" s="1695"/>
      <c r="C184" s="1695"/>
      <c r="D184" s="1695"/>
      <c r="E184" s="1695"/>
      <c r="F184" s="1695"/>
      <c r="G184" s="1695"/>
      <c r="H184" s="1695"/>
      <c r="I184" s="1695"/>
      <c r="J184" s="1695"/>
      <c r="K184" s="1695"/>
      <c r="L184" s="1695"/>
      <c r="M184" s="1695"/>
      <c r="N184" s="1695"/>
      <c r="O184" s="1695"/>
      <c r="P184" s="1695"/>
      <c r="Q184" s="1695"/>
      <c r="R184" s="1695"/>
      <c r="S184" s="1695"/>
      <c r="T184" s="1695"/>
      <c r="U184" s="1695"/>
      <c r="V184" s="1695"/>
    </row>
    <row r="185" spans="1:22">
      <c r="A185" s="1094"/>
      <c r="B185" s="1094"/>
      <c r="C185" s="1094"/>
      <c r="D185" s="1094"/>
      <c r="E185" s="1094"/>
      <c r="F185" s="1094"/>
      <c r="G185" s="1094"/>
      <c r="H185" s="1094"/>
      <c r="I185" s="1094"/>
      <c r="J185" s="1094"/>
      <c r="K185" s="1094"/>
      <c r="L185" s="1094"/>
      <c r="M185" s="1107"/>
      <c r="N185" s="1094"/>
      <c r="O185" s="1094"/>
      <c r="P185" s="1094"/>
      <c r="Q185" s="1094"/>
      <c r="R185" s="1094"/>
      <c r="S185" s="1094"/>
      <c r="T185" s="1094"/>
      <c r="U185" s="1094"/>
      <c r="V185" s="1094"/>
    </row>
    <row r="186" spans="1:22">
      <c r="A186" s="1695"/>
      <c r="B186" s="1695"/>
      <c r="C186" s="1695"/>
      <c r="D186" s="1695"/>
      <c r="E186" s="1695"/>
      <c r="F186" s="1695"/>
      <c r="G186" s="1695"/>
      <c r="H186" s="1695"/>
      <c r="I186" s="1695"/>
      <c r="J186" s="1695"/>
      <c r="K186" s="1695"/>
      <c r="L186" s="1695"/>
      <c r="M186" s="1695"/>
      <c r="N186" s="1695"/>
      <c r="O186" s="1695"/>
      <c r="P186" s="1695"/>
      <c r="Q186" s="1695"/>
      <c r="R186" s="1695"/>
      <c r="S186" s="1695"/>
      <c r="T186" s="1695"/>
      <c r="U186" s="1695"/>
      <c r="V186" s="1695"/>
    </row>
    <row r="187" spans="1:22">
      <c r="A187" s="1094"/>
      <c r="B187" s="1094"/>
      <c r="C187" s="1094"/>
      <c r="D187" s="1094"/>
      <c r="E187" s="1094"/>
      <c r="F187" s="1094"/>
      <c r="G187" s="1094"/>
      <c r="H187" s="1094"/>
      <c r="I187" s="1094"/>
      <c r="J187" s="1094"/>
      <c r="K187" s="1094"/>
      <c r="L187" s="1094"/>
      <c r="M187" s="1107"/>
      <c r="N187" s="1094"/>
      <c r="O187" s="1094"/>
      <c r="P187" s="1094"/>
      <c r="Q187" s="1094"/>
      <c r="R187" s="1094"/>
      <c r="S187" s="1094"/>
      <c r="T187" s="1094"/>
      <c r="U187" s="1094"/>
      <c r="V187" s="1094"/>
    </row>
    <row r="188" spans="1:22">
      <c r="A188" s="1695"/>
      <c r="B188" s="1695"/>
      <c r="C188" s="1695"/>
      <c r="D188" s="1695"/>
      <c r="E188" s="1695"/>
      <c r="F188" s="1695"/>
      <c r="G188" s="1695"/>
      <c r="H188" s="1695"/>
      <c r="I188" s="1695"/>
      <c r="J188" s="1695"/>
      <c r="K188" s="1695"/>
      <c r="L188" s="1695"/>
      <c r="M188" s="1695"/>
      <c r="N188" s="1695"/>
      <c r="O188" s="1695"/>
      <c r="P188" s="1695"/>
      <c r="Q188" s="1695"/>
      <c r="R188" s="1695"/>
      <c r="S188" s="1695"/>
      <c r="T188" s="1695"/>
      <c r="U188" s="1695"/>
      <c r="V188" s="1695"/>
    </row>
    <row r="189" spans="1:22">
      <c r="A189" s="1695"/>
      <c r="B189" s="1695"/>
      <c r="C189" s="1695"/>
      <c r="D189" s="1695"/>
      <c r="E189" s="1695"/>
      <c r="F189" s="1695"/>
      <c r="G189" s="1695"/>
      <c r="H189" s="1695"/>
      <c r="I189" s="1695"/>
      <c r="J189" s="1695"/>
      <c r="K189" s="1695"/>
      <c r="L189" s="1695"/>
      <c r="M189" s="1695"/>
      <c r="N189" s="1695"/>
      <c r="O189" s="1695"/>
      <c r="P189" s="1695"/>
      <c r="Q189" s="1695"/>
      <c r="R189" s="1695"/>
      <c r="S189" s="1695"/>
      <c r="T189" s="1695"/>
      <c r="U189" s="1695"/>
      <c r="V189" s="1695"/>
    </row>
    <row r="190" spans="1:22">
      <c r="A190" s="1094"/>
      <c r="B190" s="1094"/>
      <c r="C190" s="1094"/>
      <c r="D190" s="1094"/>
      <c r="E190" s="1094"/>
      <c r="F190" s="1094"/>
      <c r="G190" s="1094"/>
      <c r="H190" s="1094"/>
      <c r="I190" s="1094"/>
      <c r="J190" s="1094"/>
      <c r="K190" s="1094"/>
      <c r="L190" s="1094"/>
      <c r="M190" s="1107"/>
      <c r="N190" s="1094"/>
      <c r="O190" s="1094"/>
      <c r="P190" s="1094"/>
      <c r="Q190" s="1094"/>
      <c r="R190" s="1094"/>
      <c r="S190" s="1094"/>
      <c r="T190" s="1094"/>
      <c r="U190" s="1094"/>
      <c r="V190" s="1094"/>
    </row>
    <row r="191" spans="1:22">
      <c r="A191" s="1695"/>
      <c r="B191" s="1695"/>
      <c r="C191" s="1695"/>
      <c r="D191" s="1695"/>
      <c r="E191" s="1695"/>
      <c r="F191" s="1695"/>
      <c r="G191" s="1695"/>
      <c r="H191" s="1695"/>
      <c r="I191" s="1695"/>
      <c r="J191" s="1695"/>
      <c r="K191" s="1695"/>
      <c r="L191" s="1695"/>
      <c r="M191" s="1695"/>
      <c r="N191" s="1695"/>
      <c r="O191" s="1695"/>
      <c r="P191" s="1695"/>
      <c r="Q191" s="1695"/>
      <c r="R191" s="1695"/>
      <c r="S191" s="1695"/>
      <c r="T191" s="1695"/>
      <c r="U191" s="1695"/>
      <c r="V191" s="1695"/>
    </row>
    <row r="791" spans="4:9">
      <c r="D791" s="1147"/>
      <c r="E791" s="1147"/>
      <c r="F791" s="1147" t="s">
        <v>1385</v>
      </c>
      <c r="H791" s="1147"/>
      <c r="I791" s="1147"/>
    </row>
  </sheetData>
  <mergeCells count="225">
    <mergeCell ref="A112:V112"/>
    <mergeCell ref="I18:I20"/>
    <mergeCell ref="J18:J20"/>
    <mergeCell ref="K18:K20"/>
    <mergeCell ref="L18:L20"/>
    <mergeCell ref="M18:M20"/>
    <mergeCell ref="N18:N20"/>
    <mergeCell ref="O18:O20"/>
    <mergeCell ref="P18:P20"/>
    <mergeCell ref="Q18:Q20"/>
    <mergeCell ref="A102:V102"/>
    <mergeCell ref="A103:V104"/>
    <mergeCell ref="A105:V106"/>
    <mergeCell ref="A107:V109"/>
    <mergeCell ref="A111:V111"/>
    <mergeCell ref="A110:V110"/>
    <mergeCell ref="S55:T55"/>
    <mergeCell ref="O56:P56"/>
    <mergeCell ref="A76:V76"/>
    <mergeCell ref="A77:V78"/>
    <mergeCell ref="A79:V79"/>
    <mergeCell ref="A80:V81"/>
    <mergeCell ref="A85:V85"/>
    <mergeCell ref="A191:V191"/>
    <mergeCell ref="A126:C126"/>
    <mergeCell ref="G126:H126"/>
    <mergeCell ref="I126:J126"/>
    <mergeCell ref="L126:M126"/>
    <mergeCell ref="N126:O126"/>
    <mergeCell ref="R126:T126"/>
    <mergeCell ref="A135:U135"/>
    <mergeCell ref="A169:V169"/>
    <mergeCell ref="A171:V171"/>
    <mergeCell ref="A129:U129"/>
    <mergeCell ref="A130:U130"/>
    <mergeCell ref="A131:U131"/>
    <mergeCell ref="A132:U132"/>
    <mergeCell ref="A183:V184"/>
    <mergeCell ref="A186:V186"/>
    <mergeCell ref="A188:V189"/>
    <mergeCell ref="C119:D122"/>
    <mergeCell ref="E119:E122"/>
    <mergeCell ref="F119:F122"/>
    <mergeCell ref="G119:G122"/>
    <mergeCell ref="H119:I122"/>
    <mergeCell ref="J119:J122"/>
    <mergeCell ref="K119:L122"/>
    <mergeCell ref="M119:M121"/>
    <mergeCell ref="N119:N121"/>
    <mergeCell ref="A115:U115"/>
    <mergeCell ref="A117:A118"/>
    <mergeCell ref="B117:B118"/>
    <mergeCell ref="C117:F117"/>
    <mergeCell ref="G117:G118"/>
    <mergeCell ref="H117:I118"/>
    <mergeCell ref="J117:J118"/>
    <mergeCell ref="K117:L118"/>
    <mergeCell ref="M117:Q117"/>
    <mergeCell ref="R117:U117"/>
    <mergeCell ref="C118:D118"/>
    <mergeCell ref="M118:N118"/>
    <mergeCell ref="P118:Q118"/>
    <mergeCell ref="A86:V87"/>
    <mergeCell ref="A88:V88"/>
    <mergeCell ref="A66:V66"/>
    <mergeCell ref="A67:V67"/>
    <mergeCell ref="A68:V68"/>
    <mergeCell ref="A69:V69"/>
    <mergeCell ref="A70:V70"/>
    <mergeCell ref="A71:V71"/>
    <mergeCell ref="A60:V60"/>
    <mergeCell ref="A61:V61"/>
    <mergeCell ref="A62:V62"/>
    <mergeCell ref="A63:V63"/>
    <mergeCell ref="A64:V64"/>
    <mergeCell ref="A65:V65"/>
    <mergeCell ref="A82:V82"/>
    <mergeCell ref="A83:V83"/>
    <mergeCell ref="A84:V84"/>
    <mergeCell ref="A72:V72"/>
    <mergeCell ref="A73:V73"/>
    <mergeCell ref="A74:V74"/>
    <mergeCell ref="A75:V75"/>
    <mergeCell ref="A57:V57"/>
    <mergeCell ref="A58:V58"/>
    <mergeCell ref="A59:V59"/>
    <mergeCell ref="A35:A40"/>
    <mergeCell ref="B35:B40"/>
    <mergeCell ref="A41:A52"/>
    <mergeCell ref="B41:B52"/>
    <mergeCell ref="T41:T42"/>
    <mergeCell ref="K44:K45"/>
    <mergeCell ref="O45:P45"/>
    <mergeCell ref="V48:V51"/>
    <mergeCell ref="W48:W51"/>
    <mergeCell ref="W6:W8"/>
    <mergeCell ref="S4:W5"/>
    <mergeCell ref="A1:V1"/>
    <mergeCell ref="A2:V2"/>
    <mergeCell ref="A4:A8"/>
    <mergeCell ref="B4:I5"/>
    <mergeCell ref="J4:N5"/>
    <mergeCell ref="O4:R5"/>
    <mergeCell ref="B6:B8"/>
    <mergeCell ref="C6:C8"/>
    <mergeCell ref="R6:R8"/>
    <mergeCell ref="S6:S8"/>
    <mergeCell ref="T6:T8"/>
    <mergeCell ref="U6:U8"/>
    <mergeCell ref="V6:V8"/>
    <mergeCell ref="K6:K8"/>
    <mergeCell ref="L6:L8"/>
    <mergeCell ref="M6:N8"/>
    <mergeCell ref="D6:D8"/>
    <mergeCell ref="E6:E8"/>
    <mergeCell ref="F6:F8"/>
    <mergeCell ref="G6:G8"/>
    <mergeCell ref="R18:R20"/>
    <mergeCell ref="H6:I8"/>
    <mergeCell ref="J6:J8"/>
    <mergeCell ref="A9:A13"/>
    <mergeCell ref="B9:B13"/>
    <mergeCell ref="V11:V12"/>
    <mergeCell ref="L10:L11"/>
    <mergeCell ref="M10:M11"/>
    <mergeCell ref="N10:N11"/>
    <mergeCell ref="O11:O12"/>
    <mergeCell ref="P11:P12"/>
    <mergeCell ref="Q11:Q12"/>
    <mergeCell ref="S9:S10"/>
    <mergeCell ref="T9:T10"/>
    <mergeCell ref="U9:U10"/>
    <mergeCell ref="V9:V10"/>
    <mergeCell ref="P9:P10"/>
    <mergeCell ref="Q9:Q10"/>
    <mergeCell ref="O6:O8"/>
    <mergeCell ref="P6:P8"/>
    <mergeCell ref="Q6:Q8"/>
    <mergeCell ref="O9:O10"/>
    <mergeCell ref="R11:R12"/>
    <mergeCell ref="S11:S12"/>
    <mergeCell ref="T11:T12"/>
    <mergeCell ref="U11:U12"/>
    <mergeCell ref="C10:C11"/>
    <mergeCell ref="D10:D11"/>
    <mergeCell ref="E10:E11"/>
    <mergeCell ref="F10:F11"/>
    <mergeCell ref="G10:G11"/>
    <mergeCell ref="R9:R10"/>
    <mergeCell ref="H10:H11"/>
    <mergeCell ref="I10:I11"/>
    <mergeCell ref="J10:J11"/>
    <mergeCell ref="K10:K11"/>
    <mergeCell ref="V15:V16"/>
    <mergeCell ref="G15:G16"/>
    <mergeCell ref="H15:H16"/>
    <mergeCell ref="I15:I16"/>
    <mergeCell ref="O15:O16"/>
    <mergeCell ref="P15:P16"/>
    <mergeCell ref="Q15:Q16"/>
    <mergeCell ref="R15:R16"/>
    <mergeCell ref="S15:S16"/>
    <mergeCell ref="T15:T16"/>
    <mergeCell ref="U15:U16"/>
    <mergeCell ref="O21:O25"/>
    <mergeCell ref="P21:P25"/>
    <mergeCell ref="Q21:Q25"/>
    <mergeCell ref="R21:R25"/>
    <mergeCell ref="I21:I25"/>
    <mergeCell ref="J21:J25"/>
    <mergeCell ref="K21:K25"/>
    <mergeCell ref="L21:L25"/>
    <mergeCell ref="M21:M25"/>
    <mergeCell ref="N21:N25"/>
    <mergeCell ref="C21:C25"/>
    <mergeCell ref="D21:D25"/>
    <mergeCell ref="E21:E25"/>
    <mergeCell ref="F21:F25"/>
    <mergeCell ref="G21:G25"/>
    <mergeCell ref="H21:H25"/>
    <mergeCell ref="A14:A28"/>
    <mergeCell ref="B14:B28"/>
    <mergeCell ref="C15:C16"/>
    <mergeCell ref="D15:D16"/>
    <mergeCell ref="E15:E16"/>
    <mergeCell ref="F15:F16"/>
    <mergeCell ref="C18:C20"/>
    <mergeCell ref="D18:D20"/>
    <mergeCell ref="E18:E20"/>
    <mergeCell ref="F18:F20"/>
    <mergeCell ref="H18:H20"/>
    <mergeCell ref="G18:G20"/>
    <mergeCell ref="A94:V94"/>
    <mergeCell ref="A101:V101"/>
    <mergeCell ref="A89:V90"/>
    <mergeCell ref="A91:V91"/>
    <mergeCell ref="A92:V93"/>
    <mergeCell ref="A95:V95"/>
    <mergeCell ref="A96:V97"/>
    <mergeCell ref="A98:V98"/>
    <mergeCell ref="A99:V100"/>
    <mergeCell ref="O119:O121"/>
    <mergeCell ref="A133:U133"/>
    <mergeCell ref="A134:U134"/>
    <mergeCell ref="A173:V173"/>
    <mergeCell ref="A174:V174"/>
    <mergeCell ref="A175:V176"/>
    <mergeCell ref="A178:V178"/>
    <mergeCell ref="A179:V180"/>
    <mergeCell ref="A182:V182"/>
    <mergeCell ref="P119:Q121"/>
    <mergeCell ref="A123:A124"/>
    <mergeCell ref="B123:B124"/>
    <mergeCell ref="C123:D124"/>
    <mergeCell ref="E123:E124"/>
    <mergeCell ref="F123:F124"/>
    <mergeCell ref="G123:G124"/>
    <mergeCell ref="H123:I124"/>
    <mergeCell ref="J123:J124"/>
    <mergeCell ref="K123:L124"/>
    <mergeCell ref="P124:Q124"/>
    <mergeCell ref="A119:A122"/>
    <mergeCell ref="B119:B122"/>
    <mergeCell ref="P122:Q122"/>
    <mergeCell ref="P123:Q123"/>
  </mergeCells>
  <printOptions horizontalCentered="1"/>
  <pageMargins left="0.25" right="0.25" top="0.5" bottom="0.5" header="0" footer="0"/>
  <pageSetup paperSize="5" scale="37" fitToHeight="5" orientation="landscape" r:id="rId1"/>
  <headerFooter>
    <oddFooter>&amp;RPage &amp;P of &amp;N</oddFooter>
  </headerFooter>
  <rowBreaks count="2" manualBreakCount="2">
    <brk id="56" max="22" man="1"/>
    <brk id="113" max="22" man="1"/>
  </rowBreaks>
</worksheet>
</file>

<file path=xl/worksheets/sheet6.xml><?xml version="1.0" encoding="utf-8"?>
<worksheet xmlns="http://schemas.openxmlformats.org/spreadsheetml/2006/main" xmlns:r="http://schemas.openxmlformats.org/officeDocument/2006/relationships">
  <sheetPr codeName="Sheet7">
    <pageSetUpPr fitToPage="1"/>
  </sheetPr>
  <dimension ref="A1:AA762"/>
  <sheetViews>
    <sheetView view="pageBreakPreview" zoomScale="75" zoomScaleNormal="100" zoomScaleSheetLayoutView="75" workbookViewId="0">
      <selection activeCell="G26" sqref="G26"/>
    </sheetView>
  </sheetViews>
  <sheetFormatPr defaultColWidth="9.140625" defaultRowHeight="14.25"/>
  <cols>
    <col min="1" max="1" width="11.42578125" style="1214" customWidth="1"/>
    <col min="2" max="2" width="12" style="1214" bestFit="1" customWidth="1"/>
    <col min="3" max="3" width="25.140625" style="1214" bestFit="1" customWidth="1"/>
    <col min="4" max="4" width="9.85546875" style="1214" bestFit="1" customWidth="1"/>
    <col min="5" max="5" width="6.28515625" style="1214" bestFit="1" customWidth="1"/>
    <col min="6" max="6" width="16.7109375" style="1214" bestFit="1" customWidth="1"/>
    <col min="7" max="7" width="24.28515625" style="1214" customWidth="1"/>
    <col min="8" max="8" width="23.85546875" style="1214" bestFit="1" customWidth="1"/>
    <col min="9" max="9" width="15.42578125" style="1214" customWidth="1"/>
    <col min="10" max="10" width="17.85546875" style="1214" customWidth="1"/>
    <col min="11" max="11" width="2.28515625" style="1214" bestFit="1" customWidth="1"/>
    <col min="12" max="12" width="20.28515625" style="1214" customWidth="1"/>
    <col min="13" max="13" width="18.5703125" style="1214" bestFit="1" customWidth="1"/>
    <col min="14" max="14" width="26.7109375" style="1214" customWidth="1"/>
    <col min="15" max="15" width="23.28515625" style="1214" customWidth="1"/>
    <col min="16" max="16" width="2.5703125" style="1214" bestFit="1" customWidth="1"/>
    <col min="17" max="17" width="17.140625" style="1214" bestFit="1" customWidth="1"/>
    <col min="18" max="18" width="20.140625" style="1214" bestFit="1" customWidth="1"/>
    <col min="19" max="19" width="11.5703125" style="1214" bestFit="1" customWidth="1"/>
    <col min="20" max="20" width="27.5703125" style="1214" customWidth="1"/>
    <col min="21" max="21" width="18" style="1214" bestFit="1" customWidth="1"/>
    <col min="22" max="22" width="22.42578125" style="1214" customWidth="1"/>
    <col min="23" max="23" width="16.5703125" style="1214" bestFit="1" customWidth="1"/>
    <col min="24" max="24" width="9.140625" style="1214"/>
    <col min="25" max="25" width="20" style="1214" bestFit="1" customWidth="1"/>
    <col min="26" max="26" width="17.85546875" style="1214" bestFit="1" customWidth="1"/>
    <col min="27" max="27" width="20" style="1214" bestFit="1" customWidth="1"/>
    <col min="28" max="16384" width="9.140625" style="1214"/>
  </cols>
  <sheetData>
    <row r="1" spans="1:27" s="1224" customFormat="1" ht="15">
      <c r="A1" s="1995" t="s">
        <v>326</v>
      </c>
      <c r="B1" s="1995"/>
      <c r="C1" s="1995"/>
      <c r="D1" s="1995"/>
      <c r="E1" s="1995"/>
      <c r="F1" s="1995"/>
      <c r="G1" s="1995"/>
      <c r="H1" s="1995"/>
      <c r="I1" s="1995"/>
      <c r="J1" s="1995"/>
      <c r="K1" s="1995"/>
      <c r="L1" s="1995"/>
      <c r="M1" s="1995"/>
      <c r="N1" s="1995"/>
      <c r="O1" s="1995"/>
      <c r="P1" s="1995"/>
      <c r="Q1" s="1995"/>
      <c r="R1" s="1995"/>
    </row>
    <row r="2" spans="1:27" s="1224" customFormat="1" ht="15" thickBot="1"/>
    <row r="3" spans="1:27" s="1224" customFormat="1" ht="30" customHeight="1" thickBot="1">
      <c r="A3" s="1706" t="s">
        <v>680</v>
      </c>
      <c r="B3" s="1997" t="s">
        <v>327</v>
      </c>
      <c r="C3" s="1708"/>
      <c r="D3" s="1708"/>
      <c r="E3" s="1709"/>
      <c r="F3" s="1997" t="s">
        <v>328</v>
      </c>
      <c r="G3" s="1708" t="s">
        <v>1064</v>
      </c>
      <c r="H3" s="1708" t="s">
        <v>1011</v>
      </c>
      <c r="I3" s="1709" t="s">
        <v>10</v>
      </c>
      <c r="J3" s="2001" t="s">
        <v>1012</v>
      </c>
      <c r="K3" s="2002"/>
      <c r="L3" s="2003"/>
      <c r="M3" s="2001" t="s">
        <v>1308</v>
      </c>
      <c r="N3" s="2003"/>
      <c r="O3" s="2001" t="s">
        <v>1015</v>
      </c>
      <c r="P3" s="2002"/>
      <c r="Q3" s="2002"/>
      <c r="R3" s="2003"/>
    </row>
    <row r="4" spans="1:27" s="1224" customFormat="1" ht="45.75" thickBot="1">
      <c r="A4" s="1996"/>
      <c r="B4" s="1219" t="s">
        <v>2</v>
      </c>
      <c r="C4" s="1218" t="s">
        <v>329</v>
      </c>
      <c r="D4" s="1218" t="s">
        <v>330</v>
      </c>
      <c r="E4" s="675" t="s">
        <v>331</v>
      </c>
      <c r="F4" s="1998"/>
      <c r="G4" s="1999"/>
      <c r="H4" s="1999"/>
      <c r="I4" s="2000"/>
      <c r="J4" s="1225" t="s">
        <v>1013</v>
      </c>
      <c r="K4" s="456"/>
      <c r="L4" s="675" t="s">
        <v>1290</v>
      </c>
      <c r="M4" s="1222" t="s">
        <v>1014</v>
      </c>
      <c r="N4" s="1221" t="s">
        <v>1291</v>
      </c>
      <c r="O4" s="1219" t="s">
        <v>1016</v>
      </c>
      <c r="P4" s="457">
        <v>3</v>
      </c>
      <c r="Q4" s="1217" t="s">
        <v>1307</v>
      </c>
      <c r="R4" s="675" t="s">
        <v>1051</v>
      </c>
      <c r="T4" s="671"/>
      <c r="U4" s="672"/>
    </row>
    <row r="5" spans="1:27" ht="28.5">
      <c r="A5" s="458">
        <v>1</v>
      </c>
      <c r="B5" s="459">
        <v>39813</v>
      </c>
      <c r="C5" s="371" t="s">
        <v>494</v>
      </c>
      <c r="D5" s="31" t="s">
        <v>84</v>
      </c>
      <c r="E5" s="130" t="s">
        <v>85</v>
      </c>
      <c r="F5" s="460" t="s">
        <v>86</v>
      </c>
      <c r="G5" s="371" t="s">
        <v>1193</v>
      </c>
      <c r="H5" s="461">
        <v>20000000000</v>
      </c>
      <c r="I5" s="130" t="s">
        <v>322</v>
      </c>
      <c r="J5" s="462">
        <v>40170</v>
      </c>
      <c r="K5" s="463">
        <v>2</v>
      </c>
      <c r="L5" s="464">
        <v>20000000000</v>
      </c>
      <c r="M5" s="29">
        <v>0</v>
      </c>
      <c r="N5" s="465" t="s">
        <v>1018</v>
      </c>
      <c r="O5" s="223">
        <v>40568</v>
      </c>
      <c r="P5" s="676" t="s">
        <v>1279</v>
      </c>
      <c r="Q5" s="674" t="s">
        <v>1018</v>
      </c>
      <c r="R5" s="677">
        <v>190386428.13999999</v>
      </c>
      <c r="T5" s="670"/>
      <c r="U5" s="673"/>
    </row>
    <row r="6" spans="1:27" ht="29.25" thickBot="1">
      <c r="A6" s="467"/>
      <c r="B6" s="468">
        <v>39829</v>
      </c>
      <c r="C6" s="143" t="s">
        <v>497</v>
      </c>
      <c r="D6" s="469" t="s">
        <v>419</v>
      </c>
      <c r="E6" s="147" t="s">
        <v>445</v>
      </c>
      <c r="F6" s="470" t="s">
        <v>86</v>
      </c>
      <c r="G6" s="143" t="s">
        <v>190</v>
      </c>
      <c r="H6" s="471">
        <v>20000000000</v>
      </c>
      <c r="I6" s="147" t="s">
        <v>322</v>
      </c>
      <c r="J6" s="472">
        <v>40156</v>
      </c>
      <c r="K6" s="473">
        <v>2</v>
      </c>
      <c r="L6" s="474">
        <v>20000000000</v>
      </c>
      <c r="M6" s="28">
        <v>0</v>
      </c>
      <c r="N6" s="475" t="s">
        <v>1018</v>
      </c>
      <c r="O6" s="476">
        <v>40240</v>
      </c>
      <c r="P6" s="477" t="s">
        <v>1279</v>
      </c>
      <c r="Q6" s="148" t="s">
        <v>1018</v>
      </c>
      <c r="R6" s="474">
        <v>1236804512.51</v>
      </c>
      <c r="U6" s="670"/>
      <c r="Y6" s="937"/>
      <c r="Z6" s="937"/>
      <c r="AA6" s="937"/>
    </row>
    <row r="7" spans="1:27">
      <c r="H7" s="478"/>
    </row>
    <row r="8" spans="1:27" ht="15.75" thickBot="1">
      <c r="G8" s="1223" t="s">
        <v>82</v>
      </c>
      <c r="H8" s="427">
        <f>SUM(H5:H6)</f>
        <v>40000000000</v>
      </c>
      <c r="I8" s="1995" t="s">
        <v>1322</v>
      </c>
      <c r="J8" s="1995"/>
      <c r="K8" s="1995"/>
      <c r="L8" s="427">
        <f>L5+L6</f>
        <v>40000000000</v>
      </c>
      <c r="O8" s="1995" t="s">
        <v>1280</v>
      </c>
      <c r="P8" s="1995"/>
      <c r="Q8" s="1995"/>
      <c r="R8" s="957">
        <f>SUM(R5:R6)</f>
        <v>1427190940.6500001</v>
      </c>
    </row>
    <row r="9" spans="1:27" ht="15" thickTop="1"/>
    <row r="10" spans="1:27" ht="15.75" thickBot="1">
      <c r="H10" s="1977" t="s">
        <v>1293</v>
      </c>
      <c r="I10" s="1977"/>
      <c r="J10" s="1977"/>
      <c r="K10" s="479"/>
      <c r="L10" s="30">
        <v>0</v>
      </c>
    </row>
    <row r="11" spans="1:27" ht="15" thickTop="1"/>
    <row r="12" spans="1:27" ht="12.75" customHeight="1">
      <c r="A12" s="1918" t="s">
        <v>1319</v>
      </c>
      <c r="B12" s="1918"/>
      <c r="C12" s="1918"/>
      <c r="D12" s="1918"/>
      <c r="E12" s="1918"/>
      <c r="F12" s="1918"/>
      <c r="G12" s="1918"/>
      <c r="H12" s="1918"/>
      <c r="I12" s="1918"/>
      <c r="J12" s="1918"/>
      <c r="K12" s="1918"/>
      <c r="L12" s="1918"/>
      <c r="M12" s="1918"/>
      <c r="N12" s="1918"/>
      <c r="O12" s="1918"/>
      <c r="P12" s="1918"/>
      <c r="Q12" s="1918"/>
      <c r="R12" s="1918"/>
    </row>
    <row r="13" spans="1:27" ht="12.75" customHeight="1">
      <c r="A13" s="1918"/>
      <c r="B13" s="1918"/>
      <c r="C13" s="1918"/>
      <c r="D13" s="1918"/>
      <c r="E13" s="1918"/>
      <c r="F13" s="1918"/>
      <c r="G13" s="1918"/>
      <c r="H13" s="1918"/>
      <c r="I13" s="1918"/>
      <c r="J13" s="1918"/>
      <c r="K13" s="1918"/>
      <c r="L13" s="1918"/>
      <c r="M13" s="1918"/>
      <c r="N13" s="1918"/>
      <c r="O13" s="1918"/>
      <c r="P13" s="1918"/>
      <c r="Q13" s="1918"/>
      <c r="R13" s="1918"/>
    </row>
    <row r="14" spans="1:27">
      <c r="A14" s="1617" t="s">
        <v>1320</v>
      </c>
      <c r="B14" s="1617"/>
      <c r="C14" s="1617"/>
      <c r="D14" s="1617"/>
      <c r="E14" s="1617"/>
      <c r="F14" s="1617"/>
      <c r="G14" s="1617"/>
      <c r="H14" s="1617"/>
      <c r="I14" s="1617"/>
      <c r="J14" s="1617"/>
      <c r="K14" s="1617"/>
      <c r="L14" s="1617"/>
      <c r="M14" s="1617"/>
      <c r="N14" s="1617"/>
      <c r="O14" s="1617"/>
      <c r="P14" s="1617"/>
      <c r="Q14" s="1617"/>
      <c r="R14" s="1617"/>
      <c r="S14" s="1617"/>
      <c r="T14" s="1213"/>
      <c r="U14" s="1213"/>
      <c r="V14" s="1213"/>
    </row>
    <row r="15" spans="1:27">
      <c r="A15" s="1617" t="s">
        <v>2039</v>
      </c>
      <c r="B15" s="1595"/>
      <c r="C15" s="1595"/>
      <c r="D15" s="1595"/>
      <c r="E15" s="1595"/>
      <c r="F15" s="1595"/>
      <c r="G15" s="1595"/>
      <c r="H15" s="1595"/>
      <c r="I15" s="1595"/>
      <c r="J15" s="1595"/>
      <c r="K15" s="1595"/>
      <c r="L15" s="1595"/>
      <c r="M15" s="1595"/>
      <c r="N15" s="1595"/>
      <c r="O15" s="1595"/>
      <c r="P15" s="1595"/>
      <c r="Q15" s="1595"/>
      <c r="R15" s="1595"/>
      <c r="S15" s="1595"/>
    </row>
    <row r="17" spans="1:23" ht="15">
      <c r="A17" s="1995" t="s">
        <v>1318</v>
      </c>
      <c r="B17" s="2005"/>
      <c r="C17" s="2005"/>
      <c r="D17" s="2005"/>
      <c r="E17" s="2005"/>
      <c r="F17" s="2005"/>
      <c r="G17" s="2005"/>
      <c r="H17" s="2005"/>
      <c r="I17" s="2005"/>
      <c r="J17" s="2005"/>
      <c r="K17" s="2005"/>
      <c r="L17" s="2005"/>
      <c r="M17" s="2005"/>
      <c r="N17" s="2005"/>
      <c r="O17" s="2005"/>
      <c r="P17" s="2005"/>
      <c r="Q17" s="2005"/>
      <c r="R17" s="2005"/>
      <c r="S17" s="2005"/>
      <c r="T17" s="2005"/>
      <c r="U17" s="2005"/>
      <c r="V17" s="2005"/>
      <c r="W17" s="2005"/>
    </row>
    <row r="18" spans="1:23" ht="15" thickBot="1"/>
    <row r="19" spans="1:23" ht="13.5" customHeight="1" thickBot="1">
      <c r="A19" s="2006" t="s">
        <v>680</v>
      </c>
      <c r="B19" s="2001" t="s">
        <v>1255</v>
      </c>
      <c r="C19" s="2002"/>
      <c r="D19" s="2002"/>
      <c r="E19" s="2002"/>
      <c r="F19" s="2002"/>
      <c r="G19" s="2002"/>
      <c r="H19" s="2002"/>
      <c r="I19" s="2001" t="s">
        <v>1310</v>
      </c>
      <c r="J19" s="2002"/>
      <c r="K19" s="2003"/>
      <c r="L19" s="2001" t="s">
        <v>1254</v>
      </c>
      <c r="M19" s="2002"/>
      <c r="N19" s="2002"/>
      <c r="O19" s="2002"/>
      <c r="P19" s="2002"/>
      <c r="Q19" s="2003"/>
      <c r="R19" s="2001" t="s">
        <v>1316</v>
      </c>
      <c r="S19" s="2002"/>
      <c r="T19" s="2002"/>
      <c r="U19" s="2002"/>
      <c r="V19" s="2002"/>
      <c r="W19" s="2003"/>
    </row>
    <row r="20" spans="1:23" ht="13.5" customHeight="1" thickBot="1">
      <c r="A20" s="2007"/>
      <c r="B20" s="2001" t="s">
        <v>327</v>
      </c>
      <c r="C20" s="2002"/>
      <c r="D20" s="2002"/>
      <c r="E20" s="2009"/>
      <c r="F20" s="1929" t="s">
        <v>1245</v>
      </c>
      <c r="G20" s="1929" t="s">
        <v>1247</v>
      </c>
      <c r="H20" s="1982" t="s">
        <v>496</v>
      </c>
      <c r="I20" s="1991" t="s">
        <v>1247</v>
      </c>
      <c r="J20" s="1924" t="s">
        <v>1249</v>
      </c>
      <c r="K20" s="1989"/>
      <c r="L20" s="1991" t="s">
        <v>680</v>
      </c>
      <c r="M20" s="1707" t="s">
        <v>2</v>
      </c>
      <c r="N20" s="1707" t="s">
        <v>1245</v>
      </c>
      <c r="O20" s="1707" t="s">
        <v>1247</v>
      </c>
      <c r="P20" s="1924" t="s">
        <v>1249</v>
      </c>
      <c r="Q20" s="1989"/>
      <c r="R20" s="1706" t="s">
        <v>680</v>
      </c>
      <c r="S20" s="1708" t="s">
        <v>2</v>
      </c>
      <c r="T20" s="1708" t="s">
        <v>1245</v>
      </c>
      <c r="U20" s="1708" t="s">
        <v>1249</v>
      </c>
      <c r="V20" s="1708" t="s">
        <v>1314</v>
      </c>
      <c r="W20" s="1709" t="s">
        <v>1315</v>
      </c>
    </row>
    <row r="21" spans="1:23" ht="15" customHeight="1" thickBot="1">
      <c r="A21" s="2008"/>
      <c r="B21" s="1219" t="s">
        <v>2</v>
      </c>
      <c r="C21" s="1218" t="s">
        <v>329</v>
      </c>
      <c r="D21" s="1218" t="s">
        <v>330</v>
      </c>
      <c r="E21" s="1226" t="s">
        <v>331</v>
      </c>
      <c r="F21" s="1900"/>
      <c r="G21" s="1900"/>
      <c r="H21" s="1983"/>
      <c r="I21" s="1992"/>
      <c r="J21" s="1925"/>
      <c r="K21" s="1990"/>
      <c r="L21" s="1993"/>
      <c r="M21" s="1896"/>
      <c r="N21" s="1896"/>
      <c r="O21" s="1896"/>
      <c r="P21" s="1925"/>
      <c r="Q21" s="1990"/>
      <c r="R21" s="2004"/>
      <c r="S21" s="1898"/>
      <c r="T21" s="1898"/>
      <c r="U21" s="1898"/>
      <c r="V21" s="1898"/>
      <c r="W21" s="1988"/>
    </row>
    <row r="22" spans="1:23" ht="42.75">
      <c r="A22" s="2018">
        <v>1</v>
      </c>
      <c r="B22" s="2021">
        <v>39829</v>
      </c>
      <c r="C22" s="1841" t="s">
        <v>494</v>
      </c>
      <c r="D22" s="1994" t="s">
        <v>84</v>
      </c>
      <c r="E22" s="1994" t="s">
        <v>85</v>
      </c>
      <c r="F22" s="1994" t="s">
        <v>495</v>
      </c>
      <c r="G22" s="1841" t="s">
        <v>1312</v>
      </c>
      <c r="H22" s="2028">
        <v>5000000000</v>
      </c>
      <c r="I22" s="2031" t="s">
        <v>190</v>
      </c>
      <c r="J22" s="2024">
        <v>4034000000</v>
      </c>
      <c r="K22" s="2025"/>
      <c r="L22" s="1238">
        <v>2</v>
      </c>
      <c r="M22" s="1239">
        <v>39973</v>
      </c>
      <c r="N22" s="1215" t="s">
        <v>1311</v>
      </c>
      <c r="O22" s="1215" t="s">
        <v>1193</v>
      </c>
      <c r="P22" s="1984">
        <v>4034000000</v>
      </c>
      <c r="Q22" s="1985"/>
      <c r="R22" s="1238">
        <v>3</v>
      </c>
      <c r="S22" s="1239">
        <v>40170</v>
      </c>
      <c r="T22" s="1215" t="s">
        <v>1323</v>
      </c>
      <c r="U22" s="1240">
        <v>-1800000000</v>
      </c>
      <c r="V22" s="1215" t="s">
        <v>1193</v>
      </c>
      <c r="W22" s="1241">
        <v>2234000000</v>
      </c>
    </row>
    <row r="23" spans="1:23" ht="42.75" customHeight="1">
      <c r="A23" s="2019"/>
      <c r="B23" s="2022"/>
      <c r="C23" s="1467"/>
      <c r="D23" s="1747"/>
      <c r="E23" s="1747"/>
      <c r="F23" s="1747"/>
      <c r="G23" s="1467"/>
      <c r="H23" s="2029"/>
      <c r="I23" s="2032"/>
      <c r="J23" s="2026"/>
      <c r="K23" s="2027"/>
      <c r="L23" s="2012">
        <v>4</v>
      </c>
      <c r="M23" s="2010">
        <v>40450</v>
      </c>
      <c r="N23" s="1601" t="s">
        <v>1572</v>
      </c>
      <c r="O23" s="1601" t="s">
        <v>1193</v>
      </c>
      <c r="P23" s="2014">
        <v>2246000000</v>
      </c>
      <c r="Q23" s="2015"/>
      <c r="R23" s="1242">
        <v>5</v>
      </c>
      <c r="S23" s="1243">
        <v>40451</v>
      </c>
      <c r="T23" s="1244" t="s">
        <v>1575</v>
      </c>
      <c r="U23" s="1245">
        <v>2246000000</v>
      </c>
      <c r="V23" s="1246" t="s">
        <v>1018</v>
      </c>
      <c r="W23" s="1247">
        <v>0</v>
      </c>
    </row>
    <row r="24" spans="1:23" ht="29.25" customHeight="1">
      <c r="A24" s="2020"/>
      <c r="B24" s="2023"/>
      <c r="C24" s="1468"/>
      <c r="D24" s="1748"/>
      <c r="E24" s="1748"/>
      <c r="F24" s="1748"/>
      <c r="G24" s="1468"/>
      <c r="H24" s="2030"/>
      <c r="I24" s="2033"/>
      <c r="J24" s="2016"/>
      <c r="K24" s="2017"/>
      <c r="L24" s="2013"/>
      <c r="M24" s="2011"/>
      <c r="N24" s="1602"/>
      <c r="O24" s="1602"/>
      <c r="P24" s="2016"/>
      <c r="Q24" s="2017"/>
      <c r="R24" s="1248"/>
      <c r="S24" s="1249">
        <v>40568</v>
      </c>
      <c r="T24" s="1250" t="s">
        <v>1632</v>
      </c>
      <c r="U24" s="1251">
        <v>67197045.280000001</v>
      </c>
      <c r="V24" s="1252" t="s">
        <v>1227</v>
      </c>
      <c r="W24" s="1253">
        <v>0</v>
      </c>
    </row>
    <row r="25" spans="1:23" ht="28.5" customHeight="1">
      <c r="A25" s="1769">
        <v>3</v>
      </c>
      <c r="B25" s="1234">
        <v>40170</v>
      </c>
      <c r="C25" s="1212" t="s">
        <v>494</v>
      </c>
      <c r="D25" s="1220" t="s">
        <v>84</v>
      </c>
      <c r="E25" s="1220" t="s">
        <v>85</v>
      </c>
      <c r="F25" s="1235" t="s">
        <v>1309</v>
      </c>
      <c r="G25" s="1212" t="s">
        <v>1313</v>
      </c>
      <c r="H25" s="1236">
        <v>-5000000000</v>
      </c>
      <c r="I25" s="1237"/>
      <c r="J25" s="1986"/>
      <c r="K25" s="1987"/>
      <c r="L25" s="1237"/>
      <c r="M25" s="1212"/>
      <c r="N25" s="1212"/>
      <c r="O25" s="1212"/>
      <c r="P25" s="1986"/>
      <c r="Q25" s="1987"/>
      <c r="R25" s="1237"/>
      <c r="S25" s="1212"/>
      <c r="T25" s="1212"/>
      <c r="U25" s="1254"/>
      <c r="V25" s="1212"/>
      <c r="W25" s="1255"/>
    </row>
    <row r="26" spans="1:23" ht="28.5">
      <c r="A26" s="1770"/>
      <c r="B26" s="1232"/>
      <c r="C26" s="77"/>
      <c r="D26" s="77"/>
      <c r="E26" s="77"/>
      <c r="F26" s="77"/>
      <c r="G26" s="77"/>
      <c r="H26" s="200"/>
      <c r="I26" s="1232"/>
      <c r="J26" s="12"/>
      <c r="K26" s="1233"/>
      <c r="L26" s="185">
        <v>6</v>
      </c>
      <c r="M26" s="356">
        <v>41271</v>
      </c>
      <c r="N26" s="1216" t="s">
        <v>2277</v>
      </c>
      <c r="O26" s="1216" t="s">
        <v>1637</v>
      </c>
      <c r="P26" s="1980">
        <v>800000000</v>
      </c>
      <c r="Q26" s="1981"/>
      <c r="R26" s="1256"/>
      <c r="S26" s="182"/>
      <c r="T26" s="1216"/>
      <c r="U26" s="1216"/>
      <c r="V26" s="1216"/>
      <c r="W26" s="1257"/>
    </row>
    <row r="27" spans="1:23" ht="45" customHeight="1" thickBot="1">
      <c r="A27" s="1770"/>
      <c r="B27" s="1227"/>
      <c r="C27" s="1228"/>
      <c r="D27" s="1228"/>
      <c r="E27" s="1228"/>
      <c r="F27" s="1228"/>
      <c r="G27" s="1228"/>
      <c r="H27" s="1229"/>
      <c r="I27" s="1227"/>
      <c r="J27" s="1230"/>
      <c r="K27" s="1231"/>
      <c r="L27" s="1258">
        <v>7</v>
      </c>
      <c r="M27" s="1259">
        <v>41309</v>
      </c>
      <c r="N27" s="559" t="s">
        <v>2297</v>
      </c>
      <c r="O27" s="559" t="s">
        <v>2298</v>
      </c>
      <c r="P27" s="1978">
        <v>894000000</v>
      </c>
      <c r="Q27" s="1979"/>
      <c r="R27" s="1258">
        <v>8</v>
      </c>
      <c r="S27" s="560">
        <v>41313</v>
      </c>
      <c r="T27" s="559" t="s">
        <v>1575</v>
      </c>
      <c r="U27" s="1260">
        <v>894000000</v>
      </c>
      <c r="V27" s="559" t="s">
        <v>1227</v>
      </c>
      <c r="W27" s="1261">
        <v>0</v>
      </c>
    </row>
    <row r="28" spans="1:23">
      <c r="A28" s="262"/>
    </row>
    <row r="29" spans="1:23" ht="15.75" thickBot="1">
      <c r="G29" s="1223" t="s">
        <v>82</v>
      </c>
      <c r="H29" s="27">
        <v>0</v>
      </c>
      <c r="T29" s="481" t="s">
        <v>1576</v>
      </c>
      <c r="U29" s="482">
        <f>U23+U24+U27</f>
        <v>3207197045.2800002</v>
      </c>
    </row>
    <row r="30" spans="1:23" ht="15" thickTop="1"/>
    <row r="31" spans="1:23">
      <c r="A31" s="1919" t="s">
        <v>1139</v>
      </c>
      <c r="B31" s="1919"/>
      <c r="C31" s="1919"/>
      <c r="D31" s="1919"/>
      <c r="E31" s="1919"/>
      <c r="F31" s="1919"/>
      <c r="G31" s="1919"/>
      <c r="H31" s="1919"/>
      <c r="I31" s="1919"/>
      <c r="J31" s="1919"/>
      <c r="K31" s="1919"/>
      <c r="L31" s="1919"/>
      <c r="M31" s="1919"/>
      <c r="N31" s="1919"/>
      <c r="O31" s="1919"/>
      <c r="P31" s="1919"/>
      <c r="Q31" s="1919"/>
      <c r="R31" s="1919"/>
      <c r="S31" s="1919"/>
      <c r="T31" s="1919"/>
      <c r="U31" s="1919"/>
      <c r="V31" s="1919"/>
    </row>
    <row r="32" spans="1:23" ht="14.25" customHeight="1">
      <c r="A32" s="1918" t="s">
        <v>1317</v>
      </c>
      <c r="B32" s="1918"/>
      <c r="C32" s="1918"/>
      <c r="D32" s="1918"/>
      <c r="E32" s="1918"/>
      <c r="F32" s="1918"/>
      <c r="G32" s="1918"/>
      <c r="H32" s="1918"/>
      <c r="I32" s="1918"/>
      <c r="J32" s="1918"/>
      <c r="K32" s="1918"/>
      <c r="L32" s="1918"/>
      <c r="M32" s="1918"/>
      <c r="N32" s="1918"/>
      <c r="O32" s="1918"/>
      <c r="P32" s="1918"/>
      <c r="Q32" s="1918"/>
      <c r="R32" s="1918"/>
      <c r="S32" s="1918"/>
      <c r="T32" s="1918"/>
      <c r="U32" s="1918"/>
      <c r="V32" s="1918"/>
      <c r="W32" s="1918"/>
    </row>
    <row r="33" spans="1:23" ht="14.25" customHeight="1">
      <c r="A33" s="1918"/>
      <c r="B33" s="1918"/>
      <c r="C33" s="1918"/>
      <c r="D33" s="1918"/>
      <c r="E33" s="1918"/>
      <c r="F33" s="1918"/>
      <c r="G33" s="1918"/>
      <c r="H33" s="1918"/>
      <c r="I33" s="1918"/>
      <c r="J33" s="1918"/>
      <c r="K33" s="1918"/>
      <c r="L33" s="1918"/>
      <c r="M33" s="1918"/>
      <c r="N33" s="1918"/>
      <c r="O33" s="1918"/>
      <c r="P33" s="1918"/>
      <c r="Q33" s="1918"/>
      <c r="R33" s="1918"/>
      <c r="S33" s="1918"/>
      <c r="T33" s="1918"/>
      <c r="U33" s="1918"/>
      <c r="V33" s="1918"/>
      <c r="W33" s="1918"/>
    </row>
    <row r="34" spans="1:23" ht="14.25" customHeight="1">
      <c r="A34" s="1918" t="s">
        <v>1324</v>
      </c>
      <c r="B34" s="1918"/>
      <c r="C34" s="1918"/>
      <c r="D34" s="1918"/>
      <c r="E34" s="1918"/>
      <c r="F34" s="1918"/>
      <c r="G34" s="1918"/>
      <c r="H34" s="1918"/>
      <c r="I34" s="1918"/>
      <c r="J34" s="1918"/>
      <c r="K34" s="1918"/>
      <c r="L34" s="1918"/>
      <c r="M34" s="1918"/>
      <c r="N34" s="1918"/>
      <c r="O34" s="1918"/>
      <c r="P34" s="1918"/>
      <c r="Q34" s="1918"/>
      <c r="R34" s="1918"/>
      <c r="S34" s="1918"/>
      <c r="T34" s="1918"/>
      <c r="U34" s="1918"/>
      <c r="V34" s="1918"/>
      <c r="W34" s="1918"/>
    </row>
    <row r="35" spans="1:23">
      <c r="A35" s="1918"/>
      <c r="B35" s="1918"/>
      <c r="C35" s="1918"/>
      <c r="D35" s="1918"/>
      <c r="E35" s="1918"/>
      <c r="F35" s="1918"/>
      <c r="G35" s="1918"/>
      <c r="H35" s="1918"/>
      <c r="I35" s="1918"/>
      <c r="J35" s="1918"/>
      <c r="K35" s="1918"/>
      <c r="L35" s="1918"/>
      <c r="M35" s="1918"/>
      <c r="N35" s="1918"/>
      <c r="O35" s="1918"/>
      <c r="P35" s="1918"/>
      <c r="Q35" s="1918"/>
      <c r="R35" s="1918"/>
      <c r="S35" s="1918"/>
      <c r="T35" s="1918"/>
      <c r="U35" s="1918"/>
      <c r="V35" s="1918"/>
      <c r="W35" s="1918"/>
    </row>
    <row r="36" spans="1:23">
      <c r="A36" s="1740" t="s">
        <v>1584</v>
      </c>
      <c r="B36" s="1740"/>
      <c r="C36" s="1740"/>
      <c r="D36" s="1740"/>
      <c r="E36" s="1740"/>
      <c r="F36" s="1740"/>
      <c r="G36" s="1740"/>
      <c r="H36" s="1740"/>
      <c r="I36" s="1740"/>
      <c r="J36" s="1740"/>
      <c r="K36" s="1740"/>
      <c r="L36" s="1740"/>
      <c r="M36" s="1740"/>
      <c r="N36" s="1740"/>
      <c r="O36" s="1740"/>
      <c r="P36" s="1740"/>
      <c r="Q36" s="1740"/>
      <c r="R36" s="1740"/>
      <c r="S36" s="1740"/>
      <c r="T36" s="1740"/>
      <c r="U36" s="1740"/>
      <c r="V36" s="1740"/>
      <c r="W36" s="1740"/>
    </row>
    <row r="37" spans="1:23">
      <c r="A37" s="1920" t="s">
        <v>1582</v>
      </c>
      <c r="B37" s="1920"/>
      <c r="C37" s="1920"/>
      <c r="D37" s="1920"/>
      <c r="E37" s="1920"/>
      <c r="F37" s="1920"/>
      <c r="G37" s="1920"/>
      <c r="H37" s="1920"/>
      <c r="I37" s="1920"/>
      <c r="J37" s="1920"/>
      <c r="K37" s="1920"/>
      <c r="L37" s="1920"/>
      <c r="M37" s="1920"/>
      <c r="N37" s="1920"/>
      <c r="O37" s="1920"/>
      <c r="P37" s="1920"/>
      <c r="Q37" s="1920"/>
      <c r="R37" s="1920"/>
      <c r="S37" s="1920"/>
      <c r="T37" s="1920"/>
      <c r="U37" s="1920"/>
      <c r="V37" s="1920"/>
      <c r="W37" s="1920"/>
    </row>
    <row r="38" spans="1:23">
      <c r="A38" s="1918" t="s">
        <v>2278</v>
      </c>
      <c r="B38" s="1918"/>
      <c r="C38" s="1918"/>
      <c r="D38" s="1918"/>
      <c r="E38" s="1918"/>
      <c r="F38" s="1918"/>
      <c r="G38" s="1918"/>
      <c r="H38" s="1918"/>
      <c r="I38" s="1918"/>
      <c r="J38" s="1918"/>
      <c r="K38" s="1918"/>
      <c r="L38" s="1918"/>
      <c r="M38" s="1918"/>
      <c r="N38" s="1918"/>
      <c r="O38" s="1918"/>
      <c r="P38" s="1918"/>
      <c r="Q38" s="1918"/>
      <c r="R38" s="1918"/>
      <c r="S38" s="1918"/>
      <c r="T38" s="1918"/>
      <c r="U38" s="1918"/>
      <c r="V38" s="1918"/>
      <c r="W38" s="1918"/>
    </row>
    <row r="39" spans="1:23">
      <c r="A39" s="1918" t="s">
        <v>2299</v>
      </c>
      <c r="B39" s="1918"/>
      <c r="C39" s="1918"/>
      <c r="D39" s="1918"/>
      <c r="E39" s="1918"/>
      <c r="F39" s="1918"/>
      <c r="G39" s="1918"/>
      <c r="H39" s="1918"/>
      <c r="I39" s="1918"/>
      <c r="J39" s="1918"/>
      <c r="K39" s="1918"/>
      <c r="L39" s="1918"/>
      <c r="M39" s="1918"/>
      <c r="N39" s="1918"/>
      <c r="O39" s="1918"/>
      <c r="P39" s="1918"/>
      <c r="Q39" s="1918"/>
      <c r="R39" s="1918"/>
      <c r="S39" s="1918"/>
      <c r="T39" s="1918"/>
      <c r="U39" s="1918"/>
      <c r="V39" s="1918"/>
      <c r="W39" s="1918"/>
    </row>
    <row r="40" spans="1:23">
      <c r="A40" s="1918" t="s">
        <v>2300</v>
      </c>
      <c r="B40" s="1918"/>
      <c r="C40" s="1918"/>
      <c r="D40" s="1918"/>
      <c r="E40" s="1918"/>
      <c r="F40" s="1918"/>
      <c r="G40" s="1918"/>
      <c r="H40" s="1918"/>
      <c r="I40" s="1918"/>
      <c r="J40" s="1918"/>
      <c r="K40" s="1918"/>
      <c r="L40" s="1918"/>
      <c r="M40" s="1918"/>
      <c r="N40" s="1918"/>
      <c r="O40" s="1918"/>
      <c r="P40" s="1918"/>
      <c r="Q40" s="1918"/>
      <c r="R40" s="1918"/>
      <c r="S40" s="1918"/>
      <c r="T40" s="1918"/>
      <c r="U40" s="1918"/>
      <c r="V40" s="1918"/>
      <c r="W40" s="1918"/>
    </row>
    <row r="762" spans="6:6" ht="28.5">
      <c r="F762" s="1214" t="s">
        <v>1385</v>
      </c>
    </row>
  </sheetData>
  <protectedRanges>
    <protectedRange sqref="H29 M5:M6 L10" name="Range1"/>
  </protectedRanges>
  <mergeCells count="68">
    <mergeCell ref="N23:N24"/>
    <mergeCell ref="M23:M24"/>
    <mergeCell ref="L23:L24"/>
    <mergeCell ref="P23:Q24"/>
    <mergeCell ref="A22:A24"/>
    <mergeCell ref="B22:B24"/>
    <mergeCell ref="C22:C24"/>
    <mergeCell ref="J22:K24"/>
    <mergeCell ref="O23:O24"/>
    <mergeCell ref="D22:D24"/>
    <mergeCell ref="E22:E24"/>
    <mergeCell ref="G22:G24"/>
    <mergeCell ref="H22:H24"/>
    <mergeCell ref="I22:I24"/>
    <mergeCell ref="I8:K8"/>
    <mergeCell ref="O8:Q8"/>
    <mergeCell ref="H10:J10"/>
    <mergeCell ref="A12:R13"/>
    <mergeCell ref="R20:R21"/>
    <mergeCell ref="A14:S14"/>
    <mergeCell ref="O20:O21"/>
    <mergeCell ref="A17:W17"/>
    <mergeCell ref="A19:A21"/>
    <mergeCell ref="B19:H19"/>
    <mergeCell ref="I19:K19"/>
    <mergeCell ref="L19:Q19"/>
    <mergeCell ref="R19:W19"/>
    <mergeCell ref="B20:E20"/>
    <mergeCell ref="F20:F21"/>
    <mergeCell ref="G20:G21"/>
    <mergeCell ref="A1:R1"/>
    <mergeCell ref="A3:A4"/>
    <mergeCell ref="B3:E3"/>
    <mergeCell ref="F3:F4"/>
    <mergeCell ref="G3:G4"/>
    <mergeCell ref="H3:H4"/>
    <mergeCell ref="I3:I4"/>
    <mergeCell ref="J3:L3"/>
    <mergeCell ref="M3:N3"/>
    <mergeCell ref="O3:R3"/>
    <mergeCell ref="V20:V21"/>
    <mergeCell ref="A34:W35"/>
    <mergeCell ref="A36:W36"/>
    <mergeCell ref="P22:Q22"/>
    <mergeCell ref="J25:K25"/>
    <mergeCell ref="P25:Q25"/>
    <mergeCell ref="A31:V31"/>
    <mergeCell ref="A32:W33"/>
    <mergeCell ref="N20:N21"/>
    <mergeCell ref="W20:W21"/>
    <mergeCell ref="P20:Q21"/>
    <mergeCell ref="I20:I21"/>
    <mergeCell ref="J20:K21"/>
    <mergeCell ref="L20:L21"/>
    <mergeCell ref="M20:M21"/>
    <mergeCell ref="F22:F24"/>
    <mergeCell ref="A15:S15"/>
    <mergeCell ref="S20:S21"/>
    <mergeCell ref="T20:T21"/>
    <mergeCell ref="U20:U21"/>
    <mergeCell ref="H20:H21"/>
    <mergeCell ref="P27:Q27"/>
    <mergeCell ref="A25:A27"/>
    <mergeCell ref="A39:W39"/>
    <mergeCell ref="A40:W40"/>
    <mergeCell ref="A38:W38"/>
    <mergeCell ref="P26:Q26"/>
    <mergeCell ref="A37:W37"/>
  </mergeCells>
  <pageMargins left="0.7" right="0.7" top="0.75" bottom="0.75" header="0.3" footer="0.3"/>
  <pageSetup paperSize="5" scale="42" orientation="landscape" r:id="rId1"/>
  <headerFooter>
    <oddFooter>&amp;RPage &amp;P of &amp;N</oddFooter>
  </headerFooter>
</worksheet>
</file>

<file path=xl/worksheets/sheet7.xml><?xml version="1.0" encoding="utf-8"?>
<worksheet xmlns="http://schemas.openxmlformats.org/spreadsheetml/2006/main" xmlns:r="http://schemas.openxmlformats.org/officeDocument/2006/relationships">
  <sheetPr codeName="Sheet8"/>
  <dimension ref="A1:R774"/>
  <sheetViews>
    <sheetView view="pageBreakPreview" zoomScale="70" zoomScaleNormal="100" zoomScaleSheetLayoutView="70" workbookViewId="0">
      <selection activeCell="I14" sqref="I14"/>
    </sheetView>
  </sheetViews>
  <sheetFormatPr defaultColWidth="9.140625" defaultRowHeight="14.25"/>
  <cols>
    <col min="1" max="1" width="14.42578125" style="1312" bestFit="1" customWidth="1"/>
    <col min="2" max="2" width="18.7109375" style="1312" bestFit="1" customWidth="1"/>
    <col min="3" max="3" width="31.85546875" style="1312" bestFit="1" customWidth="1"/>
    <col min="4" max="4" width="18.140625" style="1312" bestFit="1" customWidth="1"/>
    <col min="5" max="5" width="6.28515625" style="1312" customWidth="1"/>
    <col min="6" max="6" width="13.7109375" style="1318" customWidth="1"/>
    <col min="7" max="7" width="10.5703125" style="1312" customWidth="1"/>
    <col min="8" max="8" width="27.28515625" style="1312" customWidth="1"/>
    <col min="9" max="9" width="40.7109375" style="1312" customWidth="1"/>
    <col min="10" max="10" width="22.5703125" style="6" customWidth="1"/>
    <col min="11" max="11" width="2.85546875" style="6" bestFit="1" customWidth="1"/>
    <col min="12" max="12" width="20.5703125" style="1312" customWidth="1"/>
    <col min="13" max="13" width="20.140625" style="1312" bestFit="1" customWidth="1"/>
    <col min="14" max="14" width="28" style="1312" customWidth="1"/>
    <col min="15" max="15" width="4.85546875" style="1312" customWidth="1"/>
    <col min="16" max="16" width="20.5703125" style="1312" customWidth="1"/>
    <col min="17" max="17" width="18.28515625" style="1312" customWidth="1"/>
    <col min="18" max="18" width="3.28515625" style="1312" customWidth="1"/>
    <col min="19" max="16384" width="9.140625" style="1312"/>
  </cols>
  <sheetData>
    <row r="1" spans="1:17" ht="15" customHeight="1">
      <c r="A1" s="2119" t="s">
        <v>1321</v>
      </c>
      <c r="B1" s="2119"/>
      <c r="C1" s="2119"/>
      <c r="D1" s="2119"/>
      <c r="E1" s="2119"/>
      <c r="F1" s="2119"/>
      <c r="G1" s="2119"/>
      <c r="H1" s="2119"/>
      <c r="I1" s="2119"/>
      <c r="J1" s="2119"/>
      <c r="K1" s="2119"/>
      <c r="L1" s="2119"/>
      <c r="M1" s="2119"/>
      <c r="N1" s="2119"/>
      <c r="O1" s="2119"/>
      <c r="P1" s="2119"/>
      <c r="Q1" s="2119"/>
    </row>
    <row r="2" spans="1:17" ht="15" customHeight="1">
      <c r="A2" s="2119" t="s">
        <v>1613</v>
      </c>
      <c r="B2" s="2119"/>
      <c r="C2" s="2119"/>
      <c r="D2" s="2119"/>
      <c r="E2" s="2119"/>
      <c r="F2" s="2119"/>
      <c r="G2" s="2119"/>
      <c r="H2" s="2119"/>
      <c r="I2" s="2119"/>
      <c r="J2" s="2119"/>
      <c r="K2" s="2119"/>
      <c r="L2" s="2119"/>
      <c r="M2" s="2119"/>
      <c r="N2" s="2119"/>
      <c r="O2" s="2119"/>
      <c r="P2" s="2119"/>
      <c r="Q2" s="2119"/>
    </row>
    <row r="3" spans="1:17" ht="15" thickBot="1"/>
    <row r="4" spans="1:17" ht="15" customHeight="1">
      <c r="A4" s="1922" t="s">
        <v>1357</v>
      </c>
      <c r="B4" s="2120" t="s">
        <v>5</v>
      </c>
      <c r="C4" s="768" t="s">
        <v>4</v>
      </c>
      <c r="D4" s="769"/>
      <c r="E4" s="770"/>
      <c r="F4" s="1926" t="s">
        <v>1007</v>
      </c>
      <c r="G4" s="1927"/>
      <c r="H4" s="1927"/>
      <c r="I4" s="1927"/>
      <c r="J4" s="1927"/>
      <c r="K4" s="2122"/>
      <c r="L4" s="1631" t="s">
        <v>1614</v>
      </c>
      <c r="M4" s="1632"/>
      <c r="N4" s="1632"/>
      <c r="O4" s="1632"/>
      <c r="P4" s="1632"/>
      <c r="Q4" s="1633"/>
    </row>
    <row r="5" spans="1:17" ht="30.75" thickBot="1">
      <c r="A5" s="1923"/>
      <c r="B5" s="2121"/>
      <c r="C5" s="771" t="s">
        <v>6</v>
      </c>
      <c r="D5" s="771" t="s">
        <v>7</v>
      </c>
      <c r="E5" s="771" t="s">
        <v>8</v>
      </c>
      <c r="F5" s="772" t="s">
        <v>9</v>
      </c>
      <c r="G5" s="2123" t="s">
        <v>1008</v>
      </c>
      <c r="H5" s="2124"/>
      <c r="I5" s="773" t="s">
        <v>1011</v>
      </c>
      <c r="J5" s="2125" t="s">
        <v>10</v>
      </c>
      <c r="K5" s="2126"/>
      <c r="L5" s="774" t="s">
        <v>1065</v>
      </c>
      <c r="M5" s="775" t="s">
        <v>328</v>
      </c>
      <c r="N5" s="2127" t="s">
        <v>1064</v>
      </c>
      <c r="O5" s="2128"/>
      <c r="P5" s="775" t="s">
        <v>1249</v>
      </c>
      <c r="Q5" s="776" t="s">
        <v>10</v>
      </c>
    </row>
    <row r="6" spans="1:17" ht="28.5" customHeight="1">
      <c r="A6" s="2087">
        <v>1</v>
      </c>
      <c r="B6" s="2089">
        <v>39777</v>
      </c>
      <c r="C6" s="2090" t="s">
        <v>83</v>
      </c>
      <c r="D6" s="2090" t="s">
        <v>84</v>
      </c>
      <c r="E6" s="2092" t="s">
        <v>85</v>
      </c>
      <c r="F6" s="2102" t="s">
        <v>86</v>
      </c>
      <c r="G6" s="2094" t="s">
        <v>1615</v>
      </c>
      <c r="H6" s="2095"/>
      <c r="I6" s="2098">
        <v>40000000000</v>
      </c>
      <c r="J6" s="2100" t="s">
        <v>322</v>
      </c>
      <c r="K6" s="2104"/>
      <c r="L6" s="777">
        <v>39920</v>
      </c>
      <c r="M6" s="778" t="s">
        <v>1063</v>
      </c>
      <c r="N6" s="669" t="s">
        <v>1616</v>
      </c>
      <c r="O6" s="874">
        <v>1</v>
      </c>
      <c r="P6" s="779">
        <v>40000000000</v>
      </c>
      <c r="Q6" s="780" t="s">
        <v>13</v>
      </c>
    </row>
    <row r="7" spans="1:17" ht="15" customHeight="1">
      <c r="A7" s="2088"/>
      <c r="B7" s="2036"/>
      <c r="C7" s="2091"/>
      <c r="D7" s="2091"/>
      <c r="E7" s="2093"/>
      <c r="F7" s="2103"/>
      <c r="G7" s="2096"/>
      <c r="H7" s="2097"/>
      <c r="I7" s="2099"/>
      <c r="J7" s="2101"/>
      <c r="K7" s="2105"/>
      <c r="L7" s="2106" t="s">
        <v>1617</v>
      </c>
      <c r="M7" s="2107"/>
      <c r="N7" s="2107"/>
      <c r="O7" s="2107"/>
      <c r="P7" s="2107"/>
      <c r="Q7" s="2108"/>
    </row>
    <row r="8" spans="1:17" s="199" customFormat="1" ht="30" customHeight="1" thickBot="1">
      <c r="A8" s="664" t="s">
        <v>280</v>
      </c>
      <c r="B8" s="781">
        <v>39920</v>
      </c>
      <c r="C8" s="782" t="s">
        <v>83</v>
      </c>
      <c r="D8" s="783" t="s">
        <v>84</v>
      </c>
      <c r="E8" s="784" t="s">
        <v>85</v>
      </c>
      <c r="F8" s="785" t="s">
        <v>86</v>
      </c>
      <c r="G8" s="2112" t="s">
        <v>1618</v>
      </c>
      <c r="H8" s="2113"/>
      <c r="I8" s="786">
        <v>29835000000</v>
      </c>
      <c r="J8" s="787" t="s">
        <v>322</v>
      </c>
      <c r="K8" s="788">
        <v>2</v>
      </c>
      <c r="L8" s="2109"/>
      <c r="M8" s="2110"/>
      <c r="N8" s="2110"/>
      <c r="O8" s="2110"/>
      <c r="P8" s="2110"/>
      <c r="Q8" s="2111"/>
    </row>
    <row r="9" spans="1:17" ht="15" customHeight="1" thickBot="1">
      <c r="A9" s="849"/>
      <c r="B9" s="789"/>
      <c r="C9" s="790"/>
      <c r="D9" s="790"/>
      <c r="E9" s="791"/>
      <c r="F9" s="792"/>
      <c r="G9" s="793"/>
      <c r="H9" s="793"/>
      <c r="I9" s="794"/>
      <c r="J9" s="791"/>
      <c r="K9" s="791"/>
      <c r="M9" s="2037" t="s">
        <v>1015</v>
      </c>
      <c r="N9" s="2037"/>
      <c r="O9" s="2037"/>
      <c r="P9" s="2037"/>
      <c r="Q9" s="2037"/>
    </row>
    <row r="10" spans="1:17" ht="30" customHeight="1" thickBot="1">
      <c r="A10" s="849"/>
      <c r="B10" s="789"/>
      <c r="C10" s="790"/>
      <c r="D10" s="790"/>
      <c r="E10" s="791"/>
      <c r="F10" s="792"/>
      <c r="G10" s="793"/>
      <c r="H10" s="1313" t="s">
        <v>82</v>
      </c>
      <c r="I10" s="1314">
        <f>SUM(P6+I8)</f>
        <v>69835000000</v>
      </c>
      <c r="J10" s="791"/>
      <c r="K10" s="791"/>
      <c r="M10" s="1322" t="s">
        <v>2</v>
      </c>
      <c r="N10" s="2034" t="s">
        <v>1619</v>
      </c>
      <c r="O10" s="2035"/>
      <c r="P10" s="1323" t="s">
        <v>328</v>
      </c>
      <c r="Q10" s="1321" t="s">
        <v>1620</v>
      </c>
    </row>
    <row r="11" spans="1:17" ht="30" customHeight="1" thickTop="1">
      <c r="A11" s="849"/>
      <c r="B11" s="789"/>
      <c r="C11" s="790"/>
      <c r="D11" s="790"/>
      <c r="E11" s="791"/>
      <c r="F11" s="792"/>
      <c r="G11" s="793"/>
      <c r="H11" s="793"/>
      <c r="I11" s="794"/>
      <c r="J11" s="791"/>
      <c r="K11" s="791"/>
      <c r="M11" s="1324">
        <v>41334</v>
      </c>
      <c r="N11" s="2036" t="s">
        <v>2329</v>
      </c>
      <c r="O11" s="2036"/>
      <c r="P11" s="1320" t="s">
        <v>2328</v>
      </c>
      <c r="Q11" s="1325">
        <v>25150923.100000001</v>
      </c>
    </row>
    <row r="12" spans="1:17" ht="30" customHeight="1" thickBot="1">
      <c r="A12" s="849"/>
      <c r="B12" s="789"/>
      <c r="C12" s="790"/>
      <c r="D12" s="790"/>
      <c r="E12" s="791"/>
      <c r="F12" s="792"/>
      <c r="G12" s="790"/>
      <c r="H12" s="790"/>
      <c r="I12" s="795"/>
      <c r="J12" s="791"/>
      <c r="K12" s="791"/>
      <c r="M12" s="1326">
        <v>41334</v>
      </c>
      <c r="N12" s="1726" t="s">
        <v>1621</v>
      </c>
      <c r="O12" s="1726"/>
      <c r="P12" s="1317" t="s">
        <v>2328</v>
      </c>
      <c r="Q12" s="1327">
        <v>5767.5</v>
      </c>
    </row>
    <row r="13" spans="1:17" ht="18" customHeight="1">
      <c r="A13" s="849"/>
      <c r="B13" s="796"/>
      <c r="C13" s="790"/>
      <c r="D13" s="790"/>
      <c r="E13" s="790"/>
      <c r="F13" s="792"/>
      <c r="H13" s="1313"/>
      <c r="J13" s="791"/>
      <c r="K13" s="791"/>
      <c r="P13" s="665"/>
    </row>
    <row r="14" spans="1:17" ht="30" customHeight="1" thickBot="1">
      <c r="A14" s="849"/>
      <c r="B14" s="796"/>
      <c r="C14" s="790"/>
      <c r="D14" s="790"/>
      <c r="E14" s="790"/>
      <c r="F14" s="792"/>
      <c r="G14" s="790"/>
      <c r="H14" s="790"/>
      <c r="I14" s="795"/>
      <c r="J14" s="791"/>
      <c r="K14" s="791"/>
      <c r="N14" s="1315" t="s">
        <v>1280</v>
      </c>
      <c r="O14" s="2114">
        <f>Q11+Q12</f>
        <v>25156690.600000001</v>
      </c>
      <c r="P14" s="2114"/>
    </row>
    <row r="15" spans="1:17" ht="15" thickTop="1">
      <c r="J15" s="1312"/>
      <c r="K15" s="1312"/>
    </row>
    <row r="16" spans="1:17">
      <c r="J16" s="1312"/>
      <c r="K16" s="1312"/>
    </row>
    <row r="17" spans="1:18" ht="14.25" customHeight="1">
      <c r="A17" s="1694" t="s">
        <v>1867</v>
      </c>
      <c r="B17" s="1694"/>
      <c r="C17" s="1694"/>
      <c r="D17" s="1694"/>
      <c r="E17" s="1694"/>
      <c r="F17" s="1694"/>
      <c r="G17" s="1694"/>
      <c r="H17" s="1694"/>
      <c r="I17" s="1694"/>
      <c r="J17" s="1694"/>
      <c r="K17" s="1694"/>
      <c r="L17" s="1694"/>
      <c r="M17" s="1694"/>
      <c r="N17" s="1694"/>
      <c r="O17" s="1694"/>
      <c r="P17" s="1694"/>
      <c r="Q17" s="1694"/>
    </row>
    <row r="18" spans="1:18" ht="14.25" customHeight="1">
      <c r="A18" s="1694"/>
      <c r="B18" s="1694"/>
      <c r="C18" s="1694"/>
      <c r="D18" s="1694"/>
      <c r="E18" s="1694"/>
      <c r="F18" s="1694"/>
      <c r="G18" s="1694"/>
      <c r="H18" s="1694"/>
      <c r="I18" s="1694"/>
      <c r="J18" s="1694"/>
      <c r="K18" s="1694"/>
      <c r="L18" s="1694"/>
      <c r="M18" s="1694"/>
      <c r="N18" s="1694"/>
      <c r="O18" s="1694"/>
      <c r="P18" s="1694"/>
      <c r="Q18" s="1694"/>
    </row>
    <row r="19" spans="1:18" ht="14.25" customHeight="1">
      <c r="A19" s="1694" t="s">
        <v>1869</v>
      </c>
      <c r="B19" s="1694"/>
      <c r="C19" s="1694"/>
      <c r="D19" s="1694"/>
      <c r="E19" s="1694"/>
      <c r="F19" s="1694"/>
      <c r="G19" s="1694"/>
      <c r="H19" s="1694"/>
      <c r="I19" s="1694"/>
      <c r="J19" s="1694"/>
      <c r="K19" s="1694"/>
      <c r="L19" s="1694"/>
      <c r="M19" s="1694"/>
      <c r="N19" s="1694"/>
      <c r="O19" s="1694"/>
      <c r="P19" s="1694"/>
      <c r="Q19" s="1694"/>
    </row>
    <row r="20" spans="1:18" ht="14.25" customHeight="1">
      <c r="A20" s="1742" t="s">
        <v>1868</v>
      </c>
      <c r="B20" s="1742"/>
      <c r="C20" s="1742"/>
      <c r="D20" s="1742"/>
      <c r="E20" s="1742"/>
      <c r="F20" s="1742"/>
      <c r="G20" s="1742"/>
      <c r="H20" s="1742"/>
      <c r="I20" s="1742"/>
      <c r="J20" s="1742"/>
      <c r="K20" s="1742"/>
      <c r="L20" s="1742"/>
      <c r="M20" s="1742"/>
      <c r="N20" s="1742"/>
      <c r="O20" s="1742"/>
      <c r="P20" s="1742"/>
      <c r="Q20" s="1742"/>
    </row>
    <row r="21" spans="1:18">
      <c r="A21" s="1742"/>
      <c r="B21" s="1742"/>
      <c r="C21" s="1742"/>
      <c r="D21" s="1742"/>
      <c r="E21" s="1742"/>
      <c r="F21" s="1742"/>
      <c r="G21" s="1742"/>
      <c r="H21" s="1742"/>
      <c r="I21" s="1742"/>
      <c r="J21" s="1742"/>
      <c r="K21" s="1742"/>
      <c r="L21" s="1742"/>
      <c r="M21" s="1742"/>
      <c r="N21" s="1742"/>
      <c r="O21" s="1742"/>
      <c r="P21" s="1742"/>
      <c r="Q21" s="1742"/>
    </row>
    <row r="23" spans="1:18" ht="15">
      <c r="A23" s="2119" t="s">
        <v>1622</v>
      </c>
      <c r="B23" s="2119"/>
      <c r="C23" s="2119"/>
      <c r="D23" s="2119"/>
      <c r="E23" s="2119"/>
      <c r="F23" s="2119"/>
      <c r="G23" s="2119"/>
      <c r="H23" s="2119"/>
      <c r="I23" s="2119"/>
      <c r="J23" s="2119"/>
      <c r="K23" s="2119"/>
      <c r="L23" s="2119"/>
      <c r="M23" s="2119"/>
      <c r="N23" s="2119"/>
      <c r="O23" s="2119"/>
      <c r="P23" s="2119"/>
      <c r="Q23" s="2119"/>
    </row>
    <row r="24" spans="1:18" ht="15.75" thickBot="1">
      <c r="A24" s="666"/>
    </row>
    <row r="25" spans="1:18" ht="18" customHeight="1">
      <c r="A25" s="2115" t="s">
        <v>1623</v>
      </c>
      <c r="B25" s="1927"/>
      <c r="C25" s="1927"/>
      <c r="D25" s="1927"/>
      <c r="E25" s="1927"/>
      <c r="F25" s="1927"/>
      <c r="G25" s="2122"/>
      <c r="H25" s="2115" t="s">
        <v>1624</v>
      </c>
      <c r="I25" s="1927"/>
      <c r="J25" s="1927"/>
      <c r="K25" s="1927"/>
      <c r="L25" s="2116" t="s">
        <v>1015</v>
      </c>
      <c r="M25" s="2117"/>
      <c r="N25" s="2117"/>
      <c r="O25" s="2117"/>
      <c r="P25" s="2117"/>
      <c r="Q25" s="2117"/>
      <c r="R25" s="2118"/>
    </row>
    <row r="26" spans="1:18" ht="45.75" customHeight="1" thickBot="1">
      <c r="A26" s="667" t="s">
        <v>1357</v>
      </c>
      <c r="B26" s="668" t="s">
        <v>2</v>
      </c>
      <c r="C26" s="1316" t="s">
        <v>1064</v>
      </c>
      <c r="D26" s="1940" t="s">
        <v>328</v>
      </c>
      <c r="E26" s="1941"/>
      <c r="F26" s="1940" t="s">
        <v>10</v>
      </c>
      <c r="G26" s="2129"/>
      <c r="H26" s="2130" t="s">
        <v>1064</v>
      </c>
      <c r="I26" s="1941"/>
      <c r="J26" s="1940" t="s">
        <v>1859</v>
      </c>
      <c r="K26" s="2129"/>
      <c r="L26" s="797" t="s">
        <v>2</v>
      </c>
      <c r="M26" s="798" t="s">
        <v>328</v>
      </c>
      <c r="N26" s="2131" t="s">
        <v>1870</v>
      </c>
      <c r="O26" s="2131"/>
      <c r="P26" s="799" t="s">
        <v>10</v>
      </c>
      <c r="Q26" s="1998" t="s">
        <v>1858</v>
      </c>
      <c r="R26" s="2000"/>
    </row>
    <row r="27" spans="1:18" ht="18" customHeight="1">
      <c r="A27" s="2079">
        <v>4</v>
      </c>
      <c r="B27" s="2081">
        <v>40557</v>
      </c>
      <c r="C27" s="2046" t="s">
        <v>1625</v>
      </c>
      <c r="D27" s="2049" t="s">
        <v>1063</v>
      </c>
      <c r="E27" s="2050"/>
      <c r="F27" s="2051" t="s">
        <v>322</v>
      </c>
      <c r="G27" s="2052"/>
      <c r="H27" s="2082" t="s">
        <v>1626</v>
      </c>
      <c r="I27" s="2083"/>
      <c r="J27" s="908">
        <v>2000000000</v>
      </c>
      <c r="K27" s="909"/>
      <c r="L27" s="981">
        <v>40690</v>
      </c>
      <c r="M27" s="982" t="s">
        <v>1871</v>
      </c>
      <c r="N27" s="2055">
        <v>0</v>
      </c>
      <c r="O27" s="2055"/>
      <c r="P27" s="983" t="s">
        <v>334</v>
      </c>
      <c r="Q27" s="984">
        <v>0</v>
      </c>
      <c r="R27" s="985">
        <v>10</v>
      </c>
    </row>
    <row r="28" spans="1:18" ht="18" customHeight="1">
      <c r="A28" s="2080"/>
      <c r="B28" s="1460"/>
      <c r="C28" s="2047"/>
      <c r="D28" s="1673" t="s">
        <v>1063</v>
      </c>
      <c r="E28" s="2084"/>
      <c r="F28" s="1673" t="s">
        <v>334</v>
      </c>
      <c r="G28" s="1964"/>
      <c r="H28" s="2065" t="s">
        <v>1627</v>
      </c>
      <c r="I28" s="2066"/>
      <c r="J28" s="2071">
        <v>16916603567.65</v>
      </c>
      <c r="K28" s="2074">
        <v>7</v>
      </c>
      <c r="L28" s="2">
        <v>40588</v>
      </c>
      <c r="M28" s="224" t="s">
        <v>1635</v>
      </c>
      <c r="N28" s="2056">
        <v>185726191.94</v>
      </c>
      <c r="O28" s="2056"/>
      <c r="P28" s="99" t="s">
        <v>322</v>
      </c>
      <c r="Q28" s="2059">
        <v>0</v>
      </c>
      <c r="R28" s="2062">
        <v>8</v>
      </c>
    </row>
    <row r="29" spans="1:18" ht="18.75" customHeight="1">
      <c r="A29" s="2080"/>
      <c r="B29" s="1460"/>
      <c r="C29" s="2047"/>
      <c r="D29" s="1757"/>
      <c r="E29" s="2085"/>
      <c r="F29" s="1757"/>
      <c r="G29" s="1965"/>
      <c r="H29" s="2067"/>
      <c r="I29" s="2068"/>
      <c r="J29" s="2072"/>
      <c r="K29" s="2075"/>
      <c r="L29" s="2">
        <v>40610</v>
      </c>
      <c r="M29" s="224" t="s">
        <v>1635</v>
      </c>
      <c r="N29" s="2057">
        <v>5511067613.79</v>
      </c>
      <c r="O29" s="2058"/>
      <c r="P29" s="99" t="s">
        <v>322</v>
      </c>
      <c r="Q29" s="2060"/>
      <c r="R29" s="2063"/>
    </row>
    <row r="30" spans="1:18" ht="18.75" customHeight="1">
      <c r="A30" s="2080"/>
      <c r="B30" s="1460"/>
      <c r="C30" s="2047"/>
      <c r="D30" s="1757"/>
      <c r="E30" s="2085"/>
      <c r="F30" s="1757"/>
      <c r="G30" s="1965"/>
      <c r="H30" s="2067"/>
      <c r="I30" s="2068"/>
      <c r="J30" s="2072"/>
      <c r="K30" s="2075"/>
      <c r="L30" s="2">
        <v>40617</v>
      </c>
      <c r="M30" s="224" t="s">
        <v>1635</v>
      </c>
      <c r="N30" s="2057">
        <v>55833333.329999998</v>
      </c>
      <c r="O30" s="2058"/>
      <c r="P30" s="99" t="s">
        <v>322</v>
      </c>
      <c r="Q30" s="2060"/>
      <c r="R30" s="2063"/>
    </row>
    <row r="31" spans="1:18" ht="18.75" customHeight="1">
      <c r="A31" s="2080"/>
      <c r="B31" s="1460"/>
      <c r="C31" s="2047"/>
      <c r="D31" s="1757"/>
      <c r="E31" s="2085"/>
      <c r="F31" s="1757"/>
      <c r="G31" s="1965"/>
      <c r="H31" s="2067"/>
      <c r="I31" s="2068"/>
      <c r="J31" s="2072"/>
      <c r="K31" s="2075"/>
      <c r="L31" s="2">
        <v>40772</v>
      </c>
      <c r="M31" s="224" t="s">
        <v>1635</v>
      </c>
      <c r="N31" s="2057">
        <v>97008351.170000002</v>
      </c>
      <c r="O31" s="2058"/>
      <c r="P31" s="99" t="s">
        <v>322</v>
      </c>
      <c r="Q31" s="2060"/>
      <c r="R31" s="2063"/>
    </row>
    <row r="32" spans="1:18" ht="18.75" customHeight="1">
      <c r="A32" s="2080"/>
      <c r="B32" s="1460"/>
      <c r="C32" s="2047"/>
      <c r="D32" s="1757"/>
      <c r="E32" s="2085"/>
      <c r="F32" s="1757"/>
      <c r="G32" s="1965"/>
      <c r="H32" s="2067"/>
      <c r="I32" s="2068"/>
      <c r="J32" s="2072"/>
      <c r="K32" s="2075"/>
      <c r="L32" s="2">
        <v>40773</v>
      </c>
      <c r="M32" s="224" t="s">
        <v>1635</v>
      </c>
      <c r="N32" s="2057">
        <v>2153520000</v>
      </c>
      <c r="O32" s="2058"/>
      <c r="P32" s="99" t="s">
        <v>322</v>
      </c>
      <c r="Q32" s="2060"/>
      <c r="R32" s="2063"/>
    </row>
    <row r="33" spans="1:18" ht="18.75" customHeight="1">
      <c r="A33" s="2080"/>
      <c r="B33" s="1460"/>
      <c r="C33" s="2047"/>
      <c r="D33" s="1757"/>
      <c r="E33" s="2085"/>
      <c r="F33" s="1757"/>
      <c r="G33" s="1965"/>
      <c r="H33" s="2067"/>
      <c r="I33" s="2068"/>
      <c r="J33" s="2072"/>
      <c r="K33" s="2075"/>
      <c r="L33" s="2">
        <v>40788</v>
      </c>
      <c r="M33" s="224" t="s">
        <v>1635</v>
      </c>
      <c r="N33" s="2057">
        <v>55885302.439999998</v>
      </c>
      <c r="O33" s="2058"/>
      <c r="P33" s="99" t="s">
        <v>322</v>
      </c>
      <c r="Q33" s="2060"/>
      <c r="R33" s="2063"/>
    </row>
    <row r="34" spans="1:18" ht="18.75" customHeight="1">
      <c r="A34" s="2080"/>
      <c r="B34" s="1460"/>
      <c r="C34" s="2047"/>
      <c r="D34" s="1757"/>
      <c r="E34" s="2085"/>
      <c r="F34" s="1757"/>
      <c r="G34" s="1965"/>
      <c r="H34" s="2067"/>
      <c r="I34" s="2068"/>
      <c r="J34" s="2072"/>
      <c r="K34" s="2075"/>
      <c r="L34" s="2">
        <v>40848</v>
      </c>
      <c r="M34" s="224" t="s">
        <v>1635</v>
      </c>
      <c r="N34" s="2057">
        <v>971506765.26999998</v>
      </c>
      <c r="O34" s="2058"/>
      <c r="P34" s="99" t="s">
        <v>322</v>
      </c>
      <c r="Q34" s="2060"/>
      <c r="R34" s="2063"/>
    </row>
    <row r="35" spans="1:18" ht="18.75" customHeight="1">
      <c r="A35" s="2080"/>
      <c r="B35" s="1460"/>
      <c r="C35" s="2047"/>
      <c r="D35" s="1757"/>
      <c r="E35" s="2085"/>
      <c r="F35" s="1757"/>
      <c r="G35" s="1965"/>
      <c r="H35" s="2067"/>
      <c r="I35" s="2068"/>
      <c r="J35" s="2072"/>
      <c r="K35" s="2075"/>
      <c r="L35" s="2">
        <v>40976</v>
      </c>
      <c r="M35" s="224" t="s">
        <v>1635</v>
      </c>
      <c r="N35" s="2057">
        <v>5576121382.04</v>
      </c>
      <c r="O35" s="2058"/>
      <c r="P35" s="99" t="s">
        <v>322</v>
      </c>
      <c r="Q35" s="2060"/>
      <c r="R35" s="2063"/>
    </row>
    <row r="36" spans="1:18" ht="18.75" customHeight="1">
      <c r="A36" s="2080"/>
      <c r="B36" s="1460"/>
      <c r="C36" s="2047"/>
      <c r="D36" s="1757"/>
      <c r="E36" s="2085"/>
      <c r="F36" s="1757"/>
      <c r="G36" s="1965"/>
      <c r="H36" s="2067"/>
      <c r="I36" s="2068"/>
      <c r="J36" s="2072"/>
      <c r="K36" s="2075"/>
      <c r="L36" s="2">
        <v>40983</v>
      </c>
      <c r="M36" s="224" t="s">
        <v>1635</v>
      </c>
      <c r="N36" s="2057">
        <v>1521632095.9100001</v>
      </c>
      <c r="O36" s="2058"/>
      <c r="P36" s="99" t="s">
        <v>322</v>
      </c>
      <c r="Q36" s="2060"/>
      <c r="R36" s="2063"/>
    </row>
    <row r="37" spans="1:18" ht="18.75" customHeight="1">
      <c r="A37" s="2080"/>
      <c r="B37" s="1460"/>
      <c r="C37" s="2047"/>
      <c r="D37" s="1757"/>
      <c r="E37" s="2085"/>
      <c r="F37" s="1757"/>
      <c r="G37" s="1965"/>
      <c r="H37" s="2069"/>
      <c r="I37" s="2070"/>
      <c r="J37" s="2073"/>
      <c r="K37" s="2076"/>
      <c r="L37" s="2">
        <v>40990</v>
      </c>
      <c r="M37" s="224" t="s">
        <v>1635</v>
      </c>
      <c r="N37" s="2057">
        <v>1493250339.48</v>
      </c>
      <c r="O37" s="2058"/>
      <c r="P37" s="99" t="s">
        <v>322</v>
      </c>
      <c r="Q37" s="2061"/>
      <c r="R37" s="2064"/>
    </row>
    <row r="38" spans="1:18" ht="18" customHeight="1">
      <c r="A38" s="2080"/>
      <c r="B38" s="1460"/>
      <c r="C38" s="2047"/>
      <c r="D38" s="1757"/>
      <c r="E38" s="2085"/>
      <c r="F38" s="1757"/>
      <c r="G38" s="1965"/>
      <c r="H38" s="2065" t="s">
        <v>1628</v>
      </c>
      <c r="I38" s="2066"/>
      <c r="J38" s="2071">
        <v>3375328432.3499999</v>
      </c>
      <c r="K38" s="2074">
        <v>7</v>
      </c>
      <c r="L38" s="2">
        <v>40588</v>
      </c>
      <c r="M38" s="224" t="s">
        <v>1635</v>
      </c>
      <c r="N38" s="2056">
        <v>2009932072.0599999</v>
      </c>
      <c r="O38" s="2056"/>
      <c r="P38" s="99" t="s">
        <v>322</v>
      </c>
      <c r="Q38" s="2059">
        <v>0</v>
      </c>
      <c r="R38" s="2062">
        <v>8</v>
      </c>
    </row>
    <row r="39" spans="1:18" ht="18" customHeight="1">
      <c r="A39" s="2080"/>
      <c r="B39" s="1460"/>
      <c r="C39" s="2047"/>
      <c r="D39" s="1757"/>
      <c r="E39" s="2085"/>
      <c r="F39" s="1757"/>
      <c r="G39" s="1965"/>
      <c r="H39" s="2067"/>
      <c r="I39" s="2068"/>
      <c r="J39" s="2072"/>
      <c r="K39" s="2075"/>
      <c r="L39" s="2">
        <v>40610</v>
      </c>
      <c r="M39" s="224" t="s">
        <v>1635</v>
      </c>
      <c r="N39" s="2057">
        <v>1383888037.0499995</v>
      </c>
      <c r="O39" s="2058"/>
      <c r="P39" s="99" t="s">
        <v>322</v>
      </c>
      <c r="Q39" s="2060"/>
      <c r="R39" s="2063"/>
    </row>
    <row r="40" spans="1:18" ht="18" customHeight="1">
      <c r="A40" s="2080"/>
      <c r="B40" s="1460"/>
      <c r="C40" s="2047"/>
      <c r="D40" s="1674"/>
      <c r="E40" s="2086"/>
      <c r="F40" s="1674"/>
      <c r="G40" s="1966"/>
      <c r="H40" s="2069"/>
      <c r="I40" s="2070"/>
      <c r="J40" s="2073"/>
      <c r="K40" s="2076"/>
      <c r="L40" s="2">
        <v>40983</v>
      </c>
      <c r="M40" s="224" t="s">
        <v>1635</v>
      </c>
      <c r="N40" s="2057">
        <v>44941843</v>
      </c>
      <c r="O40" s="2058"/>
      <c r="P40" s="99" t="s">
        <v>322</v>
      </c>
      <c r="Q40" s="2061"/>
      <c r="R40" s="2064"/>
    </row>
    <row r="41" spans="1:18" ht="18" customHeight="1">
      <c r="A41" s="1575"/>
      <c r="B41" s="1425"/>
      <c r="C41" s="2048"/>
      <c r="D41" s="2053" t="s">
        <v>1063</v>
      </c>
      <c r="E41" s="2054"/>
      <c r="F41" s="2150" t="s">
        <v>334</v>
      </c>
      <c r="G41" s="2150"/>
      <c r="H41" s="1466" t="s">
        <v>1237</v>
      </c>
      <c r="I41" s="1466"/>
      <c r="J41" s="2040">
        <v>167623733</v>
      </c>
      <c r="K41" s="2042"/>
      <c r="L41" s="2139">
        <v>40687</v>
      </c>
      <c r="M41" s="2132" t="s">
        <v>1857</v>
      </c>
      <c r="N41" s="2133">
        <v>5800000000</v>
      </c>
      <c r="O41" s="2133"/>
      <c r="P41" s="2077" t="s">
        <v>334</v>
      </c>
      <c r="Q41" s="994">
        <v>1455037962</v>
      </c>
      <c r="R41" s="2078">
        <v>9</v>
      </c>
    </row>
    <row r="42" spans="1:18" ht="18" customHeight="1">
      <c r="A42" s="1574">
        <v>5</v>
      </c>
      <c r="B42" s="1424">
        <v>40557</v>
      </c>
      <c r="C42" s="1458" t="s">
        <v>1629</v>
      </c>
      <c r="D42" s="1673" t="s">
        <v>1063</v>
      </c>
      <c r="E42" s="2134"/>
      <c r="F42" s="2151"/>
      <c r="G42" s="2151"/>
      <c r="H42" s="1467"/>
      <c r="I42" s="1467"/>
      <c r="J42" s="2041"/>
      <c r="K42" s="2043"/>
      <c r="L42" s="2140"/>
      <c r="M42" s="2132"/>
      <c r="N42" s="2133"/>
      <c r="O42" s="2133"/>
      <c r="P42" s="2077"/>
      <c r="Q42" s="995">
        <v>0.77</v>
      </c>
      <c r="R42" s="2078"/>
    </row>
    <row r="43" spans="1:18" ht="18" customHeight="1">
      <c r="A43" s="2080"/>
      <c r="B43" s="1460"/>
      <c r="C43" s="1465"/>
      <c r="D43" s="2135"/>
      <c r="E43" s="2136"/>
      <c r="F43" s="2151"/>
      <c r="G43" s="2151"/>
      <c r="H43" s="1467"/>
      <c r="I43" s="1467"/>
      <c r="J43" s="2040">
        <v>924546133</v>
      </c>
      <c r="K43" s="2166"/>
      <c r="L43" s="2139">
        <v>40976</v>
      </c>
      <c r="M43" s="2132" t="s">
        <v>1857</v>
      </c>
      <c r="N43" s="2133">
        <v>6000000008</v>
      </c>
      <c r="O43" s="2133"/>
      <c r="P43" s="2077" t="s">
        <v>334</v>
      </c>
      <c r="Q43" s="994">
        <v>1248141410</v>
      </c>
      <c r="R43" s="2078">
        <v>11</v>
      </c>
    </row>
    <row r="44" spans="1:18" ht="18" customHeight="1">
      <c r="A44" s="2080"/>
      <c r="B44" s="1460"/>
      <c r="C44" s="1465"/>
      <c r="D44" s="2135"/>
      <c r="E44" s="2136"/>
      <c r="F44" s="2151"/>
      <c r="G44" s="2151"/>
      <c r="H44" s="1467"/>
      <c r="I44" s="1467"/>
      <c r="J44" s="2165"/>
      <c r="K44" s="2166"/>
      <c r="L44" s="2140"/>
      <c r="M44" s="2132"/>
      <c r="N44" s="2133"/>
      <c r="O44" s="2133"/>
      <c r="P44" s="2077"/>
      <c r="Q44" s="995">
        <v>0.7</v>
      </c>
      <c r="R44" s="2078"/>
    </row>
    <row r="45" spans="1:18" ht="18" customHeight="1">
      <c r="A45" s="2080"/>
      <c r="B45" s="1460"/>
      <c r="C45" s="1465"/>
      <c r="D45" s="2135"/>
      <c r="E45" s="2136"/>
      <c r="F45" s="2151"/>
      <c r="G45" s="2151"/>
      <c r="H45" s="1467"/>
      <c r="I45" s="1467"/>
      <c r="J45" s="2165"/>
      <c r="K45" s="2166"/>
      <c r="L45" s="2139">
        <v>41035</v>
      </c>
      <c r="M45" s="2132" t="s">
        <v>1857</v>
      </c>
      <c r="N45" s="2133">
        <v>4999999993</v>
      </c>
      <c r="O45" s="2133"/>
      <c r="P45" s="2077" t="s">
        <v>334</v>
      </c>
      <c r="Q45" s="994">
        <v>1084206984</v>
      </c>
      <c r="R45" s="2078">
        <v>12</v>
      </c>
    </row>
    <row r="46" spans="1:18" ht="18" customHeight="1">
      <c r="A46" s="2080"/>
      <c r="B46" s="1460"/>
      <c r="C46" s="1465"/>
      <c r="D46" s="2135"/>
      <c r="E46" s="2136"/>
      <c r="F46" s="2151"/>
      <c r="G46" s="2151"/>
      <c r="H46" s="1467"/>
      <c r="I46" s="1467"/>
      <c r="J46" s="2165"/>
      <c r="K46" s="2166"/>
      <c r="L46" s="2140"/>
      <c r="M46" s="2132"/>
      <c r="N46" s="2133"/>
      <c r="O46" s="2133"/>
      <c r="P46" s="2077"/>
      <c r="Q46" s="995">
        <v>0.63</v>
      </c>
      <c r="R46" s="2078"/>
    </row>
    <row r="47" spans="1:18" ht="18" customHeight="1">
      <c r="A47" s="2080"/>
      <c r="B47" s="1460"/>
      <c r="C47" s="1465"/>
      <c r="D47" s="2135"/>
      <c r="E47" s="2136"/>
      <c r="F47" s="2151"/>
      <c r="G47" s="2151"/>
      <c r="H47" s="1467"/>
      <c r="I47" s="1467"/>
      <c r="J47" s="2165"/>
      <c r="K47" s="2166"/>
      <c r="L47" s="2139">
        <v>41036</v>
      </c>
      <c r="M47" s="2132" t="s">
        <v>1857</v>
      </c>
      <c r="N47" s="2133">
        <v>749999971.5</v>
      </c>
      <c r="O47" s="2133"/>
      <c r="P47" s="2077" t="s">
        <v>334</v>
      </c>
      <c r="Q47" s="994">
        <v>1059616821</v>
      </c>
      <c r="R47" s="2078">
        <v>12</v>
      </c>
    </row>
    <row r="48" spans="1:18" ht="18" customHeight="1">
      <c r="A48" s="2080"/>
      <c r="B48" s="1460"/>
      <c r="C48" s="1465"/>
      <c r="D48" s="2135"/>
      <c r="E48" s="2136"/>
      <c r="F48" s="2151"/>
      <c r="G48" s="2151"/>
      <c r="H48" s="1467"/>
      <c r="I48" s="1467"/>
      <c r="J48" s="2165"/>
      <c r="K48" s="2166"/>
      <c r="L48" s="2139"/>
      <c r="M48" s="2132"/>
      <c r="N48" s="2133"/>
      <c r="O48" s="2133"/>
      <c r="P48" s="2077"/>
      <c r="Q48" s="995">
        <v>0.61</v>
      </c>
      <c r="R48" s="2078"/>
    </row>
    <row r="49" spans="1:18" ht="18" customHeight="1">
      <c r="A49" s="1575"/>
      <c r="B49" s="1425"/>
      <c r="C49" s="1459"/>
      <c r="D49" s="2137"/>
      <c r="E49" s="2138"/>
      <c r="F49" s="2151"/>
      <c r="G49" s="2151"/>
      <c r="H49" s="1467"/>
      <c r="I49" s="1467"/>
      <c r="J49" s="2165"/>
      <c r="K49" s="2166"/>
      <c r="L49" s="2139">
        <v>41124</v>
      </c>
      <c r="M49" s="2132" t="s">
        <v>1857</v>
      </c>
      <c r="N49" s="2133">
        <v>4999999993</v>
      </c>
      <c r="O49" s="2133"/>
      <c r="P49" s="2077" t="s">
        <v>334</v>
      </c>
      <c r="Q49" s="994">
        <v>895682395</v>
      </c>
      <c r="R49" s="2078">
        <v>13</v>
      </c>
    </row>
    <row r="50" spans="1:18" ht="18" customHeight="1">
      <c r="A50" s="1574">
        <v>6</v>
      </c>
      <c r="B50" s="2142">
        <v>40557</v>
      </c>
      <c r="C50" s="2150" t="s">
        <v>1630</v>
      </c>
      <c r="D50" s="2150" t="s">
        <v>1415</v>
      </c>
      <c r="E50" s="2150"/>
      <c r="F50" s="2151"/>
      <c r="G50" s="2151"/>
      <c r="H50" s="1467"/>
      <c r="I50" s="1467"/>
      <c r="J50" s="2154">
        <v>562868096</v>
      </c>
      <c r="K50" s="2157"/>
      <c r="L50" s="2044"/>
      <c r="M50" s="2132"/>
      <c r="N50" s="2133"/>
      <c r="O50" s="2133"/>
      <c r="P50" s="2077"/>
      <c r="Q50" s="995">
        <v>0.55000000000000004</v>
      </c>
      <c r="R50" s="2078"/>
    </row>
    <row r="51" spans="1:18" ht="18" customHeight="1">
      <c r="A51" s="2080"/>
      <c r="B51" s="2148"/>
      <c r="C51" s="2151"/>
      <c r="D51" s="2151"/>
      <c r="E51" s="2151"/>
      <c r="F51" s="2151"/>
      <c r="G51" s="2151"/>
      <c r="H51" s="1467"/>
      <c r="I51" s="1467"/>
      <c r="J51" s="2155"/>
      <c r="K51" s="2158"/>
      <c r="L51" s="2142">
        <v>41127</v>
      </c>
      <c r="M51" s="1458" t="s">
        <v>1857</v>
      </c>
      <c r="N51" s="2144">
        <v>750000002</v>
      </c>
      <c r="O51" s="2145"/>
      <c r="P51" s="1452" t="s">
        <v>334</v>
      </c>
      <c r="Q51" s="994">
        <v>871092231</v>
      </c>
      <c r="R51" s="2062">
        <v>13</v>
      </c>
    </row>
    <row r="52" spans="1:18" ht="18" customHeight="1">
      <c r="A52" s="2080"/>
      <c r="B52" s="2148"/>
      <c r="C52" s="2151"/>
      <c r="D52" s="2151"/>
      <c r="E52" s="2151"/>
      <c r="F52" s="2151"/>
      <c r="G52" s="2151"/>
      <c r="H52" s="1467"/>
      <c r="I52" s="1467"/>
      <c r="J52" s="2155"/>
      <c r="K52" s="2158"/>
      <c r="L52" s="2143"/>
      <c r="M52" s="1459"/>
      <c r="N52" s="2146"/>
      <c r="O52" s="2147"/>
      <c r="P52" s="1453"/>
      <c r="Q52" s="996">
        <v>0.53</v>
      </c>
      <c r="R52" s="2064"/>
    </row>
    <row r="53" spans="1:18" ht="18" customHeight="1">
      <c r="A53" s="2080"/>
      <c r="B53" s="2148"/>
      <c r="C53" s="2151"/>
      <c r="D53" s="2151"/>
      <c r="E53" s="2151"/>
      <c r="F53" s="2151"/>
      <c r="G53" s="2151"/>
      <c r="H53" s="1467"/>
      <c r="I53" s="1467"/>
      <c r="J53" s="2155"/>
      <c r="K53" s="2158"/>
      <c r="L53" s="2044">
        <v>41162</v>
      </c>
      <c r="M53" s="2132" t="s">
        <v>1857</v>
      </c>
      <c r="N53" s="2133">
        <v>17999999972.5</v>
      </c>
      <c r="O53" s="2133"/>
      <c r="P53" s="2077" t="s">
        <v>334</v>
      </c>
      <c r="Q53" s="994">
        <v>317246078</v>
      </c>
      <c r="R53" s="2078">
        <v>14</v>
      </c>
    </row>
    <row r="54" spans="1:18" ht="18" customHeight="1">
      <c r="A54" s="2080"/>
      <c r="B54" s="2148"/>
      <c r="C54" s="2151"/>
      <c r="D54" s="2151"/>
      <c r="E54" s="2151"/>
      <c r="F54" s="2151"/>
      <c r="G54" s="2151"/>
      <c r="H54" s="1467"/>
      <c r="I54" s="1467"/>
      <c r="J54" s="2155"/>
      <c r="K54" s="2158"/>
      <c r="L54" s="2141"/>
      <c r="M54" s="2132"/>
      <c r="N54" s="2133"/>
      <c r="O54" s="2133"/>
      <c r="P54" s="2077"/>
      <c r="Q54" s="995">
        <v>0.215</v>
      </c>
      <c r="R54" s="2078"/>
    </row>
    <row r="55" spans="1:18" ht="18" customHeight="1">
      <c r="A55" s="2080"/>
      <c r="B55" s="2148"/>
      <c r="C55" s="2151"/>
      <c r="D55" s="2151"/>
      <c r="E55" s="2151"/>
      <c r="F55" s="2151"/>
      <c r="G55" s="2151"/>
      <c r="H55" s="1467"/>
      <c r="I55" s="1467"/>
      <c r="J55" s="2155"/>
      <c r="K55" s="2158"/>
      <c r="L55" s="2044">
        <v>41163</v>
      </c>
      <c r="M55" s="2132" t="s">
        <v>1857</v>
      </c>
      <c r="N55" s="2133">
        <v>2699999965</v>
      </c>
      <c r="O55" s="2133"/>
      <c r="P55" s="2077" t="s">
        <v>334</v>
      </c>
      <c r="Q55" s="994">
        <v>234169156</v>
      </c>
      <c r="R55" s="2078">
        <v>14</v>
      </c>
    </row>
    <row r="56" spans="1:18" ht="18" customHeight="1">
      <c r="A56" s="2080"/>
      <c r="B56" s="2148"/>
      <c r="C56" s="2151"/>
      <c r="D56" s="2151"/>
      <c r="E56" s="2151"/>
      <c r="F56" s="2151"/>
      <c r="G56" s="2151"/>
      <c r="H56" s="1467"/>
      <c r="I56" s="1467"/>
      <c r="J56" s="2155"/>
      <c r="K56" s="2158"/>
      <c r="L56" s="2045"/>
      <c r="M56" s="1458"/>
      <c r="N56" s="2071"/>
      <c r="O56" s="2071"/>
      <c r="P56" s="1452"/>
      <c r="Q56" s="996">
        <v>0.159</v>
      </c>
      <c r="R56" s="2062"/>
    </row>
    <row r="57" spans="1:18" ht="18" customHeight="1">
      <c r="A57" s="2080"/>
      <c r="B57" s="2148"/>
      <c r="C57" s="2151"/>
      <c r="D57" s="2151"/>
      <c r="E57" s="2151"/>
      <c r="F57" s="2151"/>
      <c r="G57" s="2151"/>
      <c r="H57" s="1467"/>
      <c r="I57" s="1467"/>
      <c r="J57" s="2155"/>
      <c r="K57" s="2158"/>
      <c r="L57" s="2139">
        <v>41257</v>
      </c>
      <c r="M57" s="1458" t="s">
        <v>1015</v>
      </c>
      <c r="N57" s="2071">
        <v>7610497570</v>
      </c>
      <c r="O57" s="2071"/>
      <c r="P57" s="1452" t="s">
        <v>334</v>
      </c>
      <c r="Q57" s="994">
        <v>234169156</v>
      </c>
      <c r="R57" s="2062">
        <v>15</v>
      </c>
    </row>
    <row r="58" spans="1:18" ht="18" customHeight="1" thickBot="1">
      <c r="A58" s="1575"/>
      <c r="B58" s="2149"/>
      <c r="C58" s="2152"/>
      <c r="D58" s="2152"/>
      <c r="E58" s="2152"/>
      <c r="F58" s="2152"/>
      <c r="G58" s="2152"/>
      <c r="H58" s="2153"/>
      <c r="I58" s="2153"/>
      <c r="J58" s="2156"/>
      <c r="K58" s="2159"/>
      <c r="L58" s="2160"/>
      <c r="M58" s="2161"/>
      <c r="N58" s="2162"/>
      <c r="O58" s="2162"/>
      <c r="P58" s="2163"/>
      <c r="Q58" s="1052">
        <v>0</v>
      </c>
      <c r="R58" s="2164"/>
    </row>
    <row r="59" spans="1:18" ht="18" customHeight="1">
      <c r="A59" s="1046"/>
      <c r="B59" s="258"/>
      <c r="C59" s="966"/>
      <c r="D59" s="1046"/>
      <c r="E59" s="1046"/>
      <c r="F59" s="1046"/>
      <c r="G59" s="1046"/>
      <c r="H59" s="967"/>
      <c r="I59" s="967"/>
      <c r="J59" s="968"/>
      <c r="K59" s="968"/>
      <c r="L59" s="1319"/>
      <c r="M59" s="966"/>
      <c r="N59" s="969"/>
      <c r="O59" s="969"/>
      <c r="P59" s="1046"/>
      <c r="Q59" s="970"/>
      <c r="R59" s="971"/>
    </row>
    <row r="60" spans="1:18">
      <c r="A60" s="1312" t="s">
        <v>1402</v>
      </c>
    </row>
    <row r="61" spans="1:18" ht="14.25" customHeight="1">
      <c r="A61" s="2038" t="s">
        <v>1631</v>
      </c>
      <c r="B61" s="2038"/>
      <c r="C61" s="2038"/>
      <c r="D61" s="2038"/>
      <c r="E61" s="2038"/>
      <c r="F61" s="2038"/>
      <c r="G61" s="2038"/>
      <c r="H61" s="2038"/>
      <c r="I61" s="2038"/>
      <c r="J61" s="2038"/>
      <c r="K61" s="2038"/>
      <c r="L61" s="2038"/>
      <c r="M61" s="2038"/>
      <c r="N61" s="2038"/>
      <c r="O61" s="2038"/>
      <c r="P61" s="2038"/>
      <c r="Q61" s="2038"/>
      <c r="R61" s="2038"/>
    </row>
    <row r="62" spans="1:18">
      <c r="A62" s="2038"/>
      <c r="B62" s="2038"/>
      <c r="C62" s="2038"/>
      <c r="D62" s="2038"/>
      <c r="E62" s="2038"/>
      <c r="F62" s="2038"/>
      <c r="G62" s="2038"/>
      <c r="H62" s="2038"/>
      <c r="I62" s="2038"/>
      <c r="J62" s="2038"/>
      <c r="K62" s="2038"/>
      <c r="L62" s="2038"/>
      <c r="M62" s="2038"/>
      <c r="N62" s="2038"/>
      <c r="O62" s="2038"/>
      <c r="P62" s="2038"/>
      <c r="Q62" s="2038"/>
      <c r="R62" s="2038"/>
    </row>
    <row r="63" spans="1:18" ht="14.25" customHeight="1">
      <c r="A63" s="2038" t="s">
        <v>1634</v>
      </c>
      <c r="B63" s="2038"/>
      <c r="C63" s="2038"/>
      <c r="D63" s="2038"/>
      <c r="E63" s="2038"/>
      <c r="F63" s="2038"/>
      <c r="G63" s="2038"/>
      <c r="H63" s="2038"/>
      <c r="I63" s="2038"/>
      <c r="J63" s="2038"/>
      <c r="K63" s="2038"/>
      <c r="L63" s="2038"/>
      <c r="M63" s="2038"/>
      <c r="N63" s="2038"/>
      <c r="O63" s="2038"/>
      <c r="P63" s="2038"/>
      <c r="Q63" s="2038"/>
      <c r="R63" s="2038"/>
    </row>
    <row r="64" spans="1:18" ht="14.25" customHeight="1">
      <c r="A64" s="2038" t="s">
        <v>1652</v>
      </c>
      <c r="B64" s="2038"/>
      <c r="C64" s="2038"/>
      <c r="D64" s="2038"/>
      <c r="E64" s="2038"/>
      <c r="F64" s="2038"/>
      <c r="G64" s="2038"/>
      <c r="H64" s="2038"/>
      <c r="I64" s="2038"/>
      <c r="J64" s="2038"/>
      <c r="K64" s="2038"/>
      <c r="L64" s="2038"/>
      <c r="M64" s="2038"/>
      <c r="N64" s="2038"/>
      <c r="O64" s="2038"/>
      <c r="P64" s="2038"/>
      <c r="Q64" s="2038"/>
      <c r="R64" s="2038"/>
    </row>
    <row r="65" spans="1:18">
      <c r="A65" s="2038"/>
      <c r="B65" s="2038"/>
      <c r="C65" s="2038"/>
      <c r="D65" s="2038"/>
      <c r="E65" s="2038"/>
      <c r="F65" s="2038"/>
      <c r="G65" s="2038"/>
      <c r="H65" s="2038"/>
      <c r="I65" s="2038"/>
      <c r="J65" s="2038"/>
      <c r="K65" s="2038"/>
      <c r="L65" s="2038"/>
      <c r="M65" s="2038"/>
      <c r="N65" s="2038"/>
      <c r="O65" s="2038"/>
      <c r="P65" s="2038"/>
      <c r="Q65" s="2038"/>
      <c r="R65" s="2038"/>
    </row>
    <row r="66" spans="1:18">
      <c r="A66" s="2038" t="s">
        <v>1642</v>
      </c>
      <c r="B66" s="2038"/>
      <c r="C66" s="2038"/>
      <c r="D66" s="2038"/>
      <c r="E66" s="2038"/>
      <c r="F66" s="2038"/>
      <c r="G66" s="2038"/>
      <c r="H66" s="2038"/>
      <c r="I66" s="2038"/>
      <c r="J66" s="2038"/>
      <c r="K66" s="2038"/>
      <c r="L66" s="2038"/>
      <c r="M66" s="2038"/>
      <c r="N66" s="2038"/>
      <c r="O66" s="2038"/>
      <c r="P66" s="2038"/>
      <c r="Q66" s="2038"/>
      <c r="R66" s="2038"/>
    </row>
    <row r="67" spans="1:18">
      <c r="A67" s="2038" t="s">
        <v>1641</v>
      </c>
      <c r="B67" s="2038"/>
      <c r="C67" s="2038"/>
      <c r="D67" s="2038"/>
      <c r="E67" s="2038"/>
      <c r="F67" s="2038"/>
      <c r="G67" s="2038"/>
      <c r="H67" s="2038"/>
      <c r="I67" s="2038"/>
      <c r="J67" s="2038"/>
      <c r="K67" s="2038"/>
      <c r="L67" s="2038"/>
      <c r="M67" s="2038"/>
      <c r="N67" s="2038"/>
      <c r="O67" s="2038"/>
      <c r="P67" s="2038"/>
      <c r="Q67" s="2038"/>
      <c r="R67" s="2038"/>
    </row>
    <row r="68" spans="1:18">
      <c r="A68" s="2039" t="s">
        <v>2049</v>
      </c>
      <c r="B68" s="2039"/>
      <c r="C68" s="2039"/>
      <c r="D68" s="2039"/>
      <c r="E68" s="2039"/>
      <c r="F68" s="2039"/>
      <c r="G68" s="2039"/>
      <c r="H68" s="2039"/>
      <c r="I68" s="2039"/>
      <c r="J68" s="2039"/>
      <c r="K68" s="2039"/>
      <c r="L68" s="2039"/>
      <c r="M68" s="2039"/>
      <c r="N68" s="2039"/>
      <c r="O68" s="2039"/>
      <c r="P68" s="2039"/>
      <c r="Q68" s="2039"/>
      <c r="R68" s="2039"/>
    </row>
    <row r="69" spans="1:18">
      <c r="A69" s="2039" t="s">
        <v>1866</v>
      </c>
      <c r="B69" s="2039"/>
      <c r="C69" s="2039"/>
      <c r="D69" s="2039"/>
      <c r="E69" s="2039"/>
      <c r="F69" s="2039"/>
      <c r="G69" s="2039"/>
      <c r="H69" s="2039"/>
      <c r="I69" s="2039"/>
      <c r="J69" s="2039"/>
      <c r="K69" s="2039"/>
      <c r="L69" s="2039"/>
      <c r="M69" s="2039"/>
      <c r="N69" s="2039"/>
      <c r="O69" s="2039"/>
      <c r="P69" s="2039"/>
      <c r="Q69" s="2039"/>
      <c r="R69" s="2039"/>
    </row>
    <row r="70" spans="1:18" ht="14.25" customHeight="1">
      <c r="A70" s="1920" t="s">
        <v>2048</v>
      </c>
      <c r="B70" s="1920"/>
      <c r="C70" s="1920"/>
      <c r="D70" s="1920"/>
      <c r="E70" s="1920"/>
      <c r="F70" s="1920"/>
      <c r="G70" s="1920"/>
      <c r="H70" s="1920"/>
      <c r="I70" s="1920"/>
      <c r="J70" s="1920"/>
      <c r="K70" s="1920"/>
      <c r="L70" s="1920"/>
      <c r="M70" s="1920"/>
      <c r="N70" s="1920"/>
      <c r="O70" s="1920"/>
      <c r="P70" s="1920"/>
      <c r="Q70" s="1920"/>
      <c r="R70" s="1920"/>
    </row>
    <row r="71" spans="1:18" ht="14.25" customHeight="1">
      <c r="A71" s="2039" t="s">
        <v>2047</v>
      </c>
      <c r="B71" s="2039"/>
      <c r="C71" s="2039"/>
      <c r="D71" s="2039"/>
      <c r="E71" s="2039"/>
      <c r="F71" s="2039"/>
      <c r="G71" s="2039"/>
      <c r="H71" s="2039"/>
      <c r="I71" s="2039"/>
      <c r="J71" s="2039"/>
      <c r="K71" s="2039"/>
      <c r="L71" s="2039"/>
      <c r="M71" s="2039"/>
      <c r="N71" s="2039"/>
      <c r="O71" s="2039"/>
      <c r="P71" s="2039"/>
      <c r="Q71" s="2039"/>
      <c r="R71" s="2039"/>
    </row>
    <row r="72" spans="1:18" ht="15" customHeight="1">
      <c r="A72" s="2039" t="s">
        <v>2102</v>
      </c>
      <c r="B72" s="2039"/>
      <c r="C72" s="2039"/>
      <c r="D72" s="2039"/>
      <c r="E72" s="2039"/>
      <c r="F72" s="2039"/>
      <c r="G72" s="2039"/>
      <c r="H72" s="2039"/>
      <c r="I72" s="2039"/>
      <c r="J72" s="2039"/>
      <c r="K72" s="2039"/>
      <c r="L72" s="2039"/>
      <c r="M72" s="2039"/>
      <c r="N72" s="2039"/>
      <c r="O72" s="2039"/>
      <c r="P72" s="2039"/>
      <c r="Q72" s="2039"/>
      <c r="R72" s="2039"/>
    </row>
    <row r="73" spans="1:18" ht="15" customHeight="1">
      <c r="A73" s="2039" t="s">
        <v>2134</v>
      </c>
      <c r="B73" s="2039"/>
      <c r="C73" s="2039"/>
      <c r="D73" s="2039"/>
      <c r="E73" s="2039"/>
      <c r="F73" s="2039"/>
      <c r="G73" s="2039"/>
      <c r="H73" s="2039"/>
      <c r="I73" s="2039"/>
      <c r="J73" s="2039"/>
      <c r="K73" s="2039"/>
      <c r="L73" s="2039"/>
      <c r="M73" s="2039"/>
      <c r="N73" s="2039"/>
      <c r="O73" s="2039"/>
      <c r="P73" s="2039"/>
      <c r="Q73" s="2039"/>
      <c r="R73" s="2039"/>
    </row>
    <row r="74" spans="1:18">
      <c r="A74" s="1904" t="s">
        <v>2258</v>
      </c>
      <c r="B74" s="1904"/>
      <c r="C74" s="1904"/>
      <c r="D74" s="1904"/>
      <c r="E74" s="1904"/>
      <c r="F74" s="1904"/>
      <c r="G74" s="1904"/>
      <c r="H74" s="1904"/>
      <c r="I74" s="1904"/>
      <c r="J74" s="1904"/>
      <c r="K74" s="1904"/>
      <c r="L74" s="1904"/>
      <c r="M74" s="1904"/>
      <c r="N74" s="1904"/>
      <c r="O74" s="1904"/>
      <c r="P74" s="1904"/>
      <c r="Q74" s="1904"/>
      <c r="R74" s="1904"/>
    </row>
    <row r="77" spans="1:18">
      <c r="Q77" s="1000"/>
    </row>
    <row r="78" spans="1:18">
      <c r="P78" s="987"/>
    </row>
    <row r="80" spans="1:18">
      <c r="P80" s="973"/>
    </row>
    <row r="81" spans="16:16">
      <c r="P81" s="972"/>
    </row>
    <row r="82" spans="16:16">
      <c r="P82" s="972"/>
    </row>
    <row r="83" spans="16:16">
      <c r="P83" s="972"/>
    </row>
    <row r="84" spans="16:16">
      <c r="P84" s="972"/>
    </row>
    <row r="85" spans="16:16">
      <c r="P85" s="972"/>
    </row>
    <row r="86" spans="16:16">
      <c r="P86" s="973"/>
    </row>
    <row r="87" spans="16:16">
      <c r="P87" s="986"/>
    </row>
    <row r="88" spans="16:16">
      <c r="P88" s="972"/>
    </row>
    <row r="89" spans="16:16">
      <c r="P89" s="972"/>
    </row>
    <row r="90" spans="16:16">
      <c r="P90" s="972"/>
    </row>
    <row r="91" spans="16:16">
      <c r="P91" s="973"/>
    </row>
    <row r="774" spans="6:6" ht="42.75">
      <c r="F774" s="1318" t="s">
        <v>1385</v>
      </c>
    </row>
  </sheetData>
  <mergeCells count="145">
    <mergeCell ref="A74:R74"/>
    <mergeCell ref="B50:B58"/>
    <mergeCell ref="C50:C58"/>
    <mergeCell ref="D50:E58"/>
    <mergeCell ref="F41:G58"/>
    <mergeCell ref="H41:I58"/>
    <mergeCell ref="J50:J58"/>
    <mergeCell ref="K50:K58"/>
    <mergeCell ref="L57:L58"/>
    <mergeCell ref="M57:M58"/>
    <mergeCell ref="N57:O58"/>
    <mergeCell ref="P57:P58"/>
    <mergeCell ref="A50:A58"/>
    <mergeCell ref="R57:R58"/>
    <mergeCell ref="R51:R52"/>
    <mergeCell ref="A73:R73"/>
    <mergeCell ref="J43:J49"/>
    <mergeCell ref="L47:L48"/>
    <mergeCell ref="M47:M48"/>
    <mergeCell ref="N47:O48"/>
    <mergeCell ref="P47:P48"/>
    <mergeCell ref="R47:R48"/>
    <mergeCell ref="K43:K49"/>
    <mergeCell ref="L49:L50"/>
    <mergeCell ref="M49:M50"/>
    <mergeCell ref="N49:O50"/>
    <mergeCell ref="P49:P50"/>
    <mergeCell ref="R49:R50"/>
    <mergeCell ref="L53:L54"/>
    <mergeCell ref="M53:M54"/>
    <mergeCell ref="N53:O54"/>
    <mergeCell ref="P53:P54"/>
    <mergeCell ref="R53:R54"/>
    <mergeCell ref="L51:L52"/>
    <mergeCell ref="M51:M52"/>
    <mergeCell ref="N51:O52"/>
    <mergeCell ref="P51:P52"/>
    <mergeCell ref="M55:M56"/>
    <mergeCell ref="N55:O56"/>
    <mergeCell ref="P55:P56"/>
    <mergeCell ref="R55:R56"/>
    <mergeCell ref="A72:R72"/>
    <mergeCell ref="A42:A49"/>
    <mergeCell ref="B42:B49"/>
    <mergeCell ref="C42:C49"/>
    <mergeCell ref="D42:E49"/>
    <mergeCell ref="L43:L44"/>
    <mergeCell ref="M43:M44"/>
    <mergeCell ref="N43:O44"/>
    <mergeCell ref="P43:P44"/>
    <mergeCell ref="R43:R44"/>
    <mergeCell ref="L45:L46"/>
    <mergeCell ref="M45:M46"/>
    <mergeCell ref="N45:O46"/>
    <mergeCell ref="P45:P46"/>
    <mergeCell ref="R45:R46"/>
    <mergeCell ref="A63:R63"/>
    <mergeCell ref="L41:L42"/>
    <mergeCell ref="M41:M42"/>
    <mergeCell ref="N41:O42"/>
    <mergeCell ref="A64:R65"/>
    <mergeCell ref="F26:G26"/>
    <mergeCell ref="H26:I26"/>
    <mergeCell ref="J26:K26"/>
    <mergeCell ref="Q26:R26"/>
    <mergeCell ref="A17:Q18"/>
    <mergeCell ref="N26:O26"/>
    <mergeCell ref="A19:Q19"/>
    <mergeCell ref="A23:Q23"/>
    <mergeCell ref="A25:G25"/>
    <mergeCell ref="A20:Q21"/>
    <mergeCell ref="A1:Q1"/>
    <mergeCell ref="A2:Q2"/>
    <mergeCell ref="A4:A5"/>
    <mergeCell ref="B4:B5"/>
    <mergeCell ref="F4:K4"/>
    <mergeCell ref="L4:Q4"/>
    <mergeCell ref="G5:H5"/>
    <mergeCell ref="J5:K5"/>
    <mergeCell ref="N5:O5"/>
    <mergeCell ref="P41:P42"/>
    <mergeCell ref="R41:R42"/>
    <mergeCell ref="A27:A41"/>
    <mergeCell ref="B27:B41"/>
    <mergeCell ref="H27:I27"/>
    <mergeCell ref="N33:O33"/>
    <mergeCell ref="D28:E40"/>
    <mergeCell ref="F28:G40"/>
    <mergeCell ref="A6:A7"/>
    <mergeCell ref="B6:B7"/>
    <mergeCell ref="C6:C7"/>
    <mergeCell ref="D6:D7"/>
    <mergeCell ref="E6:E7"/>
    <mergeCell ref="G6:H7"/>
    <mergeCell ref="I6:I7"/>
    <mergeCell ref="J6:J7"/>
    <mergeCell ref="F6:F7"/>
    <mergeCell ref="K6:K7"/>
    <mergeCell ref="L7:Q8"/>
    <mergeCell ref="G8:H8"/>
    <mergeCell ref="O14:P14"/>
    <mergeCell ref="H25:K25"/>
    <mergeCell ref="L25:R25"/>
    <mergeCell ref="D26:E26"/>
    <mergeCell ref="Q38:Q40"/>
    <mergeCell ref="R38:R40"/>
    <mergeCell ref="N34:O34"/>
    <mergeCell ref="N35:O35"/>
    <mergeCell ref="N36:O36"/>
    <mergeCell ref="H28:I37"/>
    <mergeCell ref="J28:J37"/>
    <mergeCell ref="K28:K37"/>
    <mergeCell ref="N37:O37"/>
    <mergeCell ref="Q28:Q37"/>
    <mergeCell ref="R28:R37"/>
    <mergeCell ref="H38:I40"/>
    <mergeCell ref="J38:J40"/>
    <mergeCell ref="K38:K40"/>
    <mergeCell ref="N40:O40"/>
    <mergeCell ref="N31:O31"/>
    <mergeCell ref="N32:O32"/>
    <mergeCell ref="N10:O10"/>
    <mergeCell ref="N11:O11"/>
    <mergeCell ref="N12:O12"/>
    <mergeCell ref="M9:Q9"/>
    <mergeCell ref="A67:R67"/>
    <mergeCell ref="A68:R68"/>
    <mergeCell ref="A69:R69"/>
    <mergeCell ref="A70:R70"/>
    <mergeCell ref="A71:R71"/>
    <mergeCell ref="J41:J42"/>
    <mergeCell ref="K41:K42"/>
    <mergeCell ref="A66:R66"/>
    <mergeCell ref="L55:L56"/>
    <mergeCell ref="C27:C41"/>
    <mergeCell ref="D27:E27"/>
    <mergeCell ref="F27:G27"/>
    <mergeCell ref="D41:E41"/>
    <mergeCell ref="N27:O27"/>
    <mergeCell ref="N28:O28"/>
    <mergeCell ref="N38:O38"/>
    <mergeCell ref="N29:O29"/>
    <mergeCell ref="N39:O39"/>
    <mergeCell ref="A61:R62"/>
    <mergeCell ref="N30:O30"/>
  </mergeCells>
  <printOptions horizontalCentered="1"/>
  <pageMargins left="0.2" right="0.2" top="0.35" bottom="0.5" header="0.3" footer="0.3"/>
  <pageSetup paperSize="5" scale="48" fitToHeight="50" orientation="landscape" r:id="rId1"/>
  <headerFooter>
    <oddFooter>&amp;RPage &amp;P of &amp;N</oddFooter>
  </headerFooter>
  <rowBreaks count="1" manualBreakCount="1">
    <brk id="60" max="17" man="1"/>
  </rowBreaks>
</worksheet>
</file>

<file path=xl/worksheets/sheet8.xml><?xml version="1.0" encoding="utf-8"?>
<worksheet xmlns="http://schemas.openxmlformats.org/spreadsheetml/2006/main" xmlns:r="http://schemas.openxmlformats.org/officeDocument/2006/relationships">
  <sheetPr>
    <pageSetUpPr fitToPage="1"/>
  </sheetPr>
  <dimension ref="A1:S745"/>
  <sheetViews>
    <sheetView view="pageBreakPreview" zoomScaleNormal="100" zoomScaleSheetLayoutView="100" workbookViewId="0">
      <selection activeCell="C11" sqref="C11"/>
    </sheetView>
  </sheetViews>
  <sheetFormatPr defaultColWidth="9.140625" defaultRowHeight="14.25"/>
  <cols>
    <col min="1" max="1" width="14.140625" style="1331" bestFit="1" customWidth="1"/>
    <col min="2" max="2" width="18.42578125" style="1331" bestFit="1" customWidth="1"/>
    <col min="3" max="3" width="28.28515625" style="1331" bestFit="1" customWidth="1"/>
    <col min="4" max="4" width="18.140625" style="1331" bestFit="1" customWidth="1"/>
    <col min="5" max="5" width="6.28515625" style="1331" customWidth="1"/>
    <col min="6" max="6" width="13.7109375" style="1337" customWidth="1"/>
    <col min="7" max="7" width="32.5703125" style="1331" customWidth="1"/>
    <col min="8" max="8" width="31" style="1331" customWidth="1"/>
    <col min="9" max="9" width="22.5703125" style="6" customWidth="1"/>
    <col min="10" max="10" width="2" style="6" customWidth="1"/>
    <col min="11" max="11" width="20" style="1331" customWidth="1"/>
    <col min="12" max="12" width="2.140625" style="1331" bestFit="1" customWidth="1"/>
    <col min="13" max="13" width="18.85546875" style="1331" bestFit="1" customWidth="1"/>
    <col min="14" max="14" width="26.42578125" style="1331" bestFit="1" customWidth="1"/>
    <col min="15" max="15" width="13.28515625" style="1331" customWidth="1"/>
    <col min="16" max="16" width="28.5703125" style="1331" bestFit="1" customWidth="1"/>
    <col min="17" max="17" width="18.85546875" style="1331" bestFit="1" customWidth="1"/>
    <col min="18" max="18" width="13.140625" style="1331" customWidth="1"/>
    <col min="19" max="19" width="18.42578125" style="1331" bestFit="1" customWidth="1"/>
    <col min="20" max="16384" width="9.140625" style="1331"/>
  </cols>
  <sheetData>
    <row r="1" spans="1:19" ht="18" customHeight="1">
      <c r="A1" s="2181" t="s">
        <v>2138</v>
      </c>
      <c r="B1" s="2181"/>
      <c r="C1" s="2181"/>
      <c r="D1" s="2181"/>
      <c r="E1" s="2181"/>
      <c r="F1" s="2181"/>
      <c r="G1" s="2181"/>
      <c r="H1" s="2181"/>
      <c r="I1" s="2181"/>
      <c r="J1" s="2181"/>
      <c r="K1" s="2181"/>
      <c r="L1" s="2181"/>
      <c r="M1" s="2181"/>
      <c r="N1" s="2181"/>
      <c r="O1" s="2181"/>
      <c r="P1" s="1338"/>
      <c r="Q1" s="1208"/>
      <c r="R1" s="1208"/>
      <c r="S1" s="1208"/>
    </row>
    <row r="2" spans="1:19" ht="18" customHeight="1">
      <c r="A2" s="2181" t="s">
        <v>2140</v>
      </c>
      <c r="B2" s="2181"/>
      <c r="C2" s="2181"/>
      <c r="D2" s="2181"/>
      <c r="E2" s="2181"/>
      <c r="F2" s="2181"/>
      <c r="G2" s="2181"/>
      <c r="H2" s="2181"/>
      <c r="I2" s="2181"/>
      <c r="J2" s="2181"/>
      <c r="K2" s="2181"/>
      <c r="L2" s="2181"/>
      <c r="M2" s="2181"/>
      <c r="N2" s="2181"/>
      <c r="O2" s="2181"/>
      <c r="P2" s="1338"/>
      <c r="Q2" s="1208"/>
      <c r="R2" s="1208"/>
      <c r="S2" s="1208"/>
    </row>
    <row r="3" spans="1:19" ht="15.75" thickBot="1">
      <c r="B3" s="1206"/>
      <c r="C3" s="1206"/>
      <c r="D3" s="1206"/>
      <c r="E3" s="1206"/>
      <c r="F3" s="1207"/>
      <c r="G3" s="1206"/>
      <c r="H3" s="1206"/>
      <c r="I3" s="1205"/>
      <c r="J3" s="1205"/>
    </row>
    <row r="4" spans="1:19" ht="17.25">
      <c r="A4" s="1922" t="s">
        <v>680</v>
      </c>
      <c r="B4" s="1924" t="s">
        <v>2</v>
      </c>
      <c r="C4" s="1926" t="s">
        <v>327</v>
      </c>
      <c r="D4" s="1927"/>
      <c r="E4" s="1928"/>
      <c r="F4" s="1924" t="s">
        <v>328</v>
      </c>
      <c r="G4" s="2189" t="s">
        <v>1008</v>
      </c>
      <c r="H4" s="1929" t="s">
        <v>1011</v>
      </c>
      <c r="I4" s="2182" t="s">
        <v>10</v>
      </c>
      <c r="J4" s="2183"/>
      <c r="K4" s="2117" t="s">
        <v>1426</v>
      </c>
      <c r="L4" s="1927"/>
      <c r="M4" s="2117"/>
      <c r="N4" s="2179" t="s">
        <v>2296</v>
      </c>
      <c r="O4" s="1928" t="s">
        <v>2330</v>
      </c>
      <c r="P4" s="1927"/>
      <c r="Q4" s="2118"/>
    </row>
    <row r="5" spans="1:19" ht="15">
      <c r="A5" s="2186"/>
      <c r="B5" s="2188"/>
      <c r="C5" s="993" t="s">
        <v>329</v>
      </c>
      <c r="D5" s="993" t="s">
        <v>330</v>
      </c>
      <c r="E5" s="993" t="s">
        <v>331</v>
      </c>
      <c r="F5" s="2188"/>
      <c r="G5" s="2190"/>
      <c r="H5" s="2187"/>
      <c r="I5" s="2184"/>
      <c r="J5" s="2185"/>
      <c r="K5" s="2191" t="s">
        <v>2</v>
      </c>
      <c r="L5" s="2192"/>
      <c r="M5" s="1204" t="s">
        <v>1249</v>
      </c>
      <c r="N5" s="2180"/>
      <c r="O5" s="1203" t="s">
        <v>2</v>
      </c>
      <c r="P5" s="1203" t="s">
        <v>1247</v>
      </c>
      <c r="Q5" s="1202" t="s">
        <v>1249</v>
      </c>
    </row>
    <row r="6" spans="1:19" ht="24" customHeight="1">
      <c r="A6" s="2169">
        <v>1</v>
      </c>
      <c r="B6" s="1719">
        <v>39875</v>
      </c>
      <c r="C6" s="1727" t="s">
        <v>879</v>
      </c>
      <c r="D6" s="1725" t="s">
        <v>880</v>
      </c>
      <c r="E6" s="1725" t="s">
        <v>881</v>
      </c>
      <c r="F6" s="1727" t="s">
        <v>86</v>
      </c>
      <c r="G6" s="1727" t="s">
        <v>336</v>
      </c>
      <c r="H6" s="2173">
        <v>20000000000</v>
      </c>
      <c r="I6" s="2175" t="s">
        <v>334</v>
      </c>
      <c r="J6" s="2175"/>
      <c r="K6" s="1334">
        <v>40378</v>
      </c>
      <c r="L6" s="1339">
        <v>2</v>
      </c>
      <c r="M6" s="1341">
        <v>4300000000</v>
      </c>
      <c r="N6" s="2133">
        <v>100000000</v>
      </c>
      <c r="O6" s="1719">
        <v>41311</v>
      </c>
      <c r="P6" s="1719" t="s">
        <v>2295</v>
      </c>
      <c r="Q6" s="2171">
        <v>100000000</v>
      </c>
    </row>
    <row r="7" spans="1:19" ht="24" customHeight="1">
      <c r="A7" s="2169"/>
      <c r="B7" s="1719"/>
      <c r="C7" s="1727"/>
      <c r="D7" s="1725"/>
      <c r="E7" s="1725"/>
      <c r="F7" s="1727"/>
      <c r="G7" s="1727"/>
      <c r="H7" s="2173"/>
      <c r="I7" s="2175"/>
      <c r="J7" s="2175"/>
      <c r="K7" s="1334">
        <v>41088</v>
      </c>
      <c r="L7" s="1339">
        <v>3</v>
      </c>
      <c r="M7" s="1341">
        <v>1400000000</v>
      </c>
      <c r="N7" s="2133"/>
      <c r="O7" s="1719"/>
      <c r="P7" s="1719"/>
      <c r="Q7" s="2171"/>
    </row>
    <row r="8" spans="1:19" ht="34.5" customHeight="1">
      <c r="A8" s="2169"/>
      <c r="B8" s="1719"/>
      <c r="C8" s="1727"/>
      <c r="D8" s="1725"/>
      <c r="E8" s="1725"/>
      <c r="F8" s="1727"/>
      <c r="G8" s="1727"/>
      <c r="H8" s="2173"/>
      <c r="I8" s="2175"/>
      <c r="J8" s="2175"/>
      <c r="K8" s="1719">
        <v>41289</v>
      </c>
      <c r="L8" s="2167">
        <v>4</v>
      </c>
      <c r="M8" s="2177">
        <v>100000000</v>
      </c>
      <c r="N8" s="2133"/>
      <c r="O8" s="1334">
        <v>41311</v>
      </c>
      <c r="P8" s="356" t="s">
        <v>2294</v>
      </c>
      <c r="Q8" s="1340">
        <v>212829609.62</v>
      </c>
    </row>
    <row r="9" spans="1:19" ht="34.5" customHeight="1" thickBot="1">
      <c r="A9" s="2170"/>
      <c r="B9" s="1720"/>
      <c r="C9" s="1728"/>
      <c r="D9" s="1726"/>
      <c r="E9" s="1726"/>
      <c r="F9" s="1728"/>
      <c r="G9" s="1728"/>
      <c r="H9" s="2174"/>
      <c r="I9" s="2176"/>
      <c r="J9" s="2176"/>
      <c r="K9" s="1720"/>
      <c r="L9" s="2168"/>
      <c r="M9" s="2178"/>
      <c r="N9" s="2172"/>
      <c r="O9" s="1336">
        <v>41339</v>
      </c>
      <c r="P9" s="1342" t="s">
        <v>2294</v>
      </c>
      <c r="Q9" s="1343">
        <v>97594053.450000003</v>
      </c>
    </row>
    <row r="10" spans="1:19">
      <c r="B10" s="11"/>
      <c r="C10" s="1330"/>
      <c r="D10" s="3"/>
      <c r="E10" s="3"/>
      <c r="F10" s="5"/>
      <c r="G10" s="1330"/>
      <c r="H10" s="8"/>
      <c r="I10" s="1329"/>
      <c r="J10" s="1329"/>
    </row>
    <row r="11" spans="1:19">
      <c r="B11" s="11"/>
      <c r="C11" s="1330"/>
      <c r="D11" s="3"/>
      <c r="E11" s="3"/>
      <c r="F11" s="5"/>
      <c r="G11" s="1330"/>
      <c r="H11" s="8"/>
      <c r="I11" s="1329"/>
      <c r="J11" s="1329"/>
    </row>
    <row r="12" spans="1:19" ht="18" thickBot="1">
      <c r="B12" s="1335"/>
      <c r="C12" s="1330"/>
      <c r="D12" s="1335"/>
      <c r="E12" s="1335"/>
      <c r="F12" s="5"/>
      <c r="M12" s="1328" t="s">
        <v>2293</v>
      </c>
      <c r="N12" s="1211">
        <f>N6</f>
        <v>100000000</v>
      </c>
      <c r="P12" s="666" t="s">
        <v>2331</v>
      </c>
      <c r="Q12" s="1211">
        <f>SUM(Q6:Q9)</f>
        <v>410423663.06999999</v>
      </c>
    </row>
    <row r="13" spans="1:19" ht="15.75" thickTop="1">
      <c r="B13" s="1335"/>
      <c r="C13" s="1330"/>
      <c r="D13" s="1335"/>
      <c r="E13" s="1335"/>
      <c r="F13" s="5"/>
      <c r="G13" s="1332"/>
      <c r="H13" s="7"/>
    </row>
    <row r="15" spans="1:19" ht="17.25" customHeight="1">
      <c r="A15" s="1740" t="s">
        <v>1427</v>
      </c>
      <c r="B15" s="1740"/>
      <c r="C15" s="1740"/>
      <c r="D15" s="1740"/>
      <c r="E15" s="1740"/>
      <c r="F15" s="1740"/>
      <c r="G15" s="1740"/>
      <c r="H15" s="1740"/>
      <c r="I15" s="1740"/>
      <c r="J15" s="1740"/>
      <c r="K15" s="1740"/>
      <c r="L15" s="1740"/>
      <c r="M15" s="1740"/>
      <c r="N15" s="1740"/>
      <c r="O15" s="1740"/>
      <c r="P15" s="1740"/>
      <c r="Q15" s="1740"/>
      <c r="R15" s="1333"/>
    </row>
    <row r="16" spans="1:19">
      <c r="A16" s="1740" t="s">
        <v>1428</v>
      </c>
      <c r="B16" s="1740"/>
      <c r="C16" s="1740"/>
      <c r="D16" s="1740"/>
      <c r="E16" s="1740"/>
      <c r="F16" s="1740"/>
      <c r="G16" s="1740"/>
      <c r="H16" s="1740"/>
      <c r="I16" s="1740"/>
      <c r="J16" s="1740"/>
      <c r="K16" s="1740"/>
      <c r="L16" s="1740"/>
      <c r="M16" s="1740"/>
      <c r="N16" s="1740"/>
      <c r="O16" s="1740"/>
      <c r="P16" s="1740"/>
      <c r="Q16" s="1740"/>
    </row>
    <row r="17" spans="1:17">
      <c r="A17" s="1740" t="s">
        <v>2291</v>
      </c>
      <c r="B17" s="1740"/>
      <c r="C17" s="1740"/>
      <c r="D17" s="1740"/>
      <c r="E17" s="1740"/>
      <c r="F17" s="1740"/>
      <c r="G17" s="1740"/>
      <c r="H17" s="1740"/>
      <c r="I17" s="1740"/>
      <c r="J17" s="1740"/>
      <c r="K17" s="1740"/>
      <c r="L17" s="1740"/>
      <c r="M17" s="1740"/>
      <c r="N17" s="1740"/>
      <c r="O17" s="1740"/>
      <c r="P17" s="1740"/>
      <c r="Q17" s="1740"/>
    </row>
    <row r="18" spans="1:17">
      <c r="A18" s="1740" t="s">
        <v>2292</v>
      </c>
      <c r="B18" s="1740"/>
      <c r="C18" s="1740"/>
      <c r="D18" s="1740"/>
      <c r="E18" s="1740"/>
      <c r="F18" s="1740"/>
      <c r="G18" s="1740"/>
      <c r="H18" s="1740"/>
      <c r="I18" s="1740"/>
      <c r="J18" s="1740"/>
      <c r="K18" s="1740"/>
      <c r="L18" s="1740"/>
      <c r="M18" s="1740"/>
      <c r="N18" s="1740"/>
      <c r="O18" s="1740"/>
      <c r="P18" s="1740"/>
      <c r="Q18" s="1740"/>
    </row>
    <row r="19" spans="1:17">
      <c r="A19" s="1331" t="s">
        <v>2332</v>
      </c>
    </row>
    <row r="745" spans="6:6" ht="42.75">
      <c r="F745" s="1337" t="s">
        <v>1385</v>
      </c>
    </row>
  </sheetData>
  <mergeCells count="33">
    <mergeCell ref="A1:O1"/>
    <mergeCell ref="A2:O2"/>
    <mergeCell ref="I4:J5"/>
    <mergeCell ref="A4:A5"/>
    <mergeCell ref="H4:H5"/>
    <mergeCell ref="K4:M4"/>
    <mergeCell ref="F4:F5"/>
    <mergeCell ref="G4:G5"/>
    <mergeCell ref="O4:Q4"/>
    <mergeCell ref="K5:L5"/>
    <mergeCell ref="B4:B5"/>
    <mergeCell ref="C4:E4"/>
    <mergeCell ref="K8:K9"/>
    <mergeCell ref="B6:B9"/>
    <mergeCell ref="M8:M9"/>
    <mergeCell ref="N4:N5"/>
    <mergeCell ref="P6:P7"/>
    <mergeCell ref="L8:L9"/>
    <mergeCell ref="A6:A9"/>
    <mergeCell ref="A18:Q18"/>
    <mergeCell ref="A15:Q15"/>
    <mergeCell ref="A16:Q16"/>
    <mergeCell ref="A17:Q17"/>
    <mergeCell ref="Q6:Q7"/>
    <mergeCell ref="O6:O7"/>
    <mergeCell ref="C6:C9"/>
    <mergeCell ref="D6:D9"/>
    <mergeCell ref="E6:E9"/>
    <mergeCell ref="F6:F9"/>
    <mergeCell ref="G6:G9"/>
    <mergeCell ref="N6:N9"/>
    <mergeCell ref="H6:H9"/>
    <mergeCell ref="I6:J9"/>
  </mergeCells>
  <printOptions horizontalCentered="1"/>
  <pageMargins left="0.2" right="0.2" top="0.35" bottom="0.5" header="0.3" footer="0.3"/>
  <pageSetup paperSize="5" scale="56" orientation="landscape" r:id="rId1"/>
  <headerFooter>
    <oddFooter>&amp;RPage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V786"/>
  <sheetViews>
    <sheetView view="pageBreakPreview" zoomScale="80" zoomScaleNormal="100" zoomScaleSheetLayoutView="80" workbookViewId="0">
      <selection sqref="A1:R1"/>
    </sheetView>
  </sheetViews>
  <sheetFormatPr defaultColWidth="9.140625" defaultRowHeight="12.75"/>
  <cols>
    <col min="1" max="1" width="20.7109375" style="428" customWidth="1"/>
    <col min="2" max="3" width="9.140625" style="428"/>
    <col min="4" max="4" width="30.7109375" style="428" customWidth="1"/>
    <col min="5" max="5" width="20" style="428" customWidth="1"/>
    <col min="6" max="6" width="19.85546875" style="428" customWidth="1"/>
    <col min="7" max="7" width="9.85546875" style="428" bestFit="1" customWidth="1"/>
    <col min="8" max="9" width="20" style="428" customWidth="1"/>
    <col min="10" max="10" width="1.28515625" style="428" customWidth="1"/>
    <col min="11" max="11" width="9.140625" style="428"/>
    <col min="12" max="12" width="20" style="428" customWidth="1"/>
    <col min="13" max="13" width="14.42578125" style="428" customWidth="1"/>
    <col min="14" max="14" width="10" style="428" customWidth="1"/>
    <col min="15" max="15" width="18.7109375" style="428" customWidth="1"/>
    <col min="16" max="16" width="17.5703125" style="428" customWidth="1"/>
    <col min="17" max="17" width="18.28515625" style="428" customWidth="1"/>
    <col min="18" max="18" width="18" style="428" customWidth="1"/>
    <col min="19" max="19" width="2" style="428" customWidth="1"/>
    <col min="20" max="20" width="9" style="428" customWidth="1"/>
    <col min="21" max="21" width="17" style="428" customWidth="1"/>
    <col min="22" max="22" width="17.7109375" style="428" customWidth="1"/>
    <col min="23" max="16384" width="9.140625" style="428"/>
  </cols>
  <sheetData>
    <row r="1" spans="1:22" ht="15">
      <c r="A1" s="2213" t="s">
        <v>2138</v>
      </c>
      <c r="B1" s="2213"/>
      <c r="C1" s="2213"/>
      <c r="D1" s="2213"/>
      <c r="E1" s="2213"/>
      <c r="F1" s="2213"/>
      <c r="G1" s="2213"/>
      <c r="H1" s="2213"/>
      <c r="I1" s="2213"/>
      <c r="J1" s="2213"/>
      <c r="K1" s="2213"/>
      <c r="L1" s="2213"/>
      <c r="M1" s="2213"/>
      <c r="N1" s="2213"/>
      <c r="O1" s="2213"/>
      <c r="P1" s="2213"/>
      <c r="Q1" s="2213"/>
      <c r="R1" s="2213"/>
    </row>
    <row r="2" spans="1:22" ht="15">
      <c r="A2" s="2213" t="s">
        <v>2139</v>
      </c>
      <c r="B2" s="2213"/>
      <c r="C2" s="2213"/>
      <c r="D2" s="2213"/>
      <c r="E2" s="2213"/>
      <c r="F2" s="2213"/>
      <c r="G2" s="2213"/>
      <c r="H2" s="2213"/>
      <c r="I2" s="2213"/>
      <c r="J2" s="2213"/>
      <c r="K2" s="2213"/>
      <c r="L2" s="2213"/>
      <c r="M2" s="2213"/>
      <c r="N2" s="2213"/>
      <c r="O2" s="2213"/>
      <c r="P2" s="2213"/>
      <c r="Q2" s="2213"/>
      <c r="R2" s="2213"/>
    </row>
    <row r="3" spans="1:22" ht="15.75" thickBot="1">
      <c r="A3" s="899"/>
      <c r="B3" s="899"/>
      <c r="C3" s="899"/>
      <c r="D3" s="899"/>
      <c r="E3" s="899"/>
      <c r="F3" s="824"/>
      <c r="G3" s="899"/>
      <c r="H3" s="279"/>
      <c r="I3" s="279"/>
      <c r="J3" s="279"/>
      <c r="K3" s="279"/>
      <c r="L3" s="899"/>
      <c r="M3" s="899"/>
      <c r="N3" s="899"/>
      <c r="O3" s="899"/>
      <c r="P3" s="279"/>
      <c r="Q3" s="899"/>
      <c r="R3" s="280"/>
    </row>
    <row r="4" spans="1:22" ht="15" customHeight="1">
      <c r="A4" s="1631" t="s">
        <v>1359</v>
      </c>
      <c r="B4" s="1632"/>
      <c r="C4" s="1632"/>
      <c r="D4" s="1632"/>
      <c r="E4" s="1632"/>
      <c r="F4" s="1632"/>
      <c r="G4" s="1633"/>
      <c r="H4" s="1632" t="s">
        <v>1360</v>
      </c>
      <c r="I4" s="1632"/>
      <c r="J4" s="1632"/>
      <c r="K4" s="1632"/>
      <c r="L4" s="1633"/>
      <c r="M4" s="1706" t="s">
        <v>1015</v>
      </c>
      <c r="N4" s="1997"/>
      <c r="O4" s="1997"/>
      <c r="P4" s="1708"/>
      <c r="Q4" s="2214"/>
      <c r="R4" s="1709"/>
    </row>
    <row r="5" spans="1:22" ht="47.25" customHeight="1" thickBot="1">
      <c r="A5" s="241" t="s">
        <v>2</v>
      </c>
      <c r="B5" s="2215" t="s">
        <v>1064</v>
      </c>
      <c r="C5" s="2215"/>
      <c r="D5" s="2216"/>
      <c r="E5" s="240" t="s">
        <v>1383</v>
      </c>
      <c r="F5" s="239" t="s">
        <v>1361</v>
      </c>
      <c r="G5" s="281" t="s">
        <v>1380</v>
      </c>
      <c r="H5" s="901" t="s">
        <v>1362</v>
      </c>
      <c r="I5" s="247" t="s">
        <v>1398</v>
      </c>
      <c r="J5" s="2217" t="s">
        <v>1380</v>
      </c>
      <c r="K5" s="2216"/>
      <c r="L5" s="900" t="s">
        <v>1363</v>
      </c>
      <c r="M5" s="282" t="s">
        <v>1358</v>
      </c>
      <c r="N5" s="901" t="s">
        <v>1874</v>
      </c>
      <c r="O5" s="901" t="s">
        <v>1881</v>
      </c>
      <c r="P5" s="901" t="s">
        <v>1882</v>
      </c>
      <c r="Q5" s="807" t="s">
        <v>1883</v>
      </c>
      <c r="R5" s="201" t="s">
        <v>1875</v>
      </c>
    </row>
    <row r="6" spans="1:22" ht="14.25">
      <c r="A6" s="283">
        <v>40256</v>
      </c>
      <c r="B6" s="2218" t="s">
        <v>1364</v>
      </c>
      <c r="C6" s="2218"/>
      <c r="D6" s="2219"/>
      <c r="E6" s="43">
        <v>4070000</v>
      </c>
      <c r="F6" s="202">
        <v>107.75</v>
      </c>
      <c r="G6" s="44" t="s">
        <v>1221</v>
      </c>
      <c r="H6" s="284">
        <v>40261</v>
      </c>
      <c r="I6" s="43">
        <v>4377249.3</v>
      </c>
      <c r="J6" s="2220" t="s">
        <v>1221</v>
      </c>
      <c r="K6" s="2221"/>
      <c r="L6" s="808">
        <v>2184</v>
      </c>
      <c r="M6" s="825">
        <v>40715</v>
      </c>
      <c r="N6" s="826" t="s">
        <v>1221</v>
      </c>
      <c r="O6" s="817">
        <v>4070000</v>
      </c>
      <c r="P6" s="827">
        <v>3151186.31</v>
      </c>
      <c r="Q6" s="828">
        <v>902632.95</v>
      </c>
      <c r="R6" s="164">
        <v>3457746.41</v>
      </c>
      <c r="S6" s="809"/>
      <c r="U6" s="892"/>
      <c r="V6" s="886"/>
    </row>
    <row r="7" spans="1:22" ht="14.25">
      <c r="A7" s="286">
        <v>40256</v>
      </c>
      <c r="B7" s="2222" t="s">
        <v>1365</v>
      </c>
      <c r="C7" s="2222"/>
      <c r="D7" s="2208"/>
      <c r="E7" s="368">
        <v>7617617</v>
      </c>
      <c r="F7" s="871">
        <v>109</v>
      </c>
      <c r="G7" s="287" t="s">
        <v>1221</v>
      </c>
      <c r="H7" s="872">
        <v>40261</v>
      </c>
      <c r="I7" s="47">
        <v>8279156.3600000003</v>
      </c>
      <c r="J7" s="2194" t="s">
        <v>1221</v>
      </c>
      <c r="K7" s="2195"/>
      <c r="L7" s="238">
        <v>4129.63</v>
      </c>
      <c r="M7" s="289">
        <v>40835</v>
      </c>
      <c r="N7" s="289" t="s">
        <v>1221</v>
      </c>
      <c r="O7" s="818">
        <v>7617617</v>
      </c>
      <c r="P7" s="802">
        <v>5891601.7199999997</v>
      </c>
      <c r="Q7" s="828">
        <v>1685709.52</v>
      </c>
      <c r="R7" s="137">
        <v>6462971.5499999998</v>
      </c>
      <c r="S7" s="809"/>
      <c r="U7" s="892"/>
      <c r="V7" s="886"/>
    </row>
    <row r="8" spans="1:22" ht="14.25">
      <c r="A8" s="286">
        <v>40256</v>
      </c>
      <c r="B8" s="2208" t="s">
        <v>1365</v>
      </c>
      <c r="C8" s="2209"/>
      <c r="D8" s="2209"/>
      <c r="E8" s="47">
        <v>8030000</v>
      </c>
      <c r="F8" s="237">
        <v>108.875</v>
      </c>
      <c r="G8" s="287" t="s">
        <v>1221</v>
      </c>
      <c r="H8" s="288">
        <v>40261</v>
      </c>
      <c r="I8" s="47">
        <v>8716264.6199999992</v>
      </c>
      <c r="J8" s="2194" t="s">
        <v>1221</v>
      </c>
      <c r="K8" s="2195"/>
      <c r="L8" s="238">
        <v>4347.74</v>
      </c>
      <c r="M8" s="289">
        <v>40715</v>
      </c>
      <c r="N8" s="289" t="s">
        <v>1221</v>
      </c>
      <c r="O8" s="818">
        <v>8030000</v>
      </c>
      <c r="P8" s="802">
        <v>5964013.1699999999</v>
      </c>
      <c r="Q8" s="828">
        <v>2022652.0399999998</v>
      </c>
      <c r="R8" s="137">
        <v>6555383.1900000004</v>
      </c>
      <c r="S8" s="809"/>
      <c r="U8" s="892"/>
      <c r="V8" s="886"/>
    </row>
    <row r="9" spans="1:22" ht="14.25">
      <c r="A9" s="286">
        <v>40276</v>
      </c>
      <c r="B9" s="2210" t="s">
        <v>1379</v>
      </c>
      <c r="C9" s="2210"/>
      <c r="D9" s="2211"/>
      <c r="E9" s="47">
        <v>23500000</v>
      </c>
      <c r="F9" s="237">
        <v>110.502</v>
      </c>
      <c r="G9" s="287" t="s">
        <v>1221</v>
      </c>
      <c r="H9" s="288">
        <v>40326</v>
      </c>
      <c r="I9" s="47">
        <v>26041642.5</v>
      </c>
      <c r="J9" s="2194" t="s">
        <v>1221</v>
      </c>
      <c r="K9" s="2195"/>
      <c r="L9" s="238">
        <v>12983</v>
      </c>
      <c r="M9" s="289">
        <v>40701</v>
      </c>
      <c r="N9" s="289" t="s">
        <v>1221</v>
      </c>
      <c r="O9" s="818">
        <v>23500000</v>
      </c>
      <c r="P9" s="802">
        <v>22350367.079999998</v>
      </c>
      <c r="Q9" s="828">
        <v>1149632.9500000002</v>
      </c>
      <c r="R9" s="137">
        <v>25039988.52</v>
      </c>
      <c r="S9" s="809"/>
      <c r="U9" s="892"/>
      <c r="V9" s="886"/>
    </row>
    <row r="10" spans="1:22" ht="14.25">
      <c r="A10" s="286">
        <v>40276</v>
      </c>
      <c r="B10" s="2210" t="s">
        <v>1381</v>
      </c>
      <c r="C10" s="2210"/>
      <c r="D10" s="2211"/>
      <c r="E10" s="47">
        <v>8900014</v>
      </c>
      <c r="F10" s="237">
        <v>107.5</v>
      </c>
      <c r="G10" s="287" t="s">
        <v>1221</v>
      </c>
      <c r="H10" s="288">
        <v>40298</v>
      </c>
      <c r="I10" s="47">
        <v>9598522.9499999993</v>
      </c>
      <c r="J10" s="2194" t="s">
        <v>1221</v>
      </c>
      <c r="K10" s="2195"/>
      <c r="L10" s="238">
        <v>4783</v>
      </c>
      <c r="M10" s="289">
        <v>40701</v>
      </c>
      <c r="N10" s="289" t="s">
        <v>1221</v>
      </c>
      <c r="O10" s="818">
        <v>8900014</v>
      </c>
      <c r="P10" s="802">
        <v>6542218.46</v>
      </c>
      <c r="Q10" s="828">
        <v>2357795.5399999996</v>
      </c>
      <c r="R10" s="137">
        <v>7045773.9299999997</v>
      </c>
      <c r="S10" s="809"/>
      <c r="U10" s="892"/>
      <c r="V10" s="886"/>
    </row>
    <row r="11" spans="1:22" ht="14.25">
      <c r="A11" s="286">
        <v>40309</v>
      </c>
      <c r="B11" s="2210" t="s">
        <v>1394</v>
      </c>
      <c r="C11" s="2210"/>
      <c r="D11" s="2211"/>
      <c r="E11" s="47">
        <v>10751382</v>
      </c>
      <c r="F11" s="237">
        <v>106.806</v>
      </c>
      <c r="G11" s="287" t="s">
        <v>1221</v>
      </c>
      <c r="H11" s="288">
        <v>40359</v>
      </c>
      <c r="I11" s="47">
        <v>11511052.25</v>
      </c>
      <c r="J11" s="2194" t="s">
        <v>1221</v>
      </c>
      <c r="K11" s="2195"/>
      <c r="L11" s="238">
        <v>5741</v>
      </c>
      <c r="M11" s="289">
        <v>40701</v>
      </c>
      <c r="N11" s="289" t="s">
        <v>1221</v>
      </c>
      <c r="O11" s="818">
        <v>10751382</v>
      </c>
      <c r="P11" s="802">
        <v>9819269.5399999991</v>
      </c>
      <c r="Q11" s="828">
        <v>932112.47000000009</v>
      </c>
      <c r="R11" s="137">
        <v>10550917.23</v>
      </c>
      <c r="S11" s="809"/>
      <c r="U11" s="892"/>
      <c r="V11" s="886"/>
    </row>
    <row r="12" spans="1:22" ht="14.25">
      <c r="A12" s="286">
        <v>40309</v>
      </c>
      <c r="B12" s="2210" t="s">
        <v>1395</v>
      </c>
      <c r="C12" s="2210"/>
      <c r="D12" s="2211"/>
      <c r="E12" s="47">
        <v>12898996</v>
      </c>
      <c r="F12" s="237">
        <v>109.42</v>
      </c>
      <c r="G12" s="287" t="s">
        <v>1221</v>
      </c>
      <c r="H12" s="288">
        <v>40359</v>
      </c>
      <c r="I12" s="47">
        <v>14151228.74</v>
      </c>
      <c r="J12" s="2194" t="s">
        <v>1221</v>
      </c>
      <c r="K12" s="2195"/>
      <c r="L12" s="238">
        <v>7057</v>
      </c>
      <c r="M12" s="289">
        <v>40701</v>
      </c>
      <c r="N12" s="289" t="s">
        <v>1221</v>
      </c>
      <c r="O12" s="818">
        <v>12898996</v>
      </c>
      <c r="P12" s="802">
        <v>12570392.4</v>
      </c>
      <c r="Q12" s="828">
        <v>328603.62</v>
      </c>
      <c r="R12" s="137">
        <v>13886503.76</v>
      </c>
      <c r="S12" s="809"/>
      <c r="U12" s="892"/>
      <c r="V12" s="886"/>
    </row>
    <row r="13" spans="1:22" ht="14.25">
      <c r="A13" s="286">
        <v>40309</v>
      </c>
      <c r="B13" s="2193" t="s">
        <v>1396</v>
      </c>
      <c r="C13" s="2193"/>
      <c r="D13" s="2193"/>
      <c r="E13" s="47">
        <v>8744333</v>
      </c>
      <c r="F13" s="237">
        <v>110.798</v>
      </c>
      <c r="G13" s="287" t="s">
        <v>1221</v>
      </c>
      <c r="H13" s="288">
        <v>40359</v>
      </c>
      <c r="I13" s="47">
        <v>9717173.0800000001</v>
      </c>
      <c r="J13" s="2194" t="s">
        <v>1221</v>
      </c>
      <c r="K13" s="2195"/>
      <c r="L13" s="238">
        <v>4844</v>
      </c>
      <c r="M13" s="289">
        <v>40701</v>
      </c>
      <c r="N13" s="289" t="s">
        <v>1221</v>
      </c>
      <c r="O13" s="818">
        <v>8744333</v>
      </c>
      <c r="P13" s="802">
        <v>8483187.5999999996</v>
      </c>
      <c r="Q13" s="828">
        <v>261145.39</v>
      </c>
      <c r="R13" s="137">
        <v>9482247.1899999995</v>
      </c>
      <c r="U13" s="892"/>
      <c r="V13" s="886"/>
    </row>
    <row r="14" spans="1:22" ht="14.25">
      <c r="A14" s="286">
        <v>40323</v>
      </c>
      <c r="B14" s="2212" t="s">
        <v>1430</v>
      </c>
      <c r="C14" s="2210"/>
      <c r="D14" s="2211"/>
      <c r="E14" s="47">
        <v>8417817</v>
      </c>
      <c r="F14" s="237">
        <v>110.125</v>
      </c>
      <c r="G14" s="287" t="s">
        <v>1221</v>
      </c>
      <c r="H14" s="288">
        <v>40389</v>
      </c>
      <c r="I14" s="47">
        <v>9294363.1099999994</v>
      </c>
      <c r="J14" s="2194" t="s">
        <v>1221</v>
      </c>
      <c r="K14" s="2195"/>
      <c r="L14" s="238">
        <v>4635</v>
      </c>
      <c r="M14" s="289">
        <v>40701</v>
      </c>
      <c r="N14" s="289" t="s">
        <v>1221</v>
      </c>
      <c r="O14" s="818">
        <v>8417817</v>
      </c>
      <c r="P14" s="802">
        <v>8171159.0499999998</v>
      </c>
      <c r="Q14" s="828">
        <v>246657.92999999996</v>
      </c>
      <c r="R14" s="137">
        <v>8985817.9399999995</v>
      </c>
      <c r="U14" s="892"/>
      <c r="V14" s="886"/>
    </row>
    <row r="15" spans="1:22" ht="14.25">
      <c r="A15" s="286">
        <v>40323</v>
      </c>
      <c r="B15" s="2193" t="s">
        <v>1396</v>
      </c>
      <c r="C15" s="2193"/>
      <c r="D15" s="2193"/>
      <c r="E15" s="47">
        <v>17119972</v>
      </c>
      <c r="F15" s="237">
        <v>109.553</v>
      </c>
      <c r="G15" s="287" t="s">
        <v>1221</v>
      </c>
      <c r="H15" s="288">
        <v>40389</v>
      </c>
      <c r="I15" s="47">
        <v>18801712.030000001</v>
      </c>
      <c r="J15" s="2194" t="s">
        <v>1221</v>
      </c>
      <c r="K15" s="2195"/>
      <c r="L15" s="238">
        <v>9377</v>
      </c>
      <c r="M15" s="289">
        <v>40806</v>
      </c>
      <c r="N15" s="289" t="s">
        <v>1221</v>
      </c>
      <c r="O15" s="818">
        <v>17119972</v>
      </c>
      <c r="P15" s="802">
        <v>15030711.91</v>
      </c>
      <c r="Q15" s="828">
        <v>2089260.0899999999</v>
      </c>
      <c r="R15" s="137">
        <v>16658560.560000001</v>
      </c>
      <c r="U15" s="892"/>
      <c r="V15" s="886"/>
    </row>
    <row r="16" spans="1:22" ht="14.25">
      <c r="A16" s="286">
        <v>40346</v>
      </c>
      <c r="B16" s="2193" t="s">
        <v>1394</v>
      </c>
      <c r="C16" s="2193"/>
      <c r="D16" s="2193"/>
      <c r="E16" s="47">
        <v>34441059</v>
      </c>
      <c r="F16" s="237">
        <v>110.785</v>
      </c>
      <c r="G16" s="287" t="s">
        <v>1221</v>
      </c>
      <c r="H16" s="288">
        <v>40420</v>
      </c>
      <c r="I16" s="47">
        <v>38273994.890000001</v>
      </c>
      <c r="J16" s="2194" t="s">
        <v>1221</v>
      </c>
      <c r="K16" s="2195"/>
      <c r="L16" s="238">
        <v>19077</v>
      </c>
      <c r="M16" s="289">
        <v>40715</v>
      </c>
      <c r="N16" s="289" t="s">
        <v>1221</v>
      </c>
      <c r="O16" s="818">
        <v>34441059</v>
      </c>
      <c r="P16" s="802">
        <v>32656125.289999999</v>
      </c>
      <c r="Q16" s="828">
        <v>1784933.7200000002</v>
      </c>
      <c r="R16" s="137">
        <v>36072055.770000003</v>
      </c>
      <c r="U16" s="892"/>
      <c r="V16" s="886"/>
    </row>
    <row r="17" spans="1:22" ht="14.25">
      <c r="A17" s="286">
        <v>40346</v>
      </c>
      <c r="B17" s="2193" t="s">
        <v>1379</v>
      </c>
      <c r="C17" s="2193"/>
      <c r="D17" s="2193"/>
      <c r="E17" s="47">
        <v>28209085</v>
      </c>
      <c r="F17" s="237">
        <v>112.02800000000001</v>
      </c>
      <c r="G17" s="287" t="s">
        <v>1221</v>
      </c>
      <c r="H17" s="288">
        <v>40420</v>
      </c>
      <c r="I17" s="47">
        <v>31693810.469999999</v>
      </c>
      <c r="J17" s="2194" t="s">
        <v>1221</v>
      </c>
      <c r="K17" s="2195"/>
      <c r="L17" s="238">
        <v>15801</v>
      </c>
      <c r="M17" s="289">
        <v>40806</v>
      </c>
      <c r="N17" s="289" t="s">
        <v>1221</v>
      </c>
      <c r="O17" s="818">
        <v>28209085</v>
      </c>
      <c r="P17" s="802">
        <v>25930432.690000001</v>
      </c>
      <c r="Q17" s="828">
        <v>2278652.31</v>
      </c>
      <c r="R17" s="137">
        <v>29142473.560000002</v>
      </c>
      <c r="U17" s="892"/>
      <c r="V17" s="886"/>
    </row>
    <row r="18" spans="1:22" ht="14.25">
      <c r="A18" s="286">
        <v>40373</v>
      </c>
      <c r="B18" s="2193" t="s">
        <v>1394</v>
      </c>
      <c r="C18" s="2193"/>
      <c r="D18" s="2193"/>
      <c r="E18" s="47">
        <v>6004156</v>
      </c>
      <c r="F18" s="237">
        <v>106.625</v>
      </c>
      <c r="G18" s="287" t="s">
        <v>1221</v>
      </c>
      <c r="H18" s="288">
        <v>40451</v>
      </c>
      <c r="I18" s="47">
        <v>6416804.125</v>
      </c>
      <c r="J18" s="2194" t="s">
        <v>1221</v>
      </c>
      <c r="K18" s="2195"/>
      <c r="L18" s="238">
        <v>3200</v>
      </c>
      <c r="M18" s="289">
        <v>40715</v>
      </c>
      <c r="N18" s="289" t="s">
        <v>1221</v>
      </c>
      <c r="O18" s="818">
        <v>6004156</v>
      </c>
      <c r="P18" s="802">
        <v>5656049.2599999998</v>
      </c>
      <c r="Q18" s="828">
        <v>348106.74000000005</v>
      </c>
      <c r="R18" s="137">
        <v>6051772.3899999997</v>
      </c>
      <c r="U18" s="892"/>
      <c r="V18" s="886"/>
    </row>
    <row r="19" spans="1:22" ht="14.25">
      <c r="A19" s="286">
        <v>40373</v>
      </c>
      <c r="B19" s="2193" t="s">
        <v>1364</v>
      </c>
      <c r="C19" s="2193"/>
      <c r="D19" s="2193"/>
      <c r="E19" s="47">
        <v>6860835</v>
      </c>
      <c r="F19" s="237">
        <v>108.505</v>
      </c>
      <c r="G19" s="287" t="s">
        <v>1221</v>
      </c>
      <c r="H19" s="288">
        <v>40451</v>
      </c>
      <c r="I19" s="47">
        <v>7462725.5767499991</v>
      </c>
      <c r="J19" s="2194" t="s">
        <v>1221</v>
      </c>
      <c r="K19" s="2195"/>
      <c r="L19" s="238">
        <v>3722</v>
      </c>
      <c r="M19" s="289">
        <v>40835</v>
      </c>
      <c r="N19" s="289" t="s">
        <v>1221</v>
      </c>
      <c r="O19" s="818">
        <v>6860835</v>
      </c>
      <c r="P19" s="802">
        <v>6520875.0700000003</v>
      </c>
      <c r="Q19" s="828">
        <v>339959.93</v>
      </c>
      <c r="R19" s="137">
        <v>7105303.9699999997</v>
      </c>
      <c r="U19" s="892"/>
      <c r="V19" s="886"/>
    </row>
    <row r="20" spans="1:22" ht="14.25">
      <c r="A20" s="286">
        <v>40373</v>
      </c>
      <c r="B20" s="2193" t="s">
        <v>1379</v>
      </c>
      <c r="C20" s="2193"/>
      <c r="D20" s="2193"/>
      <c r="E20" s="47">
        <v>13183361</v>
      </c>
      <c r="F20" s="237">
        <v>111.86</v>
      </c>
      <c r="G20" s="287" t="s">
        <v>1221</v>
      </c>
      <c r="H20" s="288">
        <v>40451</v>
      </c>
      <c r="I20" s="47">
        <v>14789302.374600001</v>
      </c>
      <c r="J20" s="2194" t="s">
        <v>1221</v>
      </c>
      <c r="K20" s="2195"/>
      <c r="L20" s="238">
        <v>7373</v>
      </c>
      <c r="M20" s="289">
        <v>40715</v>
      </c>
      <c r="N20" s="289" t="s">
        <v>1221</v>
      </c>
      <c r="O20" s="818">
        <v>13183361</v>
      </c>
      <c r="P20" s="802">
        <v>12704840.59</v>
      </c>
      <c r="Q20" s="828">
        <v>478520.39</v>
      </c>
      <c r="R20" s="137">
        <v>14182378.619999999</v>
      </c>
      <c r="U20" s="892"/>
      <c r="V20" s="886"/>
    </row>
    <row r="21" spans="1:22" ht="14.25">
      <c r="A21" s="286">
        <v>40388</v>
      </c>
      <c r="B21" s="2193" t="s">
        <v>1431</v>
      </c>
      <c r="C21" s="2193"/>
      <c r="D21" s="2193"/>
      <c r="E21" s="47">
        <v>2598386</v>
      </c>
      <c r="F21" s="237">
        <v>108.4375</v>
      </c>
      <c r="G21" s="287" t="s">
        <v>1221</v>
      </c>
      <c r="H21" s="288">
        <v>40451</v>
      </c>
      <c r="I21" s="47">
        <v>2826677.6687500002</v>
      </c>
      <c r="J21" s="2194" t="s">
        <v>1221</v>
      </c>
      <c r="K21" s="2195"/>
      <c r="L21" s="238">
        <v>1408</v>
      </c>
      <c r="M21" s="289">
        <v>40932</v>
      </c>
      <c r="N21" s="289" t="s">
        <v>1221</v>
      </c>
      <c r="O21" s="818">
        <v>2598386</v>
      </c>
      <c r="P21" s="802">
        <v>1903406.58</v>
      </c>
      <c r="Q21" s="828">
        <v>694979.4</v>
      </c>
      <c r="R21" s="137">
        <v>2052702.39</v>
      </c>
      <c r="U21" s="892"/>
      <c r="V21" s="886"/>
    </row>
    <row r="22" spans="1:22" ht="14.25">
      <c r="A22" s="286">
        <v>40388</v>
      </c>
      <c r="B22" s="2193" t="s">
        <v>1379</v>
      </c>
      <c r="C22" s="2193"/>
      <c r="D22" s="2193"/>
      <c r="E22" s="47">
        <v>9719455</v>
      </c>
      <c r="F22" s="237">
        <v>106.75</v>
      </c>
      <c r="G22" s="287" t="s">
        <v>1221</v>
      </c>
      <c r="H22" s="288">
        <v>40480</v>
      </c>
      <c r="I22" s="47">
        <v>10394984.122500001</v>
      </c>
      <c r="J22" s="2194" t="s">
        <v>1221</v>
      </c>
      <c r="K22" s="2195"/>
      <c r="L22" s="238">
        <v>5187</v>
      </c>
      <c r="M22" s="829">
        <v>40715</v>
      </c>
      <c r="N22" s="829" t="s">
        <v>1221</v>
      </c>
      <c r="O22" s="830">
        <v>9719455</v>
      </c>
      <c r="P22" s="831">
        <v>9531446.1400000006</v>
      </c>
      <c r="Q22" s="828">
        <v>188008.86</v>
      </c>
      <c r="R22" s="137">
        <v>10223263.65</v>
      </c>
      <c r="U22" s="892"/>
      <c r="V22" s="886"/>
    </row>
    <row r="23" spans="1:22" ht="14.25">
      <c r="A23" s="286">
        <v>40407</v>
      </c>
      <c r="B23" s="2193" t="s">
        <v>1394</v>
      </c>
      <c r="C23" s="2193"/>
      <c r="D23" s="2193"/>
      <c r="E23" s="47">
        <v>8279048</v>
      </c>
      <c r="F23" s="237">
        <v>110.19799999999999</v>
      </c>
      <c r="G23" s="287" t="s">
        <v>1221</v>
      </c>
      <c r="H23" s="288">
        <v>40451</v>
      </c>
      <c r="I23" s="47">
        <v>9150989.2850400005</v>
      </c>
      <c r="J23" s="2194" t="s">
        <v>1221</v>
      </c>
      <c r="K23" s="2195"/>
      <c r="L23" s="238">
        <v>4561</v>
      </c>
      <c r="M23" s="289">
        <v>40806</v>
      </c>
      <c r="N23" s="289" t="s">
        <v>1221</v>
      </c>
      <c r="O23" s="818">
        <v>8279048</v>
      </c>
      <c r="P23" s="802">
        <v>6425216.9800000004</v>
      </c>
      <c r="Q23" s="828">
        <v>1853831.0299999998</v>
      </c>
      <c r="R23" s="137">
        <v>7078088.6299999999</v>
      </c>
      <c r="U23" s="892"/>
      <c r="V23" s="886"/>
    </row>
    <row r="24" spans="1:22" ht="14.25">
      <c r="A24" s="286">
        <v>40407</v>
      </c>
      <c r="B24" s="2193" t="s">
        <v>1451</v>
      </c>
      <c r="C24" s="2193"/>
      <c r="D24" s="2193"/>
      <c r="E24" s="47">
        <v>5000000</v>
      </c>
      <c r="F24" s="237">
        <v>110.08799999999999</v>
      </c>
      <c r="G24" s="287" t="s">
        <v>1221</v>
      </c>
      <c r="H24" s="288">
        <v>40480</v>
      </c>
      <c r="I24" s="47">
        <v>5520651.6699999999</v>
      </c>
      <c r="J24" s="2194" t="s">
        <v>1221</v>
      </c>
      <c r="K24" s="2195"/>
      <c r="L24" s="238">
        <v>2752</v>
      </c>
      <c r="M24" s="289">
        <v>40835</v>
      </c>
      <c r="N24" s="289" t="s">
        <v>1221</v>
      </c>
      <c r="O24" s="818">
        <v>5000000</v>
      </c>
      <c r="P24" s="802">
        <v>4580543.05</v>
      </c>
      <c r="Q24" s="828">
        <v>419456.95</v>
      </c>
      <c r="R24" s="137">
        <v>5029355.7299999995</v>
      </c>
      <c r="U24" s="892"/>
      <c r="V24" s="886"/>
    </row>
    <row r="25" spans="1:22" ht="14.25">
      <c r="A25" s="286">
        <v>40407</v>
      </c>
      <c r="B25" s="2194" t="s">
        <v>1394</v>
      </c>
      <c r="C25" s="2207"/>
      <c r="D25" s="2195"/>
      <c r="E25" s="47">
        <v>10000000</v>
      </c>
      <c r="F25" s="237">
        <v>110.821</v>
      </c>
      <c r="G25" s="287" t="s">
        <v>1221</v>
      </c>
      <c r="H25" s="288">
        <v>40480</v>
      </c>
      <c r="I25" s="364">
        <v>11115031.109999999</v>
      </c>
      <c r="J25" s="2194" t="s">
        <v>1221</v>
      </c>
      <c r="K25" s="2195"/>
      <c r="L25" s="238">
        <v>5541</v>
      </c>
      <c r="M25" s="289">
        <v>40835</v>
      </c>
      <c r="N25" s="289" t="s">
        <v>1221</v>
      </c>
      <c r="O25" s="818">
        <v>10000000</v>
      </c>
      <c r="P25" s="802">
        <v>9030538.9000000004</v>
      </c>
      <c r="Q25" s="828">
        <v>969461.1</v>
      </c>
      <c r="R25" s="137">
        <v>9994805.5399999991</v>
      </c>
      <c r="U25" s="892"/>
      <c r="V25" s="886"/>
    </row>
    <row r="26" spans="1:22" ht="14.25">
      <c r="A26" s="285">
        <v>40421</v>
      </c>
      <c r="B26" s="2206" t="s">
        <v>1394</v>
      </c>
      <c r="C26" s="2206"/>
      <c r="D26" s="2206"/>
      <c r="E26" s="368">
        <v>9272482</v>
      </c>
      <c r="F26" s="896">
        <v>110.515</v>
      </c>
      <c r="G26" s="366" t="s">
        <v>1221</v>
      </c>
      <c r="H26" s="367">
        <v>40450</v>
      </c>
      <c r="I26" s="368">
        <v>10277319.2423</v>
      </c>
      <c r="J26" s="2194" t="s">
        <v>1221</v>
      </c>
      <c r="K26" s="2195"/>
      <c r="L26" s="369">
        <v>5123</v>
      </c>
      <c r="M26" s="289">
        <v>40806</v>
      </c>
      <c r="N26" s="289" t="s">
        <v>1221</v>
      </c>
      <c r="O26" s="818">
        <v>9272482</v>
      </c>
      <c r="P26" s="802">
        <v>8403846.3599999994</v>
      </c>
      <c r="Q26" s="828">
        <v>868635.64999999991</v>
      </c>
      <c r="R26" s="137">
        <v>9230008.1899999995</v>
      </c>
      <c r="U26" s="892"/>
      <c r="V26" s="886"/>
    </row>
    <row r="27" spans="1:22" ht="14.25">
      <c r="A27" s="286">
        <v>40421</v>
      </c>
      <c r="B27" s="2193" t="s">
        <v>1589</v>
      </c>
      <c r="C27" s="2193"/>
      <c r="D27" s="2193"/>
      <c r="E27" s="368">
        <v>10350000</v>
      </c>
      <c r="F27" s="237">
        <v>112.476</v>
      </c>
      <c r="G27" s="287" t="s">
        <v>1221</v>
      </c>
      <c r="H27" s="288">
        <v>40480</v>
      </c>
      <c r="I27" s="47">
        <v>11672765.65</v>
      </c>
      <c r="J27" s="2194" t="s">
        <v>1221</v>
      </c>
      <c r="K27" s="2195"/>
      <c r="L27" s="238">
        <v>5820</v>
      </c>
      <c r="M27" s="289">
        <v>40835</v>
      </c>
      <c r="N27" s="289" t="s">
        <v>1221</v>
      </c>
      <c r="O27" s="818">
        <v>10350000</v>
      </c>
      <c r="P27" s="802">
        <v>10099555.15</v>
      </c>
      <c r="Q27" s="828">
        <v>250444.84999999998</v>
      </c>
      <c r="R27" s="137">
        <v>11314651.140000001</v>
      </c>
      <c r="U27" s="892"/>
      <c r="V27" s="886"/>
    </row>
    <row r="28" spans="1:22" ht="14.25">
      <c r="A28" s="286">
        <v>40421</v>
      </c>
      <c r="B28" s="2194" t="s">
        <v>1394</v>
      </c>
      <c r="C28" s="2207"/>
      <c r="D28" s="2195"/>
      <c r="E28" s="47">
        <v>6900000</v>
      </c>
      <c r="F28" s="237">
        <v>105.875</v>
      </c>
      <c r="G28" s="287" t="s">
        <v>1221</v>
      </c>
      <c r="H28" s="288">
        <v>40512</v>
      </c>
      <c r="I28" s="364">
        <v>7319687.71</v>
      </c>
      <c r="J28" s="2204" t="s">
        <v>1221</v>
      </c>
      <c r="K28" s="2205"/>
      <c r="L28" s="238">
        <v>3652</v>
      </c>
      <c r="M28" s="289">
        <v>40932</v>
      </c>
      <c r="N28" s="289" t="s">
        <v>1221</v>
      </c>
      <c r="O28" s="818">
        <v>6900000</v>
      </c>
      <c r="P28" s="802">
        <v>6236800.4299999997</v>
      </c>
      <c r="Q28" s="903">
        <v>663199.56000000006</v>
      </c>
      <c r="R28" s="137">
        <v>6556341.1699999999</v>
      </c>
      <c r="U28" s="892"/>
      <c r="V28" s="886"/>
    </row>
    <row r="29" spans="1:22" ht="14.25">
      <c r="A29" s="285">
        <v>40435</v>
      </c>
      <c r="B29" s="2201" t="s">
        <v>1394</v>
      </c>
      <c r="C29" s="2202"/>
      <c r="D29" s="2203"/>
      <c r="E29" s="368">
        <v>8902230</v>
      </c>
      <c r="F29" s="896">
        <v>111.584</v>
      </c>
      <c r="G29" s="287" t="s">
        <v>1221</v>
      </c>
      <c r="H29" s="367">
        <v>40480</v>
      </c>
      <c r="I29" s="377">
        <v>9962039.4932000004</v>
      </c>
      <c r="J29" s="2194" t="s">
        <v>1221</v>
      </c>
      <c r="K29" s="2195"/>
      <c r="L29" s="369">
        <v>4966</v>
      </c>
      <c r="M29" s="289">
        <v>40932</v>
      </c>
      <c r="N29" s="289" t="s">
        <v>1221</v>
      </c>
      <c r="O29" s="818">
        <v>8902230</v>
      </c>
      <c r="P29" s="801">
        <v>7503680.7599999998</v>
      </c>
      <c r="Q29" s="904">
        <v>1398549.2299999997</v>
      </c>
      <c r="R29" s="164">
        <v>8269276.7299999995</v>
      </c>
      <c r="U29" s="892"/>
      <c r="V29" s="886"/>
    </row>
    <row r="30" spans="1:22" ht="14.25">
      <c r="A30" s="285">
        <v>40435</v>
      </c>
      <c r="B30" s="2206" t="s">
        <v>1595</v>
      </c>
      <c r="C30" s="2206"/>
      <c r="D30" s="2206"/>
      <c r="E30" s="368">
        <v>8050000</v>
      </c>
      <c r="F30" s="896">
        <v>110.759</v>
      </c>
      <c r="G30" s="366" t="s">
        <v>1221</v>
      </c>
      <c r="H30" s="367">
        <v>40512</v>
      </c>
      <c r="I30" s="368">
        <v>8940780.3499999996</v>
      </c>
      <c r="J30" s="2194" t="s">
        <v>1221</v>
      </c>
      <c r="K30" s="2195"/>
      <c r="L30" s="369">
        <v>4458</v>
      </c>
      <c r="M30" s="289">
        <v>40932</v>
      </c>
      <c r="N30" s="289" t="s">
        <v>1221</v>
      </c>
      <c r="O30" s="818">
        <v>8050000</v>
      </c>
      <c r="P30" s="801">
        <v>7053867.4000000004</v>
      </c>
      <c r="Q30" s="904">
        <v>996132.6</v>
      </c>
      <c r="R30" s="164">
        <v>7703609.71</v>
      </c>
      <c r="U30" s="892"/>
      <c r="V30" s="886"/>
    </row>
    <row r="31" spans="1:22" ht="14.25">
      <c r="A31" s="286">
        <v>40435</v>
      </c>
      <c r="B31" s="2193" t="s">
        <v>1430</v>
      </c>
      <c r="C31" s="2193"/>
      <c r="D31" s="2193"/>
      <c r="E31" s="368">
        <v>5750000</v>
      </c>
      <c r="F31" s="237">
        <v>106.5</v>
      </c>
      <c r="G31" s="287" t="s">
        <v>1221</v>
      </c>
      <c r="H31" s="288">
        <v>40512</v>
      </c>
      <c r="I31" s="47">
        <v>6134171.8799999999</v>
      </c>
      <c r="J31" s="2194" t="s">
        <v>1221</v>
      </c>
      <c r="K31" s="2195"/>
      <c r="L31" s="238">
        <v>3061</v>
      </c>
      <c r="M31" s="289">
        <v>40932</v>
      </c>
      <c r="N31" s="289" t="s">
        <v>1221</v>
      </c>
      <c r="O31" s="818">
        <v>5750000</v>
      </c>
      <c r="P31" s="802">
        <v>5473723.9400000004</v>
      </c>
      <c r="Q31" s="903">
        <v>276276.06</v>
      </c>
      <c r="R31" s="137">
        <v>5764857.6299999999</v>
      </c>
      <c r="U31" s="892"/>
      <c r="V31" s="886"/>
    </row>
    <row r="32" spans="1:22" ht="14.25">
      <c r="A32" s="286">
        <v>40435</v>
      </c>
      <c r="B32" s="2194" t="s">
        <v>1594</v>
      </c>
      <c r="C32" s="2207"/>
      <c r="D32" s="2195"/>
      <c r="E32" s="47">
        <v>5741753</v>
      </c>
      <c r="F32" s="237">
        <v>110.5</v>
      </c>
      <c r="G32" s="287" t="s">
        <v>1221</v>
      </c>
      <c r="H32" s="288">
        <v>40512</v>
      </c>
      <c r="I32" s="364">
        <v>6361172.5150000006</v>
      </c>
      <c r="J32" s="2204" t="s">
        <v>1221</v>
      </c>
      <c r="K32" s="2205"/>
      <c r="L32" s="238">
        <v>3172</v>
      </c>
      <c r="M32" s="289">
        <v>40932</v>
      </c>
      <c r="N32" s="289" t="s">
        <v>1221</v>
      </c>
      <c r="O32" s="818">
        <v>5741753</v>
      </c>
      <c r="P32" s="802">
        <v>4307880.87</v>
      </c>
      <c r="Q32" s="903">
        <v>1433872.13</v>
      </c>
      <c r="R32" s="137">
        <v>4693918.45</v>
      </c>
      <c r="U32" s="892"/>
      <c r="V32" s="886"/>
    </row>
    <row r="33" spans="1:22" ht="14.25">
      <c r="A33" s="285">
        <v>40449</v>
      </c>
      <c r="B33" s="2201" t="s">
        <v>1395</v>
      </c>
      <c r="C33" s="2202"/>
      <c r="D33" s="2203"/>
      <c r="E33" s="368">
        <v>3450000</v>
      </c>
      <c r="F33" s="896">
        <v>110.875</v>
      </c>
      <c r="G33" s="366" t="s">
        <v>1221</v>
      </c>
      <c r="H33" s="367">
        <v>40512</v>
      </c>
      <c r="I33" s="377">
        <v>3834428.23</v>
      </c>
      <c r="J33" s="2204" t="s">
        <v>1221</v>
      </c>
      <c r="K33" s="2205"/>
      <c r="L33" s="369">
        <v>1912</v>
      </c>
      <c r="M33" s="289">
        <v>40835</v>
      </c>
      <c r="N33" s="289" t="s">
        <v>1221</v>
      </c>
      <c r="O33" s="817">
        <v>3450000</v>
      </c>
      <c r="P33" s="801">
        <v>3367168.19</v>
      </c>
      <c r="Q33" s="828">
        <v>82831.83</v>
      </c>
      <c r="R33" s="164">
        <v>3698411.02</v>
      </c>
      <c r="U33" s="892"/>
      <c r="V33" s="886"/>
    </row>
    <row r="34" spans="1:22" ht="14.25">
      <c r="A34" s="285">
        <v>40449</v>
      </c>
      <c r="B34" s="2206" t="s">
        <v>1379</v>
      </c>
      <c r="C34" s="2206"/>
      <c r="D34" s="2206"/>
      <c r="E34" s="368">
        <v>11482421</v>
      </c>
      <c r="F34" s="896">
        <v>113.83799999999999</v>
      </c>
      <c r="G34" s="366" t="s">
        <v>1221</v>
      </c>
      <c r="H34" s="367">
        <v>40542</v>
      </c>
      <c r="I34" s="368">
        <v>13109069.557979999</v>
      </c>
      <c r="J34" s="2194" t="s">
        <v>1221</v>
      </c>
      <c r="K34" s="2195"/>
      <c r="L34" s="369">
        <v>6535</v>
      </c>
      <c r="M34" s="289">
        <v>40932</v>
      </c>
      <c r="N34" s="289" t="s">
        <v>1221</v>
      </c>
      <c r="O34" s="818">
        <v>11482421</v>
      </c>
      <c r="P34" s="801">
        <v>10592775.310000001</v>
      </c>
      <c r="Q34" s="904">
        <v>889645.69000000006</v>
      </c>
      <c r="R34" s="164">
        <v>11818944.369999999</v>
      </c>
      <c r="U34" s="892"/>
      <c r="V34" s="886"/>
    </row>
    <row r="35" spans="1:22" ht="14.25">
      <c r="A35" s="286">
        <v>40449</v>
      </c>
      <c r="B35" s="2193" t="s">
        <v>1379</v>
      </c>
      <c r="C35" s="2193"/>
      <c r="D35" s="2193"/>
      <c r="E35" s="368">
        <v>13402491</v>
      </c>
      <c r="F35" s="896">
        <v>113.9</v>
      </c>
      <c r="G35" s="287" t="s">
        <v>1221</v>
      </c>
      <c r="H35" s="288">
        <v>40512</v>
      </c>
      <c r="I35" s="47">
        <v>15308612.259000001</v>
      </c>
      <c r="J35" s="2194" t="s">
        <v>1221</v>
      </c>
      <c r="K35" s="2195"/>
      <c r="L35" s="238">
        <v>7632</v>
      </c>
      <c r="M35" s="289">
        <v>40835</v>
      </c>
      <c r="N35" s="289" t="s">
        <v>1221</v>
      </c>
      <c r="O35" s="818">
        <v>13402491</v>
      </c>
      <c r="P35" s="802">
        <v>12963736.869999999</v>
      </c>
      <c r="Q35" s="828">
        <v>438754.12</v>
      </c>
      <c r="R35" s="137">
        <v>14433038.52</v>
      </c>
      <c r="U35" s="892"/>
      <c r="V35" s="886"/>
    </row>
    <row r="36" spans="1:22" ht="15" thickBot="1">
      <c r="A36" s="658">
        <v>40449</v>
      </c>
      <c r="B36" s="2196" t="s">
        <v>1395</v>
      </c>
      <c r="C36" s="2197"/>
      <c r="D36" s="2198"/>
      <c r="E36" s="810">
        <v>14950000</v>
      </c>
      <c r="F36" s="659">
        <v>114.006</v>
      </c>
      <c r="G36" s="660" t="s">
        <v>1221</v>
      </c>
      <c r="H36" s="661">
        <v>40542</v>
      </c>
      <c r="I36" s="662">
        <v>17092069.219999999</v>
      </c>
      <c r="J36" s="2199" t="s">
        <v>1221</v>
      </c>
      <c r="K36" s="2200"/>
      <c r="L36" s="663">
        <v>8521</v>
      </c>
      <c r="M36" s="887">
        <v>40932</v>
      </c>
      <c r="N36" s="887" t="s">
        <v>1221</v>
      </c>
      <c r="O36" s="888">
        <v>14950000</v>
      </c>
      <c r="P36" s="889">
        <v>14562161.27</v>
      </c>
      <c r="Q36" s="905">
        <v>387838.73</v>
      </c>
      <c r="R36" s="165">
        <v>16383543.82</v>
      </c>
      <c r="U36" s="892"/>
      <c r="V36" s="886"/>
    </row>
    <row r="37" spans="1:22" ht="15">
      <c r="A37" s="290"/>
      <c r="B37" s="291"/>
      <c r="C37" s="292"/>
      <c r="F37" s="803"/>
      <c r="G37" s="293"/>
      <c r="H37" s="294"/>
      <c r="I37" s="204"/>
      <c r="J37" s="204"/>
      <c r="K37" s="204"/>
      <c r="L37" s="203"/>
      <c r="M37" s="290"/>
      <c r="N37" s="290"/>
      <c r="O37" s="290"/>
      <c r="P37" s="295"/>
      <c r="Q37" s="205"/>
      <c r="R37" s="155"/>
    </row>
    <row r="38" spans="1:22" ht="15.75" customHeight="1" thickBot="1">
      <c r="A38" s="290"/>
      <c r="B38" s="207"/>
      <c r="C38" s="208"/>
      <c r="D38" s="811" t="s">
        <v>1382</v>
      </c>
      <c r="E38" s="483">
        <f>SUM(E6:E36)</f>
        <v>332596893</v>
      </c>
      <c r="F38" s="245"/>
      <c r="G38" s="208"/>
      <c r="I38" s="155"/>
      <c r="J38" s="155"/>
      <c r="K38" s="812" t="s">
        <v>1367</v>
      </c>
      <c r="L38" s="321">
        <f>SUM(L6:L36)</f>
        <v>183555.37</v>
      </c>
      <c r="M38" s="813"/>
      <c r="N38" s="813"/>
      <c r="O38" s="804"/>
      <c r="Q38" s="814" t="s">
        <v>1876</v>
      </c>
      <c r="R38" s="898">
        <f>SUM(R6:R36)</f>
        <v>334924711.27999985</v>
      </c>
      <c r="S38" s="906"/>
    </row>
    <row r="39" spans="1:22" ht="15.75" thickTop="1">
      <c r="A39" s="150"/>
      <c r="B39" s="207"/>
      <c r="C39" s="206"/>
      <c r="D39" s="893"/>
      <c r="E39" s="207"/>
      <c r="F39" s="207"/>
      <c r="G39" s="208"/>
      <c r="H39" s="208"/>
      <c r="I39" s="155"/>
      <c r="J39" s="155"/>
      <c r="K39" s="155"/>
      <c r="L39" s="813"/>
      <c r="M39" s="813"/>
      <c r="N39" s="813"/>
      <c r="O39" s="804"/>
      <c r="P39" s="897"/>
      <c r="Q39" s="805"/>
      <c r="R39" s="209"/>
    </row>
    <row r="40" spans="1:22" ht="15">
      <c r="A40" s="150"/>
      <c r="B40" s="207"/>
      <c r="C40" s="206"/>
      <c r="D40" s="893"/>
      <c r="E40" s="207"/>
      <c r="F40" s="207"/>
      <c r="G40" s="208"/>
      <c r="H40" s="208"/>
      <c r="I40" s="155"/>
      <c r="J40" s="155"/>
      <c r="K40" s="155"/>
      <c r="L40" s="813"/>
      <c r="M40" s="813"/>
      <c r="N40" s="813"/>
      <c r="O40" s="804"/>
      <c r="P40" s="897"/>
      <c r="Q40" s="805"/>
      <c r="R40" s="209"/>
    </row>
    <row r="41" spans="1:22" ht="18" thickBot="1">
      <c r="A41" s="150"/>
      <c r="B41" s="895"/>
      <c r="C41" s="894"/>
      <c r="D41" s="893"/>
      <c r="E41" s="803"/>
      <c r="F41" s="803"/>
      <c r="G41" s="206"/>
      <c r="H41" s="815" t="s">
        <v>1366</v>
      </c>
      <c r="I41" s="898">
        <f>SUM(I6:I36)</f>
        <v>368145452.34011996</v>
      </c>
      <c r="J41" s="907"/>
      <c r="M41" s="167"/>
      <c r="N41" s="167"/>
      <c r="O41" s="167"/>
      <c r="P41" s="816" t="s">
        <v>1877</v>
      </c>
      <c r="Q41" s="898">
        <f>R38+L38+41640035.12</f>
        <v>376748301.76999986</v>
      </c>
      <c r="R41" s="902"/>
    </row>
    <row r="42" spans="1:22" ht="15" customHeight="1" thickTop="1">
      <c r="A42" s="150"/>
      <c r="B42" s="895"/>
      <c r="C42" s="894"/>
      <c r="D42" s="893"/>
      <c r="E42" s="803"/>
      <c r="F42" s="803"/>
      <c r="G42" s="206"/>
      <c r="H42" s="210"/>
      <c r="I42" s="211"/>
      <c r="J42" s="211"/>
      <c r="K42" s="812"/>
      <c r="L42" s="212"/>
      <c r="M42" s="167"/>
      <c r="N42" s="167"/>
      <c r="O42" s="167"/>
    </row>
    <row r="43" spans="1:22" ht="15" customHeight="1">
      <c r="A43" s="2223"/>
      <c r="B43" s="2223"/>
      <c r="C43" s="2223"/>
      <c r="D43" s="893"/>
      <c r="E43" s="152"/>
      <c r="F43" s="152"/>
      <c r="G43" s="152"/>
      <c r="H43" s="209"/>
      <c r="I43" s="213"/>
      <c r="J43" s="213"/>
      <c r="K43" s="213"/>
      <c r="L43" s="154"/>
      <c r="M43" s="154"/>
      <c r="N43" s="154"/>
      <c r="O43" s="154"/>
      <c r="P43" s="214"/>
      <c r="Q43" s="893"/>
      <c r="R43" s="213"/>
    </row>
    <row r="44" spans="1:22" ht="15" customHeight="1">
      <c r="A44" s="1611" t="s">
        <v>1368</v>
      </c>
      <c r="B44" s="1611"/>
      <c r="C44" s="1611"/>
      <c r="D44" s="1611"/>
      <c r="E44" s="1611"/>
      <c r="F44" s="1611"/>
      <c r="G44" s="1611"/>
      <c r="H44" s="1611"/>
      <c r="I44" s="1611"/>
      <c r="J44" s="1611"/>
      <c r="K44" s="1611"/>
      <c r="L44" s="1611"/>
      <c r="M44" s="1611"/>
      <c r="N44" s="1611"/>
      <c r="O44" s="1611"/>
      <c r="P44" s="1611"/>
      <c r="Q44" s="1611"/>
      <c r="R44" s="215"/>
    </row>
    <row r="45" spans="1:22" ht="15" customHeight="1">
      <c r="A45" s="1611" t="s">
        <v>1878</v>
      </c>
      <c r="B45" s="1611"/>
      <c r="C45" s="1611"/>
      <c r="D45" s="1611"/>
      <c r="E45" s="1611"/>
      <c r="F45" s="1611"/>
      <c r="G45" s="1611"/>
      <c r="H45" s="1611"/>
      <c r="I45" s="1611"/>
      <c r="J45" s="1611"/>
      <c r="K45" s="1611"/>
      <c r="L45" s="1611"/>
      <c r="M45" s="1611"/>
      <c r="N45" s="1611"/>
      <c r="O45" s="1611"/>
      <c r="P45" s="1611"/>
      <c r="Q45" s="1611"/>
      <c r="R45" s="11"/>
    </row>
    <row r="46" spans="1:22" ht="15" customHeight="1">
      <c r="A46" s="1611" t="s">
        <v>1406</v>
      </c>
      <c r="B46" s="1611"/>
      <c r="C46" s="1611"/>
      <c r="D46" s="1611"/>
      <c r="E46" s="1611"/>
      <c r="F46" s="1611"/>
      <c r="G46" s="1611"/>
      <c r="H46" s="1611"/>
      <c r="I46" s="1611"/>
      <c r="J46" s="1611"/>
      <c r="K46" s="1611"/>
      <c r="L46" s="1611"/>
      <c r="M46" s="1611"/>
      <c r="N46" s="1611"/>
      <c r="O46" s="1611"/>
      <c r="P46" s="1611"/>
      <c r="Q46" s="1611"/>
      <c r="R46" s="806"/>
    </row>
    <row r="47" spans="1:22" ht="15" customHeight="1">
      <c r="A47" s="1611"/>
      <c r="B47" s="1611"/>
      <c r="C47" s="1611"/>
      <c r="D47" s="1611"/>
      <c r="E47" s="1611"/>
      <c r="F47" s="1611"/>
      <c r="G47" s="1611"/>
      <c r="H47" s="1611"/>
      <c r="I47" s="1611"/>
      <c r="J47" s="1611"/>
      <c r="K47" s="1611"/>
      <c r="L47" s="1611"/>
      <c r="M47" s="1611"/>
      <c r="N47" s="1611"/>
      <c r="O47" s="1611"/>
      <c r="P47" s="1611"/>
      <c r="Q47" s="1611"/>
      <c r="R47" s="806"/>
    </row>
    <row r="48" spans="1:22" ht="15" customHeight="1">
      <c r="A48" s="1611"/>
      <c r="B48" s="1611"/>
      <c r="C48" s="1611"/>
      <c r="D48" s="1611"/>
      <c r="E48" s="1611"/>
      <c r="F48" s="1611"/>
      <c r="G48" s="1611"/>
      <c r="H48" s="1611"/>
      <c r="I48" s="1611"/>
      <c r="J48" s="1611"/>
      <c r="K48" s="1611"/>
      <c r="L48" s="1611"/>
      <c r="M48" s="1611"/>
      <c r="N48" s="1611"/>
      <c r="O48" s="1611"/>
      <c r="P48" s="1611"/>
      <c r="Q48" s="1611"/>
      <c r="R48" s="806"/>
    </row>
    <row r="49" spans="1:18" ht="15" customHeight="1">
      <c r="A49" s="1611" t="s">
        <v>1397</v>
      </c>
      <c r="B49" s="1611"/>
      <c r="C49" s="1611"/>
      <c r="D49" s="1611"/>
      <c r="E49" s="1611"/>
      <c r="F49" s="1611"/>
      <c r="G49" s="1611"/>
      <c r="H49" s="1611"/>
      <c r="I49" s="1611"/>
      <c r="J49" s="1611"/>
      <c r="K49" s="1611"/>
      <c r="L49" s="1611"/>
      <c r="M49" s="1611"/>
      <c r="N49" s="1611"/>
      <c r="O49" s="1611"/>
      <c r="P49" s="1611"/>
      <c r="Q49" s="1611"/>
      <c r="R49" s="216"/>
    </row>
    <row r="50" spans="1:18" ht="15" customHeight="1">
      <c r="A50" s="1611"/>
      <c r="B50" s="1611"/>
      <c r="C50" s="1611"/>
      <c r="D50" s="1611"/>
      <c r="E50" s="1611"/>
      <c r="F50" s="1611"/>
      <c r="G50" s="1611"/>
      <c r="H50" s="1611"/>
      <c r="I50" s="1611"/>
      <c r="J50" s="1611"/>
      <c r="K50" s="1611"/>
      <c r="L50" s="1611"/>
      <c r="M50" s="1611"/>
      <c r="N50" s="1611"/>
      <c r="O50" s="1611"/>
      <c r="P50" s="1611"/>
      <c r="Q50" s="1611"/>
      <c r="R50" s="216"/>
    </row>
    <row r="51" spans="1:18" s="218" customFormat="1" ht="15" customHeight="1">
      <c r="A51" s="1611"/>
      <c r="B51" s="1611"/>
      <c r="C51" s="1611"/>
      <c r="D51" s="1611"/>
      <c r="E51" s="1611"/>
      <c r="F51" s="1611"/>
      <c r="G51" s="1611"/>
      <c r="H51" s="1611"/>
      <c r="I51" s="1611"/>
      <c r="J51" s="1611"/>
      <c r="K51" s="1611"/>
      <c r="L51" s="1611"/>
      <c r="M51" s="1611"/>
      <c r="N51" s="1611"/>
      <c r="O51" s="1611"/>
      <c r="P51" s="1611"/>
      <c r="Q51" s="1611"/>
      <c r="R51" s="217"/>
    </row>
    <row r="52" spans="1:18" ht="14.25">
      <c r="A52" s="1611" t="s">
        <v>1879</v>
      </c>
      <c r="B52" s="1611"/>
      <c r="C52" s="1611"/>
      <c r="D52" s="1611"/>
      <c r="E52" s="1611"/>
      <c r="F52" s="1611"/>
      <c r="G52" s="1611"/>
      <c r="H52" s="1611"/>
      <c r="I52" s="1611"/>
      <c r="J52" s="1611"/>
      <c r="K52" s="1611"/>
      <c r="L52" s="1611"/>
      <c r="M52" s="1611"/>
      <c r="N52" s="1611"/>
      <c r="O52" s="1611"/>
      <c r="P52" s="1611"/>
      <c r="Q52" s="1611"/>
    </row>
    <row r="53" spans="1:18">
      <c r="A53" s="1687" t="s">
        <v>1880</v>
      </c>
      <c r="B53" s="1687"/>
      <c r="C53" s="1687"/>
      <c r="D53" s="1687"/>
      <c r="E53" s="1687"/>
      <c r="F53" s="1687"/>
      <c r="G53" s="1687"/>
      <c r="H53" s="1687"/>
      <c r="I53" s="1687"/>
      <c r="J53" s="1687"/>
      <c r="K53" s="1687"/>
      <c r="L53" s="1687"/>
      <c r="M53" s="1687"/>
      <c r="N53" s="1687"/>
      <c r="O53" s="1687"/>
      <c r="P53" s="1687"/>
      <c r="Q53" s="1687"/>
    </row>
    <row r="54" spans="1:18">
      <c r="A54" s="1687"/>
      <c r="B54" s="1687"/>
      <c r="C54" s="1687"/>
      <c r="D54" s="1687"/>
      <c r="E54" s="1687"/>
      <c r="F54" s="1687"/>
      <c r="G54" s="1687"/>
      <c r="H54" s="1687"/>
      <c r="I54" s="1687"/>
      <c r="J54" s="1687"/>
      <c r="K54" s="1687"/>
      <c r="L54" s="1687"/>
      <c r="M54" s="1687"/>
      <c r="N54" s="1687"/>
      <c r="O54" s="1687"/>
      <c r="P54" s="1687"/>
      <c r="Q54" s="1687"/>
    </row>
    <row r="55" spans="1:18" ht="14.25">
      <c r="A55" s="1687" t="s">
        <v>1884</v>
      </c>
      <c r="B55" s="1687"/>
      <c r="C55" s="1687"/>
      <c r="D55" s="1687"/>
      <c r="E55" s="1687"/>
      <c r="F55" s="1687"/>
      <c r="G55" s="1687"/>
      <c r="H55" s="1687"/>
      <c r="I55" s="1687"/>
      <c r="J55" s="1687"/>
      <c r="K55" s="1687"/>
      <c r="L55" s="1687"/>
      <c r="M55" s="1687"/>
      <c r="N55" s="1687"/>
      <c r="O55" s="1687"/>
      <c r="P55" s="1687"/>
      <c r="Q55" s="1687"/>
    </row>
    <row r="56" spans="1:18" ht="14.25" customHeight="1">
      <c r="A56" s="1687" t="s">
        <v>1925</v>
      </c>
      <c r="B56" s="1687"/>
      <c r="C56" s="1687"/>
      <c r="D56" s="1687"/>
      <c r="E56" s="1687"/>
      <c r="F56" s="1687"/>
      <c r="G56" s="1687"/>
      <c r="H56" s="1687"/>
      <c r="I56" s="1687"/>
      <c r="J56" s="1687"/>
      <c r="K56" s="1687"/>
      <c r="L56" s="1687"/>
      <c r="M56" s="1687"/>
      <c r="N56" s="1687"/>
      <c r="O56" s="1687"/>
      <c r="P56" s="1687"/>
      <c r="Q56" s="1687"/>
    </row>
    <row r="786" spans="6:6">
      <c r="F786" s="428" t="s">
        <v>1385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56:Q56"/>
    <mergeCell ref="J21:K21"/>
    <mergeCell ref="J22:K22"/>
    <mergeCell ref="B21:D21"/>
    <mergeCell ref="B22:D22"/>
    <mergeCell ref="B29:D29"/>
    <mergeCell ref="J29:K29"/>
    <mergeCell ref="B23:D23"/>
    <mergeCell ref="B24:D24"/>
    <mergeCell ref="B25:D25"/>
    <mergeCell ref="J23:K23"/>
    <mergeCell ref="J24:K24"/>
    <mergeCell ref="J25:K25"/>
    <mergeCell ref="B28:D28"/>
    <mergeCell ref="J28:K28"/>
    <mergeCell ref="B26:D26"/>
    <mergeCell ref="J26:K26"/>
    <mergeCell ref="J19:K19"/>
    <mergeCell ref="J20:K20"/>
    <mergeCell ref="B18:D18"/>
    <mergeCell ref="B19:D19"/>
    <mergeCell ref="B20:D20"/>
    <mergeCell ref="B16:D16"/>
    <mergeCell ref="B17:D17"/>
    <mergeCell ref="J16:K16"/>
    <mergeCell ref="J17:K17"/>
    <mergeCell ref="J18:K18"/>
    <mergeCell ref="A43:C43"/>
    <mergeCell ref="A44:Q44"/>
    <mergeCell ref="A45:Q45"/>
    <mergeCell ref="A46:Q48"/>
    <mergeCell ref="A49:Q51"/>
    <mergeCell ref="A1:R1"/>
    <mergeCell ref="A2:R2"/>
    <mergeCell ref="M4:R4"/>
    <mergeCell ref="B10:D10"/>
    <mergeCell ref="J10:K10"/>
    <mergeCell ref="A4:G4"/>
    <mergeCell ref="H4:L4"/>
    <mergeCell ref="J9:K9"/>
    <mergeCell ref="B5:D5"/>
    <mergeCell ref="J5:K5"/>
    <mergeCell ref="B6:D6"/>
    <mergeCell ref="J6:K6"/>
    <mergeCell ref="B7:D7"/>
    <mergeCell ref="J7:K7"/>
    <mergeCell ref="J31:K31"/>
    <mergeCell ref="B32:D32"/>
    <mergeCell ref="J32:K32"/>
    <mergeCell ref="B8:D8"/>
    <mergeCell ref="J8:K8"/>
    <mergeCell ref="B9:D9"/>
    <mergeCell ref="B11:D11"/>
    <mergeCell ref="J11:K11"/>
    <mergeCell ref="B12:D12"/>
    <mergeCell ref="J12:K12"/>
    <mergeCell ref="B13:D13"/>
    <mergeCell ref="J13:K13"/>
    <mergeCell ref="B14:D14"/>
    <mergeCell ref="J14:K14"/>
    <mergeCell ref="B15:D15"/>
    <mergeCell ref="J15:K15"/>
    <mergeCell ref="A52:Q52"/>
    <mergeCell ref="A53:Q54"/>
    <mergeCell ref="A55:Q55"/>
    <mergeCell ref="B27:D27"/>
    <mergeCell ref="J27:K27"/>
    <mergeCell ref="B35:D35"/>
    <mergeCell ref="J35:K35"/>
    <mergeCell ref="B36:D36"/>
    <mergeCell ref="J36:K36"/>
    <mergeCell ref="B33:D33"/>
    <mergeCell ref="J33:K33"/>
    <mergeCell ref="B34:D34"/>
    <mergeCell ref="J34:K34"/>
    <mergeCell ref="B30:D30"/>
    <mergeCell ref="J30:K30"/>
    <mergeCell ref="B31:D31"/>
  </mergeCells>
  <pageMargins left="0.7" right="0.7" top="0.75" bottom="0.75" header="0.3" footer="0.3"/>
  <pageSetup paperSize="5" scale="56"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ermInfo xmlns="http://schemas.microsoft.com/office/infopath/2007/PartnerControls">
          <TermName xmlns="http://schemas.microsoft.com/office/infopath/2007/PartnerControls">Transaction Report</TermName>
          <TermId xmlns="http://schemas.microsoft.com/office/infopath/2007/PartnerControls">efda14a2-eec4-4c44-a1f1-1086a66c8d98</TermId>
        </TermInfo>
      </Term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2013-03-12T04:00:00+00:00</ArticleStartDate>
    <Latest_x0020_Report xmlns="f1510545-1717-4787-81bc-be4cd889b37b">false</Latest_x0020_Report>
    <TarpDocumentCategory xmlns="3b76f9f5-ee56-44bc-a013-de36f9f18ab6" xsi:nil="true"/>
    <TitleAlternate xmlns="8a41d4cc-3855-40f2-8932-454702d2b8da" xsi:nil="true"/>
    <ShowArticleDateInTitle xmlns="8a41d4cc-3855-40f2-8932-454702d2b8da">false</ShowArticleDateInTitle>
    <MigrationSourceURL xmlns="c93477b2-ff83-4b51-ba6e-999ba0057d7f" xsi:nil="true"/>
    <TaxCatchAll xmlns="8a41d4cc-3855-40f2-8932-454702d2b8da">
      <Value>1272</Value>
      <Value>1173</Value>
    </TaxCatchAll>
    <Frequency xmlns="f1510545-1717-4787-81bc-be4cd889b37b">As Indicated</Frequency>
    <AsOfDate xmlns="8a41d4cc-3855-40f2-8932-454702d2b8da" xsi:nil="true"/>
  </documentManagement>
</p:properties>
</file>

<file path=customXml/itemProps1.xml><?xml version="1.0" encoding="utf-8"?>
<ds:datastoreItem xmlns:ds="http://schemas.openxmlformats.org/officeDocument/2006/customXml" ds:itemID="{58A39215-1895-4195-B925-963F5D4D8041}"/>
</file>

<file path=customXml/itemProps2.xml><?xml version="1.0" encoding="utf-8"?>
<ds:datastoreItem xmlns:ds="http://schemas.openxmlformats.org/officeDocument/2006/customXml" ds:itemID="{B9DEBFAE-6B6C-4684-80E7-CE42E630A35D}"/>
</file>

<file path=customXml/itemProps3.xml><?xml version="1.0" encoding="utf-8"?>
<ds:datastoreItem xmlns:ds="http://schemas.openxmlformats.org/officeDocument/2006/customXml" ds:itemID="{9468B26D-0BBD-4C47-80F8-A5B0C5530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Transactions Report - CPP</vt:lpstr>
      <vt:lpstr>CPP Footnotes</vt:lpstr>
      <vt:lpstr>CPP - Citi</vt:lpstr>
      <vt:lpstr>CDCI</vt:lpstr>
      <vt:lpstr>AIFP.ASSP</vt:lpstr>
      <vt:lpstr>TIP.AGP</vt:lpstr>
      <vt:lpstr>AIG</vt:lpstr>
      <vt:lpstr>TALF</vt:lpstr>
      <vt:lpstr>SBA</vt:lpstr>
      <vt:lpstr>PPIP</vt:lpstr>
      <vt:lpstr>AIFP.ASSP!Print_Area</vt:lpstr>
      <vt:lpstr>AIG!Print_Area</vt:lpstr>
      <vt:lpstr>CDCI!Print_Area</vt:lpstr>
      <vt:lpstr>'CPP - Citi'!Print_Area</vt:lpstr>
      <vt:lpstr>'CPP Footnotes'!Print_Area</vt:lpstr>
      <vt:lpstr>PPIP!Print_Area</vt:lpstr>
      <vt:lpstr>SBA!Print_Area</vt:lpstr>
      <vt:lpstr>TALF!Print_Area</vt:lpstr>
      <vt:lpstr>TIP.AGP!Print_Area</vt:lpstr>
      <vt:lpstr>'Transactions Report - CPP'!Print_Area</vt:lpstr>
      <vt:lpstr>CDCI!Print_Titles</vt:lpstr>
      <vt:lpstr>'CPP - Citi'!Print_Titles</vt:lpstr>
      <vt:lpstr>PPIP!Print_Titles</vt:lpstr>
      <vt:lpstr>'Transactions Report - CPP'!Print_Titles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dc:title>
  <dc:creator/>
  <cp:lastModifiedBy/>
  <dcterms:created xsi:type="dcterms:W3CDTF">2010-09-28T17:37:20Z</dcterms:created>
  <dcterms:modified xsi:type="dcterms:W3CDTF">2013-03-13T20:42:50Z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1272;#Transaction Report|efda14a2-eec4-4c44-a1f1-1086a66c8d98</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250600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Resource Type Tag">
    <vt:lpwstr/>
  </property>
  <property fmtid="{D5CDD505-2E9C-101B-9397-08002B2CF9AE}" pid="20" name="MigrationSourceURL4">
    <vt:lpwstr/>
  </property>
  <property fmtid="{D5CDD505-2E9C-101B-9397-08002B2CF9AE}" pid="21" name="test">
    <vt:lpwstr/>
  </property>
  <property fmtid="{D5CDD505-2E9C-101B-9397-08002B2CF9AE}" pid="22" name="MigrationSourceURL2">
    <vt:lpwstr/>
  </property>
</Properties>
</file>